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T-2 - Stavební část vč. ..." sheetId="2" r:id="rId2"/>
    <sheet name="ZTI - Zdravotechnika" sheetId="3" r:id="rId3"/>
    <sheet name="VZT - Vzduchotechnika" sheetId="4" r:id="rId4"/>
    <sheet name="VYT - Vytápění" sheetId="5" r:id="rId5"/>
    <sheet name="EL - Silnoproud" sheetId="6" r:id="rId6"/>
    <sheet name="EPS - EPS" sheetId="7" r:id="rId7"/>
    <sheet name="VRN - Vedlejší rozpočtové..." sheetId="8" r:id="rId8"/>
  </sheets>
  <definedNames>
    <definedName name="_xlnm.Print_Area" localSheetId="0">'Rekapitulace stavby'!$D$4:$AO$76,'Rekapitulace stavby'!$C$82:$AQ$102</definedName>
    <definedName name="_xlnm.Print_Titles" localSheetId="0">'Rekapitulace stavby'!$92:$92</definedName>
    <definedName name="_xlnm._FilterDatabase" localSheetId="1" hidden="1">'ST-2 - Stavební část vč. ...'!$C$130:$K$520</definedName>
    <definedName name="_xlnm.Print_Area" localSheetId="1">'ST-2 - Stavební část vč. ...'!$C$4:$J$76,'ST-2 - Stavební část vč. ...'!$C$82:$J$112,'ST-2 - Stavební část vč. ...'!$C$118:$K$520</definedName>
    <definedName name="_xlnm.Print_Titles" localSheetId="1">'ST-2 - Stavební část vč. ...'!$130:$130</definedName>
    <definedName name="_xlnm._FilterDatabase" localSheetId="2" hidden="1">'ZTI - Zdravotechnika'!$C$127:$K$277</definedName>
    <definedName name="_xlnm.Print_Area" localSheetId="2">'ZTI - Zdravotechnika'!$C$4:$J$76,'ZTI - Zdravotechnika'!$C$82:$J$109,'ZTI - Zdravotechnika'!$C$115:$K$277</definedName>
    <definedName name="_xlnm.Print_Titles" localSheetId="2">'ZTI - Zdravotechnika'!$127:$127</definedName>
    <definedName name="_xlnm._FilterDatabase" localSheetId="3" hidden="1">'VZT - Vzduchotechnika'!$C$125:$K$216</definedName>
    <definedName name="_xlnm.Print_Area" localSheetId="3">'VZT - Vzduchotechnika'!$C$4:$J$76,'VZT - Vzduchotechnika'!$C$82:$J$107,'VZT - Vzduchotechnika'!$C$113:$K$216</definedName>
    <definedName name="_xlnm.Print_Titles" localSheetId="3">'VZT - Vzduchotechnika'!$125:$125</definedName>
    <definedName name="_xlnm._FilterDatabase" localSheetId="4" hidden="1">'VYT - Vytápění'!$C$121:$K$164</definedName>
    <definedName name="_xlnm.Print_Area" localSheetId="4">'VYT - Vytápění'!$C$4:$J$76,'VYT - Vytápění'!$C$82:$J$103,'VYT - Vytápění'!$C$109:$K$164</definedName>
    <definedName name="_xlnm.Print_Titles" localSheetId="4">'VYT - Vytápění'!$121:$121</definedName>
    <definedName name="_xlnm._FilterDatabase" localSheetId="5" hidden="1">'EL - Silnoproud'!$C$123:$K$210</definedName>
    <definedName name="_xlnm.Print_Area" localSheetId="5">'EL - Silnoproud'!$C$4:$J$76,'EL - Silnoproud'!$C$82:$J$105,'EL - Silnoproud'!$C$111:$K$210</definedName>
    <definedName name="_xlnm.Print_Titles" localSheetId="5">'EL - Silnoproud'!$123:$123</definedName>
    <definedName name="_xlnm._FilterDatabase" localSheetId="6" hidden="1">'EPS - EPS'!$C$117:$K$141</definedName>
    <definedName name="_xlnm.Print_Area" localSheetId="6">'EPS - EPS'!$C$4:$J$76,'EPS - EPS'!$C$82:$J$99,'EPS - EPS'!$C$105:$K$141</definedName>
    <definedName name="_xlnm.Print_Titles" localSheetId="6">'EPS - EPS'!$117:$117</definedName>
    <definedName name="_xlnm._FilterDatabase" localSheetId="7" hidden="1">'VRN - Vedlejší rozpočtové...'!$C$121:$K$139</definedName>
    <definedName name="_xlnm.Print_Area" localSheetId="7">'VRN - Vedlejší rozpočtové...'!$C$4:$J$76,'VRN - Vedlejší rozpočtové...'!$C$82:$J$103,'VRN - Vedlejší rozpočtové...'!$C$109:$K$139</definedName>
    <definedName name="_xlnm.Print_Titles" localSheetId="7">'VRN - Vedlejší rozpočtové...'!$121:$121</definedName>
  </definedNames>
  <calcPr/>
</workbook>
</file>

<file path=xl/calcChain.xml><?xml version="1.0" encoding="utf-8"?>
<calcChain xmlns="http://schemas.openxmlformats.org/spreadsheetml/2006/main">
  <c i="8" r="J37"/>
  <c r="J36"/>
  <c i="1" r="AY101"/>
  <c i="8" r="J35"/>
  <c i="1" r="AX101"/>
  <c i="8" r="BI139"/>
  <c r="BH139"/>
  <c r="BG139"/>
  <c r="BF139"/>
  <c r="T139"/>
  <c r="T138"/>
  <c r="R139"/>
  <c r="R138"/>
  <c r="P139"/>
  <c r="P138"/>
  <c r="BK139"/>
  <c r="BK138"/>
  <c r="J138"/>
  <c r="J139"/>
  <c r="BE139"/>
  <c r="J102"/>
  <c r="BI137"/>
  <c r="BH137"/>
  <c r="BG137"/>
  <c r="BF137"/>
  <c r="T137"/>
  <c r="T136"/>
  <c r="R137"/>
  <c r="R136"/>
  <c r="P137"/>
  <c r="P136"/>
  <c r="BK137"/>
  <c r="BK136"/>
  <c r="J136"/>
  <c r="J137"/>
  <c r="BE137"/>
  <c r="J101"/>
  <c r="BI135"/>
  <c r="BH135"/>
  <c r="BG135"/>
  <c r="BF135"/>
  <c r="T135"/>
  <c r="R135"/>
  <c r="P135"/>
  <c r="BK135"/>
  <c r="J135"/>
  <c r="BE135"/>
  <c r="BI132"/>
  <c r="BH132"/>
  <c r="BG132"/>
  <c r="BF132"/>
  <c r="T132"/>
  <c r="R132"/>
  <c r="P132"/>
  <c r="BK132"/>
  <c r="J132"/>
  <c r="BE132"/>
  <c r="BI131"/>
  <c r="BH131"/>
  <c r="BG131"/>
  <c r="BF131"/>
  <c r="T131"/>
  <c r="T130"/>
  <c r="R131"/>
  <c r="R130"/>
  <c r="P131"/>
  <c r="P130"/>
  <c r="BK131"/>
  <c r="BK130"/>
  <c r="J130"/>
  <c r="J131"/>
  <c r="BE131"/>
  <c r="J100"/>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99"/>
  <c r="BI125"/>
  <c r="F37"/>
  <c i="1" r="BD101"/>
  <c i="8" r="BH125"/>
  <c r="F36"/>
  <c i="1" r="BC101"/>
  <c i="8" r="BG125"/>
  <c r="F35"/>
  <c i="1" r="BB101"/>
  <c i="8" r="BF125"/>
  <c r="J34"/>
  <c i="1" r="AW101"/>
  <c i="8" r="F34"/>
  <c i="1" r="BA101"/>
  <c i="8" r="T125"/>
  <c r="T124"/>
  <c r="T123"/>
  <c r="T122"/>
  <c r="R125"/>
  <c r="R124"/>
  <c r="R123"/>
  <c r="R122"/>
  <c r="P125"/>
  <c r="P124"/>
  <c r="P123"/>
  <c r="P122"/>
  <c i="1" r="AU101"/>
  <c i="8" r="BK125"/>
  <c r="BK124"/>
  <c r="J124"/>
  <c r="BK123"/>
  <c r="J123"/>
  <c r="BK122"/>
  <c r="J122"/>
  <c r="J96"/>
  <c r="J30"/>
  <c i="1" r="AG101"/>
  <c i="8" r="J125"/>
  <c r="BE125"/>
  <c r="J33"/>
  <c i="1" r="AV101"/>
  <c i="8" r="F33"/>
  <c i="1" r="AZ101"/>
  <c i="8" r="J98"/>
  <c r="J97"/>
  <c r="J118"/>
  <c r="F118"/>
  <c r="F116"/>
  <c r="E114"/>
  <c r="J91"/>
  <c r="F91"/>
  <c r="F89"/>
  <c r="E87"/>
  <c r="J39"/>
  <c r="J24"/>
  <c r="E24"/>
  <c r="J119"/>
  <c r="J92"/>
  <c r="J23"/>
  <c r="J18"/>
  <c r="E18"/>
  <c r="F119"/>
  <c r="F92"/>
  <c r="J17"/>
  <c r="J12"/>
  <c r="J116"/>
  <c r="J89"/>
  <c r="E7"/>
  <c r="E112"/>
  <c r="E85"/>
  <c i="7" r="J37"/>
  <c r="J36"/>
  <c i="1" r="AY100"/>
  <c i="7" r="J35"/>
  <c i="1" r="AX100"/>
  <c i="7"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2"/>
  <c r="BH122"/>
  <c r="BG122"/>
  <c r="BF122"/>
  <c r="T122"/>
  <c r="R122"/>
  <c r="P122"/>
  <c r="BK122"/>
  <c r="J122"/>
  <c r="BE122"/>
  <c r="BI121"/>
  <c r="F37"/>
  <c i="1" r="BD100"/>
  <c i="7" r="BH121"/>
  <c r="F36"/>
  <c i="1" r="BC100"/>
  <c i="7" r="BG121"/>
  <c r="F35"/>
  <c i="1" r="BB100"/>
  <c i="7" r="BF121"/>
  <c r="J34"/>
  <c i="1" r="AW100"/>
  <c i="7" r="F34"/>
  <c i="1" r="BA100"/>
  <c i="7" r="T121"/>
  <c r="T120"/>
  <c r="T119"/>
  <c r="T118"/>
  <c r="R121"/>
  <c r="R120"/>
  <c r="R119"/>
  <c r="R118"/>
  <c r="P121"/>
  <c r="P120"/>
  <c r="P119"/>
  <c r="P118"/>
  <c i="1" r="AU100"/>
  <c i="7" r="BK121"/>
  <c r="BK120"/>
  <c r="J120"/>
  <c r="BK119"/>
  <c r="J119"/>
  <c r="BK118"/>
  <c r="J118"/>
  <c r="J96"/>
  <c r="J30"/>
  <c i="1" r="AG100"/>
  <c i="7" r="J121"/>
  <c r="BE121"/>
  <c r="J33"/>
  <c i="1" r="AV100"/>
  <c i="7" r="F33"/>
  <c i="1" r="AZ100"/>
  <c i="7" r="J98"/>
  <c r="J97"/>
  <c r="J114"/>
  <c r="F114"/>
  <c r="F112"/>
  <c r="E110"/>
  <c r="J91"/>
  <c r="F91"/>
  <c r="F89"/>
  <c r="E87"/>
  <c r="J39"/>
  <c r="J24"/>
  <c r="E24"/>
  <c r="J115"/>
  <c r="J92"/>
  <c r="J23"/>
  <c r="J18"/>
  <c r="E18"/>
  <c r="F115"/>
  <c r="F92"/>
  <c r="J17"/>
  <c r="J12"/>
  <c r="J112"/>
  <c r="J89"/>
  <c r="E7"/>
  <c r="E108"/>
  <c r="E85"/>
  <c i="6" r="J37"/>
  <c r="J36"/>
  <c i="1" r="AY99"/>
  <c i="6" r="J35"/>
  <c i="1" r="AX99"/>
  <c i="6"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T206"/>
  <c r="R207"/>
  <c r="R206"/>
  <c r="P207"/>
  <c r="P206"/>
  <c r="BK207"/>
  <c r="BK206"/>
  <c r="J206"/>
  <c r="J207"/>
  <c r="BE207"/>
  <c r="J104"/>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6"/>
  <c r="BH166"/>
  <c r="BG166"/>
  <c r="BF166"/>
  <c r="T166"/>
  <c r="R166"/>
  <c r="P166"/>
  <c r="BK166"/>
  <c r="J166"/>
  <c r="BE166"/>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8"/>
  <c r="BH158"/>
  <c r="BG158"/>
  <c r="BF158"/>
  <c r="T158"/>
  <c r="R158"/>
  <c r="P158"/>
  <c r="BK158"/>
  <c r="J158"/>
  <c r="BE158"/>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T143"/>
  <c r="T142"/>
  <c r="R144"/>
  <c r="R143"/>
  <c r="R142"/>
  <c r="P144"/>
  <c r="P143"/>
  <c r="P142"/>
  <c r="BK144"/>
  <c r="BK143"/>
  <c r="J143"/>
  <c r="BK142"/>
  <c r="J142"/>
  <c r="J144"/>
  <c r="BE144"/>
  <c r="J103"/>
  <c r="J102"/>
  <c r="BI141"/>
  <c r="BH141"/>
  <c r="BG141"/>
  <c r="BF141"/>
  <c r="T141"/>
  <c r="T140"/>
  <c r="R141"/>
  <c r="R140"/>
  <c r="P141"/>
  <c r="P140"/>
  <c r="BK141"/>
  <c r="BK140"/>
  <c r="J140"/>
  <c r="J141"/>
  <c r="BE141"/>
  <c r="J101"/>
  <c r="BI139"/>
  <c r="BH139"/>
  <c r="BG139"/>
  <c r="BF139"/>
  <c r="T139"/>
  <c r="R139"/>
  <c r="P139"/>
  <c r="BK139"/>
  <c r="J139"/>
  <c r="BE139"/>
  <c r="BI137"/>
  <c r="BH137"/>
  <c r="BG137"/>
  <c r="BF137"/>
  <c r="T137"/>
  <c r="R137"/>
  <c r="P137"/>
  <c r="BK137"/>
  <c r="J137"/>
  <c r="BE137"/>
  <c r="BI136"/>
  <c r="BH136"/>
  <c r="BG136"/>
  <c r="BF136"/>
  <c r="T136"/>
  <c r="R136"/>
  <c r="P136"/>
  <c r="BK136"/>
  <c r="J136"/>
  <c r="BE136"/>
  <c r="BI135"/>
  <c r="BH135"/>
  <c r="BG135"/>
  <c r="BF135"/>
  <c r="T135"/>
  <c r="T134"/>
  <c r="R135"/>
  <c r="R134"/>
  <c r="P135"/>
  <c r="P134"/>
  <c r="BK135"/>
  <c r="BK134"/>
  <c r="J134"/>
  <c r="J135"/>
  <c r="BE135"/>
  <c r="J100"/>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T129"/>
  <c r="R130"/>
  <c r="R129"/>
  <c r="P130"/>
  <c r="P129"/>
  <c r="BK130"/>
  <c r="BK129"/>
  <c r="J129"/>
  <c r="J130"/>
  <c r="BE130"/>
  <c r="J99"/>
  <c r="BI127"/>
  <c r="F37"/>
  <c i="1" r="BD99"/>
  <c i="6" r="BH127"/>
  <c r="F36"/>
  <c i="1" r="BC99"/>
  <c i="6" r="BG127"/>
  <c r="F35"/>
  <c i="1" r="BB99"/>
  <c i="6" r="BF127"/>
  <c r="J34"/>
  <c i="1" r="AW99"/>
  <c i="6" r="F34"/>
  <c i="1" r="BA99"/>
  <c i="6" r="T127"/>
  <c r="T126"/>
  <c r="T125"/>
  <c r="T124"/>
  <c r="R127"/>
  <c r="R126"/>
  <c r="R125"/>
  <c r="R124"/>
  <c r="P127"/>
  <c r="P126"/>
  <c r="P125"/>
  <c r="P124"/>
  <c i="1" r="AU99"/>
  <c i="6" r="BK127"/>
  <c r="BK126"/>
  <c r="J126"/>
  <c r="BK125"/>
  <c r="J125"/>
  <c r="BK124"/>
  <c r="J124"/>
  <c r="J96"/>
  <c r="J30"/>
  <c i="1" r="AG99"/>
  <c i="6" r="J127"/>
  <c r="BE127"/>
  <c r="J33"/>
  <c i="1" r="AV99"/>
  <c i="6" r="F33"/>
  <c i="1" r="AZ99"/>
  <c i="6" r="J98"/>
  <c r="J97"/>
  <c r="J120"/>
  <c r="F120"/>
  <c r="F118"/>
  <c r="E116"/>
  <c r="J91"/>
  <c r="F91"/>
  <c r="F89"/>
  <c r="E87"/>
  <c r="J39"/>
  <c r="J24"/>
  <c r="E24"/>
  <c r="J121"/>
  <c r="J92"/>
  <c r="J23"/>
  <c r="J18"/>
  <c r="E18"/>
  <c r="F121"/>
  <c r="F92"/>
  <c r="J17"/>
  <c r="J12"/>
  <c r="J118"/>
  <c r="J89"/>
  <c r="E7"/>
  <c r="E114"/>
  <c r="E85"/>
  <c i="5" r="J37"/>
  <c r="J36"/>
  <c i="1" r="AY98"/>
  <c i="5" r="J35"/>
  <c i="1" r="AX98"/>
  <c i="5" r="BI164"/>
  <c r="BH164"/>
  <c r="BG164"/>
  <c r="BF164"/>
  <c r="T164"/>
  <c r="R164"/>
  <c r="P164"/>
  <c r="BK164"/>
  <c r="J164"/>
  <c r="BE164"/>
  <c r="BI163"/>
  <c r="BH163"/>
  <c r="BG163"/>
  <c r="BF163"/>
  <c r="T163"/>
  <c r="R163"/>
  <c r="P163"/>
  <c r="BK163"/>
  <c r="J163"/>
  <c r="BE163"/>
  <c r="BI162"/>
  <c r="BH162"/>
  <c r="BG162"/>
  <c r="BF162"/>
  <c r="T162"/>
  <c r="T161"/>
  <c r="R162"/>
  <c r="R161"/>
  <c r="P162"/>
  <c r="P161"/>
  <c r="BK162"/>
  <c r="BK161"/>
  <c r="J161"/>
  <c r="J162"/>
  <c r="BE162"/>
  <c r="J102"/>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T149"/>
  <c r="R150"/>
  <c r="R149"/>
  <c r="P150"/>
  <c r="P149"/>
  <c r="BK150"/>
  <c r="BK149"/>
  <c r="J149"/>
  <c r="J150"/>
  <c r="BE150"/>
  <c r="J101"/>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39"/>
  <c r="BH139"/>
  <c r="BG139"/>
  <c r="BF139"/>
  <c r="T139"/>
  <c r="R139"/>
  <c r="P139"/>
  <c r="BK139"/>
  <c r="J139"/>
  <c r="BE139"/>
  <c r="BI138"/>
  <c r="BH138"/>
  <c r="BG138"/>
  <c r="BF138"/>
  <c r="T138"/>
  <c r="T137"/>
  <c r="R138"/>
  <c r="R137"/>
  <c r="P138"/>
  <c r="P137"/>
  <c r="BK138"/>
  <c r="BK137"/>
  <c r="J137"/>
  <c r="J138"/>
  <c r="BE138"/>
  <c r="J100"/>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T129"/>
  <c r="R130"/>
  <c r="R129"/>
  <c r="P130"/>
  <c r="P129"/>
  <c r="BK130"/>
  <c r="BK129"/>
  <c r="J129"/>
  <c r="J130"/>
  <c r="BE130"/>
  <c r="J99"/>
  <c r="BI128"/>
  <c r="BH128"/>
  <c r="BG128"/>
  <c r="BF128"/>
  <c r="T128"/>
  <c r="R128"/>
  <c r="P128"/>
  <c r="BK128"/>
  <c r="J128"/>
  <c r="BE128"/>
  <c r="BI127"/>
  <c r="BH127"/>
  <c r="BG127"/>
  <c r="BF127"/>
  <c r="T127"/>
  <c r="R127"/>
  <c r="P127"/>
  <c r="BK127"/>
  <c r="J127"/>
  <c r="BE127"/>
  <c r="BI126"/>
  <c r="BH126"/>
  <c r="BG126"/>
  <c r="BF126"/>
  <c r="T126"/>
  <c r="R126"/>
  <c r="P126"/>
  <c r="BK126"/>
  <c r="J126"/>
  <c r="BE126"/>
  <c r="BI125"/>
  <c r="F37"/>
  <c i="1" r="BD98"/>
  <c i="5" r="BH125"/>
  <c r="F36"/>
  <c i="1" r="BC98"/>
  <c i="5" r="BG125"/>
  <c r="F35"/>
  <c i="1" r="BB98"/>
  <c i="5" r="BF125"/>
  <c r="J34"/>
  <c i="1" r="AW98"/>
  <c i="5" r="F34"/>
  <c i="1" r="BA98"/>
  <c i="5" r="T125"/>
  <c r="T124"/>
  <c r="T123"/>
  <c r="T122"/>
  <c r="R125"/>
  <c r="R124"/>
  <c r="R123"/>
  <c r="R122"/>
  <c r="P125"/>
  <c r="P124"/>
  <c r="P123"/>
  <c r="P122"/>
  <c i="1" r="AU98"/>
  <c i="5" r="BK125"/>
  <c r="BK124"/>
  <c r="J124"/>
  <c r="BK123"/>
  <c r="J123"/>
  <c r="BK122"/>
  <c r="J122"/>
  <c r="J96"/>
  <c r="J30"/>
  <c i="1" r="AG98"/>
  <c i="5" r="J125"/>
  <c r="BE125"/>
  <c r="J33"/>
  <c i="1" r="AV98"/>
  <c i="5" r="F33"/>
  <c i="1" r="AZ98"/>
  <c i="5" r="J98"/>
  <c r="J97"/>
  <c r="J118"/>
  <c r="F118"/>
  <c r="F116"/>
  <c r="E114"/>
  <c r="J91"/>
  <c r="F91"/>
  <c r="F89"/>
  <c r="E87"/>
  <c r="J39"/>
  <c r="J24"/>
  <c r="E24"/>
  <c r="J119"/>
  <c r="J92"/>
  <c r="J23"/>
  <c r="J18"/>
  <c r="E18"/>
  <c r="F119"/>
  <c r="F92"/>
  <c r="J17"/>
  <c r="J12"/>
  <c r="J116"/>
  <c r="J89"/>
  <c r="E7"/>
  <c r="E112"/>
  <c r="E85"/>
  <c i="4" r="J37"/>
  <c r="J36"/>
  <c i="1" r="AY97"/>
  <c i="4" r="J35"/>
  <c i="1" r="AX97"/>
  <c i="4" r="BI216"/>
  <c r="BH216"/>
  <c r="BG216"/>
  <c r="BF216"/>
  <c r="T216"/>
  <c r="R216"/>
  <c r="P216"/>
  <c r="BK216"/>
  <c r="J216"/>
  <c r="BE216"/>
  <c r="BI214"/>
  <c r="BH214"/>
  <c r="BG214"/>
  <c r="BF214"/>
  <c r="T214"/>
  <c r="R214"/>
  <c r="P214"/>
  <c r="BK214"/>
  <c r="J214"/>
  <c r="BE214"/>
  <c r="BI212"/>
  <c r="BH212"/>
  <c r="BG212"/>
  <c r="BF212"/>
  <c r="T212"/>
  <c r="T211"/>
  <c r="R212"/>
  <c r="R211"/>
  <c r="P212"/>
  <c r="P211"/>
  <c r="BK212"/>
  <c r="BK211"/>
  <c r="J211"/>
  <c r="J212"/>
  <c r="BE212"/>
  <c r="J106"/>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T206"/>
  <c r="R207"/>
  <c r="R206"/>
  <c r="P207"/>
  <c r="P206"/>
  <c r="BK207"/>
  <c r="BK206"/>
  <c r="J206"/>
  <c r="J207"/>
  <c r="BE207"/>
  <c r="J105"/>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6"/>
  <c r="BH156"/>
  <c r="BG156"/>
  <c r="BF156"/>
  <c r="T156"/>
  <c r="T155"/>
  <c r="R156"/>
  <c r="R155"/>
  <c r="P156"/>
  <c r="P155"/>
  <c r="BK156"/>
  <c r="BK155"/>
  <c r="J155"/>
  <c r="J156"/>
  <c r="BE156"/>
  <c r="J104"/>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T150"/>
  <c r="T149"/>
  <c r="R151"/>
  <c r="R150"/>
  <c r="R149"/>
  <c r="P151"/>
  <c r="P150"/>
  <c r="P149"/>
  <c r="BK151"/>
  <c r="BK150"/>
  <c r="J150"/>
  <c r="BK149"/>
  <c r="J149"/>
  <c r="J151"/>
  <c r="BE151"/>
  <c r="J103"/>
  <c r="J102"/>
  <c r="BI148"/>
  <c r="BH148"/>
  <c r="BG148"/>
  <c r="BF148"/>
  <c r="T148"/>
  <c r="T147"/>
  <c r="R148"/>
  <c r="R147"/>
  <c r="P148"/>
  <c r="P147"/>
  <c r="BK148"/>
  <c r="BK147"/>
  <c r="J147"/>
  <c r="J148"/>
  <c r="BE148"/>
  <c r="J101"/>
  <c r="BI146"/>
  <c r="BH146"/>
  <c r="BG146"/>
  <c r="BF146"/>
  <c r="T146"/>
  <c r="R146"/>
  <c r="P146"/>
  <c r="BK146"/>
  <c r="J146"/>
  <c r="BE146"/>
  <c r="BI144"/>
  <c r="BH144"/>
  <c r="BG144"/>
  <c r="BF144"/>
  <c r="T144"/>
  <c r="R144"/>
  <c r="P144"/>
  <c r="BK144"/>
  <c r="J144"/>
  <c r="BE144"/>
  <c r="BI143"/>
  <c r="BH143"/>
  <c r="BG143"/>
  <c r="BF143"/>
  <c r="T143"/>
  <c r="T142"/>
  <c r="R143"/>
  <c r="R142"/>
  <c r="P143"/>
  <c r="P142"/>
  <c r="BK143"/>
  <c r="BK142"/>
  <c r="J142"/>
  <c r="J143"/>
  <c r="BE143"/>
  <c r="J100"/>
  <c r="BI141"/>
  <c r="BH141"/>
  <c r="BG141"/>
  <c r="BF141"/>
  <c r="T141"/>
  <c r="R141"/>
  <c r="P141"/>
  <c r="BK141"/>
  <c r="J141"/>
  <c r="BE141"/>
  <c r="BI140"/>
  <c r="BH140"/>
  <c r="BG140"/>
  <c r="BF140"/>
  <c r="T140"/>
  <c r="R140"/>
  <c r="P140"/>
  <c r="BK140"/>
  <c r="J140"/>
  <c r="BE140"/>
  <c r="BI139"/>
  <c r="BH139"/>
  <c r="BG139"/>
  <c r="BF139"/>
  <c r="T139"/>
  <c r="R139"/>
  <c r="P139"/>
  <c r="BK139"/>
  <c r="J139"/>
  <c r="BE139"/>
  <c r="BI137"/>
  <c r="BH137"/>
  <c r="BG137"/>
  <c r="BF137"/>
  <c r="T137"/>
  <c r="R137"/>
  <c r="P137"/>
  <c r="BK137"/>
  <c r="J137"/>
  <c r="BE137"/>
  <c r="BI136"/>
  <c r="BH136"/>
  <c r="BG136"/>
  <c r="BF136"/>
  <c r="T136"/>
  <c r="R136"/>
  <c r="P136"/>
  <c r="BK136"/>
  <c r="J136"/>
  <c r="BE136"/>
  <c r="BI134"/>
  <c r="BH134"/>
  <c r="BG134"/>
  <c r="BF134"/>
  <c r="T134"/>
  <c r="R134"/>
  <c r="P134"/>
  <c r="BK134"/>
  <c r="J134"/>
  <c r="BE134"/>
  <c r="BI133"/>
  <c r="BH133"/>
  <c r="BG133"/>
  <c r="BF133"/>
  <c r="T133"/>
  <c r="R133"/>
  <c r="P133"/>
  <c r="BK133"/>
  <c r="J133"/>
  <c r="BE133"/>
  <c r="BI132"/>
  <c r="BH132"/>
  <c r="BG132"/>
  <c r="BF132"/>
  <c r="T132"/>
  <c r="T131"/>
  <c r="R132"/>
  <c r="R131"/>
  <c r="P132"/>
  <c r="P131"/>
  <c r="BK132"/>
  <c r="BK131"/>
  <c r="J131"/>
  <c r="J132"/>
  <c r="BE132"/>
  <c r="J99"/>
  <c r="BI129"/>
  <c r="F37"/>
  <c i="1" r="BD97"/>
  <c i="4" r="BH129"/>
  <c r="F36"/>
  <c i="1" r="BC97"/>
  <c i="4" r="BG129"/>
  <c r="F35"/>
  <c i="1" r="BB97"/>
  <c i="4" r="BF129"/>
  <c r="J34"/>
  <c i="1" r="AW97"/>
  <c i="4" r="F34"/>
  <c i="1" r="BA97"/>
  <c i="4" r="T129"/>
  <c r="T128"/>
  <c r="T127"/>
  <c r="T126"/>
  <c r="R129"/>
  <c r="R128"/>
  <c r="R127"/>
  <c r="R126"/>
  <c r="P129"/>
  <c r="P128"/>
  <c r="P127"/>
  <c r="P126"/>
  <c i="1" r="AU97"/>
  <c i="4" r="BK129"/>
  <c r="BK128"/>
  <c r="J128"/>
  <c r="BK127"/>
  <c r="J127"/>
  <c r="BK126"/>
  <c r="J126"/>
  <c r="J96"/>
  <c r="J30"/>
  <c i="1" r="AG97"/>
  <c i="4" r="J129"/>
  <c r="BE129"/>
  <c r="J33"/>
  <c i="1" r="AV97"/>
  <c i="4" r="F33"/>
  <c i="1" r="AZ97"/>
  <c i="4" r="J98"/>
  <c r="J97"/>
  <c r="J122"/>
  <c r="F122"/>
  <c r="F120"/>
  <c r="E118"/>
  <c r="J91"/>
  <c r="F91"/>
  <c r="F89"/>
  <c r="E87"/>
  <c r="J39"/>
  <c r="J24"/>
  <c r="E24"/>
  <c r="J123"/>
  <c r="J92"/>
  <c r="J23"/>
  <c r="J18"/>
  <c r="E18"/>
  <c r="F123"/>
  <c r="F92"/>
  <c r="J17"/>
  <c r="J12"/>
  <c r="J120"/>
  <c r="J89"/>
  <c r="E7"/>
  <c r="E116"/>
  <c r="E85"/>
  <c i="3" r="J37"/>
  <c r="J36"/>
  <c i="1" r="AY96"/>
  <c i="3" r="J35"/>
  <c i="1" r="AX96"/>
  <c i="3" r="BI277"/>
  <c r="BH277"/>
  <c r="BG277"/>
  <c r="BF277"/>
  <c r="T277"/>
  <c r="R277"/>
  <c r="P277"/>
  <c r="BK277"/>
  <c r="J277"/>
  <c r="BE277"/>
  <c r="BI276"/>
  <c r="BH276"/>
  <c r="BG276"/>
  <c r="BF276"/>
  <c r="T276"/>
  <c r="R276"/>
  <c r="P276"/>
  <c r="BK276"/>
  <c r="J276"/>
  <c r="BE276"/>
  <c r="BI273"/>
  <c r="BH273"/>
  <c r="BG273"/>
  <c r="BF273"/>
  <c r="T273"/>
  <c r="T272"/>
  <c r="R273"/>
  <c r="R272"/>
  <c r="P273"/>
  <c r="P272"/>
  <c r="BK273"/>
  <c r="BK272"/>
  <c r="J272"/>
  <c r="J273"/>
  <c r="BE273"/>
  <c r="J108"/>
  <c r="BI271"/>
  <c r="BH271"/>
  <c r="BG271"/>
  <c r="BF271"/>
  <c r="T271"/>
  <c r="R271"/>
  <c r="P271"/>
  <c r="BK271"/>
  <c r="J271"/>
  <c r="BE271"/>
  <c r="BI270"/>
  <c r="BH270"/>
  <c r="BG270"/>
  <c r="BF270"/>
  <c r="T270"/>
  <c r="R270"/>
  <c r="P270"/>
  <c r="BK270"/>
  <c r="J270"/>
  <c r="BE270"/>
  <c r="BI269"/>
  <c r="BH269"/>
  <c r="BG269"/>
  <c r="BF269"/>
  <c r="T269"/>
  <c r="T268"/>
  <c r="R269"/>
  <c r="R268"/>
  <c r="P269"/>
  <c r="P268"/>
  <c r="BK269"/>
  <c r="BK268"/>
  <c r="J268"/>
  <c r="J269"/>
  <c r="BE269"/>
  <c r="J107"/>
  <c r="BI266"/>
  <c r="BH266"/>
  <c r="BG266"/>
  <c r="BF266"/>
  <c r="T266"/>
  <c r="R266"/>
  <c r="P266"/>
  <c r="BK266"/>
  <c r="J266"/>
  <c r="BE266"/>
  <c r="BI264"/>
  <c r="BH264"/>
  <c r="BG264"/>
  <c r="BF264"/>
  <c r="T264"/>
  <c r="R264"/>
  <c r="P264"/>
  <c r="BK264"/>
  <c r="J264"/>
  <c r="BE264"/>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1"/>
  <c r="BH251"/>
  <c r="BG251"/>
  <c r="BF251"/>
  <c r="T251"/>
  <c r="R251"/>
  <c r="P251"/>
  <c r="BK251"/>
  <c r="J251"/>
  <c r="BE251"/>
  <c r="BI250"/>
  <c r="BH250"/>
  <c r="BG250"/>
  <c r="BF250"/>
  <c r="T250"/>
  <c r="R250"/>
  <c r="P250"/>
  <c r="BK250"/>
  <c r="J250"/>
  <c r="BE250"/>
  <c r="BI249"/>
  <c r="BH249"/>
  <c r="BG249"/>
  <c r="BF249"/>
  <c r="T249"/>
  <c r="R249"/>
  <c r="P249"/>
  <c r="BK249"/>
  <c r="J249"/>
  <c r="BE249"/>
  <c r="BI247"/>
  <c r="BH247"/>
  <c r="BG247"/>
  <c r="BF247"/>
  <c r="T247"/>
  <c r="R247"/>
  <c r="P247"/>
  <c r="BK247"/>
  <c r="J247"/>
  <c r="BE247"/>
  <c r="BI245"/>
  <c r="BH245"/>
  <c r="BG245"/>
  <c r="BF245"/>
  <c r="T245"/>
  <c r="R245"/>
  <c r="P245"/>
  <c r="BK245"/>
  <c r="J245"/>
  <c r="BE245"/>
  <c r="BI244"/>
  <c r="BH244"/>
  <c r="BG244"/>
  <c r="BF244"/>
  <c r="T244"/>
  <c r="T243"/>
  <c r="R244"/>
  <c r="R243"/>
  <c r="P244"/>
  <c r="P243"/>
  <c r="BK244"/>
  <c r="BK243"/>
  <c r="J243"/>
  <c r="J244"/>
  <c r="BE244"/>
  <c r="J106"/>
  <c r="BI241"/>
  <c r="BH241"/>
  <c r="BG241"/>
  <c r="BF241"/>
  <c r="T241"/>
  <c r="R241"/>
  <c r="P241"/>
  <c r="BK241"/>
  <c r="J241"/>
  <c r="BE241"/>
  <c r="BI239"/>
  <c r="BH239"/>
  <c r="BG239"/>
  <c r="BF239"/>
  <c r="T239"/>
  <c r="R239"/>
  <c r="P239"/>
  <c r="BK239"/>
  <c r="J239"/>
  <c r="BE239"/>
  <c r="BI237"/>
  <c r="BH237"/>
  <c r="BG237"/>
  <c r="BF237"/>
  <c r="T237"/>
  <c r="R237"/>
  <c r="P237"/>
  <c r="BK237"/>
  <c r="J237"/>
  <c r="BE237"/>
  <c r="BI235"/>
  <c r="BH235"/>
  <c r="BG235"/>
  <c r="BF235"/>
  <c r="T235"/>
  <c r="R235"/>
  <c r="P235"/>
  <c r="BK235"/>
  <c r="J235"/>
  <c r="BE235"/>
  <c r="BI233"/>
  <c r="BH233"/>
  <c r="BG233"/>
  <c r="BF233"/>
  <c r="T233"/>
  <c r="R233"/>
  <c r="P233"/>
  <c r="BK233"/>
  <c r="J233"/>
  <c r="BE233"/>
  <c r="BI231"/>
  <c r="BH231"/>
  <c r="BG231"/>
  <c r="BF231"/>
  <c r="T231"/>
  <c r="R231"/>
  <c r="P231"/>
  <c r="BK231"/>
  <c r="J231"/>
  <c r="BE231"/>
  <c r="BI229"/>
  <c r="BH229"/>
  <c r="BG229"/>
  <c r="BF229"/>
  <c r="T229"/>
  <c r="R229"/>
  <c r="P229"/>
  <c r="BK229"/>
  <c r="J229"/>
  <c r="BE229"/>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R217"/>
  <c r="P217"/>
  <c r="BK217"/>
  <c r="J217"/>
  <c r="BE217"/>
  <c r="BI215"/>
  <c r="BH215"/>
  <c r="BG215"/>
  <c r="BF215"/>
  <c r="T215"/>
  <c r="R215"/>
  <c r="P215"/>
  <c r="BK215"/>
  <c r="J215"/>
  <c r="BE215"/>
  <c r="BI213"/>
  <c r="BH213"/>
  <c r="BG213"/>
  <c r="BF213"/>
  <c r="T213"/>
  <c r="R213"/>
  <c r="P213"/>
  <c r="BK213"/>
  <c r="J213"/>
  <c r="BE213"/>
  <c r="BI211"/>
  <c r="BH211"/>
  <c r="BG211"/>
  <c r="BF211"/>
  <c r="T211"/>
  <c r="T210"/>
  <c r="R211"/>
  <c r="R210"/>
  <c r="P211"/>
  <c r="P210"/>
  <c r="BK211"/>
  <c r="BK210"/>
  <c r="J210"/>
  <c r="J211"/>
  <c r="BE211"/>
  <c r="J105"/>
  <c r="BI208"/>
  <c r="BH208"/>
  <c r="BG208"/>
  <c r="BF208"/>
  <c r="T208"/>
  <c r="R208"/>
  <c r="P208"/>
  <c r="BK208"/>
  <c r="J208"/>
  <c r="BE208"/>
  <c r="BI206"/>
  <c r="BH206"/>
  <c r="BG206"/>
  <c r="BF206"/>
  <c r="T206"/>
  <c r="R206"/>
  <c r="P206"/>
  <c r="BK206"/>
  <c r="J206"/>
  <c r="BE206"/>
  <c r="BI205"/>
  <c r="BH205"/>
  <c r="BG205"/>
  <c r="BF205"/>
  <c r="T205"/>
  <c r="R205"/>
  <c r="P205"/>
  <c r="BK205"/>
  <c r="J205"/>
  <c r="BE205"/>
  <c r="BI202"/>
  <c r="BH202"/>
  <c r="BG202"/>
  <c r="BF202"/>
  <c r="T202"/>
  <c r="R202"/>
  <c r="P202"/>
  <c r="BK202"/>
  <c r="J202"/>
  <c r="BE202"/>
  <c r="BI201"/>
  <c r="BH201"/>
  <c r="BG201"/>
  <c r="BF201"/>
  <c r="T201"/>
  <c r="R201"/>
  <c r="P201"/>
  <c r="BK201"/>
  <c r="J201"/>
  <c r="BE201"/>
  <c r="BI199"/>
  <c r="BH199"/>
  <c r="BG199"/>
  <c r="BF199"/>
  <c r="T199"/>
  <c r="R199"/>
  <c r="P199"/>
  <c r="BK199"/>
  <c r="J199"/>
  <c r="BE199"/>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T180"/>
  <c r="T179"/>
  <c r="R181"/>
  <c r="R180"/>
  <c r="R179"/>
  <c r="P181"/>
  <c r="P180"/>
  <c r="P179"/>
  <c r="BK181"/>
  <c r="BK180"/>
  <c r="J180"/>
  <c r="BK179"/>
  <c r="J179"/>
  <c r="J181"/>
  <c r="BE181"/>
  <c r="J104"/>
  <c r="J103"/>
  <c r="BI177"/>
  <c r="BH177"/>
  <c r="BG177"/>
  <c r="BF177"/>
  <c r="T177"/>
  <c r="T176"/>
  <c r="R177"/>
  <c r="R176"/>
  <c r="P177"/>
  <c r="P176"/>
  <c r="BK177"/>
  <c r="BK176"/>
  <c r="J176"/>
  <c r="J177"/>
  <c r="BE177"/>
  <c r="J102"/>
  <c r="BI174"/>
  <c r="BH174"/>
  <c r="BG174"/>
  <c r="BF174"/>
  <c r="T174"/>
  <c r="R174"/>
  <c r="P174"/>
  <c r="BK174"/>
  <c r="J174"/>
  <c r="BE174"/>
  <c r="BI171"/>
  <c r="BH171"/>
  <c r="BG171"/>
  <c r="BF171"/>
  <c r="T171"/>
  <c r="R171"/>
  <c r="P171"/>
  <c r="BK171"/>
  <c r="J171"/>
  <c r="BE171"/>
  <c r="BI169"/>
  <c r="BH169"/>
  <c r="BG169"/>
  <c r="BF169"/>
  <c r="T169"/>
  <c r="R169"/>
  <c r="P169"/>
  <c r="BK169"/>
  <c r="J169"/>
  <c r="BE169"/>
  <c r="BI167"/>
  <c r="BH167"/>
  <c r="BG167"/>
  <c r="BF167"/>
  <c r="T167"/>
  <c r="T166"/>
  <c r="R167"/>
  <c r="R166"/>
  <c r="P167"/>
  <c r="P166"/>
  <c r="BK167"/>
  <c r="BK166"/>
  <c r="J166"/>
  <c r="J167"/>
  <c r="BE167"/>
  <c r="J101"/>
  <c r="BI165"/>
  <c r="BH165"/>
  <c r="BG165"/>
  <c r="BF165"/>
  <c r="T165"/>
  <c r="R165"/>
  <c r="P165"/>
  <c r="BK165"/>
  <c r="J165"/>
  <c r="BE165"/>
  <c r="BI162"/>
  <c r="BH162"/>
  <c r="BG162"/>
  <c r="BF162"/>
  <c r="T162"/>
  <c r="R162"/>
  <c r="P162"/>
  <c r="BK162"/>
  <c r="J162"/>
  <c r="BE162"/>
  <c r="BI159"/>
  <c r="BH159"/>
  <c r="BG159"/>
  <c r="BF159"/>
  <c r="T159"/>
  <c r="R159"/>
  <c r="P159"/>
  <c r="BK159"/>
  <c r="J159"/>
  <c r="BE159"/>
  <c r="BI156"/>
  <c r="BH156"/>
  <c r="BG156"/>
  <c r="BF156"/>
  <c r="T156"/>
  <c r="R156"/>
  <c r="P156"/>
  <c r="BK156"/>
  <c r="J156"/>
  <c r="BE156"/>
  <c r="BI150"/>
  <c r="BH150"/>
  <c r="BG150"/>
  <c r="BF150"/>
  <c r="T150"/>
  <c r="R150"/>
  <c r="P150"/>
  <c r="BK150"/>
  <c r="J150"/>
  <c r="BE150"/>
  <c r="BI144"/>
  <c r="BH144"/>
  <c r="BG144"/>
  <c r="BF144"/>
  <c r="T144"/>
  <c r="R144"/>
  <c r="P144"/>
  <c r="BK144"/>
  <c r="J144"/>
  <c r="BE144"/>
  <c r="BI142"/>
  <c r="BH142"/>
  <c r="BG142"/>
  <c r="BF142"/>
  <c r="T142"/>
  <c r="T141"/>
  <c r="R142"/>
  <c r="R141"/>
  <c r="P142"/>
  <c r="P141"/>
  <c r="BK142"/>
  <c r="BK141"/>
  <c r="J141"/>
  <c r="J142"/>
  <c r="BE142"/>
  <c r="J100"/>
  <c r="BI139"/>
  <c r="BH139"/>
  <c r="BG139"/>
  <c r="BF139"/>
  <c r="T139"/>
  <c r="R139"/>
  <c r="P139"/>
  <c r="BK139"/>
  <c r="J139"/>
  <c r="BE139"/>
  <c r="BI137"/>
  <c r="BH137"/>
  <c r="BG137"/>
  <c r="BF137"/>
  <c r="T137"/>
  <c r="T136"/>
  <c r="R137"/>
  <c r="R136"/>
  <c r="P137"/>
  <c r="P136"/>
  <c r="BK137"/>
  <c r="BK136"/>
  <c r="J136"/>
  <c r="J137"/>
  <c r="BE137"/>
  <c r="J99"/>
  <c r="BI134"/>
  <c r="BH134"/>
  <c r="BG134"/>
  <c r="BF134"/>
  <c r="T134"/>
  <c r="R134"/>
  <c r="P134"/>
  <c r="BK134"/>
  <c r="J134"/>
  <c r="BE134"/>
  <c r="BI131"/>
  <c r="F37"/>
  <c i="1" r="BD96"/>
  <c i="3" r="BH131"/>
  <c r="F36"/>
  <c i="1" r="BC96"/>
  <c i="3" r="BG131"/>
  <c r="F35"/>
  <c i="1" r="BB96"/>
  <c i="3" r="BF131"/>
  <c r="J34"/>
  <c i="1" r="AW96"/>
  <c i="3" r="F34"/>
  <c i="1" r="BA96"/>
  <c i="3" r="T131"/>
  <c r="T130"/>
  <c r="T129"/>
  <c r="T128"/>
  <c r="R131"/>
  <c r="R130"/>
  <c r="R129"/>
  <c r="R128"/>
  <c r="P131"/>
  <c r="P130"/>
  <c r="P129"/>
  <c r="P128"/>
  <c i="1" r="AU96"/>
  <c i="3" r="BK131"/>
  <c r="BK130"/>
  <c r="J130"/>
  <c r="BK129"/>
  <c r="J129"/>
  <c r="BK128"/>
  <c r="J128"/>
  <c r="J96"/>
  <c r="J30"/>
  <c i="1" r="AG96"/>
  <c i="3" r="J131"/>
  <c r="BE131"/>
  <c r="J33"/>
  <c i="1" r="AV96"/>
  <c i="3" r="F33"/>
  <c i="1" r="AZ96"/>
  <c i="3" r="J98"/>
  <c r="J97"/>
  <c r="J124"/>
  <c r="F124"/>
  <c r="F122"/>
  <c r="E120"/>
  <c r="J91"/>
  <c r="F91"/>
  <c r="F89"/>
  <c r="E87"/>
  <c r="J39"/>
  <c r="J24"/>
  <c r="E24"/>
  <c r="J125"/>
  <c r="J92"/>
  <c r="J23"/>
  <c r="J18"/>
  <c r="E18"/>
  <c r="F125"/>
  <c r="F92"/>
  <c r="J17"/>
  <c r="J12"/>
  <c r="J122"/>
  <c r="J89"/>
  <c r="E7"/>
  <c r="E118"/>
  <c r="E85"/>
  <c i="2" r="J37"/>
  <c r="J36"/>
  <c i="1" r="AY95"/>
  <c i="2" r="J35"/>
  <c i="1" r="AX95"/>
  <c i="2" r="BI520"/>
  <c r="BH520"/>
  <c r="BG520"/>
  <c r="BF520"/>
  <c r="T520"/>
  <c r="R520"/>
  <c r="P520"/>
  <c r="BK520"/>
  <c r="J520"/>
  <c r="BE520"/>
  <c r="BI516"/>
  <c r="BH516"/>
  <c r="BG516"/>
  <c r="BF516"/>
  <c r="T516"/>
  <c r="R516"/>
  <c r="P516"/>
  <c r="BK516"/>
  <c r="J516"/>
  <c r="BE516"/>
  <c r="BI510"/>
  <c r="BH510"/>
  <c r="BG510"/>
  <c r="BF510"/>
  <c r="T510"/>
  <c r="R510"/>
  <c r="P510"/>
  <c r="BK510"/>
  <c r="J510"/>
  <c r="BE510"/>
  <c r="BI506"/>
  <c r="BH506"/>
  <c r="BG506"/>
  <c r="BF506"/>
  <c r="T506"/>
  <c r="T505"/>
  <c r="R506"/>
  <c r="R505"/>
  <c r="P506"/>
  <c r="P505"/>
  <c r="BK506"/>
  <c r="BK505"/>
  <c r="J505"/>
  <c r="J506"/>
  <c r="BE506"/>
  <c r="J111"/>
  <c r="BI498"/>
  <c r="BH498"/>
  <c r="BG498"/>
  <c r="BF498"/>
  <c r="T498"/>
  <c r="R498"/>
  <c r="P498"/>
  <c r="BK498"/>
  <c r="J498"/>
  <c r="BE498"/>
  <c r="BI497"/>
  <c r="BH497"/>
  <c r="BG497"/>
  <c r="BF497"/>
  <c r="T497"/>
  <c r="R497"/>
  <c r="P497"/>
  <c r="BK497"/>
  <c r="J497"/>
  <c r="BE497"/>
  <c r="BI494"/>
  <c r="BH494"/>
  <c r="BG494"/>
  <c r="BF494"/>
  <c r="T494"/>
  <c r="T493"/>
  <c r="R494"/>
  <c r="R493"/>
  <c r="P494"/>
  <c r="P493"/>
  <c r="BK494"/>
  <c r="BK493"/>
  <c r="J493"/>
  <c r="J494"/>
  <c r="BE494"/>
  <c r="J110"/>
  <c r="BI491"/>
  <c r="BH491"/>
  <c r="BG491"/>
  <c r="BF491"/>
  <c r="T491"/>
  <c r="R491"/>
  <c r="P491"/>
  <c r="BK491"/>
  <c r="J491"/>
  <c r="BE491"/>
  <c r="BI489"/>
  <c r="BH489"/>
  <c r="BG489"/>
  <c r="BF489"/>
  <c r="T489"/>
  <c r="R489"/>
  <c r="P489"/>
  <c r="BK489"/>
  <c r="J489"/>
  <c r="BE489"/>
  <c r="BI481"/>
  <c r="BH481"/>
  <c r="BG481"/>
  <c r="BF481"/>
  <c r="T481"/>
  <c r="R481"/>
  <c r="P481"/>
  <c r="BK481"/>
  <c r="J481"/>
  <c r="BE481"/>
  <c r="BI476"/>
  <c r="BH476"/>
  <c r="BG476"/>
  <c r="BF476"/>
  <c r="T476"/>
  <c r="R476"/>
  <c r="P476"/>
  <c r="BK476"/>
  <c r="J476"/>
  <c r="BE476"/>
  <c r="BI474"/>
  <c r="BH474"/>
  <c r="BG474"/>
  <c r="BF474"/>
  <c r="T474"/>
  <c r="R474"/>
  <c r="P474"/>
  <c r="BK474"/>
  <c r="J474"/>
  <c r="BE474"/>
  <c r="BI472"/>
  <c r="BH472"/>
  <c r="BG472"/>
  <c r="BF472"/>
  <c r="T472"/>
  <c r="R472"/>
  <c r="P472"/>
  <c r="BK472"/>
  <c r="J472"/>
  <c r="BE472"/>
  <c r="BI470"/>
  <c r="BH470"/>
  <c r="BG470"/>
  <c r="BF470"/>
  <c r="T470"/>
  <c r="R470"/>
  <c r="P470"/>
  <c r="BK470"/>
  <c r="J470"/>
  <c r="BE470"/>
  <c r="BI468"/>
  <c r="BH468"/>
  <c r="BG468"/>
  <c r="BF468"/>
  <c r="T468"/>
  <c r="R468"/>
  <c r="P468"/>
  <c r="BK468"/>
  <c r="J468"/>
  <c r="BE468"/>
  <c r="BI466"/>
  <c r="BH466"/>
  <c r="BG466"/>
  <c r="BF466"/>
  <c r="T466"/>
  <c r="R466"/>
  <c r="P466"/>
  <c r="BK466"/>
  <c r="J466"/>
  <c r="BE466"/>
  <c r="BI458"/>
  <c r="BH458"/>
  <c r="BG458"/>
  <c r="BF458"/>
  <c r="T458"/>
  <c r="R458"/>
  <c r="P458"/>
  <c r="BK458"/>
  <c r="J458"/>
  <c r="BE458"/>
  <c r="BI452"/>
  <c r="BH452"/>
  <c r="BG452"/>
  <c r="BF452"/>
  <c r="T452"/>
  <c r="T451"/>
  <c r="R452"/>
  <c r="R451"/>
  <c r="P452"/>
  <c r="P451"/>
  <c r="BK452"/>
  <c r="BK451"/>
  <c r="J451"/>
  <c r="J452"/>
  <c r="BE452"/>
  <c r="J109"/>
  <c r="BI449"/>
  <c r="BH449"/>
  <c r="BG449"/>
  <c r="BF449"/>
  <c r="T449"/>
  <c r="R449"/>
  <c r="P449"/>
  <c r="BK449"/>
  <c r="J449"/>
  <c r="BE449"/>
  <c r="BI447"/>
  <c r="BH447"/>
  <c r="BG447"/>
  <c r="BF447"/>
  <c r="T447"/>
  <c r="R447"/>
  <c r="P447"/>
  <c r="BK447"/>
  <c r="J447"/>
  <c r="BE447"/>
  <c r="BI445"/>
  <c r="BH445"/>
  <c r="BG445"/>
  <c r="BF445"/>
  <c r="T445"/>
  <c r="R445"/>
  <c r="P445"/>
  <c r="BK445"/>
  <c r="J445"/>
  <c r="BE445"/>
  <c r="BI438"/>
  <c r="BH438"/>
  <c r="BG438"/>
  <c r="BF438"/>
  <c r="T438"/>
  <c r="R438"/>
  <c r="P438"/>
  <c r="BK438"/>
  <c r="J438"/>
  <c r="BE438"/>
  <c r="BI436"/>
  <c r="BH436"/>
  <c r="BG436"/>
  <c r="BF436"/>
  <c r="T436"/>
  <c r="R436"/>
  <c r="P436"/>
  <c r="BK436"/>
  <c r="J436"/>
  <c r="BE436"/>
  <c r="BI434"/>
  <c r="BH434"/>
  <c r="BG434"/>
  <c r="BF434"/>
  <c r="T434"/>
  <c r="R434"/>
  <c r="P434"/>
  <c r="BK434"/>
  <c r="J434"/>
  <c r="BE434"/>
  <c r="BI432"/>
  <c r="BH432"/>
  <c r="BG432"/>
  <c r="BF432"/>
  <c r="T432"/>
  <c r="R432"/>
  <c r="P432"/>
  <c r="BK432"/>
  <c r="J432"/>
  <c r="BE432"/>
  <c r="BI430"/>
  <c r="BH430"/>
  <c r="BG430"/>
  <c r="BF430"/>
  <c r="T430"/>
  <c r="R430"/>
  <c r="P430"/>
  <c r="BK430"/>
  <c r="J430"/>
  <c r="BE430"/>
  <c r="BI428"/>
  <c r="BH428"/>
  <c r="BG428"/>
  <c r="BF428"/>
  <c r="T428"/>
  <c r="R428"/>
  <c r="P428"/>
  <c r="BK428"/>
  <c r="J428"/>
  <c r="BE428"/>
  <c r="BI426"/>
  <c r="BH426"/>
  <c r="BG426"/>
  <c r="BF426"/>
  <c r="T426"/>
  <c r="R426"/>
  <c r="P426"/>
  <c r="BK426"/>
  <c r="J426"/>
  <c r="BE426"/>
  <c r="BI417"/>
  <c r="BH417"/>
  <c r="BG417"/>
  <c r="BF417"/>
  <c r="T417"/>
  <c r="T416"/>
  <c r="R417"/>
  <c r="R416"/>
  <c r="P417"/>
  <c r="P416"/>
  <c r="BK417"/>
  <c r="BK416"/>
  <c r="J416"/>
  <c r="J417"/>
  <c r="BE417"/>
  <c r="J108"/>
  <c r="BI414"/>
  <c r="BH414"/>
  <c r="BG414"/>
  <c r="BF414"/>
  <c r="T414"/>
  <c r="R414"/>
  <c r="P414"/>
  <c r="BK414"/>
  <c r="J414"/>
  <c r="BE414"/>
  <c r="BI412"/>
  <c r="BH412"/>
  <c r="BG412"/>
  <c r="BF412"/>
  <c r="T412"/>
  <c r="R412"/>
  <c r="P412"/>
  <c r="BK412"/>
  <c r="J412"/>
  <c r="BE412"/>
  <c r="BI407"/>
  <c r="BH407"/>
  <c r="BG407"/>
  <c r="BF407"/>
  <c r="T407"/>
  <c r="R407"/>
  <c r="P407"/>
  <c r="BK407"/>
  <c r="J407"/>
  <c r="BE407"/>
  <c r="BI400"/>
  <c r="BH400"/>
  <c r="BG400"/>
  <c r="BF400"/>
  <c r="T400"/>
  <c r="R400"/>
  <c r="P400"/>
  <c r="BK400"/>
  <c r="J400"/>
  <c r="BE400"/>
  <c r="BI393"/>
  <c r="BH393"/>
  <c r="BG393"/>
  <c r="BF393"/>
  <c r="T393"/>
  <c r="R393"/>
  <c r="P393"/>
  <c r="BK393"/>
  <c r="J393"/>
  <c r="BE393"/>
  <c r="BI390"/>
  <c r="BH390"/>
  <c r="BG390"/>
  <c r="BF390"/>
  <c r="T390"/>
  <c r="R390"/>
  <c r="P390"/>
  <c r="BK390"/>
  <c r="J390"/>
  <c r="BE390"/>
  <c r="BI386"/>
  <c r="BH386"/>
  <c r="BG386"/>
  <c r="BF386"/>
  <c r="T386"/>
  <c r="R386"/>
  <c r="P386"/>
  <c r="BK386"/>
  <c r="J386"/>
  <c r="BE386"/>
  <c r="BI384"/>
  <c r="BH384"/>
  <c r="BG384"/>
  <c r="BF384"/>
  <c r="T384"/>
  <c r="R384"/>
  <c r="P384"/>
  <c r="BK384"/>
  <c r="J384"/>
  <c r="BE384"/>
  <c r="BI382"/>
  <c r="BH382"/>
  <c r="BG382"/>
  <c r="BF382"/>
  <c r="T382"/>
  <c r="R382"/>
  <c r="P382"/>
  <c r="BK382"/>
  <c r="J382"/>
  <c r="BE382"/>
  <c r="BI380"/>
  <c r="BH380"/>
  <c r="BG380"/>
  <c r="BF380"/>
  <c r="T380"/>
  <c r="R380"/>
  <c r="P380"/>
  <c r="BK380"/>
  <c r="J380"/>
  <c r="BE380"/>
  <c r="BI378"/>
  <c r="BH378"/>
  <c r="BG378"/>
  <c r="BF378"/>
  <c r="T378"/>
  <c r="R378"/>
  <c r="P378"/>
  <c r="BK378"/>
  <c r="J378"/>
  <c r="BE378"/>
  <c r="BI376"/>
  <c r="BH376"/>
  <c r="BG376"/>
  <c r="BF376"/>
  <c r="T376"/>
  <c r="R376"/>
  <c r="P376"/>
  <c r="BK376"/>
  <c r="J376"/>
  <c r="BE376"/>
  <c r="BI373"/>
  <c r="BH373"/>
  <c r="BG373"/>
  <c r="BF373"/>
  <c r="T373"/>
  <c r="R373"/>
  <c r="P373"/>
  <c r="BK373"/>
  <c r="J373"/>
  <c r="BE373"/>
  <c r="BI371"/>
  <c r="BH371"/>
  <c r="BG371"/>
  <c r="BF371"/>
  <c r="T371"/>
  <c r="R371"/>
  <c r="P371"/>
  <c r="BK371"/>
  <c r="J371"/>
  <c r="BE371"/>
  <c r="BI367"/>
  <c r="BH367"/>
  <c r="BG367"/>
  <c r="BF367"/>
  <c r="T367"/>
  <c r="T366"/>
  <c r="R367"/>
  <c r="R366"/>
  <c r="P367"/>
  <c r="P366"/>
  <c r="BK367"/>
  <c r="BK366"/>
  <c r="J366"/>
  <c r="J367"/>
  <c r="BE367"/>
  <c r="J107"/>
  <c r="BI364"/>
  <c r="BH364"/>
  <c r="BG364"/>
  <c r="BF364"/>
  <c r="T364"/>
  <c r="R364"/>
  <c r="P364"/>
  <c r="BK364"/>
  <c r="J364"/>
  <c r="BE364"/>
  <c r="BI362"/>
  <c r="BH362"/>
  <c r="BG362"/>
  <c r="BF362"/>
  <c r="T362"/>
  <c r="R362"/>
  <c r="P362"/>
  <c r="BK362"/>
  <c r="J362"/>
  <c r="BE362"/>
  <c r="BI359"/>
  <c r="BH359"/>
  <c r="BG359"/>
  <c r="BF359"/>
  <c r="T359"/>
  <c r="R359"/>
  <c r="P359"/>
  <c r="BK359"/>
  <c r="J359"/>
  <c r="BE359"/>
  <c r="BI358"/>
  <c r="BH358"/>
  <c r="BG358"/>
  <c r="BF358"/>
  <c r="T358"/>
  <c r="R358"/>
  <c r="P358"/>
  <c r="BK358"/>
  <c r="J358"/>
  <c r="BE358"/>
  <c r="BI357"/>
  <c r="BH357"/>
  <c r="BG357"/>
  <c r="BF357"/>
  <c r="T357"/>
  <c r="R357"/>
  <c r="P357"/>
  <c r="BK357"/>
  <c r="J357"/>
  <c r="BE357"/>
  <c r="BI356"/>
  <c r="BH356"/>
  <c r="BG356"/>
  <c r="BF356"/>
  <c r="T356"/>
  <c r="R356"/>
  <c r="P356"/>
  <c r="BK356"/>
  <c r="J356"/>
  <c r="BE356"/>
  <c r="BI354"/>
  <c r="BH354"/>
  <c r="BG354"/>
  <c r="BF354"/>
  <c r="T354"/>
  <c r="R354"/>
  <c r="P354"/>
  <c r="BK354"/>
  <c r="J354"/>
  <c r="BE354"/>
  <c r="BI353"/>
  <c r="BH353"/>
  <c r="BG353"/>
  <c r="BF353"/>
  <c r="T353"/>
  <c r="R353"/>
  <c r="P353"/>
  <c r="BK353"/>
  <c r="J353"/>
  <c r="BE353"/>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6"/>
  <c r="BH346"/>
  <c r="BG346"/>
  <c r="BF346"/>
  <c r="T346"/>
  <c r="T345"/>
  <c r="R346"/>
  <c r="R345"/>
  <c r="P346"/>
  <c r="P345"/>
  <c r="BK346"/>
  <c r="BK345"/>
  <c r="J345"/>
  <c r="J346"/>
  <c r="BE346"/>
  <c r="J106"/>
  <c r="BI343"/>
  <c r="BH343"/>
  <c r="BG343"/>
  <c r="BF343"/>
  <c r="T343"/>
  <c r="R343"/>
  <c r="P343"/>
  <c r="BK343"/>
  <c r="J343"/>
  <c r="BE343"/>
  <c r="BI341"/>
  <c r="BH341"/>
  <c r="BG341"/>
  <c r="BF341"/>
  <c r="T341"/>
  <c r="R341"/>
  <c r="P341"/>
  <c r="BK341"/>
  <c r="J341"/>
  <c r="BE341"/>
  <c r="BI339"/>
  <c r="BH339"/>
  <c r="BG339"/>
  <c r="BF339"/>
  <c r="T339"/>
  <c r="R339"/>
  <c r="P339"/>
  <c r="BK339"/>
  <c r="J339"/>
  <c r="BE339"/>
  <c r="BI336"/>
  <c r="BH336"/>
  <c r="BG336"/>
  <c r="BF336"/>
  <c r="T336"/>
  <c r="R336"/>
  <c r="P336"/>
  <c r="BK336"/>
  <c r="J336"/>
  <c r="BE336"/>
  <c r="BI333"/>
  <c r="BH333"/>
  <c r="BG333"/>
  <c r="BF333"/>
  <c r="T333"/>
  <c r="R333"/>
  <c r="P333"/>
  <c r="BK333"/>
  <c r="J333"/>
  <c r="BE333"/>
  <c r="BI330"/>
  <c r="BH330"/>
  <c r="BG330"/>
  <c r="BF330"/>
  <c r="T330"/>
  <c r="R330"/>
  <c r="P330"/>
  <c r="BK330"/>
  <c r="J330"/>
  <c r="BE330"/>
  <c r="BI328"/>
  <c r="BH328"/>
  <c r="BG328"/>
  <c r="BF328"/>
  <c r="T328"/>
  <c r="R328"/>
  <c r="P328"/>
  <c r="BK328"/>
  <c r="J328"/>
  <c r="BE328"/>
  <c r="BI317"/>
  <c r="BH317"/>
  <c r="BG317"/>
  <c r="BF317"/>
  <c r="T317"/>
  <c r="T316"/>
  <c r="T315"/>
  <c r="R317"/>
  <c r="R316"/>
  <c r="R315"/>
  <c r="P317"/>
  <c r="P316"/>
  <c r="P315"/>
  <c r="BK317"/>
  <c r="BK316"/>
  <c r="J316"/>
  <c r="BK315"/>
  <c r="J315"/>
  <c r="J317"/>
  <c r="BE317"/>
  <c r="J105"/>
  <c r="J104"/>
  <c r="BI313"/>
  <c r="BH313"/>
  <c r="BG313"/>
  <c r="BF313"/>
  <c r="T313"/>
  <c r="T312"/>
  <c r="R313"/>
  <c r="R312"/>
  <c r="P313"/>
  <c r="P312"/>
  <c r="BK313"/>
  <c r="BK312"/>
  <c r="J312"/>
  <c r="J313"/>
  <c r="BE313"/>
  <c r="J103"/>
  <c r="BI310"/>
  <c r="BH310"/>
  <c r="BG310"/>
  <c r="BF310"/>
  <c r="T310"/>
  <c r="R310"/>
  <c r="P310"/>
  <c r="BK310"/>
  <c r="J310"/>
  <c r="BE310"/>
  <c r="BI307"/>
  <c r="BH307"/>
  <c r="BG307"/>
  <c r="BF307"/>
  <c r="T307"/>
  <c r="R307"/>
  <c r="P307"/>
  <c r="BK307"/>
  <c r="J307"/>
  <c r="BE307"/>
  <c r="BI305"/>
  <c r="BH305"/>
  <c r="BG305"/>
  <c r="BF305"/>
  <c r="T305"/>
  <c r="R305"/>
  <c r="P305"/>
  <c r="BK305"/>
  <c r="J305"/>
  <c r="BE305"/>
  <c r="BI303"/>
  <c r="BH303"/>
  <c r="BG303"/>
  <c r="BF303"/>
  <c r="T303"/>
  <c r="T302"/>
  <c r="R303"/>
  <c r="R302"/>
  <c r="P303"/>
  <c r="P302"/>
  <c r="BK303"/>
  <c r="BK302"/>
  <c r="J302"/>
  <c r="J303"/>
  <c r="BE303"/>
  <c r="J102"/>
  <c r="BI301"/>
  <c r="BH301"/>
  <c r="BG301"/>
  <c r="BF301"/>
  <c r="T301"/>
  <c r="R301"/>
  <c r="P301"/>
  <c r="BK301"/>
  <c r="J301"/>
  <c r="BE301"/>
  <c r="BI300"/>
  <c r="BH300"/>
  <c r="BG300"/>
  <c r="BF300"/>
  <c r="T300"/>
  <c r="R300"/>
  <c r="P300"/>
  <c r="BK300"/>
  <c r="J300"/>
  <c r="BE300"/>
  <c r="BI297"/>
  <c r="BH297"/>
  <c r="BG297"/>
  <c r="BF297"/>
  <c r="T297"/>
  <c r="R297"/>
  <c r="P297"/>
  <c r="BK297"/>
  <c r="J297"/>
  <c r="BE297"/>
  <c r="BI295"/>
  <c r="BH295"/>
  <c r="BG295"/>
  <c r="BF295"/>
  <c r="T295"/>
  <c r="R295"/>
  <c r="P295"/>
  <c r="BK295"/>
  <c r="J295"/>
  <c r="BE295"/>
  <c r="BI292"/>
  <c r="BH292"/>
  <c r="BG292"/>
  <c r="BF292"/>
  <c r="T292"/>
  <c r="R292"/>
  <c r="P292"/>
  <c r="BK292"/>
  <c r="J292"/>
  <c r="BE292"/>
  <c r="BI289"/>
  <c r="BH289"/>
  <c r="BG289"/>
  <c r="BF289"/>
  <c r="T289"/>
  <c r="R289"/>
  <c r="P289"/>
  <c r="BK289"/>
  <c r="J289"/>
  <c r="BE289"/>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7"/>
  <c r="BH277"/>
  <c r="BG277"/>
  <c r="BF277"/>
  <c r="T277"/>
  <c r="R277"/>
  <c r="P277"/>
  <c r="BK277"/>
  <c r="J277"/>
  <c r="BE277"/>
  <c r="BI274"/>
  <c r="BH274"/>
  <c r="BG274"/>
  <c r="BF274"/>
  <c r="T274"/>
  <c r="R274"/>
  <c r="P274"/>
  <c r="BK274"/>
  <c r="J274"/>
  <c r="BE274"/>
  <c r="BI272"/>
  <c r="BH272"/>
  <c r="BG272"/>
  <c r="BF272"/>
  <c r="T272"/>
  <c r="R272"/>
  <c r="P272"/>
  <c r="BK272"/>
  <c r="J272"/>
  <c r="BE272"/>
  <c r="BI270"/>
  <c r="BH270"/>
  <c r="BG270"/>
  <c r="BF270"/>
  <c r="T270"/>
  <c r="R270"/>
  <c r="P270"/>
  <c r="BK270"/>
  <c r="J270"/>
  <c r="BE270"/>
  <c r="BI262"/>
  <c r="BH262"/>
  <c r="BG262"/>
  <c r="BF262"/>
  <c r="T262"/>
  <c r="R262"/>
  <c r="P262"/>
  <c r="BK262"/>
  <c r="J262"/>
  <c r="BE262"/>
  <c r="BI259"/>
  <c r="BH259"/>
  <c r="BG259"/>
  <c r="BF259"/>
  <c r="T259"/>
  <c r="R259"/>
  <c r="P259"/>
  <c r="BK259"/>
  <c r="J259"/>
  <c r="BE259"/>
  <c r="BI257"/>
  <c r="BH257"/>
  <c r="BG257"/>
  <c r="BF257"/>
  <c r="T257"/>
  <c r="R257"/>
  <c r="P257"/>
  <c r="BK257"/>
  <c r="J257"/>
  <c r="BE257"/>
  <c r="BI256"/>
  <c r="BH256"/>
  <c r="BG256"/>
  <c r="BF256"/>
  <c r="T256"/>
  <c r="R256"/>
  <c r="P256"/>
  <c r="BK256"/>
  <c r="J256"/>
  <c r="BE256"/>
  <c r="BI254"/>
  <c r="BH254"/>
  <c r="BG254"/>
  <c r="BF254"/>
  <c r="T254"/>
  <c r="R254"/>
  <c r="P254"/>
  <c r="BK254"/>
  <c r="J254"/>
  <c r="BE254"/>
  <c r="BI251"/>
  <c r="BH251"/>
  <c r="BG251"/>
  <c r="BF251"/>
  <c r="T251"/>
  <c r="R251"/>
  <c r="P251"/>
  <c r="BK251"/>
  <c r="J251"/>
  <c r="BE251"/>
  <c r="BI248"/>
  <c r="BH248"/>
  <c r="BG248"/>
  <c r="BF248"/>
  <c r="T248"/>
  <c r="T247"/>
  <c r="R248"/>
  <c r="R247"/>
  <c r="P248"/>
  <c r="P247"/>
  <c r="BK248"/>
  <c r="BK247"/>
  <c r="J247"/>
  <c r="J248"/>
  <c r="BE248"/>
  <c r="J101"/>
  <c r="BI246"/>
  <c r="BH246"/>
  <c r="BG246"/>
  <c r="BF246"/>
  <c r="T246"/>
  <c r="R246"/>
  <c r="P246"/>
  <c r="BK246"/>
  <c r="J246"/>
  <c r="BE246"/>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8"/>
  <c r="BH238"/>
  <c r="BG238"/>
  <c r="BF238"/>
  <c r="T238"/>
  <c r="R238"/>
  <c r="P238"/>
  <c r="BK238"/>
  <c r="J238"/>
  <c r="BE238"/>
  <c r="BI234"/>
  <c r="BH234"/>
  <c r="BG234"/>
  <c r="BF234"/>
  <c r="T234"/>
  <c r="R234"/>
  <c r="P234"/>
  <c r="BK234"/>
  <c r="J234"/>
  <c r="BE234"/>
  <c r="BI230"/>
  <c r="BH230"/>
  <c r="BG230"/>
  <c r="BF230"/>
  <c r="T230"/>
  <c r="R230"/>
  <c r="P230"/>
  <c r="BK230"/>
  <c r="J230"/>
  <c r="BE230"/>
  <c r="BI223"/>
  <c r="BH223"/>
  <c r="BG223"/>
  <c r="BF223"/>
  <c r="T223"/>
  <c r="R223"/>
  <c r="P223"/>
  <c r="BK223"/>
  <c r="J223"/>
  <c r="BE223"/>
  <c r="BI217"/>
  <c r="BH217"/>
  <c r="BG217"/>
  <c r="BF217"/>
  <c r="T217"/>
  <c r="R217"/>
  <c r="P217"/>
  <c r="BK217"/>
  <c r="J217"/>
  <c r="BE217"/>
  <c r="BI200"/>
  <c r="BH200"/>
  <c r="BG200"/>
  <c r="BF200"/>
  <c r="T200"/>
  <c r="R200"/>
  <c r="P200"/>
  <c r="BK200"/>
  <c r="J200"/>
  <c r="BE200"/>
  <c r="BI196"/>
  <c r="BH196"/>
  <c r="BG196"/>
  <c r="BF196"/>
  <c r="T196"/>
  <c r="R196"/>
  <c r="P196"/>
  <c r="BK196"/>
  <c r="J196"/>
  <c r="BE196"/>
  <c r="BI190"/>
  <c r="BH190"/>
  <c r="BG190"/>
  <c r="BF190"/>
  <c r="T190"/>
  <c r="R190"/>
  <c r="P190"/>
  <c r="BK190"/>
  <c r="J190"/>
  <c r="BE190"/>
  <c r="BI179"/>
  <c r="BH179"/>
  <c r="BG179"/>
  <c r="BF179"/>
  <c r="T179"/>
  <c r="T178"/>
  <c r="R179"/>
  <c r="R178"/>
  <c r="P179"/>
  <c r="P178"/>
  <c r="BK179"/>
  <c r="BK178"/>
  <c r="J178"/>
  <c r="J179"/>
  <c r="BE179"/>
  <c r="J100"/>
  <c r="BI175"/>
  <c r="BH175"/>
  <c r="BG175"/>
  <c r="BF175"/>
  <c r="T175"/>
  <c r="R175"/>
  <c r="P175"/>
  <c r="BK175"/>
  <c r="J175"/>
  <c r="BE175"/>
  <c r="BI167"/>
  <c r="BH167"/>
  <c r="BG167"/>
  <c r="BF167"/>
  <c r="T167"/>
  <c r="R167"/>
  <c r="P167"/>
  <c r="BK167"/>
  <c r="J167"/>
  <c r="BE167"/>
  <c r="BI165"/>
  <c r="BH165"/>
  <c r="BG165"/>
  <c r="BF165"/>
  <c r="T165"/>
  <c r="R165"/>
  <c r="P165"/>
  <c r="BK165"/>
  <c r="J165"/>
  <c r="BE165"/>
  <c r="BI159"/>
  <c r="BH159"/>
  <c r="BG159"/>
  <c r="BF159"/>
  <c r="T159"/>
  <c r="R159"/>
  <c r="P159"/>
  <c r="BK159"/>
  <c r="J159"/>
  <c r="BE159"/>
  <c r="BI153"/>
  <c r="BH153"/>
  <c r="BG153"/>
  <c r="BF153"/>
  <c r="T153"/>
  <c r="R153"/>
  <c r="P153"/>
  <c r="BK153"/>
  <c r="J153"/>
  <c r="BE153"/>
  <c r="BI149"/>
  <c r="BH149"/>
  <c r="BG149"/>
  <c r="BF149"/>
  <c r="T149"/>
  <c r="R149"/>
  <c r="P149"/>
  <c r="BK149"/>
  <c r="J149"/>
  <c r="BE149"/>
  <c r="BI147"/>
  <c r="BH147"/>
  <c r="BG147"/>
  <c r="BF147"/>
  <c r="T147"/>
  <c r="R147"/>
  <c r="P147"/>
  <c r="BK147"/>
  <c r="J147"/>
  <c r="BE147"/>
  <c r="BI139"/>
  <c r="BH139"/>
  <c r="BG139"/>
  <c r="BF139"/>
  <c r="T139"/>
  <c r="T138"/>
  <c r="R139"/>
  <c r="R138"/>
  <c r="P139"/>
  <c r="P138"/>
  <c r="BK139"/>
  <c r="BK138"/>
  <c r="J138"/>
  <c r="J139"/>
  <c r="BE139"/>
  <c r="J99"/>
  <c r="BI134"/>
  <c r="F37"/>
  <c i="1" r="BD95"/>
  <c i="2" r="BH134"/>
  <c r="F36"/>
  <c i="1" r="BC95"/>
  <c i="2" r="BG134"/>
  <c r="F35"/>
  <c i="1" r="BB95"/>
  <c i="2" r="BF134"/>
  <c r="J34"/>
  <c i="1" r="AW95"/>
  <c i="2" r="F34"/>
  <c i="1" r="BA95"/>
  <c i="2" r="T134"/>
  <c r="T133"/>
  <c r="T132"/>
  <c r="T131"/>
  <c r="R134"/>
  <c r="R133"/>
  <c r="R132"/>
  <c r="R131"/>
  <c r="P134"/>
  <c r="P133"/>
  <c r="P132"/>
  <c r="P131"/>
  <c i="1" r="AU95"/>
  <c i="2" r="BK134"/>
  <c r="BK133"/>
  <c r="J133"/>
  <c r="BK132"/>
  <c r="J132"/>
  <c r="BK131"/>
  <c r="J131"/>
  <c r="J96"/>
  <c r="J30"/>
  <c i="1" r="AG95"/>
  <c i="2" r="J134"/>
  <c r="BE134"/>
  <c r="J33"/>
  <c i="1" r="AV95"/>
  <c i="2" r="F33"/>
  <c i="1" r="AZ95"/>
  <c i="2" r="J98"/>
  <c r="J97"/>
  <c r="J127"/>
  <c r="F127"/>
  <c r="F125"/>
  <c r="E123"/>
  <c r="J91"/>
  <c r="F91"/>
  <c r="F89"/>
  <c r="E87"/>
  <c r="J39"/>
  <c r="J24"/>
  <c r="E24"/>
  <c r="J128"/>
  <c r="J92"/>
  <c r="J23"/>
  <c r="J18"/>
  <c r="E18"/>
  <c r="F128"/>
  <c r="F92"/>
  <c r="J17"/>
  <c r="J12"/>
  <c r="J125"/>
  <c r="J89"/>
  <c r="E7"/>
  <c r="E121"/>
  <c r="E85"/>
  <c i="1" r="BD94"/>
  <c r="W33"/>
  <c r="BC94"/>
  <c r="W32"/>
  <c r="BB94"/>
  <c r="W31"/>
  <c r="BA94"/>
  <c r="W30"/>
  <c r="AZ94"/>
  <c r="W29"/>
  <c r="AY94"/>
  <c r="AX94"/>
  <c r="AW94"/>
  <c r="AK30"/>
  <c r="AV94"/>
  <c r="AK29"/>
  <c r="AU94"/>
  <c r="AT94"/>
  <c r="AS94"/>
  <c r="AG94"/>
  <c r="AK26"/>
  <c r="AT101"/>
  <c r="AN101"/>
  <c r="AT100"/>
  <c r="AN100"/>
  <c r="AT99"/>
  <c r="AN99"/>
  <c r="AT98"/>
  <c r="AN98"/>
  <c r="AT97"/>
  <c r="AN97"/>
  <c r="AT96"/>
  <c r="AN96"/>
  <c r="AT95"/>
  <c r="AN95"/>
  <c r="AN94"/>
  <c r="L90"/>
  <c r="AM90"/>
  <c r="AM89"/>
  <c r="L89"/>
  <c r="AM87"/>
  <c r="L87"/>
  <c r="L85"/>
  <c r="L84"/>
  <c r="AK35"/>
</calcChain>
</file>

<file path=xl/sharedStrings.xml><?xml version="1.0" encoding="utf-8"?>
<sst xmlns="http://schemas.openxmlformats.org/spreadsheetml/2006/main">
  <si>
    <t>Export Komplet</t>
  </si>
  <si>
    <t/>
  </si>
  <si>
    <t>2.0</t>
  </si>
  <si>
    <t>ZAMOK</t>
  </si>
  <si>
    <t>False</t>
  </si>
  <si>
    <t>{0da618cc-bf71-4a77-ab09-0422fd6e3a29}</t>
  </si>
  <si>
    <t>0,01</t>
  </si>
  <si>
    <t>21</t>
  </si>
  <si>
    <t>15</t>
  </si>
  <si>
    <t>REKAPITULACE STAVBY</t>
  </si>
  <si>
    <t xml:space="preserve">v ---  níže se nacházejí doplnkové a pomocné údaje k sestavám  --- v</t>
  </si>
  <si>
    <t>Návod na vyplnění</t>
  </si>
  <si>
    <t>Kód:</t>
  </si>
  <si>
    <t>25/2017-E2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</si>
  <si>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</si>
  <si>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</si>
  <si>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Zimní stadion - Stavební úpravy šaten Sokolov, č.p. 2527, k.ú. Sokolov - 2. etapa</t>
  </si>
  <si>
    <t>KSO:</t>
  </si>
  <si>
    <t>CC-CZ:</t>
  </si>
  <si>
    <t>Místo:</t>
  </si>
  <si>
    <t>Sokolov</t>
  </si>
  <si>
    <t>Datum:</t>
  </si>
  <si>
    <t>6. 3. 2018</t>
  </si>
  <si>
    <t>Zadavatel:</t>
  </si>
  <si>
    <t>IČ:</t>
  </si>
  <si>
    <t>Město Sokolov, Rokycanova 1929</t>
  </si>
  <si>
    <t>DIČ:</t>
  </si>
  <si>
    <t>Uchazeč:</t>
  </si>
  <si>
    <t>Vyplň údaj</t>
  </si>
  <si>
    <t>Projektant:</t>
  </si>
  <si>
    <t>13845357</t>
  </si>
  <si>
    <t>Ing. Roman Gajdoš - G.Projekt</t>
  </si>
  <si>
    <t>True</t>
  </si>
  <si>
    <t>Zpracovatel:</t>
  </si>
  <si>
    <t xml:space="preserve"> </t>
  </si>
  <si>
    <t>Poznámka:</t>
  </si>
  <si>
    <t>Soupis prací je sestaven za využití položek Cenové soustavy ÚRS. Cenové a technické podmínky položek Cenové soustavy ÚRS, které nejsou uvedeny v soupisu prací (tzv. úvodní části katalogů) jsou neomezeně dálkově k dispozici na www.cs-urs.cz . Položky soupisu prací, které nemají ve sloupci "Cenová soustava" uveden žádný údaj (nebo R-položka), nepochází z Cenové soustavy ÚRS._x000d_
Nedílnou součástí Rozpočtu a Výkazu výměr je projektová dokumentace. Nabídkové ceny mohou být vytvářeny dle Výkazu výměr pouze s projektem a jeho Výkazem výměr</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</si>
  <si>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</si>
  <si>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</si>
  <si>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</si>
  <si>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</si>
  <si>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</si>
  <si>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</si>
  <si>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</si>
  <si>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</si>
  <si>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</si>
  <si>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</si>
  <si>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</si>
  <si>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</si>
  <si>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</si>
  <si>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</si>
  <si>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</si>
  <si>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</si>
  <si>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</si>
  <si>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</si>
  <si>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</si>
  <si>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</si>
  <si>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</si>
  <si>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</si>
  <si>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</si>
  <si>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</si>
  <si>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</si>
  <si>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</si>
  <si>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</si>
  <si>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</si>
  <si>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</si>
  <si>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</si>
  <si>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</si>
  <si>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</si>
  <si>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</si>
  <si>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</si>
  <si>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</si>
  <si>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</si>
  <si>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</si>
  <si>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</si>
  <si>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</si>
  <si>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</si>
  <si>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</si>
  <si>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</si>
  <si>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</si>
  <si>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</si>
  <si>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</si>
  <si>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ST-2</t>
  </si>
  <si>
    <t>Stavební část vč. profesí - 2.ETAPA</t>
  </si>
  <si>
    <t>STA</t>
  </si>
  <si>
    <t>1</t>
  </si>
  <si>
    <t>{1504fb36-25ce-4ecf-b18a-794fade5034f}</t>
  </si>
  <si>
    <t>2</t>
  </si>
  <si>
    <t>ZTI</t>
  </si>
  <si>
    <t>Zdravotechnika</t>
  </si>
  <si>
    <t>{bd256840-43e5-4359-b12f-f1b0eda1467a}</t>
  </si>
  <si>
    <t>VZT</t>
  </si>
  <si>
    <t>Vzduchotechnika</t>
  </si>
  <si>
    <t>{90f73293-e0b9-467c-b847-1977e2dff50f}</t>
  </si>
  <si>
    <t>VYT</t>
  </si>
  <si>
    <t>Vytápění</t>
  </si>
  <si>
    <t>{235df540-367e-4f9b-923b-7ac7ee463b9a}</t>
  </si>
  <si>
    <t>EL</t>
  </si>
  <si>
    <t>Silnoproud</t>
  </si>
  <si>
    <t>{e5d30a31-ed88-49b8-9a07-0eb80a340a6a}</t>
  </si>
  <si>
    <t>EPS</t>
  </si>
  <si>
    <t>{b327af1e-31ac-4772-a63f-ce4fa64bb638}</t>
  </si>
  <si>
    <t>VRN</t>
  </si>
  <si>
    <t>Vedlejší rozpočtové náklady</t>
  </si>
  <si>
    <t>{fcf94f29-1170-446a-ad4e-878da5e8edad}</t>
  </si>
  <si>
    <t>KRYCÍ LIST SOUPISU PRACÍ</t>
  </si>
  <si>
    <t>Objekt:</t>
  </si>
  <si>
    <t>ST-2 - Stavební část vč. profesí - 2.ETAPA</t>
  </si>
  <si>
    <t>REKAPITULACE ČLENĚNÍ SOUPISU PRACÍ</t>
  </si>
  <si>
    <t>Kód dílu - Popis</t>
  </si>
  <si>
    <t>Cena celkem [CZK]</t>
  </si>
  <si>
    <t>Náklady ze soupisu prací</t>
  </si>
  <si>
    <t>-1</t>
  </si>
  <si>
    <t>HSV - Práce a dodávky HSV</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</si>
  <si>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</si>
  <si>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</si>
  <si>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</si>
  <si>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</si>
  <si>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</si>
  <si>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</si>
  <si>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</si>
  <si>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763 - Konstrukce suché výstavby</t>
  </si>
  <si>
    <t xml:space="preserve">    766 - Konstrukce truhlářské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</si>
  <si>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</si>
  <si>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</si>
  <si>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</si>
  <si>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</si>
  <si>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</si>
  <si>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</si>
  <si>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</si>
  <si>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</si>
  <si>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</si>
  <si>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</si>
  <si>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</si>
  <si>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</si>
  <si>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</si>
  <si>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</si>
  <si>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</si>
  <si>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</si>
  <si>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</si>
  <si>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</si>
  <si>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</si>
  <si>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</si>
  <si>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</si>
  <si>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Zakládání</t>
  </si>
  <si>
    <t>K</t>
  </si>
  <si>
    <t>271572211</t>
  </si>
  <si>
    <t>Podsyp pod základové konstrukce se zhutněním a urovnáním povrchu ze štěrkopísku netříděného</t>
  </si>
  <si>
    <t>m3</t>
  </si>
  <si>
    <t>CS ÚRS 2019 02</t>
  </si>
  <si>
    <t>4</t>
  </si>
  <si>
    <t>-1036956560</t>
  </si>
  <si>
    <t>PSC</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</si>
  <si>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</si>
  <si>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VV</t>
  </si>
  <si>
    <t>zasypání topného kanálu</t>
  </si>
  <si>
    <t>6,0*1,0*1,0</t>
  </si>
  <si>
    <t>3</t>
  </si>
  <si>
    <t>Svislé a kompletní konstrukce</t>
  </si>
  <si>
    <t>310279842</t>
  </si>
  <si>
    <t xml:space="preserve">Zazdívka otvorů ve zdivu nadzákladovém nepálenými tvárnicemi  plochy přes 1 m2 do 4 m2 , ve zdi tl. do 300 mm</t>
  </si>
  <si>
    <t>-1829887419</t>
  </si>
  <si>
    <t>m.č. 101</t>
  </si>
  <si>
    <t>0,5*0,5*2,1</t>
  </si>
  <si>
    <t>0,215*1,05*2,1</t>
  </si>
  <si>
    <t>0,215*0,4*2,1</t>
  </si>
  <si>
    <t>m.č. 104</t>
  </si>
  <si>
    <t>0,155*0,9*2,1</t>
  </si>
  <si>
    <t xml:space="preserve">Součet </t>
  </si>
  <si>
    <t>317142420</t>
  </si>
  <si>
    <t>Překlady nenosné z pórobetonu osazené do tenkého maltového lože, výšky do 250 mm, šířky překladu 100 mm, délky překladu do 1000 mm</t>
  </si>
  <si>
    <t>kus</t>
  </si>
  <si>
    <t>-1397302792</t>
  </si>
  <si>
    <t xml:space="preserve">Poznámka k souboru cen:_x000d_
1. V cenách jsou započteny náklady na dodání a uložení překladu, včetně podmazání ložné plochy tenkovrstvou maltou. </t>
  </si>
  <si>
    <t>317944323</t>
  </si>
  <si>
    <t xml:space="preserve">Válcované nosníky dodatečně osazované do připravených otvorů  bez zazdění hlav č. 14 až 22</t>
  </si>
  <si>
    <t>t</t>
  </si>
  <si>
    <t>826865237</t>
  </si>
  <si>
    <t xml:space="preserve">Poznámka k souboru cen:_x000d_
1. V cenách jsou zahrnuty náklady na dodávku a montáž válcovaných nosníků. 2. Ceny jsou určeny pouze pro ocenění konstrukce překladů nad otvory. </t>
  </si>
  <si>
    <t>I 140</t>
  </si>
  <si>
    <t>14,3*(1,4*5+1,2*2+1,8*3)/1000</t>
  </si>
  <si>
    <t>5</t>
  </si>
  <si>
    <t>340271035</t>
  </si>
  <si>
    <t>Zazdívka otvorů v příčkách nebo stěnách pórobetonovými tvárnicemi plochy přes 1 m2 do 4 m2, objemová hmotnost 500 kg/m3, tloušťka příčky 125 mm</t>
  </si>
  <si>
    <t>m2</t>
  </si>
  <si>
    <t>421596805</t>
  </si>
  <si>
    <t>m.č. 106</t>
  </si>
  <si>
    <t>1,85*2,1</t>
  </si>
  <si>
    <t>0,9*2,1</t>
  </si>
  <si>
    <t>Součet</t>
  </si>
  <si>
    <t>6</t>
  </si>
  <si>
    <t>342272225</t>
  </si>
  <si>
    <t>Příčky z pórobetonových tvárnic hladkých na tenké maltové lože objemová hmotnost do 500 kg/m3, tloušťka příčky 100 mm</t>
  </si>
  <si>
    <t>-33400899</t>
  </si>
  <si>
    <t xml:space="preserve">"m.č.101"  (2,67+0,1)*1,5-0,9*2,0</t>
  </si>
  <si>
    <t xml:space="preserve">"m.č.102"  (2,67+0,1)*(2,585*2+1,65)-(0,8*2,0+0,7*2,0*2)</t>
  </si>
  <si>
    <t xml:space="preserve">"m.č.106"  (2,67+0,1)*5,75-(0,8*2,0*2+0,7*2,0)</t>
  </si>
  <si>
    <t xml:space="preserve">"m.č.107-109"  (2,67+0,1)*(2,1+1,5+0,8)-0,7*2,0*2</t>
  </si>
  <si>
    <t>7</t>
  </si>
  <si>
    <t>342272235</t>
  </si>
  <si>
    <t>Příčky z pórobetonových tvárnic hladkých na tenké maltové lože objemová hmotnost do 500 kg/m3, tloušťka příčky 125 mm</t>
  </si>
  <si>
    <t>469020226</t>
  </si>
  <si>
    <t xml:space="preserve">"m.č.107-109"  (2,67+0,1)*(3,0+3,21)</t>
  </si>
  <si>
    <t>8</t>
  </si>
  <si>
    <t>342291111</t>
  </si>
  <si>
    <t xml:space="preserve">Ukotvení příček  polyuretanovou pěnou, tl. příčky do 100 mm</t>
  </si>
  <si>
    <t>m</t>
  </si>
  <si>
    <t>138063371</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</si>
  <si>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</si>
  <si>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 xml:space="preserve">"m.č.104"  0,45</t>
  </si>
  <si>
    <t xml:space="preserve">"m.č.108"  0,45</t>
  </si>
  <si>
    <t xml:space="preserve">"m.č.102"  (2,585*2+1,65)</t>
  </si>
  <si>
    <t xml:space="preserve">"m.č.106"  5,75</t>
  </si>
  <si>
    <t xml:space="preserve">"m.č.107-109"  (3,0+2,1+1,5+3,21+0,8)</t>
  </si>
  <si>
    <t>9</t>
  </si>
  <si>
    <t>342291131</t>
  </si>
  <si>
    <t xml:space="preserve">Ukotvení příček  plochými kotvami, do konstrukce betonové</t>
  </si>
  <si>
    <t>-1292281288</t>
  </si>
  <si>
    <t>(2,67+0,1)*13</t>
  </si>
  <si>
    <t>Úpravy povrchů, podlahy a osazování výplní</t>
  </si>
  <si>
    <t>10</t>
  </si>
  <si>
    <t>612142001</t>
  </si>
  <si>
    <t xml:space="preserve">Potažení vnitřních ploch pletivem  v ploše nebo pruzích, na plném podkladu sklovláknitým vtlačením do tmelu stěn</t>
  </si>
  <si>
    <t>-1611068210</t>
  </si>
  <si>
    <t xml:space="preserve">Poznámka k souboru cen:_x000d_
1. V cenách -2001 jsou započteny i náklady na tmel. </t>
  </si>
  <si>
    <t xml:space="preserve">"m.č.101"  ((2,67+0,1)*1,5-0,9*2,0)*2</t>
  </si>
  <si>
    <t xml:space="preserve">"m.č.104"  (2,67+0,1)*0,45*2</t>
  </si>
  <si>
    <t xml:space="preserve">"m.č.108"  (2,67+0,1)*0,45*2</t>
  </si>
  <si>
    <t xml:space="preserve">"m.č.102"  ((2,67+0,1)*(2,585*2+1,65)-(0,8*2,0+0,7*2,0*2))*2</t>
  </si>
  <si>
    <t xml:space="preserve">"m.č.106"  ((2,67+0,1)*5,75-(0,8*2,0*2+0,7*2,0))*2</t>
  </si>
  <si>
    <t xml:space="preserve">"m.č.107-109"  ((2,67+0,1)*(3,0+2,1+1,5+3,21+0,8)-0,7*2,0*2)*2</t>
  </si>
  <si>
    <t>po lokální opravě</t>
  </si>
  <si>
    <t>324,82</t>
  </si>
  <si>
    <t>11</t>
  </si>
  <si>
    <t>612311131</t>
  </si>
  <si>
    <t>Potažení vnitřních ploch štukem tloušťky do 3 mm svislých konstrukcí stěn</t>
  </si>
  <si>
    <t>-373388545</t>
  </si>
  <si>
    <t>původní + nové zdivo</t>
  </si>
  <si>
    <t>329,899+114,516</t>
  </si>
  <si>
    <t>méně obklady</t>
  </si>
  <si>
    <t>-120,239</t>
  </si>
  <si>
    <t>12</t>
  </si>
  <si>
    <t>612321121</t>
  </si>
  <si>
    <t xml:space="preserve">Omítka vápenocementová vnitřních ploch  nanášená ručně jednovrstvá, tloušťky do 10 mm hladká svislých konstrukcí stěn</t>
  </si>
  <si>
    <t>328486998</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</si>
  <si>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</si>
  <si>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tl. 20 mm</t>
  </si>
  <si>
    <t>114,516/2,77*2,67*2</t>
  </si>
  <si>
    <t>13</t>
  </si>
  <si>
    <t>612325411</t>
  </si>
  <si>
    <t>Oprava vápenocementové omítky vnitřních ploch hladké, tloušťky do 20 mm stěn, v rozsahu opravované plochy do 10%</t>
  </si>
  <si>
    <t>-681655634</t>
  </si>
  <si>
    <t xml:space="preserve">Poznámka k souboru cen:_x000d_
1. Pro ocenění opravy omítek plochy do 1 m2 se použijí ceny souboru cen 61. 32-52.. Vápenocementová omítka jednotlivých malých ploch. </t>
  </si>
  <si>
    <t xml:space="preserve">"m.č.101"  2,67*2*(2,585+2,16)-(0,9*2,0+0,8*2,0)</t>
  </si>
  <si>
    <t xml:space="preserve">"m.č.102"  2,67*2*(1,44+2,585+1,635*3+0,435+1,0+0,95)-(0,8*2,0+0,7*2,0*4)</t>
  </si>
  <si>
    <t xml:space="preserve">"m.č.103"  2,67*2*(4,35+9,3)-(0,9*2,0+0,8*2,0)</t>
  </si>
  <si>
    <t xml:space="preserve">"m.č.104"  2,67*2*(3,1+2,12+0,45)-0,8*2,0</t>
  </si>
  <si>
    <t xml:space="preserve">"m.č.105"  2,67*2*(9,3+3,855+0,8)-(0,9*2,0+1,535*2,0)</t>
  </si>
  <si>
    <t xml:space="preserve">"m.č.106"  2,67*2*(6,14+5,745+4,8)-(0,7*2,0+0,8*2,0*2+1,535*2,0+6,26*0,5)</t>
  </si>
  <si>
    <t xml:space="preserve">"m.č.107"  2,67*2*(1,5*3+2,1+1,0*2)-(0,7*2,0*5+3,05*0,5)</t>
  </si>
  <si>
    <t xml:space="preserve">"m.č.108"  2,67*2*(1,675+3,0+0,5)-0,8*2,0</t>
  </si>
  <si>
    <t xml:space="preserve">"m.č.109"  2,67*2*(1,8+3,2)-0,8*2,0</t>
  </si>
  <si>
    <t>Mezisoučet</t>
  </si>
  <si>
    <t>méně nové příčky</t>
  </si>
  <si>
    <t>-114,516</t>
  </si>
  <si>
    <t>10% na ostění</t>
  </si>
  <si>
    <t>(409,811-114,516)*0,1</t>
  </si>
  <si>
    <t>14</t>
  </si>
  <si>
    <t>631311115</t>
  </si>
  <si>
    <t xml:space="preserve">Mazanina z betonu  prostého bez zvýšených nároků na prostředí tl. přes 50 do 80 mm tř. C 20/25</t>
  </si>
  <si>
    <t>2044181302</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</si>
  <si>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</si>
  <si>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skladba P3</t>
  </si>
  <si>
    <t xml:space="preserve">"m.č. 104"  6,32*0,05</t>
  </si>
  <si>
    <t xml:space="preserve">"m.č. 108"  4,98*0,05</t>
  </si>
  <si>
    <t>631311125</t>
  </si>
  <si>
    <t xml:space="preserve">Mazanina z betonu  prostého bez zvýšených nároků na prostředí tl. přes 80 do 120 mm tř. C 20/25</t>
  </si>
  <si>
    <t>1661749721</t>
  </si>
  <si>
    <t>kolem nových příček</t>
  </si>
  <si>
    <t>(2,494+52,409)*0,1*0,1</t>
  </si>
  <si>
    <t>doplnění podlah po rozbouraných příčkách</t>
  </si>
  <si>
    <t>0,1*0,15*(3,15+3,1+2,75+1,7+1,5+2,6+2,85+2,8+1,0*4)</t>
  </si>
  <si>
    <t>16</t>
  </si>
  <si>
    <t>631311135</t>
  </si>
  <si>
    <t xml:space="preserve">Mazanina z betonu  prostého bez zvýšených nároků na prostředí tl. přes 120 do 240 mm tř. C 20/25</t>
  </si>
  <si>
    <t>-619549985</t>
  </si>
  <si>
    <t>podlaha nad zasypaným TZ kanálem</t>
  </si>
  <si>
    <t>0,15*4,0*0,75</t>
  </si>
  <si>
    <t>17</t>
  </si>
  <si>
    <t>631362021</t>
  </si>
  <si>
    <t xml:space="preserve">Výztuž mazanin  ze svařovaných sítí z drátů typu KARI</t>
  </si>
  <si>
    <t>1261781008</t>
  </si>
  <si>
    <t xml:space="preserve">Poznámka k souboru cen:_x000d_
1. Betonová podezdívek příček se oceňuje položkou 278 36-1111 souboru cen 278 36-11.1 - Výztuž základu (podezdívky) betonového </t>
  </si>
  <si>
    <t>4,44*4,0*0,75*1,1/1000*2</t>
  </si>
  <si>
    <t>18</t>
  </si>
  <si>
    <t>642942611</t>
  </si>
  <si>
    <t xml:space="preserve">Osazování zárubní nebo rámů kovových dveřních  lisovaných nebo z úhelníků bez dveřních křídel na montážní pěnu, plochy otvoru do 2,5 m2</t>
  </si>
  <si>
    <t>-1345532178</t>
  </si>
  <si>
    <t xml:space="preserve">Poznámka k souboru cen:_x000d_
1. Ceny lze použít i pro osazování zárubní a rámů do stěn z prefabrikovaných 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tyto se oceňují ve specifikaci. 6. V ceně -2951 jsou započteny náklady na usazení a vyvážení, včetně kotevního materiálu. 7. V ceně -2951 nejsou započteny náklady na připravenost stavebního otvoru, natažení jádrové a vrchní jemné omítky, tyto náklady se oceňují cenami části A04 Úpravy povrchů. </t>
  </si>
  <si>
    <t>19</t>
  </si>
  <si>
    <t>M</t>
  </si>
  <si>
    <t>553313480</t>
  </si>
  <si>
    <t>zárubeň ocelová pro běžné zdění a porobeton 100 levá/pravá 700</t>
  </si>
  <si>
    <t>439493346</t>
  </si>
  <si>
    <t>20</t>
  </si>
  <si>
    <t>553313500</t>
  </si>
  <si>
    <t>zárubeň ocelová pro běžné zdění a porobeton 100 levá/pravá 800</t>
  </si>
  <si>
    <t>1136568809</t>
  </si>
  <si>
    <t>553313520</t>
  </si>
  <si>
    <t>zárubeň ocelová pro běžné zdění a porobeton 100 levá/pravá 900</t>
  </si>
  <si>
    <t>-725461608</t>
  </si>
  <si>
    <t>22</t>
  </si>
  <si>
    <t>55331386</t>
  </si>
  <si>
    <t>zárubeň ocelová pro běžné zdění a porobeton 150 levá/pravá 900</t>
  </si>
  <si>
    <t>-1063685164</t>
  </si>
  <si>
    <t>23</t>
  </si>
  <si>
    <t>642945111</t>
  </si>
  <si>
    <t xml:space="preserve">Osazování ocelových zárubní protipožárních nebo protiplynových dveří  do vynechaného otvoru, s obetonováním, dveří jednokřídlových do 2,5 m2</t>
  </si>
  <si>
    <t>-1098206023</t>
  </si>
  <si>
    <t xml:space="preserve">Poznámka k souboru cen:_x000d_
1. Ceny jsou určeny pro jakýkoliv způsob provedení, např. s uklínováním, s případným přivařením k obnažené výztuži, se zalitím, resp. zabetonováním, včetně bednění. 2. V cenách jsou započteny i náklady na manipulační dopravu, na kotvení zárubně do zdiva. 3. V cenách není započtena dodávka zárubní, která se oceňuje ve specifikaci. 4. Vyvěšení a zavěšení dveřního křídla (křídel) je započteno v cenách za osazení. 5. Ceny lze použít i pro osazení zárubně včetně křídla (křídel), které nelze vyvěsit. 6. Kompletace zárubně s křídlem (křídly) se ocení cenami katalogu PSV 800-767 Konstrukce zámečnické - montáž. </t>
  </si>
  <si>
    <t>24</t>
  </si>
  <si>
    <t>553314040</t>
  </si>
  <si>
    <t>zárubeň ocelová pro běžné zdění a porobeton s drážkou 100 levá/pravá 900</t>
  </si>
  <si>
    <t>1408908022</t>
  </si>
  <si>
    <t>Ostatní konstrukce a práce, bourání</t>
  </si>
  <si>
    <t>25</t>
  </si>
  <si>
    <t>949101111</t>
  </si>
  <si>
    <t xml:space="preserve">Lešení pomocné pracovní pro objekty pozemních staveb  pro zatížení do 150 kg/m2, o výšce lešeňové podlahy do 1,9 m</t>
  </si>
  <si>
    <t>1889712709</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</si>
  <si>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</si>
  <si>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6,85+7,67+40,2+6,32+37,61+48,44+5,93+4,98+5,69</t>
  </si>
  <si>
    <t>26</t>
  </si>
  <si>
    <t>952901111</t>
  </si>
  <si>
    <t xml:space="preserve">Vyčištění budov nebo objektů před předáním do užívání  budov bytové nebo občanské výstavby, světlé výšky podlaží do 4 m</t>
  </si>
  <si>
    <t>1304765881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</si>
  <si>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</si>
  <si>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6,5*10,0+15,0*9,0</t>
  </si>
  <si>
    <t>27</t>
  </si>
  <si>
    <t>953941516</t>
  </si>
  <si>
    <t xml:space="preserve">Osazování drobných kovových předmětů  se zalitím maltou cementovou, do vysekaných kapes nebo připravených otvorů konzol nebo kotev, např. pro záclonové kryty, zavěšené skříňky, radiátorové držáky apod.</t>
  </si>
  <si>
    <t>-2032053370</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</si>
  <si>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</si>
  <si>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28</t>
  </si>
  <si>
    <t>44932114</t>
  </si>
  <si>
    <t>přístroj hasicí ruční práškový PG 6 LE</t>
  </si>
  <si>
    <t>-578542472</t>
  </si>
  <si>
    <t>29</t>
  </si>
  <si>
    <t>962031132</t>
  </si>
  <si>
    <t xml:space="preserve">Bourání příček z cihel, tvárnic nebo příčkovek  z cihel pálených, plných nebo dutých na maltu vápennou nebo vápenocementovou, tl. do 100 mm</t>
  </si>
  <si>
    <t>313910772</t>
  </si>
  <si>
    <t>(2,67+0,1)*(0,8*2+2,8+1,95+2,7*2+1,7+1,8+2,75+1,425+0,805*2+1,425*2)</t>
  </si>
  <si>
    <t>30</t>
  </si>
  <si>
    <t>962032241</t>
  </si>
  <si>
    <t xml:space="preserve">Bourání zdiva nadzákladového z cihel nebo tvárnic  z cihel pálených nebo vápenopískových, na maltu cementovou, objemu přes 1 m3</t>
  </si>
  <si>
    <t>-1090170446</t>
  </si>
  <si>
    <t xml:space="preserve">Poznámka k souboru cen:_x000d_
1. Bourání pilířů o průřezu přes 0,36 m2 se oceňuje příslušnými cenami -2230, -2231, -2240, -2241,-2253 a -2254 jako bourání zdiva nadzákladového cihelného. </t>
  </si>
  <si>
    <t>(2,67+0,1)*0,2*5,735</t>
  </si>
  <si>
    <t>31</t>
  </si>
  <si>
    <t>965043321</t>
  </si>
  <si>
    <t>Bourání mazanin betonových s potěrem nebo teracem tl. do 100 mm, plochy do 1 m2</t>
  </si>
  <si>
    <t>-626601740</t>
  </si>
  <si>
    <t>pro nové příčky</t>
  </si>
  <si>
    <t xml:space="preserve">"m.č.104"  0,45*0,15*0,1</t>
  </si>
  <si>
    <t xml:space="preserve">"m.č.108"  0,45*0,15*0,1</t>
  </si>
  <si>
    <t xml:space="preserve">"m.č.102"  (2,585*2+1,65*2)*0,15*0,1</t>
  </si>
  <si>
    <t xml:space="preserve">"m.č.106"  5,75*0,15*0,1</t>
  </si>
  <si>
    <t xml:space="preserve">"m.č.107-109"  (3,0+2,1+1,5+3,21+0,8)*0,15*0,1</t>
  </si>
  <si>
    <t>32</t>
  </si>
  <si>
    <t>965043341</t>
  </si>
  <si>
    <t>Bourání mazanin betonových s potěrem nebo teracem tl. do 100 mm, plochy přes 4 m2</t>
  </si>
  <si>
    <t>1226846334</t>
  </si>
  <si>
    <t>0,05*(5,735*2,9+3,0*2,25+2,5*2,8)</t>
  </si>
  <si>
    <t>33</t>
  </si>
  <si>
    <t>965049111</t>
  </si>
  <si>
    <t>Bourání mazanin Příplatek k cenám za bourání mazanin betonových se svařovanou sítí, tl. do 100 mm</t>
  </si>
  <si>
    <t>-1081482744</t>
  </si>
  <si>
    <t>0,386+1,519</t>
  </si>
  <si>
    <t>34</t>
  </si>
  <si>
    <t>968072455</t>
  </si>
  <si>
    <t xml:space="preserve">Vybourání kovových rámů oken s křídly, dveřních zárubní, vrat, stěn, ostění nebo obkladů  dveřních zárubní, plochy do 2 m2</t>
  </si>
  <si>
    <t>1954565134</t>
  </si>
  <si>
    <t xml:space="preserve">Poznámka k souboru cen:_x000d_
1. V cenách -2244 až -2559 jsou započteny i náklady na vyvěšení křídel. 2. Cenou -2641 se oceňuje i vybourání nosné ocelové konstrukce pro sádrokartonové příčky. </t>
  </si>
  <si>
    <t>0,8*2,0*9+1,0*2,0</t>
  </si>
  <si>
    <t>35</t>
  </si>
  <si>
    <t>968072456</t>
  </si>
  <si>
    <t xml:space="preserve">Vybourání kovových rámů oken s křídly, dveřních zárubní, vrat, stěn, ostění nebo obkladů  dveřních zárubní, plochy přes 2 m2</t>
  </si>
  <si>
    <t>1375902890</t>
  </si>
  <si>
    <t>1,8*2,5</t>
  </si>
  <si>
    <t>36</t>
  </si>
  <si>
    <t>971033431</t>
  </si>
  <si>
    <t xml:space="preserve">Vybourání otvorů ve zdivu základovém nebo nadzákladovém z cihel, tvárnic, příčkovek  z cihel pálených na maltu vápennou nebo vápenocementovou plochy do 0,25 m2, tl. do 150 mm</t>
  </si>
  <si>
    <t>590431255</t>
  </si>
  <si>
    <t>37</t>
  </si>
  <si>
    <t>971033441</t>
  </si>
  <si>
    <t xml:space="preserve">Vybourání otvorů ve zdivu základovém nebo nadzákladovém z cihel, tvárnic, příčkovek  z cihel pálených na maltu vápennou nebo vápenocementovou plochy do 0,25 m2, tl. do 300 mm</t>
  </si>
  <si>
    <t>-613619554</t>
  </si>
  <si>
    <t>38</t>
  </si>
  <si>
    <t>971033561</t>
  </si>
  <si>
    <t xml:space="preserve">Vybourání otvorů ve zdivu základovém nebo nadzákladovém z cihel, tvárnic, příčkovek  z cihel pálených na maltu vápennou nebo vápenocementovou plochy do 1 m2, tl. do 600 mm</t>
  </si>
  <si>
    <t>-1266261843</t>
  </si>
  <si>
    <t>39</t>
  </si>
  <si>
    <t>971033641</t>
  </si>
  <si>
    <t xml:space="preserve">Vybourání otvorů ve zdivu základovém nebo nadzákladovém z cihel, tvárnic, příčkovek  z cihel pálených na maltu vápennou nebo vápenocementovou plochy do 4 m2, tl. do 300 mm</t>
  </si>
  <si>
    <t>-1130438028</t>
  </si>
  <si>
    <t>ze 105 do 106</t>
  </si>
  <si>
    <t>0,34*1,535*2,5</t>
  </si>
  <si>
    <t>ze 103 do 104</t>
  </si>
  <si>
    <t>0,285*0,9*2,1</t>
  </si>
  <si>
    <t>40</t>
  </si>
  <si>
    <t>971033651</t>
  </si>
  <si>
    <t xml:space="preserve">Vybourání otvorů ve zdivu základovém nebo nadzákladovém z cihel, tvárnic, příčkovek  z cihel pálených na maltu vápennou nebo vápenocementovou plochy do 4 m2, tl. do 600 mm</t>
  </si>
  <si>
    <t>1838318025</t>
  </si>
  <si>
    <t>požární vchod do 105</t>
  </si>
  <si>
    <t>0,5*1,1*2,1</t>
  </si>
  <si>
    <t>41</t>
  </si>
  <si>
    <t>972054341</t>
  </si>
  <si>
    <t xml:space="preserve">Vybourání otvorů ve stropech nebo klenbách železobetonových  bez odstranění podlahy a násypu, plochy do 0,25 m2, tl. do 150 mm</t>
  </si>
  <si>
    <t>-1436799506</t>
  </si>
  <si>
    <t>prostupy VZT</t>
  </si>
  <si>
    <t>42</t>
  </si>
  <si>
    <t>974031664</t>
  </si>
  <si>
    <t xml:space="preserve">Vysekání rýh ve zdivu cihelném na maltu vápennou nebo vápenocementovou  pro vtahování nosníků do zdí, před vybouráním otvoru do hl. 150 mm, při v. nosníku do 150 mm</t>
  </si>
  <si>
    <t>849908215</t>
  </si>
  <si>
    <t>1,5*3+1,5*2+1,1*2</t>
  </si>
  <si>
    <t>43</t>
  </si>
  <si>
    <t>977312112</t>
  </si>
  <si>
    <t>Řezání stávajících betonových mazanin s vyztužením hloubky přes 50 do 100 mm</t>
  </si>
  <si>
    <t>-1065855971</t>
  </si>
  <si>
    <t>24,08*2</t>
  </si>
  <si>
    <t>44</t>
  </si>
  <si>
    <t>979010101</t>
  </si>
  <si>
    <t>Ocelová ochranná mříž na VZT jednotku (tyčovina pr. 10 m vč. povrchové úpravy) mtž+dod</t>
  </si>
  <si>
    <t>kpl</t>
  </si>
  <si>
    <t>R-položka</t>
  </si>
  <si>
    <t>-18834366</t>
  </si>
  <si>
    <t>45</t>
  </si>
  <si>
    <t>979010102</t>
  </si>
  <si>
    <t>Doplnění fasády - prostup VZT (mtž+dod)</t>
  </si>
  <si>
    <t>-1140045013</t>
  </si>
  <si>
    <t>997</t>
  </si>
  <si>
    <t>Přesun sutě</t>
  </si>
  <si>
    <t>46</t>
  </si>
  <si>
    <t>997013153</t>
  </si>
  <si>
    <t xml:space="preserve">Vnitrostaveništní doprava suti a vybouraných hmot  vodorovně do 50 m svisle s omezením mechanizace pro budovy a haly výšky přes 9 do 12 m</t>
  </si>
  <si>
    <t>-1878193195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</si>
  <si>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</si>
  <si>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47</t>
  </si>
  <si>
    <t>997013501</t>
  </si>
  <si>
    <t xml:space="preserve">Odvoz suti a vybouraných hmot na skládku nebo meziskládku  se složením, na vzdálenost do 1 km</t>
  </si>
  <si>
    <t>462716155</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</si>
  <si>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</si>
  <si>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48</t>
  </si>
  <si>
    <t>997013509</t>
  </si>
  <si>
    <t xml:space="preserve">Odvoz suti a vybouraných hmot na skládku nebo meziskládku  se složením, na vzdálenost Příplatek k ceně za každý další i započatý 1 km přes 1 km</t>
  </si>
  <si>
    <t>-685599492</t>
  </si>
  <si>
    <t>33,75*8 'Přepočtené koeficientem množství</t>
  </si>
  <si>
    <t>49</t>
  </si>
  <si>
    <t>997013831</t>
  </si>
  <si>
    <t>Poplatek za uložení stavebního odpadu na skládce (skládkovné) směsného stavebního a demoličního zatříděného do Katalogu odpadů pod kódem 170 904</t>
  </si>
  <si>
    <t>523874441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</si>
  <si>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</si>
  <si>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</si>
  <si>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</si>
  <si>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50</t>
  </si>
  <si>
    <t>998021021</t>
  </si>
  <si>
    <t xml:space="preserve">Přesun hmot pro haly občanské výstavby, výrobu a služby  s nosnou svislou konstrukcí zděnou nebo betonovou monolitickou vodorovná dopravní vzdálenost do 100 m, pro haly výšky do 20 m</t>
  </si>
  <si>
    <t>-2073639813</t>
  </si>
  <si>
    <t xml:space="preserve">Poznámka k souboru cen:_x000d_
1. Přesun hmot s omezením mechanizace lze ocenit cenami 998 01-7001 až -7006 a ruční přesun hmot cenami 998 01-8001 až -8011 souboru cen 998 01-Přesun hmot po budovy. </t>
  </si>
  <si>
    <t>PSV</t>
  </si>
  <si>
    <t>Práce a dodávky PSV</t>
  </si>
  <si>
    <t>763</t>
  </si>
  <si>
    <t>Konstrukce suché výstavby</t>
  </si>
  <si>
    <t>51</t>
  </si>
  <si>
    <t>763135102</t>
  </si>
  <si>
    <t>Montáž sádrokartonového podhledu kazetového demontovatelného, velikosti kazet 600x600 mm včetně zavěšené nosné konstrukce polozapuštěné</t>
  </si>
  <si>
    <t>29693347</t>
  </si>
  <si>
    <t xml:space="preserve">"m.č.101"  2,585*2,16</t>
  </si>
  <si>
    <t xml:space="preserve">"m.č.102"  2,585*1,45+1,0*1,635+0,95*1,635</t>
  </si>
  <si>
    <t xml:space="preserve">"m.č.103"  4,35*9,3</t>
  </si>
  <si>
    <t xml:space="preserve">"m.č.105"  10,0*3,855</t>
  </si>
  <si>
    <t xml:space="preserve">"m.č.106"  6,14*5,745+4,78*2,85</t>
  </si>
  <si>
    <t xml:space="preserve">"m.č.107"  2,1*1,5+1,0*1,5*2</t>
  </si>
  <si>
    <t xml:space="preserve">"m.č.109"  3,21*1,77</t>
  </si>
  <si>
    <t xml:space="preserve">"m.č.104"  2,11*3,1</t>
  </si>
  <si>
    <t xml:space="preserve">"m.č.108"  1,675*3,0</t>
  </si>
  <si>
    <t>52</t>
  </si>
  <si>
    <t>59030575</t>
  </si>
  <si>
    <t>podhled kazetový děrovaný kruh 6,5mm, polozapuštený rastr tl 10mm 600x600mm</t>
  </si>
  <si>
    <t>648718325</t>
  </si>
  <si>
    <t>163,83*1,05 'Přepočtené koeficientem množství</t>
  </si>
  <si>
    <t>53</t>
  </si>
  <si>
    <t>59036240</t>
  </si>
  <si>
    <t xml:space="preserve">rastr nosný kazetové minerální podhledy bílá  hlavní profil rošt š.15,L=3700mm</t>
  </si>
  <si>
    <t>-649077320</t>
  </si>
  <si>
    <t>163,83*0,82</t>
  </si>
  <si>
    <t>134,34*1,05 'Přepočtené koeficientem množství</t>
  </si>
  <si>
    <t>54</t>
  </si>
  <si>
    <t>59036242</t>
  </si>
  <si>
    <t xml:space="preserve">rastr nosný kazetové minerální podhledy bílá  vedlejší profil rošt š.15 ,L=600mm</t>
  </si>
  <si>
    <t>-995470894</t>
  </si>
  <si>
    <t>163,83*2,5</t>
  </si>
  <si>
    <t>409,58*1,05 'Přepočtené koeficientem množství</t>
  </si>
  <si>
    <t>55</t>
  </si>
  <si>
    <t>59036327</t>
  </si>
  <si>
    <t>závěs stavitelný Pz ocel tl 4mm antikorozní třída C1, hák &amp; oko, dl 190-340mm</t>
  </si>
  <si>
    <t>-1070919260</t>
  </si>
  <si>
    <t>163,83*0,007*100</t>
  </si>
  <si>
    <t>114,68*1,05 'Přepočtené koeficientem množství</t>
  </si>
  <si>
    <t>56</t>
  </si>
  <si>
    <t>763431802</t>
  </si>
  <si>
    <t xml:space="preserve">Demontáž podhledu minerálního  na zavěšeném na roštu polozapuštěném</t>
  </si>
  <si>
    <t>-644898570</t>
  </si>
  <si>
    <t xml:space="preserve">Poznámka k souboru cen:_x000d_
1. V cenách demontáže podhledu -1801 až -1821 jsou započteny náklady na kompletní demontáž podhledu, tj. nosné konstrukce i panelů. </t>
  </si>
  <si>
    <t>57</t>
  </si>
  <si>
    <t>998763302</t>
  </si>
  <si>
    <t xml:space="preserve">Přesun hmot pro konstrukce montované z desek  sádrokartonových, sádrovláknitých, cementovláknitých nebo cementových stanovený z hmotnosti přesunovaného materiálu vodorovná dopravní vzdálenost do 50 m v objektech výšky přes 6 do 12 m</t>
  </si>
  <si>
    <t>-357994589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</si>
  <si>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</si>
  <si>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58</t>
  </si>
  <si>
    <t>998763381</t>
  </si>
  <si>
    <t xml:space="preserve">Přesun hmot pro konstrukce montované z desek  sádrokartonových, sádrovláknitých, cementovláknitých nebo cementových Příplatek k cenám za přesun prováděný bez použití mechanizace pro jakoukoliv výšku objektu</t>
  </si>
  <si>
    <t>-816128528</t>
  </si>
  <si>
    <t>766</t>
  </si>
  <si>
    <t>Konstrukce truhlářské</t>
  </si>
  <si>
    <t>59</t>
  </si>
  <si>
    <t>766660001</t>
  </si>
  <si>
    <t>Montáž dveřních křídel dřevěných nebo plastových otevíravých do ocelové zárubně povrchově upravených jednokřídlových, šířky do 800 mm</t>
  </si>
  <si>
    <t>1127045471</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</si>
  <si>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-0351 až -0384 jsou započtené i náklady na osazení kování, vodícího trnu, seřízení pojezdů na stěnu a následné vyrovnání a seřízení dveřních křídel. 4.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</si>
  <si>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60</t>
  </si>
  <si>
    <t>611-3/700</t>
  </si>
  <si>
    <t>dveře vnitřní hladké plné 1křídlové 70x200 cm FEST (specifikace dle PD) vč. kování</t>
  </si>
  <si>
    <t>-2119735127</t>
  </si>
  <si>
    <t>61</t>
  </si>
  <si>
    <t>611-3/800</t>
  </si>
  <si>
    <t>1986876498</t>
  </si>
  <si>
    <t>62</t>
  </si>
  <si>
    <t>611-4/800</t>
  </si>
  <si>
    <t xml:space="preserve">dveře vnitřní hladké plné polykarbonát 1křídlové 80x200 cm (specifikace dle PD) vč. kování </t>
  </si>
  <si>
    <t>182861604</t>
  </si>
  <si>
    <t>63</t>
  </si>
  <si>
    <t>766660002</t>
  </si>
  <si>
    <t>Montáž dveřních křídel dřevěných nebo plastových otevíravých do ocelové zárubně povrchově upravených jednokřídlových, šířky přes 800 mm</t>
  </si>
  <si>
    <t>184436871</t>
  </si>
  <si>
    <t>64</t>
  </si>
  <si>
    <t>611-2/900</t>
  </si>
  <si>
    <t>dveře vnitřní hladké plné 1křídlové 90x200 cm FEST (specifikace dle PD) vč. kování</t>
  </si>
  <si>
    <t>-228262380</t>
  </si>
  <si>
    <t>65</t>
  </si>
  <si>
    <t>766660022</t>
  </si>
  <si>
    <t>Montáž dveřních křídel dřevěných nebo plastových otevíravých do ocelové zárubně protipožárních jednokřídlových, šířky přes 800 mm</t>
  </si>
  <si>
    <t>1865258276</t>
  </si>
  <si>
    <t>66</t>
  </si>
  <si>
    <t>611656110</t>
  </si>
  <si>
    <t>dveře vnitřní požárně odolné CPL fólie EI (EW) 30 D3 1křídlové 900x1970mm</t>
  </si>
  <si>
    <t>-1726369737</t>
  </si>
  <si>
    <t>67</t>
  </si>
  <si>
    <t>766660717</t>
  </si>
  <si>
    <t>Montáž dveřních doplňků samozavírače na zárubeň ocelovou</t>
  </si>
  <si>
    <t>721476536</t>
  </si>
  <si>
    <t>68</t>
  </si>
  <si>
    <t>549172550</t>
  </si>
  <si>
    <t>samozavírač dveří hydraulický K214 č.12 zlatá bronz</t>
  </si>
  <si>
    <t>576113966</t>
  </si>
  <si>
    <t>69</t>
  </si>
  <si>
    <t>766691914</t>
  </si>
  <si>
    <t xml:space="preserve">Ostatní práce  vyvěšení nebo zavěšení křídel s případným uložením a opětovným zavěšením po provedení stavebních změn dřevěných dveřních, plochy do 2 m2</t>
  </si>
  <si>
    <t>-861106683</t>
  </si>
  <si>
    <t xml:space="preserve">Poznámka k souboru cen:_x000d_
1. Ceny -1931 a -1932 lze užít jen pro křídlo mající současně obě jmenované funkce. </t>
  </si>
  <si>
    <t>9+2*2</t>
  </si>
  <si>
    <t>70</t>
  </si>
  <si>
    <t>998766102</t>
  </si>
  <si>
    <t>Přesun hmot pro konstrukce truhlářské stanovený z hmotnosti přesunovaného materiálu vodorovná dopravní vzdálenost do 50 m v objektech výšky přes 6 do 12 m</t>
  </si>
  <si>
    <t>-1392561848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</si>
  <si>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</si>
  <si>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71</t>
  </si>
  <si>
    <t>998766181</t>
  </si>
  <si>
    <t>Přesun hmot pro konstrukce truhlářské stanovený z hmotnosti přesunovaného materiálu Příplatek k ceně za přesun prováděný bez použití mechanizace pro jakoukoliv výšku objektu</t>
  </si>
  <si>
    <t>-2059984281</t>
  </si>
  <si>
    <t>771</t>
  </si>
  <si>
    <t>Podlahy z dlaždic</t>
  </si>
  <si>
    <t>72</t>
  </si>
  <si>
    <t>771111011</t>
  </si>
  <si>
    <t>Příprava podkladu před provedením dlažby vysátí podlah</t>
  </si>
  <si>
    <t>-327893209</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</si>
  <si>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</si>
  <si>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skladby P2+3</t>
  </si>
  <si>
    <t>19,29+11,3</t>
  </si>
  <si>
    <t>73</t>
  </si>
  <si>
    <t>771573810</t>
  </si>
  <si>
    <t>Demontáž podlah z dlaždic keramických lepených</t>
  </si>
  <si>
    <t>1506552302</t>
  </si>
  <si>
    <t>74</t>
  </si>
  <si>
    <t>771574113</t>
  </si>
  <si>
    <t>Montáž podlah z dlaždic keramických lepených flexibilním lepidlem maloformátových hladkých přes 12 do 19 ks/m2</t>
  </si>
  <si>
    <t>1338472862</t>
  </si>
  <si>
    <t xml:space="preserve">Poznámka k souboru cen:_x000d_
1. Položky jsou učeny pro všechy druhy povrchových úprav. </t>
  </si>
  <si>
    <t>7,67+6,32+5,93+4,98+5,69</t>
  </si>
  <si>
    <t>75</t>
  </si>
  <si>
    <t>59761409</t>
  </si>
  <si>
    <t>dlažba keramická slinutá protiskluzná do interiéru i exteriéru pro vysoké mechanické namáhání přes 9 do 12 ks/m2</t>
  </si>
  <si>
    <t>-1432203240</t>
  </si>
  <si>
    <t>30,59*1,1 'Přepočtené koeficientem množství</t>
  </si>
  <si>
    <t>76</t>
  </si>
  <si>
    <t>771579191</t>
  </si>
  <si>
    <t>Montáž podlah z dlaždic keramických lepených flexibilním lepidlem Příplatek k cenám za plochu do 5 m2 jednotlivě</t>
  </si>
  <si>
    <t>-252307559</t>
  </si>
  <si>
    <t>77</t>
  </si>
  <si>
    <t>771579196</t>
  </si>
  <si>
    <t>Montáž podlah z dlaždic keramických lepených flexibilním lepidlem Příplatek k cenám za dvousložkový spárovací tmel</t>
  </si>
  <si>
    <t>1522306391</t>
  </si>
  <si>
    <t>78</t>
  </si>
  <si>
    <t>771579197</t>
  </si>
  <si>
    <t>Montáž podlah z dlaždic keramických lepených flexibilním lepidlem Příplatek k cenám za dvousložkové lepidlo</t>
  </si>
  <si>
    <t>392204058</t>
  </si>
  <si>
    <t>79</t>
  </si>
  <si>
    <t>771591111</t>
  </si>
  <si>
    <t>Příprava podkladu před provedením dlažby nátěr penetrační na podlahu</t>
  </si>
  <si>
    <t>-1226962995</t>
  </si>
  <si>
    <t>80</t>
  </si>
  <si>
    <t>771591207</t>
  </si>
  <si>
    <t>Izolace podlahy pod dlažbu montáž izolace nátěrem nebo stěrkou ve dvou vrstvách</t>
  </si>
  <si>
    <t>-2143419540</t>
  </si>
  <si>
    <t xml:space="preserve">Poznámka k souboru cen:_x000d_
1. V ceně 771 59-1112 jsou započteny i náklady na materiál. 2. Položka 771 59-1112 se použije pro izolaci podlah zatížené přechodnou vlhkostí. 3. V ceně 771 59-1112 až -1212 jsou započteny i náklady na materiál. 4. V cenách 77159-1227, 77159-1217, 77159-1237, 77159-1247, 77159-1257 nejsou započteny náklady na materiál, tyto se oceňují ve specifikaci. </t>
  </si>
  <si>
    <t>11,3</t>
  </si>
  <si>
    <t>81</t>
  </si>
  <si>
    <t>SKA.482877</t>
  </si>
  <si>
    <t>SCHÖNOX 2K DS RAPID - Prášková složka (bal. 12,5 kg pytel)</t>
  </si>
  <si>
    <t>kg</t>
  </si>
  <si>
    <t>-1976599526</t>
  </si>
  <si>
    <t>P</t>
  </si>
  <si>
    <t>Poznámka k položce:_x000d_
12,5 KG</t>
  </si>
  <si>
    <t>11,3*3,85*2</t>
  </si>
  <si>
    <t>82</t>
  </si>
  <si>
    <t>771591115</t>
  </si>
  <si>
    <t>Podlahy - dokončovací práce spárování silikonem</t>
  </si>
  <si>
    <t>1708423318</t>
  </si>
  <si>
    <t xml:space="preserve">Poznámka k souboru cen:_x000d_
1. Množství měrných jednotek u ceny -1185 se stanoví podle počtu řezaných dlaždic, nezávisle na jejich velikosti. 2. Ceny 771 59-1115 až -1123 obsahují náklady i na materiál. 3. Položku -1185 lze použít při nuceném použítí jiného nástroje než řezačky. </t>
  </si>
  <si>
    <t xml:space="preserve">"m.č.102"  2*(1,44+2,585+1,635*3+0,435+1,0+0,95)-(0,7*2+0,8)</t>
  </si>
  <si>
    <t xml:space="preserve">"m.č.104"  2*(3,1+2,12+0,45)-0,8</t>
  </si>
  <si>
    <t xml:space="preserve">"m.č.107"  2*(1,5*3+2,1+1,0*2)-0,7*5</t>
  </si>
  <si>
    <t xml:space="preserve">"m.č.108"  2*(1,675+3,0+0,5)-0,8</t>
  </si>
  <si>
    <t>83</t>
  </si>
  <si>
    <t>771151022</t>
  </si>
  <si>
    <t>Příprava podkladu před provedením dlažby samonivelační stěrka min.pevnosti 30 MPa, tloušťky přes 3 do 5 mm</t>
  </si>
  <si>
    <t>556135570</t>
  </si>
  <si>
    <t>P2</t>
  </si>
  <si>
    <t>1,44*2,6+1,535*1,635+1,0*1,635</t>
  </si>
  <si>
    <t>1,4*2,1+1,1*1,5*2</t>
  </si>
  <si>
    <t>1,8*3,25</t>
  </si>
  <si>
    <t>84</t>
  </si>
  <si>
    <t>771591264</t>
  </si>
  <si>
    <t>Izolace podlahy pod dlažbu těsnícími izolačními pásy mezi podlahou a stěnu</t>
  </si>
  <si>
    <t>385989661</t>
  </si>
  <si>
    <t xml:space="preserve">"m.č.104"  3,08*2+2,11*2+0,7*2+2,0*2</t>
  </si>
  <si>
    <t xml:space="preserve">"m.č.108"  3,0*2+1,675*2+0,45*2+0,3*2+2,0*2</t>
  </si>
  <si>
    <t>85</t>
  </si>
  <si>
    <t>998771102</t>
  </si>
  <si>
    <t>Přesun hmot pro podlahy z dlaždic stanovený z hmotnosti přesunovaného materiálu vodorovná dopravní vzdálenost do 50 m v objektech výšky přes 6 do 12 m</t>
  </si>
  <si>
    <t>-1114701920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</si>
  <si>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</si>
  <si>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86</t>
  </si>
  <si>
    <t>998771181</t>
  </si>
  <si>
    <t>Přesun hmot pro podlahy z dlaždic stanovený z hmotnosti přesunovaného materiálu Příplatek k ceně za přesun prováděný bez použití mechanizace pro jakoukoliv výšku objektu</t>
  </si>
  <si>
    <t>241866081</t>
  </si>
  <si>
    <t>776</t>
  </si>
  <si>
    <t>Podlahy povlakové</t>
  </si>
  <si>
    <t>87</t>
  </si>
  <si>
    <t>776111116</t>
  </si>
  <si>
    <t>Příprava podkladu broušení podlah stávajícího podkladu pro odstranění lepidla (po starých krytinách)</t>
  </si>
  <si>
    <t>485500893</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</si>
  <si>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</si>
  <si>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P1</t>
  </si>
  <si>
    <t>133,1</t>
  </si>
  <si>
    <t>7,67+5,93+5,69</t>
  </si>
  <si>
    <t>P3</t>
  </si>
  <si>
    <t>6,32+4,98</t>
  </si>
  <si>
    <t>88</t>
  </si>
  <si>
    <t>776111117</t>
  </si>
  <si>
    <t>Příprava podkladu broušení podlah stávajícího podkladu pro odstranění nerovností (diamantovým kotoučem)</t>
  </si>
  <si>
    <t>837616443</t>
  </si>
  <si>
    <t>89</t>
  </si>
  <si>
    <t>776111311</t>
  </si>
  <si>
    <t>Příprava podkladu vysátí podlah</t>
  </si>
  <si>
    <t>-181658591</t>
  </si>
  <si>
    <t>90</t>
  </si>
  <si>
    <t>776141122</t>
  </si>
  <si>
    <t>Příprava podkladu vyrovnání samonivelační stěrkou podlah min.pevnosti 30 MPa, tloušťky přes 3 do 5 mm</t>
  </si>
  <si>
    <t>-91213008</t>
  </si>
  <si>
    <t>91</t>
  </si>
  <si>
    <t>776201815</t>
  </si>
  <si>
    <t>Demontáž povlakových podlahovin - guma</t>
  </si>
  <si>
    <t>-1264572280</t>
  </si>
  <si>
    <t>6,85+40,2+37,61+48,44</t>
  </si>
  <si>
    <t>92</t>
  </si>
  <si>
    <t>776261111</t>
  </si>
  <si>
    <t>Montáž podlahovin z pryže lepením standardním lepidlem z pásů</t>
  </si>
  <si>
    <t>-792986832</t>
  </si>
  <si>
    <t>131,1</t>
  </si>
  <si>
    <t>93</t>
  </si>
  <si>
    <t>284110382</t>
  </si>
  <si>
    <t>guma podlahová s vysokou odolností proti bruslím tl. 10 mm</t>
  </si>
  <si>
    <t>-1185556349</t>
  </si>
  <si>
    <t>131,1*1,05 'Přepočtené koeficientem množství</t>
  </si>
  <si>
    <t>94</t>
  </si>
  <si>
    <t>776421111</t>
  </si>
  <si>
    <t>Montáž lišt obvodových lepených</t>
  </si>
  <si>
    <t>715482612</t>
  </si>
  <si>
    <t xml:space="preserve">"m.č.101"  2*(2,585+2,16)-(0,8+0,9)</t>
  </si>
  <si>
    <t xml:space="preserve">"m.č.103"  2*(4,35+9,3)-(0,8+0,9)</t>
  </si>
  <si>
    <t xml:space="preserve">"m.č.105"  2*(9,3+3,855+0,8)-(0,9+1,535)</t>
  </si>
  <si>
    <t xml:space="preserve">"m.č.106"  2*(6,14+5,745+4,8)-(1,535+0,8*2+0,7)</t>
  </si>
  <si>
    <t xml:space="preserve">"m.č.109"  2*(1,8+3,2)-0,8</t>
  </si>
  <si>
    <t>95</t>
  </si>
  <si>
    <t>28411009</t>
  </si>
  <si>
    <t>lišta soklová PVC 18x80mm</t>
  </si>
  <si>
    <t>-1329337066</t>
  </si>
  <si>
    <t>97,6*1,1 'Přepočtené koeficientem množství</t>
  </si>
  <si>
    <t>96</t>
  </si>
  <si>
    <t>998776102</t>
  </si>
  <si>
    <t xml:space="preserve">Přesun hmot pro podlahy povlakové  stanovený z hmotnosti přesunovaného materiálu vodorovná dopravní vzdálenost do 50 m v objektech výšky přes 6 do 12 m</t>
  </si>
  <si>
    <t>1948812354</t>
  </si>
  <si>
    <t>97</t>
  </si>
  <si>
    <t>998776181</t>
  </si>
  <si>
    <t xml:space="preserve">Přesun hmot pro podlahy povlakové  stanovený z hmotnosti přesunovaného materiálu Příplatek k cenám za přesun prováděný bez použití mechanizace pro jakoukoliv výšku objektu</t>
  </si>
  <si>
    <t>-169147011</t>
  </si>
  <si>
    <t>781</t>
  </si>
  <si>
    <t>Dokončovací práce - obklady</t>
  </si>
  <si>
    <t>98</t>
  </si>
  <si>
    <t>781131112</t>
  </si>
  <si>
    <t>Izolace stěny pod obklad izolace nátěrem nebo stěrkou ve dvou vrstvách</t>
  </si>
  <si>
    <t>2015573711</t>
  </si>
  <si>
    <t xml:space="preserve">Poznámka k souboru cen:_x000d_
1. Položka 781 13-1112 se použije pro izolaci stěny zatížené přechodnou vlhkostí. 2. V cenách 781 13-1112 až -1262 jsou započteny i náklady na materiál. 3. V cenách 78113-1207,78113-1227, 78159-1237, 78159-1247, 78159-1257 nejsou započteny náklady na materiál, tyto se oceňují ve specifikaci. </t>
  </si>
  <si>
    <t>svisle m.č. 104+108</t>
  </si>
  <si>
    <t>2,0*(3,1*2+2,1*2)-0,8*1,97</t>
  </si>
  <si>
    <t>2,0*(1,675*2+3,0*2)-0,8*1,97</t>
  </si>
  <si>
    <t>99</t>
  </si>
  <si>
    <t>781474113</t>
  </si>
  <si>
    <t>Montáž obkladů vnitřních stěn z dlaždic keramických lepených flexibilním lepidlem maloformátových hladkých přes 12 do 19 ks/m2</t>
  </si>
  <si>
    <t>61339669</t>
  </si>
  <si>
    <t xml:space="preserve">Poznámka k souboru cen:_x000d_
1. Položky jsou určeny pro všechny druhy povrchových úprav. </t>
  </si>
  <si>
    <t xml:space="preserve">"m.č.102"  2,2*2*(1,44+2,585+1,635*3+0,435+1,0+0,95)-(0,8*2,0+0,7*2,0*4)</t>
  </si>
  <si>
    <t xml:space="preserve">"m.č.104"  2,2*2*(3,1+2,12+0,45)-0,8*2,0</t>
  </si>
  <si>
    <t xml:space="preserve">"m.č.107"  2,2*2*(1,5*3+2,1+1,0*2)-(0,7*2,0*5)</t>
  </si>
  <si>
    <t xml:space="preserve">"m.č.108"  2,2*2*(1,675+3,0+0,5)-0,8*2,0</t>
  </si>
  <si>
    <t xml:space="preserve">"m.č.109"  1,5*(0,5+1,03)</t>
  </si>
  <si>
    <t>100</t>
  </si>
  <si>
    <t>59761071</t>
  </si>
  <si>
    <t>obklad keramický hladký přes 12 do 19ks/m2</t>
  </si>
  <si>
    <t>1874648436</t>
  </si>
  <si>
    <t>120,239*1,1 'Přepočtené koeficientem množství</t>
  </si>
  <si>
    <t>101</t>
  </si>
  <si>
    <t>781479191</t>
  </si>
  <si>
    <t>Montáž obkladů vnitřních stěn z dlaždic keramických Příplatek k cenám za plochu do 10 m2 jednotlivě</t>
  </si>
  <si>
    <t>-324898626</t>
  </si>
  <si>
    <t>102</t>
  </si>
  <si>
    <t>781479192</t>
  </si>
  <si>
    <t>Montáž obkladů vnitřních stěn z dlaždic keramických Příplatek k cenám za obklady v omezeném prostoru</t>
  </si>
  <si>
    <t>489252066</t>
  </si>
  <si>
    <t>103</t>
  </si>
  <si>
    <t>781479196</t>
  </si>
  <si>
    <t>Montáž obkladů vnitřních stěn z dlaždic keramických Příplatek k cenám za dvousložkový spárovací tmel</t>
  </si>
  <si>
    <t>-802585628</t>
  </si>
  <si>
    <t>104</t>
  </si>
  <si>
    <t>781479197</t>
  </si>
  <si>
    <t>Montáž obkladů vnitřních stěn z dlaždic keramických Příplatek k cenám za dvousložkové lepidlo</t>
  </si>
  <si>
    <t>19336582</t>
  </si>
  <si>
    <t>105</t>
  </si>
  <si>
    <t>781494111</t>
  </si>
  <si>
    <t>Obklad - dokončující práce profily ukončovací lepené flexibilním lepidlem rohové</t>
  </si>
  <si>
    <t>-2080960722</t>
  </si>
  <si>
    <t xml:space="preserve">Poznámka k souboru cen:_x000d_
1. Množství měrných jednotek u ceny -5185 se stanoví podle počtu řezaných obkladaček, nezávisle na jejich velikosti. 2. Položku -5185 lze použít při nuceném použití jiného nástroje než řezačky. </t>
  </si>
  <si>
    <t>Poznámka k položce:_x000d_
lišta nerez hranatá</t>
  </si>
  <si>
    <t>nerez lišta</t>
  </si>
  <si>
    <t>2,2*4</t>
  </si>
  <si>
    <t>106</t>
  </si>
  <si>
    <t>781494511</t>
  </si>
  <si>
    <t>Obklad - dokončující práce profily ukončovací lepené flexibilním lepidlem ukončovací</t>
  </si>
  <si>
    <t>2074388975</t>
  </si>
  <si>
    <t xml:space="preserve">"m.č.102"  2*(1,44+2,585+1,635*3+0,435+1,0+0,95)</t>
  </si>
  <si>
    <t xml:space="preserve">"m.č.104"  2*(3,1+2,12+0,45)</t>
  </si>
  <si>
    <t xml:space="preserve">"m.č.107"  2*(1,5*3+2,1+1,0*2)</t>
  </si>
  <si>
    <t xml:space="preserve">"m.č.108"  2*(1,675+3,0+0,5)</t>
  </si>
  <si>
    <t>107</t>
  </si>
  <si>
    <t>998781102</t>
  </si>
  <si>
    <t xml:space="preserve">Přesun hmot pro obklady keramické  stanovený z hmotnosti přesunovaného materiálu vodorovná dopravní vzdálenost do 50 m v objektech výšky přes 6 do 12 m</t>
  </si>
  <si>
    <t>1650470574</t>
  </si>
  <si>
    <t>108</t>
  </si>
  <si>
    <t>998781181</t>
  </si>
  <si>
    <t xml:space="preserve">Přesun hmot pro obklady keramické  stanovený z hmotnosti přesunovaného materiálu Příplatek k cenám za přesun prováděný bez použití mechanizace pro jakoukoliv výšku objektu</t>
  </si>
  <si>
    <t>-729814721</t>
  </si>
  <si>
    <t>783</t>
  </si>
  <si>
    <t>Dokončovací práce - nátěry</t>
  </si>
  <si>
    <t>109</t>
  </si>
  <si>
    <t>783314201</t>
  </si>
  <si>
    <t>Základní antikorozní nátěr zámečnických konstrukcí jednonásobný syntetický standardní</t>
  </si>
  <si>
    <t>745912479</t>
  </si>
  <si>
    <t>ocel. překlady</t>
  </si>
  <si>
    <t>0,06*(1,4*5+1,2*2+1,8*3)</t>
  </si>
  <si>
    <t>110</t>
  </si>
  <si>
    <t>783813131</t>
  </si>
  <si>
    <t>Penetrační nátěr omítek hladkých omítek hladkých, zrnitých tenkovrstvých nebo štukových stupně členitosti 1 a 2 syntetický</t>
  </si>
  <si>
    <t>-675192094</t>
  </si>
  <si>
    <t>111</t>
  </si>
  <si>
    <t>783826301</t>
  </si>
  <si>
    <t>Nátěr omítek se schopností překlenutí trhlin elastický (trvale pružný) akrylátový</t>
  </si>
  <si>
    <t>440485428</t>
  </si>
  <si>
    <t xml:space="preserve">"m.č.103"  2,0*2*(4,35+9,3)-2,0*(0,8+0,9)</t>
  </si>
  <si>
    <t xml:space="preserve">"m.č.105"  2,0*2*(9,3+3,855+0,8)-2,0*(0,9+1,535)</t>
  </si>
  <si>
    <t xml:space="preserve">"m.č.106"  2,0*2*(6,14+5,745+4,8)-2,0*(1,535+0,8*2+0,7)</t>
  </si>
  <si>
    <t xml:space="preserve">"m.č.109"  2,0*2*(1,8+3,2)-0,8*2,0</t>
  </si>
  <si>
    <t xml:space="preserve">"m.č.110"  2,0*2*(5,9+5,955+0,8+0,6+0,45*4+0,6)-2,0*(0,8*2+0,7)</t>
  </si>
  <si>
    <t>784</t>
  </si>
  <si>
    <t>Dokončovací práce - malby a tapety</t>
  </si>
  <si>
    <t>112</t>
  </si>
  <si>
    <t>784121001</t>
  </si>
  <si>
    <t>Oškrabání malby v místnostech výšky do 3,80 m</t>
  </si>
  <si>
    <t>-1503506455</t>
  </si>
  <si>
    <t xml:space="preserve">Poznámka k souboru cen:_x000d_
1. Cenami souboru cen se oceňuje jakýkoli počet současně škrabaných vrstev barvy. </t>
  </si>
  <si>
    <t>dle opravy omítek</t>
  </si>
  <si>
    <t>324,825</t>
  </si>
  <si>
    <t>113</t>
  </si>
  <si>
    <t>784181101</t>
  </si>
  <si>
    <t>Penetrace podkladu jednonásobná základní akrylátová v místnostech výšky do 3,80 m</t>
  </si>
  <si>
    <t>-1082161515</t>
  </si>
  <si>
    <t>dle štuku</t>
  </si>
  <si>
    <t>méně omyvatelný nátěr</t>
  </si>
  <si>
    <t>-237,64</t>
  </si>
  <si>
    <t>114</t>
  </si>
  <si>
    <t>784221101</t>
  </si>
  <si>
    <t>Malby z malířských směsí otěruvzdorných za sucha dvojnásobné, bílé za sucha otěruvzdorné dobře v místnostech výšky do 3,80 m</t>
  </si>
  <si>
    <t>-1184424727</t>
  </si>
  <si>
    <t>zdi</t>
  </si>
  <si>
    <t>87,185</t>
  </si>
  <si>
    <t>115</t>
  </si>
  <si>
    <t>784221153</t>
  </si>
  <si>
    <t>Malby z malířských směsí otěruvzdorných za sucha Příplatek k cenám dvojnásobných maleb na tónovacích automatech, v odstínu středně sytém</t>
  </si>
  <si>
    <t>-1757305255</t>
  </si>
  <si>
    <t>ZTI - Zdravotechnika</t>
  </si>
  <si>
    <t xml:space="preserve">    1 - Zemní práce</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</si>
  <si>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</si>
  <si>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</si>
  <si>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</si>
  <si>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</si>
  <si>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Zemní práce</t>
  </si>
  <si>
    <t>175111101</t>
  </si>
  <si>
    <t>Obsypání potrubí ručně sypaninou z vhodných hornin tř. 1 až 4 nebo materiálem připraveným podél výkopu ve vzdálenosti do 3 m od jeho kraje, pro jakoukoliv hloubku výkopu a míru zhutnění bez prohození sypaniny sítem</t>
  </si>
  <si>
    <t>301786754</t>
  </si>
  <si>
    <t>kanalizace</t>
  </si>
  <si>
    <t>4,5*0,4*0,5</t>
  </si>
  <si>
    <t>58337344</t>
  </si>
  <si>
    <t>štěrkopísek frakce 0/32</t>
  </si>
  <si>
    <t>-170059732</t>
  </si>
  <si>
    <t>0,9*2 'Přepočtené koeficientem množství</t>
  </si>
  <si>
    <t>612325111</t>
  </si>
  <si>
    <t>Vápenocementová omítka rýh hladká ve stěnách, šířky rýhy do 150 mm</t>
  </si>
  <si>
    <t>234399212</t>
  </si>
  <si>
    <t>(52+4+20+12+20+4+20+10)*0,15</t>
  </si>
  <si>
    <t>631312131</t>
  </si>
  <si>
    <t xml:space="preserve">Doplnění dosavadních mazanin prostým betonem  s dodáním hmot, bez potěru, plochy jednotlivě přes 1 m2 do 4 m2 a tl. přes 80 mm</t>
  </si>
  <si>
    <t>-1316835953</t>
  </si>
  <si>
    <t>4,5*0,4*0,1</t>
  </si>
  <si>
    <t>965043331</t>
  </si>
  <si>
    <t>Bourání mazanin betonových s potěrem nebo teracem tl. do 100 mm, plochy do 4 m2</t>
  </si>
  <si>
    <t>-1922502340</t>
  </si>
  <si>
    <t>974031132</t>
  </si>
  <si>
    <t xml:space="preserve">Vysekání rýh ve zdivu cihelném na maltu vápennou nebo vápenocementovou  do hl. 50 mm a šířky do 70 mm</t>
  </si>
  <si>
    <t>748407157</t>
  </si>
  <si>
    <t>kanalizace pr. 40</t>
  </si>
  <si>
    <t>vodovod pr. 20-25+izolace</t>
  </si>
  <si>
    <t>52+4+20+4</t>
  </si>
  <si>
    <t>974031142</t>
  </si>
  <si>
    <t xml:space="preserve">Vysekání rýh ve zdivu cihelném na maltu vápennou nebo vápenocementovou  do hl. 70 mm a šířky do 70 mm</t>
  </si>
  <si>
    <t>1072728131</t>
  </si>
  <si>
    <t>kanalizace pr. 50</t>
  </si>
  <si>
    <t>vodovod pr. 32-40+izolace</t>
  </si>
  <si>
    <t>20+12+20+10</t>
  </si>
  <si>
    <t>974031153</t>
  </si>
  <si>
    <t xml:space="preserve">Vysekání rýh ve zdivu cihelném na maltu vápennou nebo vápenocementovou  do hl. 100 mm a šířky do 100 mm</t>
  </si>
  <si>
    <t>-1238073688</t>
  </si>
  <si>
    <t>kanalizace pr. 63-75</t>
  </si>
  <si>
    <t>974031165</t>
  </si>
  <si>
    <t xml:space="preserve">Vysekání rýh ve zdivu cihelném na maltu vápennou nebo vápenocementovou  do hl. 150 mm a šířky do 200 mm</t>
  </si>
  <si>
    <t>297267138</t>
  </si>
  <si>
    <t>kanalizace pr. 110-160</t>
  </si>
  <si>
    <t>17+5</t>
  </si>
  <si>
    <t>-178202844</t>
  </si>
  <si>
    <t>výkop rýhy pro kanalizaci z m.č. 1.04 přes 1.03</t>
  </si>
  <si>
    <t>4,5*2</t>
  </si>
  <si>
    <t>979050101</t>
  </si>
  <si>
    <t>Obnažení vpusti ve výměníku, výměna kanalizace 75 na 110, osazení nové vpusti, zapravení výkopu</t>
  </si>
  <si>
    <t>-2107593707</t>
  </si>
  <si>
    <t>936824113</t>
  </si>
  <si>
    <t>-2016431694</t>
  </si>
  <si>
    <t>1640803283</t>
  </si>
  <si>
    <t>3,36*8 'Přepočtené koeficientem množství</t>
  </si>
  <si>
    <t>618258006</t>
  </si>
  <si>
    <t>1886553108</t>
  </si>
  <si>
    <t>721</t>
  </si>
  <si>
    <t>Zdravotechnika - vnitřní kanalizace</t>
  </si>
  <si>
    <t>721110961</t>
  </si>
  <si>
    <t xml:space="preserve">Opravy odpadního potrubí kameninového  propojení dosavadního potrubí DN 100</t>
  </si>
  <si>
    <t>2062620481</t>
  </si>
  <si>
    <t>721110962</t>
  </si>
  <si>
    <t xml:space="preserve">Opravy odpadního potrubí kameninového  propojení dosavadního potrubí DN 125</t>
  </si>
  <si>
    <t>314132979</t>
  </si>
  <si>
    <t>721140905</t>
  </si>
  <si>
    <t xml:space="preserve">Opravy odpadního potrubí litinového  vsazení odbočky do potrubí DN 100</t>
  </si>
  <si>
    <t>-1975498169</t>
  </si>
  <si>
    <t>721140906</t>
  </si>
  <si>
    <t xml:space="preserve">Opravy odpadního potrubí litinového  vsazení odbočky do potrubí DN 125</t>
  </si>
  <si>
    <t>914224402</t>
  </si>
  <si>
    <t>721173704</t>
  </si>
  <si>
    <t>Potrubí z plastových trub polyetylenové svařované odpadní (svislé) DN 70</t>
  </si>
  <si>
    <t>-938706321</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</si>
  <si>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t>
  </si>
  <si>
    <t>721173706</t>
  </si>
  <si>
    <t>Potrubí z plastových trub polyetylenové svařované odpadní (svislé) DN 100</t>
  </si>
  <si>
    <t>228551414</t>
  </si>
  <si>
    <t>721173708</t>
  </si>
  <si>
    <t>Potrubí z plastových trub polyetylenové svařované odpadní (svislé) DN 150</t>
  </si>
  <si>
    <t>1359292936</t>
  </si>
  <si>
    <t>721173722</t>
  </si>
  <si>
    <t>Potrubí z plastových trub polyetylenové svařované připojovací DN 40</t>
  </si>
  <si>
    <t>960663435</t>
  </si>
  <si>
    <t>721173723</t>
  </si>
  <si>
    <t>Potrubí z plastových trub polyetylenové svařované připojovací DN 50</t>
  </si>
  <si>
    <t>263865460</t>
  </si>
  <si>
    <t>721194104</t>
  </si>
  <si>
    <t>Vyměření přípojek na potrubí vyvedení a upevnění odpadních výpustek DN 40</t>
  </si>
  <si>
    <t>-1705843202</t>
  </si>
  <si>
    <t xml:space="preserve">Poznámka k souboru cen:_x000d_
1. Cenami lze oceňovat i vyvedení a upevnění odpadních výpustek ke strojům a zařízením. 2. Potrubí odpadních výpustek se oceňují cenami souboru cen 721 17- . . Potrubí z plastových trub, části A 01. </t>
  </si>
  <si>
    <t>721194105</t>
  </si>
  <si>
    <t>Vyměření přípojek na potrubí vyvedení a upevnění odpadních výpustek DN 50</t>
  </si>
  <si>
    <t>2075098565</t>
  </si>
  <si>
    <t>721194109</t>
  </si>
  <si>
    <t>Vyměření přípojek na potrubí vyvedení a upevnění odpadních výpustek DN 100</t>
  </si>
  <si>
    <t>837875038</t>
  </si>
  <si>
    <t>721212127</t>
  </si>
  <si>
    <t>Odtokové sprchové žlaby se zápachovou uzávěrkou a krycím roštem délky 1000 mm</t>
  </si>
  <si>
    <t>-911807028</t>
  </si>
  <si>
    <t>721290112</t>
  </si>
  <si>
    <t xml:space="preserve">Zkouška těsnosti kanalizace  v objektech vodou DN 150 nebo DN 200</t>
  </si>
  <si>
    <t>252925321</t>
  </si>
  <si>
    <t xml:space="preserve">Poznámka k souboru cen:_x000d_
1. V ceně -0123 není započteno dodání média; jeho dodávka se oceňuje ve specifikaci. </t>
  </si>
  <si>
    <t>3+12+33+10+10</t>
  </si>
  <si>
    <t>721800101</t>
  </si>
  <si>
    <t>Kamerový průzkum potrubí</t>
  </si>
  <si>
    <t>-592485372</t>
  </si>
  <si>
    <t>998721102</t>
  </si>
  <si>
    <t xml:space="preserve">Přesun hmot pro vnitřní kanalizace  stanovený z hmotnosti přesunovaného materiálu vodorovná dopravní vzdálenost do 50 m v objektech výšky přes 6 do 12 m</t>
  </si>
  <si>
    <t>922434675</t>
  </si>
  <si>
    <t>998721181</t>
  </si>
  <si>
    <t xml:space="preserve">Přesun hmot pro vnitřní kanalizace  stanovený z hmotnosti přesunovaného materiálu Příplatek k ceně za přesun prováděný bez použití mechanizace pro jakoukoliv výšku objektu</t>
  </si>
  <si>
    <t>-1089845355</t>
  </si>
  <si>
    <t>722</t>
  </si>
  <si>
    <t>Zdravotechnika - vnitřní vodovod</t>
  </si>
  <si>
    <t>722174003</t>
  </si>
  <si>
    <t>Potrubí z plastových trubek z polypropylenu (PPR) svařovaných polyfuzně PN 16 (SDR 7,4) D 25 x 3,5</t>
  </si>
  <si>
    <t>-1687510466</t>
  </si>
  <si>
    <t xml:space="preserve">Poznámka k souboru cen:_x000d_
1. V cenách -4001 až -4088 jsou započteny náklady na montáž a dodávku potrubí a tvarovek. </t>
  </si>
  <si>
    <t>722174004</t>
  </si>
  <si>
    <t>Potrubí z plastových trubek z polypropylenu (PPR) svařovaných polyfuzně PN 16 (SDR 7,4) D 32 x 4,4</t>
  </si>
  <si>
    <t>2136608563</t>
  </si>
  <si>
    <t>722174005</t>
  </si>
  <si>
    <t>Potrubí z plastových trubek z polypropylenu (PPR) svařovaných polyfuzně PN 16 (SDR 7,4) D 40 x 5,5</t>
  </si>
  <si>
    <t>1167418981</t>
  </si>
  <si>
    <t>722174006</t>
  </si>
  <si>
    <t>Potrubí z plastových trubek z polypropylenu (PPR) svařovaných polyfuzně PN 16 (SDR 7,4) D 50 x 6,9</t>
  </si>
  <si>
    <t>91845727</t>
  </si>
  <si>
    <t>722174024</t>
  </si>
  <si>
    <t>Potrubí z plastových trubek z polypropylenu (PPR) svařovaných polyfuzně PN 20 (SDR 6) D 32 x 5,4</t>
  </si>
  <si>
    <t>1129766895</t>
  </si>
  <si>
    <t>722174025</t>
  </si>
  <si>
    <t>Potrubí z plastových trubek z polypropylenu (PPR) svařovaných polyfuzně PN 20 (SDR 6) D 40 x 6,7</t>
  </si>
  <si>
    <t>1053051669</t>
  </si>
  <si>
    <t>722174026</t>
  </si>
  <si>
    <t>Potrubí z plastových trubek z polypropylenu (PPR) svařovaných polyfuzně PN 20 (SDR 6) D 50 x 8,3</t>
  </si>
  <si>
    <t>-233983856</t>
  </si>
  <si>
    <t>722174027</t>
  </si>
  <si>
    <t>Potrubí z plastových trubek z polypropylenu (PPR) svařovaných polyfuzně PN 20 (SDR 6) D 63 x 10,5</t>
  </si>
  <si>
    <t>1035618789</t>
  </si>
  <si>
    <t>722181212</t>
  </si>
  <si>
    <t xml:space="preserve">Ochrana potrubí  termoizolačními trubicemi z pěnového polyetylenu PE přilepenými v příčných a podélných spojích, tloušťky izolace do 6 mm, vnitřního průměru izolace DN přes 22 do 32 mm</t>
  </si>
  <si>
    <t>779202278</t>
  </si>
  <si>
    <t xml:space="preserve">Poznámka k souboru cen:_x000d_
1. V cenách -1211 až -1256 jsou započteny i náklady na dodání tepelně izolačních trubic. </t>
  </si>
  <si>
    <t>722181223</t>
  </si>
  <si>
    <t xml:space="preserve">Ochrana potrubí  termoizolačními trubicemi z pěnového polyetylenu PE přilepenými v příčných a podélných spojích, tloušťky izolace přes 6 do 9 mm, vnitřního průměru izolace DN přes 45 do 63mm</t>
  </si>
  <si>
    <t>797721698</t>
  </si>
  <si>
    <t>722220111</t>
  </si>
  <si>
    <t>Armatury s jedním závitem nástěnky pro výtokový ventil G 1/2</t>
  </si>
  <si>
    <t>204968849</t>
  </si>
  <si>
    <t xml:space="preserve">Poznámka k souboru cen:_x000d_
1. Cenami -9101 až -9106 nelze oceňovat montáž nástěnek. 2. V cenách –0111 až -0122 je započteno i vyvedení a upevnění výpustek. </t>
  </si>
  <si>
    <t>722220121</t>
  </si>
  <si>
    <t>Armatury s jedním závitem nástěnky pro baterii G 1/2</t>
  </si>
  <si>
    <t>pár</t>
  </si>
  <si>
    <t>-756272087</t>
  </si>
  <si>
    <t>722290226</t>
  </si>
  <si>
    <t xml:space="preserve">Zkoušky, proplach a desinfekce vodovodního potrubí  zkoušky těsnosti vodovodního potrubí závitového do DN 50</t>
  </si>
  <si>
    <t>1972996915</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</si>
  <si>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</si>
  <si>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722290234</t>
  </si>
  <si>
    <t xml:space="preserve">Zkoušky, proplach a desinfekce vodovodního potrubí  proplach a desinfekce vodovodního potrubí do DN 80</t>
  </si>
  <si>
    <t>35845301</t>
  </si>
  <si>
    <t>998722102</t>
  </si>
  <si>
    <t xml:space="preserve">Přesun hmot pro vnitřní vodovod  stanovený z hmotnosti přesunovaného materiálu vodorovná dopravní vzdálenost do 50 m v objektech výšky přes 6 do 12 m</t>
  </si>
  <si>
    <t>-1455647822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</si>
  <si>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</si>
  <si>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998722181</t>
  </si>
  <si>
    <t xml:space="preserve">Přesun hmot pro vnitřní vodovod  stanovený z hmotnosti přesunovaného materiálu Příplatek k ceně za přesun prováděný bez použití mechanizace pro jakoukoliv výšku objektu</t>
  </si>
  <si>
    <t>-547574564</t>
  </si>
  <si>
    <t>725</t>
  </si>
  <si>
    <t>Zdravotechnika - zařizovací předměty</t>
  </si>
  <si>
    <t>725110811</t>
  </si>
  <si>
    <t xml:space="preserve">Demontáž klozetů  splachovacích s nádrží nebo tlakovým splachovačem</t>
  </si>
  <si>
    <t>soubor</t>
  </si>
  <si>
    <t>360773186</t>
  </si>
  <si>
    <t>725112022</t>
  </si>
  <si>
    <t>Zařízení záchodů klozety keramické závěsné na nosné stěny s hlubokým splachováním odpad vodorovný</t>
  </si>
  <si>
    <t>-1497128148</t>
  </si>
  <si>
    <t xml:space="preserve">Poznámka k souboru cen:_x000d_
1. V cenách -1351, -1361 není započten napájecí zdroj. 2. V cenách jsou započtená klozetová sedátka. </t>
  </si>
  <si>
    <t>725121512</t>
  </si>
  <si>
    <t>Pisoárové záchodky keramické bez splachovací nádrže urinál odsávací, přívod vody vnější svislý</t>
  </si>
  <si>
    <t>-382115887</t>
  </si>
  <si>
    <t xml:space="preserve">Poznámka k souboru cen:_x000d_
1. V cenách –1001, -1521, -1525, -1529, -2002 není započten napájecí zdroj. 2. V cenách -1501 a -1502 není započten ventil na oplach pisoáru. </t>
  </si>
  <si>
    <t>725122813</t>
  </si>
  <si>
    <t xml:space="preserve">Demontáž pisoárů  s nádrží a 1 záchodkem</t>
  </si>
  <si>
    <t>-432172125</t>
  </si>
  <si>
    <t>725210821</t>
  </si>
  <si>
    <t xml:space="preserve">Demontáž umyvadel  bez výtokových armatur umyvadel</t>
  </si>
  <si>
    <t>-1793153465</t>
  </si>
  <si>
    <t>725211602</t>
  </si>
  <si>
    <t>Umyvadla keramická bílá bez výtokových armatur připevněná na stěnu šrouby bez sloupu nebo krytu na sifon 550 mm</t>
  </si>
  <si>
    <t>-1870972161</t>
  </si>
  <si>
    <t xml:space="preserve">Poznámka k souboru cen:_x000d_
1. V cenách -1601 až -9104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766693411 až 766693422 4. V cenách –4112-14, -4141-43, -4151-56, -4161-63, -4211, 21, 31, není započten napájecí zdroj </t>
  </si>
  <si>
    <t>725240811</t>
  </si>
  <si>
    <t xml:space="preserve">Demontáž sprchových kabin a vaniček  bez výtokových armatur kabin</t>
  </si>
  <si>
    <t>1957766020</t>
  </si>
  <si>
    <t>725819201</t>
  </si>
  <si>
    <t>Ventily montáž ventilů ostatních typů nástěnných G 1/2</t>
  </si>
  <si>
    <t>-1767676010</t>
  </si>
  <si>
    <t>55140082</t>
  </si>
  <si>
    <t>ventil výtokový stojánkový klasický G 1/2" pevný výtok</t>
  </si>
  <si>
    <t>-1980299867</t>
  </si>
  <si>
    <t>725820801</t>
  </si>
  <si>
    <t xml:space="preserve">Demontáž baterií  nástěnných do G 3/4</t>
  </si>
  <si>
    <t>1371483251</t>
  </si>
  <si>
    <t>725822613</t>
  </si>
  <si>
    <t>Baterie umyvadlové stojánkové pákové s výpustí</t>
  </si>
  <si>
    <t>-478675196</t>
  </si>
  <si>
    <t xml:space="preserve">Poznámka k souboru cen:_x000d_
1. V cenách –2654, 56, -9101-9202 není započten napájecí zdroj. </t>
  </si>
  <si>
    <t>725840850</t>
  </si>
  <si>
    <t xml:space="preserve">Demontáž baterií sprchových  diferenciálních do G 3/4 x 1</t>
  </si>
  <si>
    <t>866318496</t>
  </si>
  <si>
    <t>725849414</t>
  </si>
  <si>
    <t>Baterie sprchové montáž nástěnných baterií automatických</t>
  </si>
  <si>
    <t>-1534220956</t>
  </si>
  <si>
    <t>725841311</t>
  </si>
  <si>
    <t>Baterie sprchové podomítkové Antivandal</t>
  </si>
  <si>
    <t>-1752522063</t>
  </si>
  <si>
    <t>725861102</t>
  </si>
  <si>
    <t>Zápachové uzávěrky zařizovacích předmětů pro umyvadla DN 40</t>
  </si>
  <si>
    <t>1744585143</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</si>
  <si>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</si>
  <si>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998725102</t>
  </si>
  <si>
    <t xml:space="preserve">Přesun hmot pro zařizovací předměty  stanovený z hmotnosti přesunovaného materiálu vodorovná dopravní vzdálenost do 50 m v objektech výšky přes 6 do 12 m</t>
  </si>
  <si>
    <t>-1033505887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</si>
  <si>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</si>
  <si>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998725181</t>
  </si>
  <si>
    <t xml:space="preserve">Přesun hmot pro zařizovací předměty  stanovený z hmotnosti přesunovaného materiálu Příplatek k cenám za přesun prováděný bez použití mechanizace pro jakoukoliv výšku objektu</t>
  </si>
  <si>
    <t>-729937703</t>
  </si>
  <si>
    <t>726</t>
  </si>
  <si>
    <t>Zdravotechnika - předstěnové instalace</t>
  </si>
  <si>
    <t>726111031</t>
  </si>
  <si>
    <t>Předstěnové instalační systémy pro zazdění do masivních zděných konstrukcí pro závěsné klozety ovládání zepředu, stavební výška 1080 mm</t>
  </si>
  <si>
    <t>1608785291</t>
  </si>
  <si>
    <t>998726112</t>
  </si>
  <si>
    <t>Přesun hmot pro instalační prefabrikáty stanovený z hmotnosti přesunovaného materiálu vodorovná dopravní vzdálenost do 50 m v objektech výšky přes 6 m do 12 m</t>
  </si>
  <si>
    <t>2127702429</t>
  </si>
  <si>
    <t>998726181</t>
  </si>
  <si>
    <t>Přesun hmot pro instalační prefabrikáty stanovený z hmotnosti přesunovaného materiálu Příplatek k cenám za přesun prováděný bez použití mechanizace pro jakoukoliv výšku objektu</t>
  </si>
  <si>
    <t>-380391739</t>
  </si>
  <si>
    <t>763164552</t>
  </si>
  <si>
    <t>Obklad ze sádrokartonových desek konstrukcí kovových včetně ochranných úhelníků ve tvaru L rozvinuté šíře přes 0,8 m, opláštěný deskou standardní A, tl. 15 mm</t>
  </si>
  <si>
    <t>-1390643485</t>
  </si>
  <si>
    <t>obklad kanalizace m.č. 103</t>
  </si>
  <si>
    <t>3,5</t>
  </si>
  <si>
    <t>-1999415077</t>
  </si>
  <si>
    <t>-916003206</t>
  </si>
  <si>
    <t>VZT - Vzduchotechnika</t>
  </si>
  <si>
    <t xml:space="preserve">    713 - Izolace tepelné</t>
  </si>
  <si>
    <t xml:space="preserve">    751 - Vzduchotechnika</t>
  </si>
  <si>
    <t xml:space="preserve">    767 - Konstrukce zámečnické</t>
  </si>
  <si>
    <t>131111333</t>
  </si>
  <si>
    <t>Vrtání jamek pro plotové sloupky ručním motorovým vrtákem průměru přes 200 do 300 mm</t>
  </si>
  <si>
    <t>219299956</t>
  </si>
  <si>
    <t>0,5*5</t>
  </si>
  <si>
    <t>338171123</t>
  </si>
  <si>
    <t>Montáž sloupků a vzpěr plotových ocelových trubkových nebo profilovaných výšky do 2,60 m se zabetonováním do 0,08 m3 do připravených jamek</t>
  </si>
  <si>
    <t>323857084</t>
  </si>
  <si>
    <t>55342182</t>
  </si>
  <si>
    <t>plotový profilovaný sloupek D 40-50mm dl 2,5-3,0m pro svařované pletivo v návinu povrchová úprava Pz a komaxit</t>
  </si>
  <si>
    <t>1831527014</t>
  </si>
  <si>
    <t>348401140</t>
  </si>
  <si>
    <t>Montáž oplocení z pletiva strojového s napínacími dráty přes 2,0 do 4,0 m</t>
  </si>
  <si>
    <t>473910502</t>
  </si>
  <si>
    <t>(2,1+2,6+1,8)</t>
  </si>
  <si>
    <t>31324768</t>
  </si>
  <si>
    <t>pletivo drátěné se čtvercovými oky zapletené Pz 50x2x2000mm</t>
  </si>
  <si>
    <t>2013541569</t>
  </si>
  <si>
    <t>348401350</t>
  </si>
  <si>
    <t>Montáž oplocení z pletiva rozvinutí, uchycení a napnutí drátu napínacího</t>
  </si>
  <si>
    <t>231356510</t>
  </si>
  <si>
    <t>(2,1+2,6+1,8)*3</t>
  </si>
  <si>
    <t>348401360</t>
  </si>
  <si>
    <t>Montáž oplocení z pletiva rozvinutí, uchycení a napnutí drátu přiháčkování pletiva k napínacímu drátu</t>
  </si>
  <si>
    <t>-705275777</t>
  </si>
  <si>
    <t>15615300</t>
  </si>
  <si>
    <t xml:space="preserve">drát kruhový Pz napínací  D 2,80mm</t>
  </si>
  <si>
    <t>1143741472</t>
  </si>
  <si>
    <t>348R-0101</t>
  </si>
  <si>
    <t>Plotová brána 2křídlá 1800x2000 m vč. zámku a výstražné cedule (dod+mtž)</t>
  </si>
  <si>
    <t>-23330677</t>
  </si>
  <si>
    <t>941111131</t>
  </si>
  <si>
    <t xml:space="preserve">Montáž lešení řadového trubkového lehkého pracovního s podlahami  s provozním zatížením tř. 3 do 200 kg/m2 šířky tř. W12 přes 1,2 do 1,5 m, výšky do 10 m</t>
  </si>
  <si>
    <t>-607778314</t>
  </si>
  <si>
    <t>941111231</t>
  </si>
  <si>
    <t xml:space="preserve">Montáž lešení řadového trubkového lehkého pracovního s podlahami  s provozním zatížením tř. 3 do 200 kg/m2 Příplatek za první a každý další den použití lešení k ceně -1131</t>
  </si>
  <si>
    <t>1818058016</t>
  </si>
  <si>
    <t>15*30 'Přepočtené koeficientem množství</t>
  </si>
  <si>
    <t>941111831</t>
  </si>
  <si>
    <t xml:space="preserve">Demontáž lešení řadového trubkového lehkého pracovního s podlahami  s provozním zatížením tř. 3 do 200 kg/m2 šířky tř. W12 přes 1,2 do 1,5 m, výšky do 10 m</t>
  </si>
  <si>
    <t>-36276200</t>
  </si>
  <si>
    <t>998232110</t>
  </si>
  <si>
    <t xml:space="preserve">Přesun hmot pro oplocení  se svislou nosnou konstrukcí zděnou z cihel, tvárnic, bloků, popř. kovovou nebo dřevěnou vodorovná dopravní vzdálenost do 50 m, pro oplocení výšky do 3 m</t>
  </si>
  <si>
    <t>1114204731</t>
  </si>
  <si>
    <t>713</t>
  </si>
  <si>
    <t>Izolace tepelné</t>
  </si>
  <si>
    <t>713411121</t>
  </si>
  <si>
    <t xml:space="preserve">Montáž izolace tepelné potrubí a ohybů pásy nebo rohožemi  s povrchovou úpravou hliníkovou fólií připevněnými ocelovým drátem potrubí jednovrstvá</t>
  </si>
  <si>
    <t>999637688</t>
  </si>
  <si>
    <t>713491211</t>
  </si>
  <si>
    <t>Montáž izolace tepelné potrubí a ohybů - doplňky a konstrukční součástí oplechování pevného vnějšího obvodu přes 500 mm potrubí</t>
  </si>
  <si>
    <t>-878345378</t>
  </si>
  <si>
    <t>R-526</t>
  </si>
  <si>
    <t>tepelná izolace deska z minerální plstitl. 40 mm, konstrukce z Pz plechu</t>
  </si>
  <si>
    <t>306483108</t>
  </si>
  <si>
    <t>998713202</t>
  </si>
  <si>
    <t>Přesun hmot pro izolace tepelné stanovený procentní sazbou (%) z ceny vodorovná dopravní vzdálenost do 50 m v objektech výšky přes 6 do 12 m</t>
  </si>
  <si>
    <t>%</t>
  </si>
  <si>
    <t>-1213131244</t>
  </si>
  <si>
    <t>751</t>
  </si>
  <si>
    <t>751311115</t>
  </si>
  <si>
    <t xml:space="preserve">Montáž vyústí  čtyřhranné do kruhového potrubí, průřezu přes 0,200 do 0,250 m2</t>
  </si>
  <si>
    <t>1868255711</t>
  </si>
  <si>
    <t>4+1+4+1+1+1+3+1+1+4+4+1</t>
  </si>
  <si>
    <t>R-1001</t>
  </si>
  <si>
    <t>výústka VNKM 1-325x75/R1</t>
  </si>
  <si>
    <t>-1874390822</t>
  </si>
  <si>
    <t>R-1002</t>
  </si>
  <si>
    <t>výústka VNKM 1-825x85/R1</t>
  </si>
  <si>
    <t>2089337322</t>
  </si>
  <si>
    <t>R-1003</t>
  </si>
  <si>
    <t>výústka VNKM 1-225x75/R1</t>
  </si>
  <si>
    <t>684337560</t>
  </si>
  <si>
    <t>R-1004</t>
  </si>
  <si>
    <t>výústka VNKM 2-1025x85/R2</t>
  </si>
  <si>
    <t>-325131119</t>
  </si>
  <si>
    <t>R-1005</t>
  </si>
  <si>
    <t>výústka VNKM 2-1025x75/R1</t>
  </si>
  <si>
    <t>-1508188313</t>
  </si>
  <si>
    <t>R-1006</t>
  </si>
  <si>
    <t>výústka VNKM 2-525x85/R2</t>
  </si>
  <si>
    <t>-599067979</t>
  </si>
  <si>
    <t>R-1007</t>
  </si>
  <si>
    <t>výústka VNKM 2-825x85/R2</t>
  </si>
  <si>
    <t>923749770</t>
  </si>
  <si>
    <t>R-1008</t>
  </si>
  <si>
    <t>výústka VNKM 2-825x85/R1</t>
  </si>
  <si>
    <t>-1246670321</t>
  </si>
  <si>
    <t>R-1009</t>
  </si>
  <si>
    <t>-1284589794</t>
  </si>
  <si>
    <t>R-1010</t>
  </si>
  <si>
    <t>MŘÍŽKA TYP SSD-11-VMSS-DSS-325X125-304 (NEREZOVÁ OCEL)</t>
  </si>
  <si>
    <t>-933896191</t>
  </si>
  <si>
    <t>R-1011</t>
  </si>
  <si>
    <t>výústka VNKM 1-525x85/R1</t>
  </si>
  <si>
    <t>71995814</t>
  </si>
  <si>
    <t>R-1012</t>
  </si>
  <si>
    <t>výústka VNKM 1-525x75/R1</t>
  </si>
  <si>
    <t>639698521</t>
  </si>
  <si>
    <t>751344113</t>
  </si>
  <si>
    <t xml:space="preserve">Montáž tlumičů  hluku pro kruhové potrubí, průměru přes 200 do 300 mm</t>
  </si>
  <si>
    <t>-1530390641</t>
  </si>
  <si>
    <t>R-1031</t>
  </si>
  <si>
    <t xml:space="preserve">MAA 315/900 ED  tlumič hluku</t>
  </si>
  <si>
    <t>1801964067</t>
  </si>
  <si>
    <t>R-1032</t>
  </si>
  <si>
    <t xml:space="preserve">TLUMIČ HLUKU TYP DLD 600 300 1000 10 12 </t>
  </si>
  <si>
    <t>1246037968</t>
  </si>
  <si>
    <t>R-1033</t>
  </si>
  <si>
    <t>TLUMIČ HLUKU TYP DLD 630 315 650 10 11</t>
  </si>
  <si>
    <t>23840040</t>
  </si>
  <si>
    <t>751398021</t>
  </si>
  <si>
    <t xml:space="preserve">Montáž ostatních zařízení  větrací mřížky stěnové, průřezu do 0,040 m2</t>
  </si>
  <si>
    <t>1576557540</t>
  </si>
  <si>
    <t>R-1022</t>
  </si>
  <si>
    <t>mřížka SMH-1-12,5-625x425-1</t>
  </si>
  <si>
    <t>-1373689213</t>
  </si>
  <si>
    <t>751398031</t>
  </si>
  <si>
    <t xml:space="preserve">Montáž ostatních zařízení  ventilační mřížky do dveří nebo desek, průřezu do 0,040 m2</t>
  </si>
  <si>
    <t>1124612923</t>
  </si>
  <si>
    <t>R-1021</t>
  </si>
  <si>
    <t>mřížka DMNO-325x85</t>
  </si>
  <si>
    <t>1180827480</t>
  </si>
  <si>
    <t>751398033</t>
  </si>
  <si>
    <t xml:space="preserve">Montáž ostatních zařízení  ventilační mřížky do dveří nebo desek, průřezu přes 0,100 do 0,150 m2</t>
  </si>
  <si>
    <t>186653061</t>
  </si>
  <si>
    <t>3+1</t>
  </si>
  <si>
    <t>R-1020</t>
  </si>
  <si>
    <t>mřížka DMNO-525x325</t>
  </si>
  <si>
    <t>-1139977744</t>
  </si>
  <si>
    <t>R-1025</t>
  </si>
  <si>
    <t>sací mřížka PROVED.1 630x315 TPJ 28-12-70</t>
  </si>
  <si>
    <t>1067497619</t>
  </si>
  <si>
    <t>751398053</t>
  </si>
  <si>
    <t xml:space="preserve">Montáž ostatních zařízení  protidešťové žaluzie nebo žaluziové klapky na čtyřhranné potrubí, průřezu přes 0,300 do 0,450 m2</t>
  </si>
  <si>
    <t>941092316</t>
  </si>
  <si>
    <t>R-1027</t>
  </si>
  <si>
    <t>protidešťová žaluzie PZA-P 630x630 TPJ 18-12-86</t>
  </si>
  <si>
    <t>-490102943</t>
  </si>
  <si>
    <t>751510042</t>
  </si>
  <si>
    <t xml:space="preserve">Vzduchotechnické potrubí z pozinkovaného plechu  kruhové, trouba spirálně vinutá bez příruby, průměru přes 100 do 200 mm</t>
  </si>
  <si>
    <t>-609976206</t>
  </si>
  <si>
    <t>751510043</t>
  </si>
  <si>
    <t xml:space="preserve">Vzduchotechnické potrubí z pozinkovaného plechu  kruhové, trouba spirálně vinutá bez příruby, průměru přes 200 do 300 mm</t>
  </si>
  <si>
    <t>-1060507588</t>
  </si>
  <si>
    <t>751510044</t>
  </si>
  <si>
    <t xml:space="preserve">Vzduchotechnické potrubí z pozinkovaného plechu  kruhové, trouba spirálně vinutá bez příruby, průměru přes 300 do 400 mm</t>
  </si>
  <si>
    <t>-360584148</t>
  </si>
  <si>
    <t>751R-2020</t>
  </si>
  <si>
    <t>Zaslepení kruhové trouby Spiro do pr. 200 mm (dod+mtž)</t>
  </si>
  <si>
    <t>82291410</t>
  </si>
  <si>
    <t>751511021</t>
  </si>
  <si>
    <t xml:space="preserve">Montáž potrubí plechového skupiny I  čtyřhranného s přírubou tloušťky plechu 0,8 mm, průřezu do 0,13 m2</t>
  </si>
  <si>
    <t>1462116437</t>
  </si>
  <si>
    <t>42982106</t>
  </si>
  <si>
    <t>potrubí VZT čtyřhranné Pz průřez do 0,13m2</t>
  </si>
  <si>
    <t>1790674880</t>
  </si>
  <si>
    <t>751511022</t>
  </si>
  <si>
    <t xml:space="preserve">Montáž potrubí plechového skupiny I  čtyřhranného s přírubou tloušťky plechu 0,8 mm, průřezu přes 0,13 do 0,28 m2</t>
  </si>
  <si>
    <t>817462101</t>
  </si>
  <si>
    <t>3+7</t>
  </si>
  <si>
    <t>42982108</t>
  </si>
  <si>
    <t>potrubí VZT čtyřhranné Pz průřez do 0,28m2</t>
  </si>
  <si>
    <t>816546429</t>
  </si>
  <si>
    <t>751514137</t>
  </si>
  <si>
    <t xml:space="preserve">Montáž oblouku do plechového potrubí  čtyřhranného bez příruby, průřezu přes 0,070 do 0,140 m2</t>
  </si>
  <si>
    <t>1117648510</t>
  </si>
  <si>
    <t>42982303</t>
  </si>
  <si>
    <t>oblouk čtyřhranný VZT Pz průřez do 0,13m2</t>
  </si>
  <si>
    <t>1272993491</t>
  </si>
  <si>
    <t>751514139</t>
  </si>
  <si>
    <t xml:space="preserve">Montáž oblouku do plechového potrubí  čtyřhranného bez příruby, průřezu přes 0,210 do 0,280 m2</t>
  </si>
  <si>
    <t>-782891952</t>
  </si>
  <si>
    <t>42982304</t>
  </si>
  <si>
    <t>oblouk čtyřhranný VZT Pz průřez do 0,28m2</t>
  </si>
  <si>
    <t>1281000452</t>
  </si>
  <si>
    <t>751514143</t>
  </si>
  <si>
    <t xml:space="preserve">Montáž oblouku do plechového potrubí  čtyřhranného bez příruby, průřezu přes 0,490 do 0,560 m2</t>
  </si>
  <si>
    <t>-2096449240</t>
  </si>
  <si>
    <t>42982305</t>
  </si>
  <si>
    <t>oblouk čtyřhranný VZT Pz průřez do 0,50m2</t>
  </si>
  <si>
    <t>606116677</t>
  </si>
  <si>
    <t>751611118</t>
  </si>
  <si>
    <t>Montáž vzduchotechnické jednotky s rekuperací tepla stojaté s výměnou vzduchu do 13 000 m3/h</t>
  </si>
  <si>
    <t>-1056350143</t>
  </si>
  <si>
    <t>751611131</t>
  </si>
  <si>
    <t>Montáž vzduchotechnické jednotky s rekuperací tepla Příplatek k cenám za montáž jednotky po částech</t>
  </si>
  <si>
    <t>-435580401</t>
  </si>
  <si>
    <t>R-1328</t>
  </si>
  <si>
    <t>příprava ke koplexnímu vyzkoušení, oživení a vyregolování zařízení</t>
  </si>
  <si>
    <t>hod</t>
  </si>
  <si>
    <t>-1128143834</t>
  </si>
  <si>
    <t>R-1325</t>
  </si>
  <si>
    <t>EKUPERAČNÍ JEDNOTKA (např. ELEKTRODESIGN TYP DUOVENT COMPACT DV 1800 DI) vč. klapek, manžet, regulace, čidel, stříšky, sifonu atd.(viz technický list jednotky)</t>
  </si>
  <si>
    <t>-1492255495</t>
  </si>
  <si>
    <t>751R-2021</t>
  </si>
  <si>
    <t>Závěsný a spojovací materiál (dod+mtž)</t>
  </si>
  <si>
    <t>-1744466229</t>
  </si>
  <si>
    <t>751R-3030</t>
  </si>
  <si>
    <t>Měření hlučnosti zařízení</t>
  </si>
  <si>
    <t>284105635</t>
  </si>
  <si>
    <t>751R-3031</t>
  </si>
  <si>
    <t>Komplexní vyzkoušení zařízení</t>
  </si>
  <si>
    <t>87913251</t>
  </si>
  <si>
    <t>767</t>
  </si>
  <si>
    <t>Konstrukce zámečnické</t>
  </si>
  <si>
    <t>767995117</t>
  </si>
  <si>
    <t xml:space="preserve">Montáž ostatních atypických zámečnických konstrukcí  hmotnosti přes 250 do 500 kg</t>
  </si>
  <si>
    <t>1735606650</t>
  </si>
  <si>
    <t>sortiment na zhotovení závěsů a podpěr</t>
  </si>
  <si>
    <t>460599584</t>
  </si>
  <si>
    <t>998767102</t>
  </si>
  <si>
    <t xml:space="preserve">Přesun hmot pro zámečnické konstrukce  stanovený z hmotnosti přesunovaného materiálu vodorovná dopravní vzdálenost do 50 m v objektech výšky přes 6 do 12 m</t>
  </si>
  <si>
    <t>-915580201</t>
  </si>
  <si>
    <t>998767181</t>
  </si>
  <si>
    <t xml:space="preserve">Přesun hmot pro zámečnické konstrukce  stanovený z hmotnosti přesunovaného materiálu Příplatek k cenám za přesun prováděný bez použití mechanizace pro jakoukoliv výšku objektu</t>
  </si>
  <si>
    <t>-105530268</t>
  </si>
  <si>
    <t>783401401</t>
  </si>
  <si>
    <t>Příprava podkladu klempířských konstrukcí před provedením nátěru ometením</t>
  </si>
  <si>
    <t>1180128642</t>
  </si>
  <si>
    <t>32+158</t>
  </si>
  <si>
    <t>783417101</t>
  </si>
  <si>
    <t>Krycí nátěr (email) klempířských konstrukcí jednonásobný syntetický standardní</t>
  </si>
  <si>
    <t>41160778</t>
  </si>
  <si>
    <t>190,000*2</t>
  </si>
  <si>
    <t>783424201</t>
  </si>
  <si>
    <t>Základní antikorozní nátěr klempířských konstrukcí jednonásobný akrylátový</t>
  </si>
  <si>
    <t>1357219459</t>
  </si>
  <si>
    <t>VYT - Vytápění</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</si>
  <si>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</si>
  <si>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</si>
  <si>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</si>
  <si>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</si>
  <si>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732</t>
  </si>
  <si>
    <t>Ústřední vytápění - strojovny</t>
  </si>
  <si>
    <t>732214815</t>
  </si>
  <si>
    <t xml:space="preserve">Demontáž ohříváků zásobníkových  vypuštění vody z ohříváků o obsahu přes 630 do 1 600 l</t>
  </si>
  <si>
    <t>546003516</t>
  </si>
  <si>
    <t>732R-0101</t>
  </si>
  <si>
    <t>Topná zkouška</t>
  </si>
  <si>
    <t>-1219569281</t>
  </si>
  <si>
    <t>732R-0102</t>
  </si>
  <si>
    <t>Napuštění vody do 1600l</t>
  </si>
  <si>
    <t>-1963882899</t>
  </si>
  <si>
    <t>732R-0103</t>
  </si>
  <si>
    <t>Zednická výpomoc</t>
  </si>
  <si>
    <t>1929827328</t>
  </si>
  <si>
    <t>733</t>
  </si>
  <si>
    <t>Ústřední vytápění - rozvodné potrubí</t>
  </si>
  <si>
    <t>733110806</t>
  </si>
  <si>
    <t xml:space="preserve">Demontáž potrubí z trubek ocelových závitových  DN přes 15 do 32</t>
  </si>
  <si>
    <t>1281381877</t>
  </si>
  <si>
    <t>733111223</t>
  </si>
  <si>
    <t xml:space="preserve">Potrubí z trubek ocelových závitových  bezešvých zesílených nízkotlakých a středotlakých DN 15</t>
  </si>
  <si>
    <t>-1817219698</t>
  </si>
  <si>
    <t>733121150</t>
  </si>
  <si>
    <t>Potrubí z trubek ocelových hladkých bezešvých tvářených za tepla nízkotlakých a středotlakých Ø 22/2,6</t>
  </si>
  <si>
    <t>1142631075</t>
  </si>
  <si>
    <t>733190107</t>
  </si>
  <si>
    <t xml:space="preserve">Zkoušky těsnosti potrubí, manžety prostupové z trubek ocelových  zkoušky těsnosti potrubí (za provozu) z trubek ocelových závitových DN do 40</t>
  </si>
  <si>
    <t>-326694877</t>
  </si>
  <si>
    <t>733890801</t>
  </si>
  <si>
    <t xml:space="preserve">Vnitrostaveništní přemístění vybouraných (demontovaných) hmot rozvodů potrubí  vodorovně do 100 m v objektech výšky do 6 m</t>
  </si>
  <si>
    <t>-915936495</t>
  </si>
  <si>
    <t>998733101</t>
  </si>
  <si>
    <t xml:space="preserve">Přesun hmot pro rozvody potrubí  stanovený z hmotnosti přesunovaného materiálu vodorovná dopravní vzdálenost do 50 m v objektech výšky do 6 m</t>
  </si>
  <si>
    <t>-1594539835</t>
  </si>
  <si>
    <t>998733181</t>
  </si>
  <si>
    <t xml:space="preserve">Přesun hmot pro rozvody potrubí  stanovený z hmotnosti přesunovaného materiálu Příplatek k cenám za přesun prováděný bez použití mechanizace pro jakoukoliv výšku objektu</t>
  </si>
  <si>
    <t>1239878311</t>
  </si>
  <si>
    <t>734</t>
  </si>
  <si>
    <t>Ústřední vytápění - armatury</t>
  </si>
  <si>
    <t>734200821</t>
  </si>
  <si>
    <t xml:space="preserve">Demontáž armatur závitových  se dvěma závity do G 1/2</t>
  </si>
  <si>
    <t>833721785</t>
  </si>
  <si>
    <t>734209113</t>
  </si>
  <si>
    <t xml:space="preserve">Montáž závitových armatur  se 2 závity G 1/2 (DN 15)</t>
  </si>
  <si>
    <t>1316870868</t>
  </si>
  <si>
    <t>5+5+5</t>
  </si>
  <si>
    <t>55R21132</t>
  </si>
  <si>
    <t>ventil radiátorový přímý RA-N (Rp) 15</t>
  </si>
  <si>
    <t>-1525629092</t>
  </si>
  <si>
    <t>55R21133</t>
  </si>
  <si>
    <t>radiátorové šroubení přímé přednastavitelné RLV (Rp) 15</t>
  </si>
  <si>
    <t>-302000203</t>
  </si>
  <si>
    <t>55R21134</t>
  </si>
  <si>
    <t>radiátorové šroubení přímé přednastavitelné RLV 15 chrom</t>
  </si>
  <si>
    <t>1430150418</t>
  </si>
  <si>
    <t>55R21135</t>
  </si>
  <si>
    <t>Termostatická hlavice RA 2980 se zabudovaným snímačem</t>
  </si>
  <si>
    <t>-836176160</t>
  </si>
  <si>
    <t>734261232</t>
  </si>
  <si>
    <t>Šroubení topenářské PN 16 do 120°C přímé G 3/8</t>
  </si>
  <si>
    <t>1613926731</t>
  </si>
  <si>
    <t>734890801</t>
  </si>
  <si>
    <t xml:space="preserve">Vnitrostaveništní přemístění vybouraných (demontovaných) hmot armatur  vodorovně do 100 m v objektech výšky do 6 m</t>
  </si>
  <si>
    <t>-1884667172</t>
  </si>
  <si>
    <t>998734101</t>
  </si>
  <si>
    <t xml:space="preserve">Přesun hmot pro armatury  stanovený z hmotnosti přesunovaného materiálu vodorovná dopravní vzdálenost do 50 m v objektech výšky do 6 m</t>
  </si>
  <si>
    <t>564241199</t>
  </si>
  <si>
    <t>998734181</t>
  </si>
  <si>
    <t xml:space="preserve">Přesun hmot pro armatury  stanovený z hmotnosti přesunovaného materiálu Příplatek k cenám za přesun prováděný bez použití mechanizace pro jakoukoliv výšku objektu</t>
  </si>
  <si>
    <t>1368302995</t>
  </si>
  <si>
    <t>735</t>
  </si>
  <si>
    <t>Ústřední vytápění - otopná tělesa</t>
  </si>
  <si>
    <t>735111810</t>
  </si>
  <si>
    <t xml:space="preserve">Demontáž otopných těles litinových  článkových</t>
  </si>
  <si>
    <t>-1927281022</t>
  </si>
  <si>
    <t>735151294</t>
  </si>
  <si>
    <t>Otopná tělesa panelová jednodesková PN 1,0 MPa, T do 110°C s jednou přídavnou přestupní plochou výšky tělesa 900 mm stavební délky / výkonu 700 mm / 976 W</t>
  </si>
  <si>
    <t>894036270</t>
  </si>
  <si>
    <t>735151299</t>
  </si>
  <si>
    <t>Otopná tělesa panelová jednodesková PN 1,0 MPa, T do 110°C s jednou přídavnou přestupní plochou výšky tělesa 900 mm stavební délky / výkonu 1200 mm / 1673 W</t>
  </si>
  <si>
    <t>-941770328</t>
  </si>
  <si>
    <t>735151591</t>
  </si>
  <si>
    <t>Otopná tělesa panelová dvoudesková PN 1,0 MPa, T do 110°C se dvěma přídavnými přestupními plochami výšky tělesa 900 mm stavební délky / výkonu 400 mm / 925 W</t>
  </si>
  <si>
    <t>-1020534652</t>
  </si>
  <si>
    <t>735151592</t>
  </si>
  <si>
    <t>Otopná tělesa panelová dvoudesková PN 1,0 MPa, T do 110°C se dvěma přídavnými přestupními plochami výšky tělesa 900 mm stavební délky / výkonu 500 mm / 1157 W</t>
  </si>
  <si>
    <t>-405059153</t>
  </si>
  <si>
    <t>735151821</t>
  </si>
  <si>
    <t xml:space="preserve">Demontáž otopných těles panelových  dvouřadých stavební délky do 1500 mm</t>
  </si>
  <si>
    <t>-2087316715</t>
  </si>
  <si>
    <t>735164272</t>
  </si>
  <si>
    <t>Otopná tělesa trubková přímotopná elektrická na stěnu výšky tělesa 1810 mm, délky 600 mm</t>
  </si>
  <si>
    <t>128801075</t>
  </si>
  <si>
    <t>735211812</t>
  </si>
  <si>
    <t xml:space="preserve">Demontáž registrů z ocelových trubek žebrových  Ø 76/3/156 stavební délky do 3 m, o počtu pramenů registru 2</t>
  </si>
  <si>
    <t>106472788</t>
  </si>
  <si>
    <t>735890801</t>
  </si>
  <si>
    <t xml:space="preserve">Vnitrostaveništní přemístění vybouraných (demontovaných) hmot otopných těles  vodorovně do 100 m v objektech výšky do 6 m</t>
  </si>
  <si>
    <t>-1060348442</t>
  </si>
  <si>
    <t>998735101</t>
  </si>
  <si>
    <t xml:space="preserve">Přesun hmot pro otopná tělesa  stanovený z hmotnosti přesunovaného materiálu vodorovná dopravní vzdálenost do 50 m v objektech výšky do 6 m</t>
  </si>
  <si>
    <t>396574732</t>
  </si>
  <si>
    <t>998735181</t>
  </si>
  <si>
    <t xml:space="preserve">Přesun hmot pro otopná tělesa  stanovený z hmotnosti přesunovaného materiálu Příplatek k cenám za přesun prováděný bez použití mechanizace pro jakoukoliv výšku objektu</t>
  </si>
  <si>
    <t>-2015160993</t>
  </si>
  <si>
    <t>783614551</t>
  </si>
  <si>
    <t>Základní nátěr armatur a kovových potrubí jednonásobný potrubí do DN 50 mm syntetický</t>
  </si>
  <si>
    <t>-552826294</t>
  </si>
  <si>
    <t>783614651</t>
  </si>
  <si>
    <t>Základní antikorozní nátěr armatur a kovových potrubí jednonásobný potrubí do DN 50 mm syntetický standardní</t>
  </si>
  <si>
    <t>-1772780120</t>
  </si>
  <si>
    <t>783617611</t>
  </si>
  <si>
    <t>Krycí nátěr (email) armatur a kovových potrubí potrubí do DN 50 mm dvojnásobný syntetický standardní</t>
  </si>
  <si>
    <t>1708570384</t>
  </si>
  <si>
    <t>EL - Silnoproud</t>
  </si>
  <si>
    <t xml:space="preserve">    741 - Elektroinstalace - silnoproud</t>
  </si>
  <si>
    <t xml:space="preserve">    742 - Elektroinstalace - slaboproud</t>
  </si>
  <si>
    <t>612135101</t>
  </si>
  <si>
    <t xml:space="preserve">Hrubá výplň rýh maltou  jakékoli šířky rýhy ve stěnách</t>
  </si>
  <si>
    <t>-1849952126</t>
  </si>
  <si>
    <t>80*0,07</t>
  </si>
  <si>
    <t>1724967210</t>
  </si>
  <si>
    <t>974082113</t>
  </si>
  <si>
    <t xml:space="preserve">Vysekání rýh pro vodiče  v omítce vápenné nebo vápenocementové stěn, šířky do 50 mm</t>
  </si>
  <si>
    <t>348157158</t>
  </si>
  <si>
    <t>998R-0101</t>
  </si>
  <si>
    <t>Demontáž stávající instalace</t>
  </si>
  <si>
    <t>2083552000</t>
  </si>
  <si>
    <t>998R-0102</t>
  </si>
  <si>
    <t>Revize+revizní zpráva</t>
  </si>
  <si>
    <t>1178371587</t>
  </si>
  <si>
    <t>997013113</t>
  </si>
  <si>
    <t xml:space="preserve">Vnitrostaveništní doprava suti a vybouraných hmot  vodorovně do 50 m svisle s použitím mechanizace pro budovy a haly výšky přes 9 do 12 m</t>
  </si>
  <si>
    <t>-1150691191</t>
  </si>
  <si>
    <t>-75290662</t>
  </si>
  <si>
    <t>-1074847252</t>
  </si>
  <si>
    <t>3,76*10 'Přepočtené koeficientem množství</t>
  </si>
  <si>
    <t>997013812</t>
  </si>
  <si>
    <t>Poplatek za uložení stavebního odpadu na skládce (skládkovné) z materiálů na bázi sádry zatříděného do Katalogu odpadů pod kódem 170 802</t>
  </si>
  <si>
    <t>-1262940824</t>
  </si>
  <si>
    <t>998011002</t>
  </si>
  <si>
    <t xml:space="preserve">Přesun hmot pro budovy občanské výstavby, bydlení, výrobu a služby  s nosnou svislou konstrukcí zděnou z cihel, tvárnic nebo kamene vodorovná dopravní vzdálenost do 100 m pro budovy výšky přes 6 do 12 m</t>
  </si>
  <si>
    <t>-527108938</t>
  </si>
  <si>
    <t>741</t>
  </si>
  <si>
    <t>Elektroinstalace - silnoproud</t>
  </si>
  <si>
    <t>741110062</t>
  </si>
  <si>
    <t>Montáž trubek elektroinstalačních s nasunutím nebo našroubováním do krabic plastových ohebných, uložených pod omítku, vnější Ø přes 23 do 35 mm</t>
  </si>
  <si>
    <t>-1329925205</t>
  </si>
  <si>
    <t>34571152</t>
  </si>
  <si>
    <t>trubka elektroinstalační ohebná z PH, D 16/21,2 mm</t>
  </si>
  <si>
    <t>1426229917</t>
  </si>
  <si>
    <t>741110521</t>
  </si>
  <si>
    <t>Montáž lišt a kanálků elektroinstalačních se spojkami, ohyby a rohy a s nasunutím do krabic vkládacích bez víčka, šířky do 60 mm</t>
  </si>
  <si>
    <t>-185127416</t>
  </si>
  <si>
    <t>34572251</t>
  </si>
  <si>
    <t>lišta elektroinstalační nosná kovová holá DIN TS35</t>
  </si>
  <si>
    <t>-360054784</t>
  </si>
  <si>
    <t>741112001</t>
  </si>
  <si>
    <t>Montáž krabic elektroinstalačních bez napojení na trubky a lišty, demontáže a montáže víčka a přístroje protahovacích nebo odbočných zapuštěných plastových kruhových</t>
  </si>
  <si>
    <t>593831605</t>
  </si>
  <si>
    <t>36+2</t>
  </si>
  <si>
    <t>10.074.803</t>
  </si>
  <si>
    <t>Krabice KU 68</t>
  </si>
  <si>
    <t>-762262199</t>
  </si>
  <si>
    <t>dod-R40</t>
  </si>
  <si>
    <t xml:space="preserve">Krabice rozvodná KO68 s víčkem </t>
  </si>
  <si>
    <t>-458074599</t>
  </si>
  <si>
    <t>741120001</t>
  </si>
  <si>
    <t>Montáž vodičů izolovaných měděných bez ukončení uložených pod omítku plných a laněných (CY), průřezu žíly 0,35 až 6 mm2</t>
  </si>
  <si>
    <t>-82865664</t>
  </si>
  <si>
    <t>34140826</t>
  </si>
  <si>
    <t>vodič silový s Cu jádrem 6mm2</t>
  </si>
  <si>
    <t>-231959123</t>
  </si>
  <si>
    <t>741120003</t>
  </si>
  <si>
    <t>Montáž vodičů izolovaných měděných bez ukončení uložených pod omítku plných a laněných (CY), průřezu žíly 10 až 16 mm2</t>
  </si>
  <si>
    <t>-1568739260</t>
  </si>
  <si>
    <t>34142159</t>
  </si>
  <si>
    <t>vodič silový s Cu jádrem 16mm2</t>
  </si>
  <si>
    <t>-465095708</t>
  </si>
  <si>
    <t>741122015</t>
  </si>
  <si>
    <t>Montáž kabelů měděných bez ukončení uložených pod omítku plných kulatých (CYKY), počtu a průřezu žil 3x1,5 mm2</t>
  </si>
  <si>
    <t>-914430368</t>
  </si>
  <si>
    <t>380+45+80+40</t>
  </si>
  <si>
    <t>34111030</t>
  </si>
  <si>
    <t>kabel silový s Cu jádrem 1 kV 3x1,5mm2</t>
  </si>
  <si>
    <t>-1285528259</t>
  </si>
  <si>
    <t>380*1,2 'Přepočtené koeficientem množství</t>
  </si>
  <si>
    <t>dod-R30</t>
  </si>
  <si>
    <t>1-CXKH-V 3C*1,5 (B2ca, s1, d1 / P60-R)</t>
  </si>
  <si>
    <t>1373475847</t>
  </si>
  <si>
    <t>dod-R31</t>
  </si>
  <si>
    <t>CMFM 2*2*0,8 (JYSTY)</t>
  </si>
  <si>
    <t>-1565661419</t>
  </si>
  <si>
    <t>dod-R32</t>
  </si>
  <si>
    <t xml:space="preserve">Kabel JYSTY  2*2*0,8</t>
  </si>
  <si>
    <t>-958494792</t>
  </si>
  <si>
    <t>741122016</t>
  </si>
  <si>
    <t>Montáž kabelů měděných bez ukončení uložených pod omítku plných kulatých (CYKY), počtu a průřezu žil 3x2,5 až 6 mm2</t>
  </si>
  <si>
    <t>1984148182</t>
  </si>
  <si>
    <t>34111036</t>
  </si>
  <si>
    <t>kabel silový s Cu jádrem 1 kV 3x2,5mm2</t>
  </si>
  <si>
    <t>445855529</t>
  </si>
  <si>
    <t>450*1,2 'Přepočtené koeficientem množství</t>
  </si>
  <si>
    <t>741122021</t>
  </si>
  <si>
    <t>Montáž kabelů měděných bez ukončení uložených pod omítku plných kulatých (CYKY), počtu a průřezu žil 4x1,5 mm2</t>
  </si>
  <si>
    <t>-1259947387</t>
  </si>
  <si>
    <t>34111060</t>
  </si>
  <si>
    <t>kabel silový s Cu jádrem 1 kV 4x1,5mm2</t>
  </si>
  <si>
    <t>1828024829</t>
  </si>
  <si>
    <t>160*1,2 'Přepočtené koeficientem množství</t>
  </si>
  <si>
    <t>741122032</t>
  </si>
  <si>
    <t>Montáž kabelů měděných bez ukončení uložených pod omítku plných kulatých (CYKY), počtu a průřezu žil 5x4 až 6 mm2</t>
  </si>
  <si>
    <t>1384963752</t>
  </si>
  <si>
    <t>65+30</t>
  </si>
  <si>
    <t>34111098</t>
  </si>
  <si>
    <t>kabel silový s Cu jádrem 1 kV 5x4mm2</t>
  </si>
  <si>
    <t>-1323213241</t>
  </si>
  <si>
    <t>30*1,2 'Přepočtené koeficientem množství</t>
  </si>
  <si>
    <t>34111100</t>
  </si>
  <si>
    <t>kabel silový s Cu jádrem 1 kV 5x6mm2</t>
  </si>
  <si>
    <t>-406472412</t>
  </si>
  <si>
    <t>65*1,2 'Přepočtené koeficientem množství</t>
  </si>
  <si>
    <t>741420011</t>
  </si>
  <si>
    <t>Montáž hromosvodného vedení svodových drátů nebo lan bez podpěr, Ø do 10 mm</t>
  </si>
  <si>
    <t>-901143931</t>
  </si>
  <si>
    <t>35441077</t>
  </si>
  <si>
    <t>drát D 8mm AlMgSi</t>
  </si>
  <si>
    <t>98045252</t>
  </si>
  <si>
    <t>0,15*15</t>
  </si>
  <si>
    <t>741420021</t>
  </si>
  <si>
    <t>Montáž hromosvodného vedení svorek se 2 šrouby</t>
  </si>
  <si>
    <t>690240999</t>
  </si>
  <si>
    <t>dod-R45</t>
  </si>
  <si>
    <t>Svorka SS,SO,SP,SJ</t>
  </si>
  <si>
    <t>653075492</t>
  </si>
  <si>
    <t>741810002</t>
  </si>
  <si>
    <t>Zkoušky a prohlídky elektrických rozvodů a zařízení celková prohlídka a vyhotovení revizní zprávy pro objem montážních prací přes 100 do 500 tis. Kč</t>
  </si>
  <si>
    <t>1159919498</t>
  </si>
  <si>
    <t>R-7410105</t>
  </si>
  <si>
    <t>Svorka ochranného pospojení, připojovací 4-16mm2 (dod+mtž)</t>
  </si>
  <si>
    <t>544699399</t>
  </si>
  <si>
    <t>R-7410120</t>
  </si>
  <si>
    <t>Úchyt pro kabely do stropu - ramínka 200mm (dod+mtž)</t>
  </si>
  <si>
    <t>1362149555</t>
  </si>
  <si>
    <t>741210102</t>
  </si>
  <si>
    <t>Montáž rozváděčů litinových, hliníkových nebo plastových bez zapojení vodičů sestavy hmotnosti do 100 kg</t>
  </si>
  <si>
    <t>-1489809461</t>
  </si>
  <si>
    <t>dod-R01</t>
  </si>
  <si>
    <t>rozvaděč RD-13 (specifikace dlePD)</t>
  </si>
  <si>
    <t>-345601493</t>
  </si>
  <si>
    <t>R-7410101</t>
  </si>
  <si>
    <t>Pevný sušič rukou nástěnný, 230V, 1,5kW (dod+mtž)</t>
  </si>
  <si>
    <t>-1170335879</t>
  </si>
  <si>
    <t>741310001</t>
  </si>
  <si>
    <t>Montáž spínačů jedno nebo dvoupólových nástěnných se zapojením vodičů, pro prostředí normální vypínačů, řazení 1-jednopólových</t>
  </si>
  <si>
    <t>-1486528948</t>
  </si>
  <si>
    <t>8+2</t>
  </si>
  <si>
    <t>dod-R20</t>
  </si>
  <si>
    <t xml:space="preserve">Vypínač pod omítku, řazení 1,IP20, barva bílá, střední cenová kategorie </t>
  </si>
  <si>
    <t>70699827</t>
  </si>
  <si>
    <t>dod-R21</t>
  </si>
  <si>
    <t xml:space="preserve">Vypínač pod omítku, řazení 1,IP44, barva bílá, střední cenová kategorie </t>
  </si>
  <si>
    <t>1876694727</t>
  </si>
  <si>
    <t>741310021</t>
  </si>
  <si>
    <t>Montáž spínačů jedno nebo dvoupólových nástěnných se zapojením vodičů, pro prostředí normální přepínačů, řazení 5-sériových</t>
  </si>
  <si>
    <t>800989599</t>
  </si>
  <si>
    <t>34535575</t>
  </si>
  <si>
    <t>spínač řazení 5 10A bílý, slonová kost</t>
  </si>
  <si>
    <t>-1584147820</t>
  </si>
  <si>
    <t>741313001</t>
  </si>
  <si>
    <t>Montáž zásuvek domovních se zapojením vodičů bezšroubové připojení polozapuštěných nebo zapuštěných 10/16 A, provedení 2P + PE</t>
  </si>
  <si>
    <t>1472386560</t>
  </si>
  <si>
    <t>dod-R22</t>
  </si>
  <si>
    <t xml:space="preserve">Zásuvka  pod omítku, IP20, barva bílá, střední cenová kategorie </t>
  </si>
  <si>
    <t>-79191060</t>
  </si>
  <si>
    <t>dod-R23</t>
  </si>
  <si>
    <t xml:space="preserve">Zásuvka  pod omítku, IP44, barva bílá, střední cenová kategorie </t>
  </si>
  <si>
    <t>-1760578041</t>
  </si>
  <si>
    <t>R-7410103</t>
  </si>
  <si>
    <t>Montáž regulátoru VZT (dodávka VZT)</t>
  </si>
  <si>
    <t>-1810781466</t>
  </si>
  <si>
    <t>R-7410104</t>
  </si>
  <si>
    <t xml:space="preserve">Montáž napáječe ovládání  pisoáru - dodávka ZI</t>
  </si>
  <si>
    <t>-994928290</t>
  </si>
  <si>
    <t>741372061</t>
  </si>
  <si>
    <t>Montáž svítidel LED se zapojením vodičů bytových nebo společenských místností přisazených stropních panelových, obsahu do 0,09 m2</t>
  </si>
  <si>
    <t>907031947</t>
  </si>
  <si>
    <t>dod-R02</t>
  </si>
  <si>
    <t>F1- ZCLED2G35L840/HR210-OPAL,IP54,35W</t>
  </si>
  <si>
    <t>-145786867</t>
  </si>
  <si>
    <t>dod-R03</t>
  </si>
  <si>
    <t>F1n- ZCLED2G35L840/HR210-OPAL,IP54,35W + nouzový zdroj</t>
  </si>
  <si>
    <t>-1162493716</t>
  </si>
  <si>
    <t>dod-R04</t>
  </si>
  <si>
    <t>F2n- ZCLED2G30L840/HR210-OPAL,IP54,30W + nouzový zdroj</t>
  </si>
  <si>
    <t>986825657</t>
  </si>
  <si>
    <t>dod-R05</t>
  </si>
  <si>
    <t>F3- ZCLED2G19L840/HR210-OPAL,IP54,19W</t>
  </si>
  <si>
    <t>-695787976</t>
  </si>
  <si>
    <t>dod-R06</t>
  </si>
  <si>
    <t xml:space="preserve">N01 - nouzové svítidlo LED s piktogramem, přisazené,IP54 </t>
  </si>
  <si>
    <t>1976724341</t>
  </si>
  <si>
    <t>R-7410102</t>
  </si>
  <si>
    <t>Poplatek za recyklaci svítidel</t>
  </si>
  <si>
    <t>198739692</t>
  </si>
  <si>
    <t>998741102</t>
  </si>
  <si>
    <t>Přesun hmot pro silnoproud stanovený z hmotnosti přesunovaného materiálu vodorovná dopravní vzdálenost do 50 m v objektech výšky přes 6 do 12 m</t>
  </si>
  <si>
    <t>-199235380</t>
  </si>
  <si>
    <t>998741181</t>
  </si>
  <si>
    <t>Přesun hmot pro silnoproud stanovený z hmotnosti přesunovaného materiálu Příplatek k ceně za přesun prováděný bez použití mechanizace pro jakoukoliv výšku objektu</t>
  </si>
  <si>
    <t>2123590704</t>
  </si>
  <si>
    <t>742</t>
  </si>
  <si>
    <t>Elektroinstalace - slaboproud</t>
  </si>
  <si>
    <t>742110102</t>
  </si>
  <si>
    <t>Montáž kabelového žlabu drátěného 150/100 mm</t>
  </si>
  <si>
    <t>1059693252</t>
  </si>
  <si>
    <t>dod-R50</t>
  </si>
  <si>
    <t xml:space="preserve">Kabelový žlab 50/50 kompletní, včetně nosných prvků  </t>
  </si>
  <si>
    <t>-1925693408</t>
  </si>
  <si>
    <t>998742102</t>
  </si>
  <si>
    <t>Přesun hmot pro slaboproud stanovený z hmotnosti přesunovaného materiálu vodorovná dopravní vzdálenost do 50 m v objektech výšky přes 6 do 12 m</t>
  </si>
  <si>
    <t>1689123918</t>
  </si>
  <si>
    <t>998742181</t>
  </si>
  <si>
    <t>Přesun hmot pro slaboproud stanovený z hmotnosti přesunovaného materiálu Příplatek k ceně za přesun prováděný bez použití mechanizace pro jakoukoliv výšku objektu</t>
  </si>
  <si>
    <t>-1877259814</t>
  </si>
  <si>
    <t>EPS - EPS</t>
  </si>
  <si>
    <t>742110001</t>
  </si>
  <si>
    <t>Montáž trubek elektroinstalačních plastových ohebných uložených pod omítku včetně zasekání</t>
  </si>
  <si>
    <t>-55586892</t>
  </si>
  <si>
    <t>1893833835</t>
  </si>
  <si>
    <t>150*1,05 'Přepočtené koeficientem množství</t>
  </si>
  <si>
    <t>742110502</t>
  </si>
  <si>
    <t>Montáž krabic elektroinstalačních s víčkem zapuštěných plastových včetně zasekání odbočných čtyřhranných</t>
  </si>
  <si>
    <t>-868581160</t>
  </si>
  <si>
    <t>dod0101</t>
  </si>
  <si>
    <t>krbice KSK 125 PO10</t>
  </si>
  <si>
    <t>988403815</t>
  </si>
  <si>
    <t>742111001</t>
  </si>
  <si>
    <t>Montáž příchytek pro kabely samostatné ohniodolné včetně šroubu a hmoždinky</t>
  </si>
  <si>
    <t>-960575828</t>
  </si>
  <si>
    <t>dod0102</t>
  </si>
  <si>
    <t>Příchytka kabelů jednostranná 6708 PO</t>
  </si>
  <si>
    <t>54481998</t>
  </si>
  <si>
    <t>dod0103</t>
  </si>
  <si>
    <t>Prvek upevňovací vrut 8 x 35 mm</t>
  </si>
  <si>
    <t>-170388416</t>
  </si>
  <si>
    <t>742210171</t>
  </si>
  <si>
    <t>Montáž kabelu senzorového</t>
  </si>
  <si>
    <t>1590188290</t>
  </si>
  <si>
    <t>dod0104</t>
  </si>
  <si>
    <t>Bezhalogenový plamen nešířící kabel, JE-H(St)H 2x2x0,8</t>
  </si>
  <si>
    <t>-1001558058</t>
  </si>
  <si>
    <t>dod0105</t>
  </si>
  <si>
    <t>Ohniodolný kabel 3x1.5 180S</t>
  </si>
  <si>
    <t>475874753</t>
  </si>
  <si>
    <t>742210401</t>
  </si>
  <si>
    <t>Nastavení a oživení EPS programování základních parametrů ústředny</t>
  </si>
  <si>
    <t>-938865536</t>
  </si>
  <si>
    <t>742210421</t>
  </si>
  <si>
    <t>Nastavení a oživení EPS oživení systému na jeden detektor</t>
  </si>
  <si>
    <t>-327082928</t>
  </si>
  <si>
    <t>742210503</t>
  </si>
  <si>
    <t>Zkoušky a revize EPS zkoušky koordinační funkční EPS</t>
  </si>
  <si>
    <t>1928020980</t>
  </si>
  <si>
    <t>74290R-01</t>
  </si>
  <si>
    <t>Opticko-kouřový hlásič (dod+mtž)</t>
  </si>
  <si>
    <t>-639906597</t>
  </si>
  <si>
    <t>74290R-02</t>
  </si>
  <si>
    <t>Patice s izolátorem k hlásičům (dod+mtž)</t>
  </si>
  <si>
    <t>-2132898054</t>
  </si>
  <si>
    <t>74290R-03</t>
  </si>
  <si>
    <t>Patice s integrovanou sirenou a majákem (dod+mtž)</t>
  </si>
  <si>
    <t>1849642308</t>
  </si>
  <si>
    <t>74290R-04</t>
  </si>
  <si>
    <t xml:space="preserve">Vstupní/ výstupní,  jednotka s izolátorem, včetně krabice (dod+mtž)</t>
  </si>
  <si>
    <t>369229008</t>
  </si>
  <si>
    <t>74290R-05</t>
  </si>
  <si>
    <t>drobný a spojovacímateriál (dod+mtž)</t>
  </si>
  <si>
    <t>788530298</t>
  </si>
  <si>
    <t>74290R-06</t>
  </si>
  <si>
    <t>-2044071230</t>
  </si>
  <si>
    <t>998742201</t>
  </si>
  <si>
    <t>Přesun hmot pro slaboproud stanovený procentní sazbou (%) z ceny vodorovná dopravní vzdálenost do 50 m v objektech výšky do 6 m</t>
  </si>
  <si>
    <t>923806034</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</si>
  <si>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</si>
  <si>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</si>
  <si>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</si>
  <si>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</si>
  <si>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</si>
  <si>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</si>
  <si>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</si>
  <si>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</si>
  <si>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013254000</t>
  </si>
  <si>
    <t>Dokumentace skutečného provedení stavby</t>
  </si>
  <si>
    <t>1024</t>
  </si>
  <si>
    <t>904264160</t>
  </si>
  <si>
    <t>VRN3</t>
  </si>
  <si>
    <t>Zařízení staveniště</t>
  </si>
  <si>
    <t>030001000</t>
  </si>
  <si>
    <t>Základní rozdělení průvodních činností a nákladů zařízení staveniště</t>
  </si>
  <si>
    <t>-1759807697</t>
  </si>
  <si>
    <t>034103000</t>
  </si>
  <si>
    <t>Zařízení staveniště zabezpečení staveniště oplocení staveniště</t>
  </si>
  <si>
    <t>1921090113</t>
  </si>
  <si>
    <t>034503000</t>
  </si>
  <si>
    <t>Zařízení staveniště zabezpečení staveniště informační tabule</t>
  </si>
  <si>
    <t>257552977</t>
  </si>
  <si>
    <t>VRN4</t>
  </si>
  <si>
    <t>Inženýrská činnost</t>
  </si>
  <si>
    <t>041103000</t>
  </si>
  <si>
    <t>Autorský dozor projektanta</t>
  </si>
  <si>
    <t>726590533</t>
  </si>
  <si>
    <t>044002000</t>
  </si>
  <si>
    <t>Hlavní tituly průvodních činností a nákladů inženýrská činnost revize</t>
  </si>
  <si>
    <t>-1561022256</t>
  </si>
  <si>
    <t>elektro</t>
  </si>
  <si>
    <t>045002000</t>
  </si>
  <si>
    <t>Hlavní tituly průvodních činností a nákladů inženýrská činnost kompletační a koordinační činnost</t>
  </si>
  <si>
    <t>-53269891</t>
  </si>
  <si>
    <t>VRN6</t>
  </si>
  <si>
    <t>Územní vlivy</t>
  </si>
  <si>
    <t>065002000</t>
  </si>
  <si>
    <t>Hlavní tituly průvodních činností a nákladů územní vlivy mimostaveništní doprava materiálů a výrobků</t>
  </si>
  <si>
    <t>280864846</t>
  </si>
  <si>
    <t>VRN7</t>
  </si>
  <si>
    <t>Provozní vlivy</t>
  </si>
  <si>
    <t>070001000</t>
  </si>
  <si>
    <t>-528332486</t>
  </si>
</sst>
</file>

<file path=xl/styles.xml><?xml version="1.0" encoding="utf-8"?>
<styleSheet xmlns="http://schemas.openxmlformats.org/spreadsheetml/2006/main">
  <numFmts count="3">
    <numFmt numFmtId="164" formatCode="#,##0.00%"/>
    <numFmt numFmtId="165" formatCode="dd\.mm\.yyyy"/>
    <numFmt numFmtId="166" formatCode="#,##0.0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9" fillId="0" borderId="0" applyNumberFormat="0" applyFill="0" applyBorder="0" applyAlignment="0" applyProtection="0"/>
  </cellStyleXfs>
  <cellXfs count="30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protection locked="0"/>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4"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7" fillId="0" borderId="22" xfId="0" applyFont="1" applyBorder="1" applyAlignment="1" applyProtection="1">
      <alignment horizontal="center" vertical="center"/>
    </xf>
    <xf numFmtId="49" fontId="37" fillId="0" borderId="22" xfId="0" applyNumberFormat="1" applyFont="1" applyBorder="1" applyAlignment="1" applyProtection="1">
      <alignment horizontal="left" vertical="center" wrapText="1"/>
    </xf>
    <xf numFmtId="0" fontId="37" fillId="0" borderId="22" xfId="0" applyFont="1" applyBorder="1" applyAlignment="1" applyProtection="1">
      <alignment horizontal="left" vertical="center" wrapText="1"/>
    </xf>
    <xf numFmtId="0" fontId="37" fillId="0" borderId="22" xfId="0" applyFont="1" applyBorder="1" applyAlignment="1" applyProtection="1">
      <alignment horizontal="center" vertical="center" wrapText="1"/>
    </xf>
    <xf numFmtId="4" fontId="37" fillId="0" borderId="22" xfId="0" applyNumberFormat="1" applyFont="1" applyBorder="1" applyAlignment="1" applyProtection="1">
      <alignment vertical="center"/>
    </xf>
    <xf numFmtId="4" fontId="37" fillId="2" borderId="22" xfId="0" applyNumberFormat="1" applyFont="1" applyFill="1" applyBorder="1" applyAlignment="1" applyProtection="1">
      <alignment vertical="center"/>
      <protection locked="0"/>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hidden="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6</v>
      </c>
    </row>
    <row r="5" s="1" customFormat="1" ht="12" customHeight="1">
      <c r="B5" s="22"/>
      <c r="C5" s="23"/>
      <c r="D5" s="27" t="s">
        <v>12</v>
      </c>
      <c r="E5" s="23"/>
      <c r="F5" s="23"/>
      <c r="G5" s="23"/>
      <c r="H5" s="23"/>
      <c r="I5" s="23"/>
      <c r="J5" s="23"/>
      <c r="K5" s="28" t="s">
        <v>13</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14</v>
      </c>
      <c r="BS5" s="18" t="s">
        <v>6</v>
      </c>
    </row>
    <row r="6" s="1" customFormat="1" ht="36.96" customHeight="1">
      <c r="B6" s="22"/>
      <c r="C6" s="23"/>
      <c r="D6" s="30" t="s">
        <v>15</v>
      </c>
      <c r="E6" s="23"/>
      <c r="F6" s="23"/>
      <c r="G6" s="23"/>
      <c r="H6" s="23"/>
      <c r="I6" s="23"/>
      <c r="J6" s="23"/>
      <c r="K6" s="31" t="s">
        <v>16</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17</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18</v>
      </c>
      <c r="AL7" s="23"/>
      <c r="AM7" s="23"/>
      <c r="AN7" s="28" t="s">
        <v>1</v>
      </c>
      <c r="AO7" s="23"/>
      <c r="AP7" s="23"/>
      <c r="AQ7" s="23"/>
      <c r="AR7" s="21"/>
      <c r="BE7" s="32"/>
      <c r="BS7" s="18" t="s">
        <v>6</v>
      </c>
    </row>
    <row r="8" s="1" customFormat="1" ht="12" customHeight="1">
      <c r="B8" s="22"/>
      <c r="C8" s="23"/>
      <c r="D8" s="33" t="s">
        <v>19</v>
      </c>
      <c r="E8" s="23"/>
      <c r="F8" s="23"/>
      <c r="G8" s="23"/>
      <c r="H8" s="23"/>
      <c r="I8" s="23"/>
      <c r="J8" s="23"/>
      <c r="K8" s="28" t="s">
        <v>20</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21</v>
      </c>
      <c r="AL8" s="23"/>
      <c r="AM8" s="23"/>
      <c r="AN8" s="34" t="s">
        <v>22</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23</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24</v>
      </c>
      <c r="AL10" s="23"/>
      <c r="AM10" s="23"/>
      <c r="AN10" s="28" t="s">
        <v>1</v>
      </c>
      <c r="AO10" s="23"/>
      <c r="AP10" s="23"/>
      <c r="AQ10" s="23"/>
      <c r="AR10" s="21"/>
      <c r="BE10" s="32"/>
      <c r="BS10" s="18" t="s">
        <v>6</v>
      </c>
    </row>
    <row r="11" s="1" customFormat="1" ht="18.48" customHeight="1">
      <c r="B11" s="22"/>
      <c r="C11" s="23"/>
      <c r="D11" s="23"/>
      <c r="E11" s="28" t="s">
        <v>25</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26</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27</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24</v>
      </c>
      <c r="AL13" s="23"/>
      <c r="AM13" s="23"/>
      <c r="AN13" s="35" t="s">
        <v>28</v>
      </c>
      <c r="AO13" s="23"/>
      <c r="AP13" s="23"/>
      <c r="AQ13" s="23"/>
      <c r="AR13" s="21"/>
      <c r="BE13" s="32"/>
      <c r="BS13" s="18" t="s">
        <v>6</v>
      </c>
    </row>
    <row r="14">
      <c r="B14" s="22"/>
      <c r="C14" s="23"/>
      <c r="D14" s="23"/>
      <c r="E14" s="35" t="s">
        <v>28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26</v>
      </c>
      <c r="AL14" s="23"/>
      <c r="AM14" s="23"/>
      <c r="AN14" s="35" t="s">
        <v>28</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29</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24</v>
      </c>
      <c r="AL16" s="23"/>
      <c r="AM16" s="23"/>
      <c r="AN16" s="28" t="s">
        <v>30</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26</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24</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26</v>
      </c>
      <c r="AL20" s="23"/>
      <c r="AM20" s="23"/>
      <c r="AN20" s="28" t="s">
        <v>1</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76.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12</v>
      </c>
      <c r="D84" s="72"/>
      <c r="E84" s="72"/>
      <c r="F84" s="72"/>
      <c r="G84" s="72"/>
      <c r="H84" s="72"/>
      <c r="I84" s="72"/>
      <c r="J84" s="72"/>
      <c r="K84" s="72"/>
      <c r="L84" s="72" t="str">
        <f>K5</f>
        <v>25/2017-E2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15</v>
      </c>
      <c r="D85" s="76"/>
      <c r="E85" s="76"/>
      <c r="F85" s="76"/>
      <c r="G85" s="76"/>
      <c r="H85" s="76"/>
      <c r="I85" s="76"/>
      <c r="J85" s="76"/>
      <c r="K85" s="76"/>
      <c r="L85" s="77" t="str">
        <f>K6</f>
        <v>Zimní stadion - Stavební úpravy šaten Sokolov, č.p. 2527, k.ú. Sokolov - 2. etapa</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19</v>
      </c>
      <c r="D87" s="41"/>
      <c r="E87" s="41"/>
      <c r="F87" s="41"/>
      <c r="G87" s="41"/>
      <c r="H87" s="41"/>
      <c r="I87" s="41"/>
      <c r="J87" s="41"/>
      <c r="K87" s="41"/>
      <c r="L87" s="79" t="str">
        <f>IF(K8="","",K8)</f>
        <v>Sokolov</v>
      </c>
      <c r="M87" s="41"/>
      <c r="N87" s="41"/>
      <c r="O87" s="41"/>
      <c r="P87" s="41"/>
      <c r="Q87" s="41"/>
      <c r="R87" s="41"/>
      <c r="S87" s="41"/>
      <c r="T87" s="41"/>
      <c r="U87" s="41"/>
      <c r="V87" s="41"/>
      <c r="W87" s="41"/>
      <c r="X87" s="41"/>
      <c r="Y87" s="41"/>
      <c r="Z87" s="41"/>
      <c r="AA87" s="41"/>
      <c r="AB87" s="41"/>
      <c r="AC87" s="41"/>
      <c r="AD87" s="41"/>
      <c r="AE87" s="41"/>
      <c r="AF87" s="41"/>
      <c r="AG87" s="41"/>
      <c r="AH87" s="41"/>
      <c r="AI87" s="33" t="s">
        <v>21</v>
      </c>
      <c r="AJ87" s="41"/>
      <c r="AK87" s="41"/>
      <c r="AL87" s="41"/>
      <c r="AM87" s="80" t="str">
        <f>IF(AN8= "","",AN8)</f>
        <v>6. 3. 2018</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7.9" customHeight="1">
      <c r="A89" s="39"/>
      <c r="B89" s="40"/>
      <c r="C89" s="33" t="s">
        <v>23</v>
      </c>
      <c r="D89" s="41"/>
      <c r="E89" s="41"/>
      <c r="F89" s="41"/>
      <c r="G89" s="41"/>
      <c r="H89" s="41"/>
      <c r="I89" s="41"/>
      <c r="J89" s="41"/>
      <c r="K89" s="41"/>
      <c r="L89" s="72" t="str">
        <f>IF(E11= "","",E11)</f>
        <v>Město Sokolov, Rokycanova 1929</v>
      </c>
      <c r="M89" s="41"/>
      <c r="N89" s="41"/>
      <c r="O89" s="41"/>
      <c r="P89" s="41"/>
      <c r="Q89" s="41"/>
      <c r="R89" s="41"/>
      <c r="S89" s="41"/>
      <c r="T89" s="41"/>
      <c r="U89" s="41"/>
      <c r="V89" s="41"/>
      <c r="W89" s="41"/>
      <c r="X89" s="41"/>
      <c r="Y89" s="41"/>
      <c r="Z89" s="41"/>
      <c r="AA89" s="41"/>
      <c r="AB89" s="41"/>
      <c r="AC89" s="41"/>
      <c r="AD89" s="41"/>
      <c r="AE89" s="41"/>
      <c r="AF89" s="41"/>
      <c r="AG89" s="41"/>
      <c r="AH89" s="41"/>
      <c r="AI89" s="33" t="s">
        <v>29</v>
      </c>
      <c r="AJ89" s="41"/>
      <c r="AK89" s="41"/>
      <c r="AL89" s="41"/>
      <c r="AM89" s="81" t="str">
        <f>IF(E17="","",E17)</f>
        <v>Ing. Roman Gajdoš - G.Projekt</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27</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ROUND(SUM(AG95:AG101),2)</f>
        <v>0</v>
      </c>
      <c r="AH94" s="110"/>
      <c r="AI94" s="110"/>
      <c r="AJ94" s="110"/>
      <c r="AK94" s="110"/>
      <c r="AL94" s="110"/>
      <c r="AM94" s="110"/>
      <c r="AN94" s="111">
        <f>SUM(AG94,AT94)</f>
        <v>0</v>
      </c>
      <c r="AO94" s="111"/>
      <c r="AP94" s="111"/>
      <c r="AQ94" s="112" t="s">
        <v>1</v>
      </c>
      <c r="AR94" s="113"/>
      <c r="AS94" s="114">
        <f>ROUND(SUM(AS95:AS101),2)</f>
        <v>0</v>
      </c>
      <c r="AT94" s="115">
        <f>ROUND(SUM(AV94:AW94),2)</f>
        <v>0</v>
      </c>
      <c r="AU94" s="116">
        <f>ROUND(SUM(AU95:AU101),5)</f>
        <v>0</v>
      </c>
      <c r="AV94" s="115">
        <f>ROUND(AZ94*L29,2)</f>
        <v>0</v>
      </c>
      <c r="AW94" s="115">
        <f>ROUND(BA94*L30,2)</f>
        <v>0</v>
      </c>
      <c r="AX94" s="115">
        <f>ROUND(BB94*L29,2)</f>
        <v>0</v>
      </c>
      <c r="AY94" s="115">
        <f>ROUND(BC94*L30,2)</f>
        <v>0</v>
      </c>
      <c r="AZ94" s="115">
        <f>ROUND(SUM(AZ95:AZ101),2)</f>
        <v>0</v>
      </c>
      <c r="BA94" s="115">
        <f>ROUND(SUM(BA95:BA101),2)</f>
        <v>0</v>
      </c>
      <c r="BB94" s="115">
        <f>ROUND(SUM(BB95:BB101),2)</f>
        <v>0</v>
      </c>
      <c r="BC94" s="115">
        <f>ROUND(SUM(BC95:BC101),2)</f>
        <v>0</v>
      </c>
      <c r="BD94" s="117">
        <f>ROUND(SUM(BD95:BD101),2)</f>
        <v>0</v>
      </c>
      <c r="BE94" s="6"/>
      <c r="BS94" s="118" t="s">
        <v>76</v>
      </c>
      <c r="BT94" s="118" t="s">
        <v>77</v>
      </c>
      <c r="BU94" s="119" t="s">
        <v>78</v>
      </c>
      <c r="BV94" s="118" t="s">
        <v>79</v>
      </c>
      <c r="BW94" s="118" t="s">
        <v>5</v>
      </c>
      <c r="BX94" s="118" t="s">
        <v>80</v>
      </c>
      <c r="CL94" s="118" t="s">
        <v>1</v>
      </c>
    </row>
    <row r="95" s="7" customFormat="1" ht="16.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'ST-2 - Stavební část vč. ...'!J30</f>
        <v>0</v>
      </c>
      <c r="AH95" s="124"/>
      <c r="AI95" s="124"/>
      <c r="AJ95" s="124"/>
      <c r="AK95" s="124"/>
      <c r="AL95" s="124"/>
      <c r="AM95" s="124"/>
      <c r="AN95" s="125">
        <f>SUM(AG95,AT95)</f>
        <v>0</v>
      </c>
      <c r="AO95" s="124"/>
      <c r="AP95" s="124"/>
      <c r="AQ95" s="126" t="s">
        <v>84</v>
      </c>
      <c r="AR95" s="127"/>
      <c r="AS95" s="128">
        <v>0</v>
      </c>
      <c r="AT95" s="129">
        <f>ROUND(SUM(AV95:AW95),2)</f>
        <v>0</v>
      </c>
      <c r="AU95" s="130">
        <f>'ST-2 - Stavební část vč. ...'!P131</f>
        <v>0</v>
      </c>
      <c r="AV95" s="129">
        <f>'ST-2 - Stavební část vč. ...'!J33</f>
        <v>0</v>
      </c>
      <c r="AW95" s="129">
        <f>'ST-2 - Stavební část vč. ...'!J34</f>
        <v>0</v>
      </c>
      <c r="AX95" s="129">
        <f>'ST-2 - Stavební část vč. ...'!J35</f>
        <v>0</v>
      </c>
      <c r="AY95" s="129">
        <f>'ST-2 - Stavební část vč. ...'!J36</f>
        <v>0</v>
      </c>
      <c r="AZ95" s="129">
        <f>'ST-2 - Stavební část vč. ...'!F33</f>
        <v>0</v>
      </c>
      <c r="BA95" s="129">
        <f>'ST-2 - Stavební část vč. ...'!F34</f>
        <v>0</v>
      </c>
      <c r="BB95" s="129">
        <f>'ST-2 - Stavební část vč. ...'!F35</f>
        <v>0</v>
      </c>
      <c r="BC95" s="129">
        <f>'ST-2 - Stavební část vč. ...'!F36</f>
        <v>0</v>
      </c>
      <c r="BD95" s="131">
        <f>'ST-2 - Stavební část vč. ...'!F37</f>
        <v>0</v>
      </c>
      <c r="BE95" s="7"/>
      <c r="BT95" s="132" t="s">
        <v>85</v>
      </c>
      <c r="BV95" s="132" t="s">
        <v>79</v>
      </c>
      <c r="BW95" s="132" t="s">
        <v>86</v>
      </c>
      <c r="BX95" s="132" t="s">
        <v>5</v>
      </c>
      <c r="CL95" s="132" t="s">
        <v>1</v>
      </c>
      <c r="CM95" s="132" t="s">
        <v>87</v>
      </c>
    </row>
    <row r="96" s="7" customFormat="1" ht="16.5"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'ZTI - Zdravotechnika'!J30</f>
        <v>0</v>
      </c>
      <c r="AH96" s="124"/>
      <c r="AI96" s="124"/>
      <c r="AJ96" s="124"/>
      <c r="AK96" s="124"/>
      <c r="AL96" s="124"/>
      <c r="AM96" s="124"/>
      <c r="AN96" s="125">
        <f>SUM(AG96,AT96)</f>
        <v>0</v>
      </c>
      <c r="AO96" s="124"/>
      <c r="AP96" s="124"/>
      <c r="AQ96" s="126" t="s">
        <v>84</v>
      </c>
      <c r="AR96" s="127"/>
      <c r="AS96" s="128">
        <v>0</v>
      </c>
      <c r="AT96" s="129">
        <f>ROUND(SUM(AV96:AW96),2)</f>
        <v>0</v>
      </c>
      <c r="AU96" s="130">
        <f>'ZTI - Zdravotechnika'!P128</f>
        <v>0</v>
      </c>
      <c r="AV96" s="129">
        <f>'ZTI - Zdravotechnika'!J33</f>
        <v>0</v>
      </c>
      <c r="AW96" s="129">
        <f>'ZTI - Zdravotechnika'!J34</f>
        <v>0</v>
      </c>
      <c r="AX96" s="129">
        <f>'ZTI - Zdravotechnika'!J35</f>
        <v>0</v>
      </c>
      <c r="AY96" s="129">
        <f>'ZTI - Zdravotechnika'!J36</f>
        <v>0</v>
      </c>
      <c r="AZ96" s="129">
        <f>'ZTI - Zdravotechnika'!F33</f>
        <v>0</v>
      </c>
      <c r="BA96" s="129">
        <f>'ZTI - Zdravotechnika'!F34</f>
        <v>0</v>
      </c>
      <c r="BB96" s="129">
        <f>'ZTI - Zdravotechnika'!F35</f>
        <v>0</v>
      </c>
      <c r="BC96" s="129">
        <f>'ZTI - Zdravotechnika'!F36</f>
        <v>0</v>
      </c>
      <c r="BD96" s="131">
        <f>'ZTI - Zdravotechnika'!F37</f>
        <v>0</v>
      </c>
      <c r="BE96" s="7"/>
      <c r="BT96" s="132" t="s">
        <v>85</v>
      </c>
      <c r="BV96" s="132" t="s">
        <v>79</v>
      </c>
      <c r="BW96" s="132" t="s">
        <v>90</v>
      </c>
      <c r="BX96" s="132" t="s">
        <v>5</v>
      </c>
      <c r="CL96" s="132" t="s">
        <v>1</v>
      </c>
      <c r="CM96" s="132" t="s">
        <v>87</v>
      </c>
    </row>
    <row r="97" s="7" customFormat="1" ht="16.5" customHeight="1">
      <c r="A97" s="120" t="s">
        <v>81</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'VZT - Vzduchotechnika'!J30</f>
        <v>0</v>
      </c>
      <c r="AH97" s="124"/>
      <c r="AI97" s="124"/>
      <c r="AJ97" s="124"/>
      <c r="AK97" s="124"/>
      <c r="AL97" s="124"/>
      <c r="AM97" s="124"/>
      <c r="AN97" s="125">
        <f>SUM(AG97,AT97)</f>
        <v>0</v>
      </c>
      <c r="AO97" s="124"/>
      <c r="AP97" s="124"/>
      <c r="AQ97" s="126" t="s">
        <v>84</v>
      </c>
      <c r="AR97" s="127"/>
      <c r="AS97" s="128">
        <v>0</v>
      </c>
      <c r="AT97" s="129">
        <f>ROUND(SUM(AV97:AW97),2)</f>
        <v>0</v>
      </c>
      <c r="AU97" s="130">
        <f>'VZT - Vzduchotechnika'!P126</f>
        <v>0</v>
      </c>
      <c r="AV97" s="129">
        <f>'VZT - Vzduchotechnika'!J33</f>
        <v>0</v>
      </c>
      <c r="AW97" s="129">
        <f>'VZT - Vzduchotechnika'!J34</f>
        <v>0</v>
      </c>
      <c r="AX97" s="129">
        <f>'VZT - Vzduchotechnika'!J35</f>
        <v>0</v>
      </c>
      <c r="AY97" s="129">
        <f>'VZT - Vzduchotechnika'!J36</f>
        <v>0</v>
      </c>
      <c r="AZ97" s="129">
        <f>'VZT - Vzduchotechnika'!F33</f>
        <v>0</v>
      </c>
      <c r="BA97" s="129">
        <f>'VZT - Vzduchotechnika'!F34</f>
        <v>0</v>
      </c>
      <c r="BB97" s="129">
        <f>'VZT - Vzduchotechnika'!F35</f>
        <v>0</v>
      </c>
      <c r="BC97" s="129">
        <f>'VZT - Vzduchotechnika'!F36</f>
        <v>0</v>
      </c>
      <c r="BD97" s="131">
        <f>'VZT - Vzduchotechnika'!F37</f>
        <v>0</v>
      </c>
      <c r="BE97" s="7"/>
      <c r="BT97" s="132" t="s">
        <v>85</v>
      </c>
      <c r="BV97" s="132" t="s">
        <v>79</v>
      </c>
      <c r="BW97" s="132" t="s">
        <v>93</v>
      </c>
      <c r="BX97" s="132" t="s">
        <v>5</v>
      </c>
      <c r="CL97" s="132" t="s">
        <v>1</v>
      </c>
      <c r="CM97" s="132" t="s">
        <v>87</v>
      </c>
    </row>
    <row r="98" s="7" customFormat="1" ht="16.5" customHeight="1">
      <c r="A98" s="120" t="s">
        <v>81</v>
      </c>
      <c r="B98" s="121"/>
      <c r="C98" s="122"/>
      <c r="D98" s="123" t="s">
        <v>94</v>
      </c>
      <c r="E98" s="123"/>
      <c r="F98" s="123"/>
      <c r="G98" s="123"/>
      <c r="H98" s="123"/>
      <c r="I98" s="124"/>
      <c r="J98" s="123" t="s">
        <v>95</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'VYT - Vytápění'!J30</f>
        <v>0</v>
      </c>
      <c r="AH98" s="124"/>
      <c r="AI98" s="124"/>
      <c r="AJ98" s="124"/>
      <c r="AK98" s="124"/>
      <c r="AL98" s="124"/>
      <c r="AM98" s="124"/>
      <c r="AN98" s="125">
        <f>SUM(AG98,AT98)</f>
        <v>0</v>
      </c>
      <c r="AO98" s="124"/>
      <c r="AP98" s="124"/>
      <c r="AQ98" s="126" t="s">
        <v>84</v>
      </c>
      <c r="AR98" s="127"/>
      <c r="AS98" s="128">
        <v>0</v>
      </c>
      <c r="AT98" s="129">
        <f>ROUND(SUM(AV98:AW98),2)</f>
        <v>0</v>
      </c>
      <c r="AU98" s="130">
        <f>'VYT - Vytápění'!P122</f>
        <v>0</v>
      </c>
      <c r="AV98" s="129">
        <f>'VYT - Vytápění'!J33</f>
        <v>0</v>
      </c>
      <c r="AW98" s="129">
        <f>'VYT - Vytápění'!J34</f>
        <v>0</v>
      </c>
      <c r="AX98" s="129">
        <f>'VYT - Vytápění'!J35</f>
        <v>0</v>
      </c>
      <c r="AY98" s="129">
        <f>'VYT - Vytápění'!J36</f>
        <v>0</v>
      </c>
      <c r="AZ98" s="129">
        <f>'VYT - Vytápění'!F33</f>
        <v>0</v>
      </c>
      <c r="BA98" s="129">
        <f>'VYT - Vytápění'!F34</f>
        <v>0</v>
      </c>
      <c r="BB98" s="129">
        <f>'VYT - Vytápění'!F35</f>
        <v>0</v>
      </c>
      <c r="BC98" s="129">
        <f>'VYT - Vytápění'!F36</f>
        <v>0</v>
      </c>
      <c r="BD98" s="131">
        <f>'VYT - Vytápění'!F37</f>
        <v>0</v>
      </c>
      <c r="BE98" s="7"/>
      <c r="BT98" s="132" t="s">
        <v>85</v>
      </c>
      <c r="BV98" s="132" t="s">
        <v>79</v>
      </c>
      <c r="BW98" s="132" t="s">
        <v>96</v>
      </c>
      <c r="BX98" s="132" t="s">
        <v>5</v>
      </c>
      <c r="CL98" s="132" t="s">
        <v>1</v>
      </c>
      <c r="CM98" s="132" t="s">
        <v>87</v>
      </c>
    </row>
    <row r="99" s="7" customFormat="1" ht="16.5" customHeight="1">
      <c r="A99" s="120" t="s">
        <v>81</v>
      </c>
      <c r="B99" s="121"/>
      <c r="C99" s="122"/>
      <c r="D99" s="123" t="s">
        <v>97</v>
      </c>
      <c r="E99" s="123"/>
      <c r="F99" s="123"/>
      <c r="G99" s="123"/>
      <c r="H99" s="123"/>
      <c r="I99" s="124"/>
      <c r="J99" s="123" t="s">
        <v>98</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'EL - Silnoproud'!J30</f>
        <v>0</v>
      </c>
      <c r="AH99" s="124"/>
      <c r="AI99" s="124"/>
      <c r="AJ99" s="124"/>
      <c r="AK99" s="124"/>
      <c r="AL99" s="124"/>
      <c r="AM99" s="124"/>
      <c r="AN99" s="125">
        <f>SUM(AG99,AT99)</f>
        <v>0</v>
      </c>
      <c r="AO99" s="124"/>
      <c r="AP99" s="124"/>
      <c r="AQ99" s="126" t="s">
        <v>84</v>
      </c>
      <c r="AR99" s="127"/>
      <c r="AS99" s="128">
        <v>0</v>
      </c>
      <c r="AT99" s="129">
        <f>ROUND(SUM(AV99:AW99),2)</f>
        <v>0</v>
      </c>
      <c r="AU99" s="130">
        <f>'EL - Silnoproud'!P124</f>
        <v>0</v>
      </c>
      <c r="AV99" s="129">
        <f>'EL - Silnoproud'!J33</f>
        <v>0</v>
      </c>
      <c r="AW99" s="129">
        <f>'EL - Silnoproud'!J34</f>
        <v>0</v>
      </c>
      <c r="AX99" s="129">
        <f>'EL - Silnoproud'!J35</f>
        <v>0</v>
      </c>
      <c r="AY99" s="129">
        <f>'EL - Silnoproud'!J36</f>
        <v>0</v>
      </c>
      <c r="AZ99" s="129">
        <f>'EL - Silnoproud'!F33</f>
        <v>0</v>
      </c>
      <c r="BA99" s="129">
        <f>'EL - Silnoproud'!F34</f>
        <v>0</v>
      </c>
      <c r="BB99" s="129">
        <f>'EL - Silnoproud'!F35</f>
        <v>0</v>
      </c>
      <c r="BC99" s="129">
        <f>'EL - Silnoproud'!F36</f>
        <v>0</v>
      </c>
      <c r="BD99" s="131">
        <f>'EL - Silnoproud'!F37</f>
        <v>0</v>
      </c>
      <c r="BE99" s="7"/>
      <c r="BT99" s="132" t="s">
        <v>85</v>
      </c>
      <c r="BV99" s="132" t="s">
        <v>79</v>
      </c>
      <c r="BW99" s="132" t="s">
        <v>99</v>
      </c>
      <c r="BX99" s="132" t="s">
        <v>5</v>
      </c>
      <c r="CL99" s="132" t="s">
        <v>1</v>
      </c>
      <c r="CM99" s="132" t="s">
        <v>87</v>
      </c>
    </row>
    <row r="100" s="7" customFormat="1" ht="16.5" customHeight="1">
      <c r="A100" s="120" t="s">
        <v>81</v>
      </c>
      <c r="B100" s="121"/>
      <c r="C100" s="122"/>
      <c r="D100" s="123" t="s">
        <v>100</v>
      </c>
      <c r="E100" s="123"/>
      <c r="F100" s="123"/>
      <c r="G100" s="123"/>
      <c r="H100" s="123"/>
      <c r="I100" s="124"/>
      <c r="J100" s="123" t="s">
        <v>100</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'EPS - EPS'!J30</f>
        <v>0</v>
      </c>
      <c r="AH100" s="124"/>
      <c r="AI100" s="124"/>
      <c r="AJ100" s="124"/>
      <c r="AK100" s="124"/>
      <c r="AL100" s="124"/>
      <c r="AM100" s="124"/>
      <c r="AN100" s="125">
        <f>SUM(AG100,AT100)</f>
        <v>0</v>
      </c>
      <c r="AO100" s="124"/>
      <c r="AP100" s="124"/>
      <c r="AQ100" s="126" t="s">
        <v>84</v>
      </c>
      <c r="AR100" s="127"/>
      <c r="AS100" s="128">
        <v>0</v>
      </c>
      <c r="AT100" s="129">
        <f>ROUND(SUM(AV100:AW100),2)</f>
        <v>0</v>
      </c>
      <c r="AU100" s="130">
        <f>'EPS - EPS'!P118</f>
        <v>0</v>
      </c>
      <c r="AV100" s="129">
        <f>'EPS - EPS'!J33</f>
        <v>0</v>
      </c>
      <c r="AW100" s="129">
        <f>'EPS - EPS'!J34</f>
        <v>0</v>
      </c>
      <c r="AX100" s="129">
        <f>'EPS - EPS'!J35</f>
        <v>0</v>
      </c>
      <c r="AY100" s="129">
        <f>'EPS - EPS'!J36</f>
        <v>0</v>
      </c>
      <c r="AZ100" s="129">
        <f>'EPS - EPS'!F33</f>
        <v>0</v>
      </c>
      <c r="BA100" s="129">
        <f>'EPS - EPS'!F34</f>
        <v>0</v>
      </c>
      <c r="BB100" s="129">
        <f>'EPS - EPS'!F35</f>
        <v>0</v>
      </c>
      <c r="BC100" s="129">
        <f>'EPS - EPS'!F36</f>
        <v>0</v>
      </c>
      <c r="BD100" s="131">
        <f>'EPS - EPS'!F37</f>
        <v>0</v>
      </c>
      <c r="BE100" s="7"/>
      <c r="BT100" s="132" t="s">
        <v>85</v>
      </c>
      <c r="BV100" s="132" t="s">
        <v>79</v>
      </c>
      <c r="BW100" s="132" t="s">
        <v>101</v>
      </c>
      <c r="BX100" s="132" t="s">
        <v>5</v>
      </c>
      <c r="CL100" s="132" t="s">
        <v>1</v>
      </c>
      <c r="CM100" s="132" t="s">
        <v>87</v>
      </c>
    </row>
    <row r="101" s="7" customFormat="1" ht="16.5" customHeight="1">
      <c r="A101" s="120" t="s">
        <v>81</v>
      </c>
      <c r="B101" s="121"/>
      <c r="C101" s="122"/>
      <c r="D101" s="123" t="s">
        <v>102</v>
      </c>
      <c r="E101" s="123"/>
      <c r="F101" s="123"/>
      <c r="G101" s="123"/>
      <c r="H101" s="123"/>
      <c r="I101" s="124"/>
      <c r="J101" s="123" t="s">
        <v>103</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5">
        <f>'VRN - Vedlejší rozpočtové...'!J30</f>
        <v>0</v>
      </c>
      <c r="AH101" s="124"/>
      <c r="AI101" s="124"/>
      <c r="AJ101" s="124"/>
      <c r="AK101" s="124"/>
      <c r="AL101" s="124"/>
      <c r="AM101" s="124"/>
      <c r="AN101" s="125">
        <f>SUM(AG101,AT101)</f>
        <v>0</v>
      </c>
      <c r="AO101" s="124"/>
      <c r="AP101" s="124"/>
      <c r="AQ101" s="126" t="s">
        <v>84</v>
      </c>
      <c r="AR101" s="127"/>
      <c r="AS101" s="133">
        <v>0</v>
      </c>
      <c r="AT101" s="134">
        <f>ROUND(SUM(AV101:AW101),2)</f>
        <v>0</v>
      </c>
      <c r="AU101" s="135">
        <f>'VRN - Vedlejší rozpočtové...'!P122</f>
        <v>0</v>
      </c>
      <c r="AV101" s="134">
        <f>'VRN - Vedlejší rozpočtové...'!J33</f>
        <v>0</v>
      </c>
      <c r="AW101" s="134">
        <f>'VRN - Vedlejší rozpočtové...'!J34</f>
        <v>0</v>
      </c>
      <c r="AX101" s="134">
        <f>'VRN - Vedlejší rozpočtové...'!J35</f>
        <v>0</v>
      </c>
      <c r="AY101" s="134">
        <f>'VRN - Vedlejší rozpočtové...'!J36</f>
        <v>0</v>
      </c>
      <c r="AZ101" s="134">
        <f>'VRN - Vedlejší rozpočtové...'!F33</f>
        <v>0</v>
      </c>
      <c r="BA101" s="134">
        <f>'VRN - Vedlejší rozpočtové...'!F34</f>
        <v>0</v>
      </c>
      <c r="BB101" s="134">
        <f>'VRN - Vedlejší rozpočtové...'!F35</f>
        <v>0</v>
      </c>
      <c r="BC101" s="134">
        <f>'VRN - Vedlejší rozpočtové...'!F36</f>
        <v>0</v>
      </c>
      <c r="BD101" s="136">
        <f>'VRN - Vedlejší rozpočtové...'!F37</f>
        <v>0</v>
      </c>
      <c r="BE101" s="7"/>
      <c r="BT101" s="132" t="s">
        <v>85</v>
      </c>
      <c r="BV101" s="132" t="s">
        <v>79</v>
      </c>
      <c r="BW101" s="132" t="s">
        <v>104</v>
      </c>
      <c r="BX101" s="132" t="s">
        <v>5</v>
      </c>
      <c r="CL101" s="132" t="s">
        <v>1</v>
      </c>
      <c r="CM101" s="132" t="s">
        <v>87</v>
      </c>
    </row>
    <row r="102" s="2" customFormat="1" ht="30" customHeight="1">
      <c r="A102" s="39"/>
      <c r="B102" s="40"/>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5"/>
      <c r="AS102" s="39"/>
      <c r="AT102" s="39"/>
      <c r="AU102" s="39"/>
      <c r="AV102" s="39"/>
      <c r="AW102" s="39"/>
      <c r="AX102" s="39"/>
      <c r="AY102" s="39"/>
      <c r="AZ102" s="39"/>
      <c r="BA102" s="39"/>
      <c r="BB102" s="39"/>
      <c r="BC102" s="39"/>
      <c r="BD102" s="39"/>
      <c r="BE102" s="39"/>
    </row>
    <row r="103" s="2" customFormat="1" ht="6.96" customHeight="1">
      <c r="A103" s="39"/>
      <c r="B103" s="67"/>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45"/>
      <c r="AS103" s="39"/>
      <c r="AT103" s="39"/>
      <c r="AU103" s="39"/>
      <c r="AV103" s="39"/>
      <c r="AW103" s="39"/>
      <c r="AX103" s="39"/>
      <c r="AY103" s="39"/>
      <c r="AZ103" s="39"/>
      <c r="BA103" s="39"/>
      <c r="BB103" s="39"/>
      <c r="BC103" s="39"/>
      <c r="BD103" s="39"/>
      <c r="BE103" s="39"/>
    </row>
  </sheetData>
  <sheetProtection sheet="1" formatColumns="0" formatRows="0" objects="1" scenarios="1" spinCount="100000" saltValue="kujLw9m5r2SfGw7GHK0ZOZLUWBzYFBUhlSnWL3V8lq3kfRbfHH2FVjCgoOdGjMxRirrlRN3DN1RXz7IZ84Nwjw==" hashValue="yRxsF5J6BWjL/rIt2gFzXwY0SO82IlJl+wvFfODpQc4GkcA9nSVBIrxOOujsTD84vCEhnI+KYw1Uvfs6pwky+g==" algorithmName="SHA-512" password="CC35"/>
  <mergeCells count="66">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101:AP101"/>
    <mergeCell ref="AN98:AP98"/>
    <mergeCell ref="AN99:AP99"/>
    <mergeCell ref="AN100:AP100"/>
    <mergeCell ref="C92:G92"/>
    <mergeCell ref="I92:AF92"/>
    <mergeCell ref="D95:H95"/>
    <mergeCell ref="J95:AF95"/>
    <mergeCell ref="D96:H96"/>
    <mergeCell ref="J96:AF96"/>
    <mergeCell ref="D97:H97"/>
    <mergeCell ref="J97:AF97"/>
    <mergeCell ref="D98:H98"/>
    <mergeCell ref="J98:AF98"/>
    <mergeCell ref="D99:H99"/>
    <mergeCell ref="J99:AF99"/>
    <mergeCell ref="D100:H100"/>
    <mergeCell ref="J100:AF100"/>
    <mergeCell ref="D101:H101"/>
    <mergeCell ref="J101:AF101"/>
    <mergeCell ref="AN92:AP92"/>
    <mergeCell ref="AG92:AM92"/>
    <mergeCell ref="AN95:AP95"/>
    <mergeCell ref="AG95:AM95"/>
    <mergeCell ref="AN96:AP96"/>
    <mergeCell ref="AG96:AM96"/>
    <mergeCell ref="AN97:AP97"/>
    <mergeCell ref="AG97:AM97"/>
    <mergeCell ref="AG98:AM98"/>
    <mergeCell ref="AG99:AM99"/>
    <mergeCell ref="AG100:AM100"/>
    <mergeCell ref="AG101:AM101"/>
    <mergeCell ref="AG94:AM94"/>
    <mergeCell ref="AN94:AP94"/>
  </mergeCells>
  <hyperlinks>
    <hyperlink ref="A95" location="'ST-2 - Stavební část vč. ...'!C2" display="/"/>
    <hyperlink ref="A96" location="'ZTI - Zdravotechnika'!C2" display="/"/>
    <hyperlink ref="A97" location="'VZT - Vzduchotechnika'!C2" display="/"/>
    <hyperlink ref="A98" location="'VYT - Vytápění'!C2" display="/"/>
    <hyperlink ref="A99" location="'EL - Silnoproud'!C2" display="/"/>
    <hyperlink ref="A100" location="'EPS - EPS'!C2" display="/"/>
    <hyperlink ref="A101"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8" t="s">
        <v>86</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5.5"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107</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6. 3. 2018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ROUND(J131,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ROUND((SUM(BE131:BE520)),  2)</f>
        <v>0</v>
      </c>
      <c r="G33" s="39"/>
      <c r="H33" s="39"/>
      <c r="I33" s="163">
        <v>0.20999999999999999</v>
      </c>
      <c r="J33" s="162">
        <f>ROUND(((SUM(BE131:BE520))*I33),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ROUND((SUM(BF131:BF520)),  2)</f>
        <v>0</v>
      </c>
      <c r="G34" s="39"/>
      <c r="H34" s="39"/>
      <c r="I34" s="163">
        <v>0.14999999999999999</v>
      </c>
      <c r="J34" s="162">
        <f>ROUND(((SUM(BF131:BF520))*I34),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ROUND((SUM(BG131:BG520)),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ROUND((SUM(BH131:BH520)),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ROUND((SUM(BI131:BI520)),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5.5"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ST-2 - Stavební část vč. profesí - 2.ETAPA</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6. 3. 2018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J131</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113</v>
      </c>
      <c r="E97" s="197"/>
      <c r="F97" s="197"/>
      <c r="G97" s="197"/>
      <c r="H97" s="197"/>
      <c r="I97" s="198"/>
      <c r="J97" s="199">
        <f>J132</f>
        <v>0</v>
      </c>
      <c r="K97" s="195"/>
      <c r="L97" s="200"/>
      <c r="S97" s="9"/>
      <c r="T97" s="9"/>
      <c r="U97" s="9"/>
      <c r="V97" s="9"/>
      <c r="W97" s="9"/>
      <c r="X97" s="9"/>
      <c r="Y97" s="9"/>
      <c r="Z97" s="9"/>
      <c r="AA97" s="9"/>
      <c r="AB97" s="9"/>
      <c r="AC97" s="9"/>
      <c r="AD97" s="9"/>
      <c r="AE97" s="9"/>
    </row>
    <row r="98" s="10" customFormat="1" ht="19.92" customHeight="1">
      <c r="A98" s="10"/>
      <c r="B98" s="201"/>
      <c r="C98" s="202"/>
      <c r="D98" s="203" t="s">
        <v>114</v>
      </c>
      <c r="E98" s="204"/>
      <c r="F98" s="204"/>
      <c r="G98" s="204"/>
      <c r="H98" s="204"/>
      <c r="I98" s="205"/>
      <c r="J98" s="206">
        <f>J133</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115</v>
      </c>
      <c r="E99" s="204"/>
      <c r="F99" s="204"/>
      <c r="G99" s="204"/>
      <c r="H99" s="204"/>
      <c r="I99" s="205"/>
      <c r="J99" s="206">
        <f>J138</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116</v>
      </c>
      <c r="E100" s="204"/>
      <c r="F100" s="204"/>
      <c r="G100" s="204"/>
      <c r="H100" s="204"/>
      <c r="I100" s="205"/>
      <c r="J100" s="206">
        <f>J178</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117</v>
      </c>
      <c r="E101" s="204"/>
      <c r="F101" s="204"/>
      <c r="G101" s="204"/>
      <c r="H101" s="204"/>
      <c r="I101" s="205"/>
      <c r="J101" s="206">
        <f>J247</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118</v>
      </c>
      <c r="E102" s="204"/>
      <c r="F102" s="204"/>
      <c r="G102" s="204"/>
      <c r="H102" s="204"/>
      <c r="I102" s="205"/>
      <c r="J102" s="206">
        <f>J302</f>
        <v>0</v>
      </c>
      <c r="K102" s="202"/>
      <c r="L102" s="207"/>
      <c r="S102" s="10"/>
      <c r="T102" s="10"/>
      <c r="U102" s="10"/>
      <c r="V102" s="10"/>
      <c r="W102" s="10"/>
      <c r="X102" s="10"/>
      <c r="Y102" s="10"/>
      <c r="Z102" s="10"/>
      <c r="AA102" s="10"/>
      <c r="AB102" s="10"/>
      <c r="AC102" s="10"/>
      <c r="AD102" s="10"/>
      <c r="AE102" s="10"/>
    </row>
    <row r="103" s="10" customFormat="1" ht="19.92" customHeight="1">
      <c r="A103" s="10"/>
      <c r="B103" s="201"/>
      <c r="C103" s="202"/>
      <c r="D103" s="203" t="s">
        <v>119</v>
      </c>
      <c r="E103" s="204"/>
      <c r="F103" s="204"/>
      <c r="G103" s="204"/>
      <c r="H103" s="204"/>
      <c r="I103" s="205"/>
      <c r="J103" s="206">
        <f>J312</f>
        <v>0</v>
      </c>
      <c r="K103" s="202"/>
      <c r="L103" s="207"/>
      <c r="S103" s="10"/>
      <c r="T103" s="10"/>
      <c r="U103" s="10"/>
      <c r="V103" s="10"/>
      <c r="W103" s="10"/>
      <c r="X103" s="10"/>
      <c r="Y103" s="10"/>
      <c r="Z103" s="10"/>
      <c r="AA103" s="10"/>
      <c r="AB103" s="10"/>
      <c r="AC103" s="10"/>
      <c r="AD103" s="10"/>
      <c r="AE103" s="10"/>
    </row>
    <row r="104" s="9" customFormat="1" ht="24.96" customHeight="1">
      <c r="A104" s="9"/>
      <c r="B104" s="194"/>
      <c r="C104" s="195"/>
      <c r="D104" s="196" t="s">
        <v>120</v>
      </c>
      <c r="E104" s="197"/>
      <c r="F104" s="197"/>
      <c r="G104" s="197"/>
      <c r="H104" s="197"/>
      <c r="I104" s="198"/>
      <c r="J104" s="199">
        <f>J315</f>
        <v>0</v>
      </c>
      <c r="K104" s="195"/>
      <c r="L104" s="200"/>
      <c r="S104" s="9"/>
      <c r="T104" s="9"/>
      <c r="U104" s="9"/>
      <c r="V104" s="9"/>
      <c r="W104" s="9"/>
      <c r="X104" s="9"/>
      <c r="Y104" s="9"/>
      <c r="Z104" s="9"/>
      <c r="AA104" s="9"/>
      <c r="AB104" s="9"/>
      <c r="AC104" s="9"/>
      <c r="AD104" s="9"/>
      <c r="AE104" s="9"/>
    </row>
    <row r="105" s="10" customFormat="1" ht="19.92" customHeight="1">
      <c r="A105" s="10"/>
      <c r="B105" s="201"/>
      <c r="C105" s="202"/>
      <c r="D105" s="203" t="s">
        <v>121</v>
      </c>
      <c r="E105" s="204"/>
      <c r="F105" s="204"/>
      <c r="G105" s="204"/>
      <c r="H105" s="204"/>
      <c r="I105" s="205"/>
      <c r="J105" s="206">
        <f>J316</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122</v>
      </c>
      <c r="E106" s="204"/>
      <c r="F106" s="204"/>
      <c r="G106" s="204"/>
      <c r="H106" s="204"/>
      <c r="I106" s="205"/>
      <c r="J106" s="206">
        <f>J345</f>
        <v>0</v>
      </c>
      <c r="K106" s="202"/>
      <c r="L106" s="207"/>
      <c r="S106" s="10"/>
      <c r="T106" s="10"/>
      <c r="U106" s="10"/>
      <c r="V106" s="10"/>
      <c r="W106" s="10"/>
      <c r="X106" s="10"/>
      <c r="Y106" s="10"/>
      <c r="Z106" s="10"/>
      <c r="AA106" s="10"/>
      <c r="AB106" s="10"/>
      <c r="AC106" s="10"/>
      <c r="AD106" s="10"/>
      <c r="AE106" s="10"/>
    </row>
    <row r="107" s="10" customFormat="1" ht="19.92" customHeight="1">
      <c r="A107" s="10"/>
      <c r="B107" s="201"/>
      <c r="C107" s="202"/>
      <c r="D107" s="203" t="s">
        <v>123</v>
      </c>
      <c r="E107" s="204"/>
      <c r="F107" s="204"/>
      <c r="G107" s="204"/>
      <c r="H107" s="204"/>
      <c r="I107" s="205"/>
      <c r="J107" s="206">
        <f>J366</f>
        <v>0</v>
      </c>
      <c r="K107" s="202"/>
      <c r="L107" s="207"/>
      <c r="S107" s="10"/>
      <c r="T107" s="10"/>
      <c r="U107" s="10"/>
      <c r="V107" s="10"/>
      <c r="W107" s="10"/>
      <c r="X107" s="10"/>
      <c r="Y107" s="10"/>
      <c r="Z107" s="10"/>
      <c r="AA107" s="10"/>
      <c r="AB107" s="10"/>
      <c r="AC107" s="10"/>
      <c r="AD107" s="10"/>
      <c r="AE107" s="10"/>
    </row>
    <row r="108" s="10" customFormat="1" ht="19.92" customHeight="1">
      <c r="A108" s="10"/>
      <c r="B108" s="201"/>
      <c r="C108" s="202"/>
      <c r="D108" s="203" t="s">
        <v>124</v>
      </c>
      <c r="E108" s="204"/>
      <c r="F108" s="204"/>
      <c r="G108" s="204"/>
      <c r="H108" s="204"/>
      <c r="I108" s="205"/>
      <c r="J108" s="206">
        <f>J416</f>
        <v>0</v>
      </c>
      <c r="K108" s="202"/>
      <c r="L108" s="207"/>
      <c r="S108" s="10"/>
      <c r="T108" s="10"/>
      <c r="U108" s="10"/>
      <c r="V108" s="10"/>
      <c r="W108" s="10"/>
      <c r="X108" s="10"/>
      <c r="Y108" s="10"/>
      <c r="Z108" s="10"/>
      <c r="AA108" s="10"/>
      <c r="AB108" s="10"/>
      <c r="AC108" s="10"/>
      <c r="AD108" s="10"/>
      <c r="AE108" s="10"/>
    </row>
    <row r="109" s="10" customFormat="1" ht="19.92" customHeight="1">
      <c r="A109" s="10"/>
      <c r="B109" s="201"/>
      <c r="C109" s="202"/>
      <c r="D109" s="203" t="s">
        <v>125</v>
      </c>
      <c r="E109" s="204"/>
      <c r="F109" s="204"/>
      <c r="G109" s="204"/>
      <c r="H109" s="204"/>
      <c r="I109" s="205"/>
      <c r="J109" s="206">
        <f>J451</f>
        <v>0</v>
      </c>
      <c r="K109" s="202"/>
      <c r="L109" s="207"/>
      <c r="S109" s="10"/>
      <c r="T109" s="10"/>
      <c r="U109" s="10"/>
      <c r="V109" s="10"/>
      <c r="W109" s="10"/>
      <c r="X109" s="10"/>
      <c r="Y109" s="10"/>
      <c r="Z109" s="10"/>
      <c r="AA109" s="10"/>
      <c r="AB109" s="10"/>
      <c r="AC109" s="10"/>
      <c r="AD109" s="10"/>
      <c r="AE109" s="10"/>
    </row>
    <row r="110" s="10" customFormat="1" ht="19.92" customHeight="1">
      <c r="A110" s="10"/>
      <c r="B110" s="201"/>
      <c r="C110" s="202"/>
      <c r="D110" s="203" t="s">
        <v>126</v>
      </c>
      <c r="E110" s="204"/>
      <c r="F110" s="204"/>
      <c r="G110" s="204"/>
      <c r="H110" s="204"/>
      <c r="I110" s="205"/>
      <c r="J110" s="206">
        <f>J493</f>
        <v>0</v>
      </c>
      <c r="K110" s="202"/>
      <c r="L110" s="207"/>
      <c r="S110" s="10"/>
      <c r="T110" s="10"/>
      <c r="U110" s="10"/>
      <c r="V110" s="10"/>
      <c r="W110" s="10"/>
      <c r="X110" s="10"/>
      <c r="Y110" s="10"/>
      <c r="Z110" s="10"/>
      <c r="AA110" s="10"/>
      <c r="AB110" s="10"/>
      <c r="AC110" s="10"/>
      <c r="AD110" s="10"/>
      <c r="AE110" s="10"/>
    </row>
    <row r="111" s="10" customFormat="1" ht="19.92" customHeight="1">
      <c r="A111" s="10"/>
      <c r="B111" s="201"/>
      <c r="C111" s="202"/>
      <c r="D111" s="203" t="s">
        <v>127</v>
      </c>
      <c r="E111" s="204"/>
      <c r="F111" s="204"/>
      <c r="G111" s="204"/>
      <c r="H111" s="204"/>
      <c r="I111" s="205"/>
      <c r="J111" s="206">
        <f>J505</f>
        <v>0</v>
      </c>
      <c r="K111" s="202"/>
      <c r="L111" s="207"/>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184"/>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187"/>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128</v>
      </c>
      <c r="D118" s="41"/>
      <c r="E118" s="41"/>
      <c r="F118" s="41"/>
      <c r="G118" s="41"/>
      <c r="H118" s="41"/>
      <c r="I118" s="145"/>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15</v>
      </c>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2" customFormat="1" ht="25.5" customHeight="1">
      <c r="A121" s="39"/>
      <c r="B121" s="40"/>
      <c r="C121" s="41"/>
      <c r="D121" s="41"/>
      <c r="E121" s="188" t="str">
        <f>E7</f>
        <v>Zimní stadion - Stavební úpravy šaten Sokolov, č.p. 2527, k.ú. Sokolov - 2. etapa</v>
      </c>
      <c r="F121" s="33"/>
      <c r="G121" s="33"/>
      <c r="H121" s="33"/>
      <c r="I121" s="145"/>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106</v>
      </c>
      <c r="D122" s="41"/>
      <c r="E122" s="41"/>
      <c r="F122" s="41"/>
      <c r="G122" s="41"/>
      <c r="H122" s="41"/>
      <c r="I122" s="145"/>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E9</f>
        <v>ST-2 - Stavební část vč. profesí - 2.ETAPA</v>
      </c>
      <c r="F123" s="41"/>
      <c r="G123" s="41"/>
      <c r="H123" s="41"/>
      <c r="I123" s="145"/>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145"/>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19</v>
      </c>
      <c r="D125" s="41"/>
      <c r="E125" s="41"/>
      <c r="F125" s="28" t="str">
        <f>F12</f>
        <v>Sokolov</v>
      </c>
      <c r="G125" s="41"/>
      <c r="H125" s="41"/>
      <c r="I125" s="148" t="s">
        <v>21</v>
      </c>
      <c r="J125" s="80" t="str">
        <f>IF(J12="","",J12)</f>
        <v>6. 3. 2018</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145"/>
      <c r="J126" s="41"/>
      <c r="K126" s="41"/>
      <c r="L126" s="64"/>
      <c r="S126" s="39"/>
      <c r="T126" s="39"/>
      <c r="U126" s="39"/>
      <c r="V126" s="39"/>
      <c r="W126" s="39"/>
      <c r="X126" s="39"/>
      <c r="Y126" s="39"/>
      <c r="Z126" s="39"/>
      <c r="AA126" s="39"/>
      <c r="AB126" s="39"/>
      <c r="AC126" s="39"/>
      <c r="AD126" s="39"/>
      <c r="AE126" s="39"/>
    </row>
    <row r="127" s="2" customFormat="1" ht="27.9" customHeight="1">
      <c r="A127" s="39"/>
      <c r="B127" s="40"/>
      <c r="C127" s="33" t="s">
        <v>23</v>
      </c>
      <c r="D127" s="41"/>
      <c r="E127" s="41"/>
      <c r="F127" s="28" t="str">
        <f>E15</f>
        <v>Město Sokolov, Rokycanova 1929</v>
      </c>
      <c r="G127" s="41"/>
      <c r="H127" s="41"/>
      <c r="I127" s="148" t="s">
        <v>29</v>
      </c>
      <c r="J127" s="37" t="str">
        <f>E21</f>
        <v>Ing. Roman Gajdoš - G.Projekt</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27</v>
      </c>
      <c r="D128" s="41"/>
      <c r="E128" s="41"/>
      <c r="F128" s="28" t="str">
        <f>IF(E18="","",E18)</f>
        <v>Vyplň údaj</v>
      </c>
      <c r="G128" s="41"/>
      <c r="H128" s="41"/>
      <c r="I128" s="148" t="s">
        <v>33</v>
      </c>
      <c r="J128" s="37" t="str">
        <f>E24</f>
        <v xml:space="preserve"> </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145"/>
      <c r="J129" s="41"/>
      <c r="K129" s="41"/>
      <c r="L129" s="64"/>
      <c r="S129" s="39"/>
      <c r="T129" s="39"/>
      <c r="U129" s="39"/>
      <c r="V129" s="39"/>
      <c r="W129" s="39"/>
      <c r="X129" s="39"/>
      <c r="Y129" s="39"/>
      <c r="Z129" s="39"/>
      <c r="AA129" s="39"/>
      <c r="AB129" s="39"/>
      <c r="AC129" s="39"/>
      <c r="AD129" s="39"/>
      <c r="AE129" s="39"/>
    </row>
    <row r="130" s="11" customFormat="1" ht="29.28" customHeight="1">
      <c r="A130" s="208"/>
      <c r="B130" s="209"/>
      <c r="C130" s="210" t="s">
        <v>129</v>
      </c>
      <c r="D130" s="211" t="s">
        <v>62</v>
      </c>
      <c r="E130" s="211" t="s">
        <v>58</v>
      </c>
      <c r="F130" s="211" t="s">
        <v>59</v>
      </c>
      <c r="G130" s="211" t="s">
        <v>130</v>
      </c>
      <c r="H130" s="211" t="s">
        <v>131</v>
      </c>
      <c r="I130" s="212" t="s">
        <v>132</v>
      </c>
      <c r="J130" s="211" t="s">
        <v>110</v>
      </c>
      <c r="K130" s="213" t="s">
        <v>133</v>
      </c>
      <c r="L130" s="214"/>
      <c r="M130" s="101" t="s">
        <v>1</v>
      </c>
      <c r="N130" s="102" t="s">
        <v>41</v>
      </c>
      <c r="O130" s="102" t="s">
        <v>134</v>
      </c>
      <c r="P130" s="102" t="s">
        <v>135</v>
      </c>
      <c r="Q130" s="102" t="s">
        <v>136</v>
      </c>
      <c r="R130" s="102" t="s">
        <v>137</v>
      </c>
      <c r="S130" s="102" t="s">
        <v>138</v>
      </c>
      <c r="T130" s="103" t="s">
        <v>139</v>
      </c>
      <c r="U130" s="208"/>
      <c r="V130" s="208"/>
      <c r="W130" s="208"/>
      <c r="X130" s="208"/>
      <c r="Y130" s="208"/>
      <c r="Z130" s="208"/>
      <c r="AA130" s="208"/>
      <c r="AB130" s="208"/>
      <c r="AC130" s="208"/>
      <c r="AD130" s="208"/>
      <c r="AE130" s="208"/>
    </row>
    <row r="131" s="2" customFormat="1" ht="22.8" customHeight="1">
      <c r="A131" s="39"/>
      <c r="B131" s="40"/>
      <c r="C131" s="108" t="s">
        <v>140</v>
      </c>
      <c r="D131" s="41"/>
      <c r="E131" s="41"/>
      <c r="F131" s="41"/>
      <c r="G131" s="41"/>
      <c r="H131" s="41"/>
      <c r="I131" s="145"/>
      <c r="J131" s="215">
        <f>BK131</f>
        <v>0</v>
      </c>
      <c r="K131" s="41"/>
      <c r="L131" s="45"/>
      <c r="M131" s="104"/>
      <c r="N131" s="216"/>
      <c r="O131" s="105"/>
      <c r="P131" s="217">
        <f>P132+P315</f>
        <v>0</v>
      </c>
      <c r="Q131" s="105"/>
      <c r="R131" s="217">
        <f>R132+R315</f>
        <v>41.791469190481997</v>
      </c>
      <c r="S131" s="105"/>
      <c r="T131" s="218">
        <f>T132+T315</f>
        <v>33.748824300000003</v>
      </c>
      <c r="U131" s="39"/>
      <c r="V131" s="39"/>
      <c r="W131" s="39"/>
      <c r="X131" s="39"/>
      <c r="Y131" s="39"/>
      <c r="Z131" s="39"/>
      <c r="AA131" s="39"/>
      <c r="AB131" s="39"/>
      <c r="AC131" s="39"/>
      <c r="AD131" s="39"/>
      <c r="AE131" s="39"/>
      <c r="AT131" s="18" t="s">
        <v>76</v>
      </c>
      <c r="AU131" s="18" t="s">
        <v>112</v>
      </c>
      <c r="BK131" s="219">
        <f>BK132+BK315</f>
        <v>0</v>
      </c>
    </row>
    <row r="132" s="12" customFormat="1" ht="25.92" customHeight="1">
      <c r="A132" s="12"/>
      <c r="B132" s="220"/>
      <c r="C132" s="221"/>
      <c r="D132" s="222" t="s">
        <v>76</v>
      </c>
      <c r="E132" s="223" t="s">
        <v>141</v>
      </c>
      <c r="F132" s="223" t="s">
        <v>142</v>
      </c>
      <c r="G132" s="221"/>
      <c r="H132" s="221"/>
      <c r="I132" s="224"/>
      <c r="J132" s="225">
        <f>BK132</f>
        <v>0</v>
      </c>
      <c r="K132" s="221"/>
      <c r="L132" s="226"/>
      <c r="M132" s="227"/>
      <c r="N132" s="228"/>
      <c r="O132" s="228"/>
      <c r="P132" s="229">
        <f>P133+P138+P178+P247+P302+P312</f>
        <v>0</v>
      </c>
      <c r="Q132" s="228"/>
      <c r="R132" s="229">
        <f>R133+R138+R178+R247+R302+R312</f>
        <v>32.769048515702998</v>
      </c>
      <c r="S132" s="228"/>
      <c r="T132" s="230">
        <f>T133+T138+T178+T247+T302+T312</f>
        <v>29.384300000000003</v>
      </c>
      <c r="U132" s="12"/>
      <c r="V132" s="12"/>
      <c r="W132" s="12"/>
      <c r="X132" s="12"/>
      <c r="Y132" s="12"/>
      <c r="Z132" s="12"/>
      <c r="AA132" s="12"/>
      <c r="AB132" s="12"/>
      <c r="AC132" s="12"/>
      <c r="AD132" s="12"/>
      <c r="AE132" s="12"/>
      <c r="AR132" s="231" t="s">
        <v>85</v>
      </c>
      <c r="AT132" s="232" t="s">
        <v>76</v>
      </c>
      <c r="AU132" s="232" t="s">
        <v>77</v>
      </c>
      <c r="AY132" s="231" t="s">
        <v>143</v>
      </c>
      <c r="BK132" s="233">
        <f>BK133+BK138+BK178+BK247+BK302+BK312</f>
        <v>0</v>
      </c>
    </row>
    <row r="133" s="12" customFormat="1" ht="22.8" customHeight="1">
      <c r="A133" s="12"/>
      <c r="B133" s="220"/>
      <c r="C133" s="221"/>
      <c r="D133" s="222" t="s">
        <v>76</v>
      </c>
      <c r="E133" s="234" t="s">
        <v>87</v>
      </c>
      <c r="F133" s="234" t="s">
        <v>144</v>
      </c>
      <c r="G133" s="221"/>
      <c r="H133" s="221"/>
      <c r="I133" s="224"/>
      <c r="J133" s="235">
        <f>BK133</f>
        <v>0</v>
      </c>
      <c r="K133" s="221"/>
      <c r="L133" s="226"/>
      <c r="M133" s="227"/>
      <c r="N133" s="228"/>
      <c r="O133" s="228"/>
      <c r="P133" s="229">
        <f>SUM(P134:P137)</f>
        <v>0</v>
      </c>
      <c r="Q133" s="228"/>
      <c r="R133" s="229">
        <f>SUM(R134:R137)</f>
        <v>11.879999999999999</v>
      </c>
      <c r="S133" s="228"/>
      <c r="T133" s="230">
        <f>SUM(T134:T137)</f>
        <v>0</v>
      </c>
      <c r="U133" s="12"/>
      <c r="V133" s="12"/>
      <c r="W133" s="12"/>
      <c r="X133" s="12"/>
      <c r="Y133" s="12"/>
      <c r="Z133" s="12"/>
      <c r="AA133" s="12"/>
      <c r="AB133" s="12"/>
      <c r="AC133" s="12"/>
      <c r="AD133" s="12"/>
      <c r="AE133" s="12"/>
      <c r="AR133" s="231" t="s">
        <v>85</v>
      </c>
      <c r="AT133" s="232" t="s">
        <v>76</v>
      </c>
      <c r="AU133" s="232" t="s">
        <v>85</v>
      </c>
      <c r="AY133" s="231" t="s">
        <v>143</v>
      </c>
      <c r="BK133" s="233">
        <f>SUM(BK134:BK137)</f>
        <v>0</v>
      </c>
    </row>
    <row r="134" s="2" customFormat="1" ht="24" customHeight="1">
      <c r="A134" s="39"/>
      <c r="B134" s="40"/>
      <c r="C134" s="236" t="s">
        <v>85</v>
      </c>
      <c r="D134" s="236" t="s">
        <v>145</v>
      </c>
      <c r="E134" s="237" t="s">
        <v>146</v>
      </c>
      <c r="F134" s="238" t="s">
        <v>147</v>
      </c>
      <c r="G134" s="239" t="s">
        <v>148</v>
      </c>
      <c r="H134" s="240">
        <v>6</v>
      </c>
      <c r="I134" s="241"/>
      <c r="J134" s="240">
        <f>ROUND(I134*H134,2)</f>
        <v>0</v>
      </c>
      <c r="K134" s="238" t="s">
        <v>149</v>
      </c>
      <c r="L134" s="45"/>
      <c r="M134" s="242" t="s">
        <v>1</v>
      </c>
      <c r="N134" s="243" t="s">
        <v>42</v>
      </c>
      <c r="O134" s="92"/>
      <c r="P134" s="244">
        <f>O134*H134</f>
        <v>0</v>
      </c>
      <c r="Q134" s="244">
        <v>1.98</v>
      </c>
      <c r="R134" s="244">
        <f>Q134*H134</f>
        <v>11.879999999999999</v>
      </c>
      <c r="S134" s="244">
        <v>0</v>
      </c>
      <c r="T134" s="245">
        <f>S134*H134</f>
        <v>0</v>
      </c>
      <c r="U134" s="39"/>
      <c r="V134" s="39"/>
      <c r="W134" s="39"/>
      <c r="X134" s="39"/>
      <c r="Y134" s="39"/>
      <c r="Z134" s="39"/>
      <c r="AA134" s="39"/>
      <c r="AB134" s="39"/>
      <c r="AC134" s="39"/>
      <c r="AD134" s="39"/>
      <c r="AE134" s="39"/>
      <c r="AR134" s="246" t="s">
        <v>150</v>
      </c>
      <c r="AT134" s="246" t="s">
        <v>145</v>
      </c>
      <c r="AU134" s="246" t="s">
        <v>87</v>
      </c>
      <c r="AY134" s="18" t="s">
        <v>143</v>
      </c>
      <c r="BE134" s="247">
        <f>IF(N134="základní",J134,0)</f>
        <v>0</v>
      </c>
      <c r="BF134" s="247">
        <f>IF(N134="snížená",J134,0)</f>
        <v>0</v>
      </c>
      <c r="BG134" s="247">
        <f>IF(N134="zákl. přenesená",J134,0)</f>
        <v>0</v>
      </c>
      <c r="BH134" s="247">
        <f>IF(N134="sníž. přenesená",J134,0)</f>
        <v>0</v>
      </c>
      <c r="BI134" s="247">
        <f>IF(N134="nulová",J134,0)</f>
        <v>0</v>
      </c>
      <c r="BJ134" s="18" t="s">
        <v>85</v>
      </c>
      <c r="BK134" s="247">
        <f>ROUND(I134*H134,2)</f>
        <v>0</v>
      </c>
      <c r="BL134" s="18" t="s">
        <v>150</v>
      </c>
      <c r="BM134" s="246" t="s">
        <v>151</v>
      </c>
    </row>
    <row r="135" s="2" customFormat="1">
      <c r="A135" s="39"/>
      <c r="B135" s="40"/>
      <c r="C135" s="41"/>
      <c r="D135" s="248" t="s">
        <v>152</v>
      </c>
      <c r="E135" s="41"/>
      <c r="F135" s="249" t="s">
        <v>153</v>
      </c>
      <c r="G135" s="41"/>
      <c r="H135" s="41"/>
      <c r="I135" s="145"/>
      <c r="J135" s="41"/>
      <c r="K135" s="41"/>
      <c r="L135" s="45"/>
      <c r="M135" s="250"/>
      <c r="N135" s="251"/>
      <c r="O135" s="92"/>
      <c r="P135" s="92"/>
      <c r="Q135" s="92"/>
      <c r="R135" s="92"/>
      <c r="S135" s="92"/>
      <c r="T135" s="93"/>
      <c r="U135" s="39"/>
      <c r="V135" s="39"/>
      <c r="W135" s="39"/>
      <c r="X135" s="39"/>
      <c r="Y135" s="39"/>
      <c r="Z135" s="39"/>
      <c r="AA135" s="39"/>
      <c r="AB135" s="39"/>
      <c r="AC135" s="39"/>
      <c r="AD135" s="39"/>
      <c r="AE135" s="39"/>
      <c r="AT135" s="18" t="s">
        <v>152</v>
      </c>
      <c r="AU135" s="18" t="s">
        <v>87</v>
      </c>
    </row>
    <row r="136" s="13" customFormat="1">
      <c r="A136" s="13"/>
      <c r="B136" s="252"/>
      <c r="C136" s="253"/>
      <c r="D136" s="248" t="s">
        <v>154</v>
      </c>
      <c r="E136" s="254" t="s">
        <v>1</v>
      </c>
      <c r="F136" s="255" t="s">
        <v>155</v>
      </c>
      <c r="G136" s="253"/>
      <c r="H136" s="254" t="s">
        <v>1</v>
      </c>
      <c r="I136" s="256"/>
      <c r="J136" s="253"/>
      <c r="K136" s="253"/>
      <c r="L136" s="257"/>
      <c r="M136" s="258"/>
      <c r="N136" s="259"/>
      <c r="O136" s="259"/>
      <c r="P136" s="259"/>
      <c r="Q136" s="259"/>
      <c r="R136" s="259"/>
      <c r="S136" s="259"/>
      <c r="T136" s="260"/>
      <c r="U136" s="13"/>
      <c r="V136" s="13"/>
      <c r="W136" s="13"/>
      <c r="X136" s="13"/>
      <c r="Y136" s="13"/>
      <c r="Z136" s="13"/>
      <c r="AA136" s="13"/>
      <c r="AB136" s="13"/>
      <c r="AC136" s="13"/>
      <c r="AD136" s="13"/>
      <c r="AE136" s="13"/>
      <c r="AT136" s="261" t="s">
        <v>154</v>
      </c>
      <c r="AU136" s="261" t="s">
        <v>87</v>
      </c>
      <c r="AV136" s="13" t="s">
        <v>85</v>
      </c>
      <c r="AW136" s="13" t="s">
        <v>32</v>
      </c>
      <c r="AX136" s="13" t="s">
        <v>77</v>
      </c>
      <c r="AY136" s="261" t="s">
        <v>143</v>
      </c>
    </row>
    <row r="137" s="14" customFormat="1">
      <c r="A137" s="14"/>
      <c r="B137" s="262"/>
      <c r="C137" s="263"/>
      <c r="D137" s="248" t="s">
        <v>154</v>
      </c>
      <c r="E137" s="264" t="s">
        <v>1</v>
      </c>
      <c r="F137" s="265" t="s">
        <v>156</v>
      </c>
      <c r="G137" s="263"/>
      <c r="H137" s="266">
        <v>6</v>
      </c>
      <c r="I137" s="267"/>
      <c r="J137" s="263"/>
      <c r="K137" s="263"/>
      <c r="L137" s="268"/>
      <c r="M137" s="269"/>
      <c r="N137" s="270"/>
      <c r="O137" s="270"/>
      <c r="P137" s="270"/>
      <c r="Q137" s="270"/>
      <c r="R137" s="270"/>
      <c r="S137" s="270"/>
      <c r="T137" s="271"/>
      <c r="U137" s="14"/>
      <c r="V137" s="14"/>
      <c r="W137" s="14"/>
      <c r="X137" s="14"/>
      <c r="Y137" s="14"/>
      <c r="Z137" s="14"/>
      <c r="AA137" s="14"/>
      <c r="AB137" s="14"/>
      <c r="AC137" s="14"/>
      <c r="AD137" s="14"/>
      <c r="AE137" s="14"/>
      <c r="AT137" s="272" t="s">
        <v>154</v>
      </c>
      <c r="AU137" s="272" t="s">
        <v>87</v>
      </c>
      <c r="AV137" s="14" t="s">
        <v>87</v>
      </c>
      <c r="AW137" s="14" t="s">
        <v>32</v>
      </c>
      <c r="AX137" s="14" t="s">
        <v>85</v>
      </c>
      <c r="AY137" s="272" t="s">
        <v>143</v>
      </c>
    </row>
    <row r="138" s="12" customFormat="1" ht="22.8" customHeight="1">
      <c r="A138" s="12"/>
      <c r="B138" s="220"/>
      <c r="C138" s="221"/>
      <c r="D138" s="222" t="s">
        <v>76</v>
      </c>
      <c r="E138" s="234" t="s">
        <v>157</v>
      </c>
      <c r="F138" s="234" t="s">
        <v>158</v>
      </c>
      <c r="G138" s="221"/>
      <c r="H138" s="221"/>
      <c r="I138" s="224"/>
      <c r="J138" s="235">
        <f>BK138</f>
        <v>0</v>
      </c>
      <c r="K138" s="221"/>
      <c r="L138" s="226"/>
      <c r="M138" s="227"/>
      <c r="N138" s="228"/>
      <c r="O138" s="228"/>
      <c r="P138" s="229">
        <f>SUM(P139:P177)</f>
        <v>0</v>
      </c>
      <c r="Q138" s="228"/>
      <c r="R138" s="229">
        <f>SUM(R139:R177)</f>
        <v>6.9753524953120012</v>
      </c>
      <c r="S138" s="228"/>
      <c r="T138" s="230">
        <f>SUM(T139:T177)</f>
        <v>0</v>
      </c>
      <c r="U138" s="12"/>
      <c r="V138" s="12"/>
      <c r="W138" s="12"/>
      <c r="X138" s="12"/>
      <c r="Y138" s="12"/>
      <c r="Z138" s="12"/>
      <c r="AA138" s="12"/>
      <c r="AB138" s="12"/>
      <c r="AC138" s="12"/>
      <c r="AD138" s="12"/>
      <c r="AE138" s="12"/>
      <c r="AR138" s="231" t="s">
        <v>85</v>
      </c>
      <c r="AT138" s="232" t="s">
        <v>76</v>
      </c>
      <c r="AU138" s="232" t="s">
        <v>85</v>
      </c>
      <c r="AY138" s="231" t="s">
        <v>143</v>
      </c>
      <c r="BK138" s="233">
        <f>SUM(BK139:BK177)</f>
        <v>0</v>
      </c>
    </row>
    <row r="139" s="2" customFormat="1" ht="36" customHeight="1">
      <c r="A139" s="39"/>
      <c r="B139" s="40"/>
      <c r="C139" s="236" t="s">
        <v>87</v>
      </c>
      <c r="D139" s="236" t="s">
        <v>145</v>
      </c>
      <c r="E139" s="237" t="s">
        <v>159</v>
      </c>
      <c r="F139" s="238" t="s">
        <v>160</v>
      </c>
      <c r="G139" s="239" t="s">
        <v>148</v>
      </c>
      <c r="H139" s="240">
        <v>1.47</v>
      </c>
      <c r="I139" s="241"/>
      <c r="J139" s="240">
        <f>ROUND(I139*H139,2)</f>
        <v>0</v>
      </c>
      <c r="K139" s="238" t="s">
        <v>149</v>
      </c>
      <c r="L139" s="45"/>
      <c r="M139" s="242" t="s">
        <v>1</v>
      </c>
      <c r="N139" s="243" t="s">
        <v>42</v>
      </c>
      <c r="O139" s="92"/>
      <c r="P139" s="244">
        <f>O139*H139</f>
        <v>0</v>
      </c>
      <c r="Q139" s="244">
        <v>1.3271500000000001</v>
      </c>
      <c r="R139" s="244">
        <f>Q139*H139</f>
        <v>1.9509105</v>
      </c>
      <c r="S139" s="244">
        <v>0</v>
      </c>
      <c r="T139" s="245">
        <f>S139*H139</f>
        <v>0</v>
      </c>
      <c r="U139" s="39"/>
      <c r="V139" s="39"/>
      <c r="W139" s="39"/>
      <c r="X139" s="39"/>
      <c r="Y139" s="39"/>
      <c r="Z139" s="39"/>
      <c r="AA139" s="39"/>
      <c r="AB139" s="39"/>
      <c r="AC139" s="39"/>
      <c r="AD139" s="39"/>
      <c r="AE139" s="39"/>
      <c r="AR139" s="246" t="s">
        <v>150</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150</v>
      </c>
      <c r="BM139" s="246" t="s">
        <v>161</v>
      </c>
    </row>
    <row r="140" s="13" customFormat="1">
      <c r="A140" s="13"/>
      <c r="B140" s="252"/>
      <c r="C140" s="253"/>
      <c r="D140" s="248" t="s">
        <v>154</v>
      </c>
      <c r="E140" s="254" t="s">
        <v>1</v>
      </c>
      <c r="F140" s="255" t="s">
        <v>162</v>
      </c>
      <c r="G140" s="253"/>
      <c r="H140" s="254" t="s">
        <v>1</v>
      </c>
      <c r="I140" s="256"/>
      <c r="J140" s="253"/>
      <c r="K140" s="253"/>
      <c r="L140" s="257"/>
      <c r="M140" s="258"/>
      <c r="N140" s="259"/>
      <c r="O140" s="259"/>
      <c r="P140" s="259"/>
      <c r="Q140" s="259"/>
      <c r="R140" s="259"/>
      <c r="S140" s="259"/>
      <c r="T140" s="260"/>
      <c r="U140" s="13"/>
      <c r="V140" s="13"/>
      <c r="W140" s="13"/>
      <c r="X140" s="13"/>
      <c r="Y140" s="13"/>
      <c r="Z140" s="13"/>
      <c r="AA140" s="13"/>
      <c r="AB140" s="13"/>
      <c r="AC140" s="13"/>
      <c r="AD140" s="13"/>
      <c r="AE140" s="13"/>
      <c r="AT140" s="261" t="s">
        <v>154</v>
      </c>
      <c r="AU140" s="261" t="s">
        <v>87</v>
      </c>
      <c r="AV140" s="13" t="s">
        <v>85</v>
      </c>
      <c r="AW140" s="13" t="s">
        <v>32</v>
      </c>
      <c r="AX140" s="13" t="s">
        <v>77</v>
      </c>
      <c r="AY140" s="261" t="s">
        <v>143</v>
      </c>
    </row>
    <row r="141" s="14" customFormat="1">
      <c r="A141" s="14"/>
      <c r="B141" s="262"/>
      <c r="C141" s="263"/>
      <c r="D141" s="248" t="s">
        <v>154</v>
      </c>
      <c r="E141" s="264" t="s">
        <v>1</v>
      </c>
      <c r="F141" s="265" t="s">
        <v>163</v>
      </c>
      <c r="G141" s="263"/>
      <c r="H141" s="266">
        <v>0.53000000000000003</v>
      </c>
      <c r="I141" s="267"/>
      <c r="J141" s="263"/>
      <c r="K141" s="263"/>
      <c r="L141" s="268"/>
      <c r="M141" s="269"/>
      <c r="N141" s="270"/>
      <c r="O141" s="270"/>
      <c r="P141" s="270"/>
      <c r="Q141" s="270"/>
      <c r="R141" s="270"/>
      <c r="S141" s="270"/>
      <c r="T141" s="271"/>
      <c r="U141" s="14"/>
      <c r="V141" s="14"/>
      <c r="W141" s="14"/>
      <c r="X141" s="14"/>
      <c r="Y141" s="14"/>
      <c r="Z141" s="14"/>
      <c r="AA141" s="14"/>
      <c r="AB141" s="14"/>
      <c r="AC141" s="14"/>
      <c r="AD141" s="14"/>
      <c r="AE141" s="14"/>
      <c r="AT141" s="272" t="s">
        <v>154</v>
      </c>
      <c r="AU141" s="272" t="s">
        <v>87</v>
      </c>
      <c r="AV141" s="14" t="s">
        <v>87</v>
      </c>
      <c r="AW141" s="14" t="s">
        <v>32</v>
      </c>
      <c r="AX141" s="14" t="s">
        <v>77</v>
      </c>
      <c r="AY141" s="272" t="s">
        <v>143</v>
      </c>
    </row>
    <row r="142" s="14" customFormat="1">
      <c r="A142" s="14"/>
      <c r="B142" s="262"/>
      <c r="C142" s="263"/>
      <c r="D142" s="248" t="s">
        <v>154</v>
      </c>
      <c r="E142" s="264" t="s">
        <v>1</v>
      </c>
      <c r="F142" s="265" t="s">
        <v>164</v>
      </c>
      <c r="G142" s="263"/>
      <c r="H142" s="266">
        <v>0.46999999999999997</v>
      </c>
      <c r="I142" s="267"/>
      <c r="J142" s="263"/>
      <c r="K142" s="263"/>
      <c r="L142" s="268"/>
      <c r="M142" s="269"/>
      <c r="N142" s="270"/>
      <c r="O142" s="270"/>
      <c r="P142" s="270"/>
      <c r="Q142" s="270"/>
      <c r="R142" s="270"/>
      <c r="S142" s="270"/>
      <c r="T142" s="271"/>
      <c r="U142" s="14"/>
      <c r="V142" s="14"/>
      <c r="W142" s="14"/>
      <c r="X142" s="14"/>
      <c r="Y142" s="14"/>
      <c r="Z142" s="14"/>
      <c r="AA142" s="14"/>
      <c r="AB142" s="14"/>
      <c r="AC142" s="14"/>
      <c r="AD142" s="14"/>
      <c r="AE142" s="14"/>
      <c r="AT142" s="272" t="s">
        <v>154</v>
      </c>
      <c r="AU142" s="272" t="s">
        <v>87</v>
      </c>
      <c r="AV142" s="14" t="s">
        <v>87</v>
      </c>
      <c r="AW142" s="14" t="s">
        <v>32</v>
      </c>
      <c r="AX142" s="14" t="s">
        <v>77</v>
      </c>
      <c r="AY142" s="272" t="s">
        <v>143</v>
      </c>
    </row>
    <row r="143" s="14" customFormat="1">
      <c r="A143" s="14"/>
      <c r="B143" s="262"/>
      <c r="C143" s="263"/>
      <c r="D143" s="248" t="s">
        <v>154</v>
      </c>
      <c r="E143" s="264" t="s">
        <v>1</v>
      </c>
      <c r="F143" s="265" t="s">
        <v>165</v>
      </c>
      <c r="G143" s="263"/>
      <c r="H143" s="266">
        <v>0.17999999999999999</v>
      </c>
      <c r="I143" s="267"/>
      <c r="J143" s="263"/>
      <c r="K143" s="263"/>
      <c r="L143" s="268"/>
      <c r="M143" s="269"/>
      <c r="N143" s="270"/>
      <c r="O143" s="270"/>
      <c r="P143" s="270"/>
      <c r="Q143" s="270"/>
      <c r="R143" s="270"/>
      <c r="S143" s="270"/>
      <c r="T143" s="271"/>
      <c r="U143" s="14"/>
      <c r="V143" s="14"/>
      <c r="W143" s="14"/>
      <c r="X143" s="14"/>
      <c r="Y143" s="14"/>
      <c r="Z143" s="14"/>
      <c r="AA143" s="14"/>
      <c r="AB143" s="14"/>
      <c r="AC143" s="14"/>
      <c r="AD143" s="14"/>
      <c r="AE143" s="14"/>
      <c r="AT143" s="272" t="s">
        <v>154</v>
      </c>
      <c r="AU143" s="272" t="s">
        <v>87</v>
      </c>
      <c r="AV143" s="14" t="s">
        <v>87</v>
      </c>
      <c r="AW143" s="14" t="s">
        <v>32</v>
      </c>
      <c r="AX143" s="14" t="s">
        <v>77</v>
      </c>
      <c r="AY143" s="272" t="s">
        <v>143</v>
      </c>
    </row>
    <row r="144" s="13" customFormat="1">
      <c r="A144" s="13"/>
      <c r="B144" s="252"/>
      <c r="C144" s="253"/>
      <c r="D144" s="248" t="s">
        <v>154</v>
      </c>
      <c r="E144" s="254" t="s">
        <v>1</v>
      </c>
      <c r="F144" s="255" t="s">
        <v>166</v>
      </c>
      <c r="G144" s="253"/>
      <c r="H144" s="254" t="s">
        <v>1</v>
      </c>
      <c r="I144" s="256"/>
      <c r="J144" s="253"/>
      <c r="K144" s="253"/>
      <c r="L144" s="257"/>
      <c r="M144" s="258"/>
      <c r="N144" s="259"/>
      <c r="O144" s="259"/>
      <c r="P144" s="259"/>
      <c r="Q144" s="259"/>
      <c r="R144" s="259"/>
      <c r="S144" s="259"/>
      <c r="T144" s="260"/>
      <c r="U144" s="13"/>
      <c r="V144" s="13"/>
      <c r="W144" s="13"/>
      <c r="X144" s="13"/>
      <c r="Y144" s="13"/>
      <c r="Z144" s="13"/>
      <c r="AA144" s="13"/>
      <c r="AB144" s="13"/>
      <c r="AC144" s="13"/>
      <c r="AD144" s="13"/>
      <c r="AE144" s="13"/>
      <c r="AT144" s="261" t="s">
        <v>154</v>
      </c>
      <c r="AU144" s="261" t="s">
        <v>87</v>
      </c>
      <c r="AV144" s="13" t="s">
        <v>85</v>
      </c>
      <c r="AW144" s="13" t="s">
        <v>32</v>
      </c>
      <c r="AX144" s="13" t="s">
        <v>77</v>
      </c>
      <c r="AY144" s="261" t="s">
        <v>143</v>
      </c>
    </row>
    <row r="145" s="14" customFormat="1">
      <c r="A145" s="14"/>
      <c r="B145" s="262"/>
      <c r="C145" s="263"/>
      <c r="D145" s="248" t="s">
        <v>154</v>
      </c>
      <c r="E145" s="264" t="s">
        <v>1</v>
      </c>
      <c r="F145" s="265" t="s">
        <v>167</v>
      </c>
      <c r="G145" s="263"/>
      <c r="H145" s="266">
        <v>0.28999999999999998</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154</v>
      </c>
      <c r="AU145" s="272" t="s">
        <v>87</v>
      </c>
      <c r="AV145" s="14" t="s">
        <v>87</v>
      </c>
      <c r="AW145" s="14" t="s">
        <v>32</v>
      </c>
      <c r="AX145" s="14" t="s">
        <v>77</v>
      </c>
      <c r="AY145" s="272" t="s">
        <v>143</v>
      </c>
    </row>
    <row r="146" s="15" customFormat="1">
      <c r="A146" s="15"/>
      <c r="B146" s="273"/>
      <c r="C146" s="274"/>
      <c r="D146" s="248" t="s">
        <v>154</v>
      </c>
      <c r="E146" s="275" t="s">
        <v>1</v>
      </c>
      <c r="F146" s="276" t="s">
        <v>168</v>
      </c>
      <c r="G146" s="274"/>
      <c r="H146" s="277">
        <v>1.47</v>
      </c>
      <c r="I146" s="278"/>
      <c r="J146" s="274"/>
      <c r="K146" s="274"/>
      <c r="L146" s="279"/>
      <c r="M146" s="280"/>
      <c r="N146" s="281"/>
      <c r="O146" s="281"/>
      <c r="P146" s="281"/>
      <c r="Q146" s="281"/>
      <c r="R146" s="281"/>
      <c r="S146" s="281"/>
      <c r="T146" s="282"/>
      <c r="U146" s="15"/>
      <c r="V146" s="15"/>
      <c r="W146" s="15"/>
      <c r="X146" s="15"/>
      <c r="Y146" s="15"/>
      <c r="Z146" s="15"/>
      <c r="AA146" s="15"/>
      <c r="AB146" s="15"/>
      <c r="AC146" s="15"/>
      <c r="AD146" s="15"/>
      <c r="AE146" s="15"/>
      <c r="AT146" s="283" t="s">
        <v>154</v>
      </c>
      <c r="AU146" s="283" t="s">
        <v>87</v>
      </c>
      <c r="AV146" s="15" t="s">
        <v>150</v>
      </c>
      <c r="AW146" s="15" t="s">
        <v>32</v>
      </c>
      <c r="AX146" s="15" t="s">
        <v>85</v>
      </c>
      <c r="AY146" s="283" t="s">
        <v>143</v>
      </c>
    </row>
    <row r="147" s="2" customFormat="1" ht="36" customHeight="1">
      <c r="A147" s="39"/>
      <c r="B147" s="40"/>
      <c r="C147" s="236" t="s">
        <v>157</v>
      </c>
      <c r="D147" s="236" t="s">
        <v>145</v>
      </c>
      <c r="E147" s="237" t="s">
        <v>169</v>
      </c>
      <c r="F147" s="238" t="s">
        <v>170</v>
      </c>
      <c r="G147" s="239" t="s">
        <v>171</v>
      </c>
      <c r="H147" s="240">
        <v>8</v>
      </c>
      <c r="I147" s="241"/>
      <c r="J147" s="240">
        <f>ROUND(I147*H147,2)</f>
        <v>0</v>
      </c>
      <c r="K147" s="238" t="s">
        <v>149</v>
      </c>
      <c r="L147" s="45"/>
      <c r="M147" s="242" t="s">
        <v>1</v>
      </c>
      <c r="N147" s="243" t="s">
        <v>42</v>
      </c>
      <c r="O147" s="92"/>
      <c r="P147" s="244">
        <f>O147*H147</f>
        <v>0</v>
      </c>
      <c r="Q147" s="244">
        <v>0.022280000000000001</v>
      </c>
      <c r="R147" s="244">
        <f>Q147*H147</f>
        <v>0.17824000000000001</v>
      </c>
      <c r="S147" s="244">
        <v>0</v>
      </c>
      <c r="T147" s="245">
        <f>S147*H147</f>
        <v>0</v>
      </c>
      <c r="U147" s="39"/>
      <c r="V147" s="39"/>
      <c r="W147" s="39"/>
      <c r="X147" s="39"/>
      <c r="Y147" s="39"/>
      <c r="Z147" s="39"/>
      <c r="AA147" s="39"/>
      <c r="AB147" s="39"/>
      <c r="AC147" s="39"/>
      <c r="AD147" s="39"/>
      <c r="AE147" s="39"/>
      <c r="AR147" s="246" t="s">
        <v>150</v>
      </c>
      <c r="AT147" s="246" t="s">
        <v>145</v>
      </c>
      <c r="AU147" s="246" t="s">
        <v>87</v>
      </c>
      <c r="AY147" s="18" t="s">
        <v>143</v>
      </c>
      <c r="BE147" s="247">
        <f>IF(N147="základní",J147,0)</f>
        <v>0</v>
      </c>
      <c r="BF147" s="247">
        <f>IF(N147="snížená",J147,0)</f>
        <v>0</v>
      </c>
      <c r="BG147" s="247">
        <f>IF(N147="zákl. přenesená",J147,0)</f>
        <v>0</v>
      </c>
      <c r="BH147" s="247">
        <f>IF(N147="sníž. přenesená",J147,0)</f>
        <v>0</v>
      </c>
      <c r="BI147" s="247">
        <f>IF(N147="nulová",J147,0)</f>
        <v>0</v>
      </c>
      <c r="BJ147" s="18" t="s">
        <v>85</v>
      </c>
      <c r="BK147" s="247">
        <f>ROUND(I147*H147,2)</f>
        <v>0</v>
      </c>
      <c r="BL147" s="18" t="s">
        <v>150</v>
      </c>
      <c r="BM147" s="246" t="s">
        <v>172</v>
      </c>
    </row>
    <row r="148" s="2" customFormat="1">
      <c r="A148" s="39"/>
      <c r="B148" s="40"/>
      <c r="C148" s="41"/>
      <c r="D148" s="248" t="s">
        <v>152</v>
      </c>
      <c r="E148" s="41"/>
      <c r="F148" s="249" t="s">
        <v>173</v>
      </c>
      <c r="G148" s="41"/>
      <c r="H148" s="41"/>
      <c r="I148" s="145"/>
      <c r="J148" s="41"/>
      <c r="K148" s="41"/>
      <c r="L148" s="45"/>
      <c r="M148" s="250"/>
      <c r="N148" s="251"/>
      <c r="O148" s="92"/>
      <c r="P148" s="92"/>
      <c r="Q148" s="92"/>
      <c r="R148" s="92"/>
      <c r="S148" s="92"/>
      <c r="T148" s="93"/>
      <c r="U148" s="39"/>
      <c r="V148" s="39"/>
      <c r="W148" s="39"/>
      <c r="X148" s="39"/>
      <c r="Y148" s="39"/>
      <c r="Z148" s="39"/>
      <c r="AA148" s="39"/>
      <c r="AB148" s="39"/>
      <c r="AC148" s="39"/>
      <c r="AD148" s="39"/>
      <c r="AE148" s="39"/>
      <c r="AT148" s="18" t="s">
        <v>152</v>
      </c>
      <c r="AU148" s="18" t="s">
        <v>87</v>
      </c>
    </row>
    <row r="149" s="2" customFormat="1" ht="24" customHeight="1">
      <c r="A149" s="39"/>
      <c r="B149" s="40"/>
      <c r="C149" s="236" t="s">
        <v>150</v>
      </c>
      <c r="D149" s="236" t="s">
        <v>145</v>
      </c>
      <c r="E149" s="237" t="s">
        <v>174</v>
      </c>
      <c r="F149" s="238" t="s">
        <v>175</v>
      </c>
      <c r="G149" s="239" t="s">
        <v>176</v>
      </c>
      <c r="H149" s="240">
        <v>0.20999999999999999</v>
      </c>
      <c r="I149" s="241"/>
      <c r="J149" s="240">
        <f>ROUND(I149*H149,2)</f>
        <v>0</v>
      </c>
      <c r="K149" s="238" t="s">
        <v>149</v>
      </c>
      <c r="L149" s="45"/>
      <c r="M149" s="242" t="s">
        <v>1</v>
      </c>
      <c r="N149" s="243" t="s">
        <v>42</v>
      </c>
      <c r="O149" s="92"/>
      <c r="P149" s="244">
        <f>O149*H149</f>
        <v>0</v>
      </c>
      <c r="Q149" s="244">
        <v>1.0900000000000001</v>
      </c>
      <c r="R149" s="244">
        <f>Q149*H149</f>
        <v>0.22890000000000002</v>
      </c>
      <c r="S149" s="244">
        <v>0</v>
      </c>
      <c r="T149" s="245">
        <f>S149*H149</f>
        <v>0</v>
      </c>
      <c r="U149" s="39"/>
      <c r="V149" s="39"/>
      <c r="W149" s="39"/>
      <c r="X149" s="39"/>
      <c r="Y149" s="39"/>
      <c r="Z149" s="39"/>
      <c r="AA149" s="39"/>
      <c r="AB149" s="39"/>
      <c r="AC149" s="39"/>
      <c r="AD149" s="39"/>
      <c r="AE149" s="39"/>
      <c r="AR149" s="246" t="s">
        <v>150</v>
      </c>
      <c r="AT149" s="246" t="s">
        <v>145</v>
      </c>
      <c r="AU149" s="246" t="s">
        <v>87</v>
      </c>
      <c r="AY149" s="18" t="s">
        <v>143</v>
      </c>
      <c r="BE149" s="247">
        <f>IF(N149="základní",J149,0)</f>
        <v>0</v>
      </c>
      <c r="BF149" s="247">
        <f>IF(N149="snížená",J149,0)</f>
        <v>0</v>
      </c>
      <c r="BG149" s="247">
        <f>IF(N149="zákl. přenesená",J149,0)</f>
        <v>0</v>
      </c>
      <c r="BH149" s="247">
        <f>IF(N149="sníž. přenesená",J149,0)</f>
        <v>0</v>
      </c>
      <c r="BI149" s="247">
        <f>IF(N149="nulová",J149,0)</f>
        <v>0</v>
      </c>
      <c r="BJ149" s="18" t="s">
        <v>85</v>
      </c>
      <c r="BK149" s="247">
        <f>ROUND(I149*H149,2)</f>
        <v>0</v>
      </c>
      <c r="BL149" s="18" t="s">
        <v>150</v>
      </c>
      <c r="BM149" s="246" t="s">
        <v>177</v>
      </c>
    </row>
    <row r="150" s="2" customFormat="1">
      <c r="A150" s="39"/>
      <c r="B150" s="40"/>
      <c r="C150" s="41"/>
      <c r="D150" s="248" t="s">
        <v>152</v>
      </c>
      <c r="E150" s="41"/>
      <c r="F150" s="249" t="s">
        <v>178</v>
      </c>
      <c r="G150" s="41"/>
      <c r="H150" s="41"/>
      <c r="I150" s="145"/>
      <c r="J150" s="41"/>
      <c r="K150" s="41"/>
      <c r="L150" s="45"/>
      <c r="M150" s="250"/>
      <c r="N150" s="251"/>
      <c r="O150" s="92"/>
      <c r="P150" s="92"/>
      <c r="Q150" s="92"/>
      <c r="R150" s="92"/>
      <c r="S150" s="92"/>
      <c r="T150" s="93"/>
      <c r="U150" s="39"/>
      <c r="V150" s="39"/>
      <c r="W150" s="39"/>
      <c r="X150" s="39"/>
      <c r="Y150" s="39"/>
      <c r="Z150" s="39"/>
      <c r="AA150" s="39"/>
      <c r="AB150" s="39"/>
      <c r="AC150" s="39"/>
      <c r="AD150" s="39"/>
      <c r="AE150" s="39"/>
      <c r="AT150" s="18" t="s">
        <v>152</v>
      </c>
      <c r="AU150" s="18" t="s">
        <v>87</v>
      </c>
    </row>
    <row r="151" s="13" customFormat="1">
      <c r="A151" s="13"/>
      <c r="B151" s="252"/>
      <c r="C151" s="253"/>
      <c r="D151" s="248" t="s">
        <v>154</v>
      </c>
      <c r="E151" s="254" t="s">
        <v>1</v>
      </c>
      <c r="F151" s="255" t="s">
        <v>179</v>
      </c>
      <c r="G151" s="253"/>
      <c r="H151" s="254" t="s">
        <v>1</v>
      </c>
      <c r="I151" s="256"/>
      <c r="J151" s="253"/>
      <c r="K151" s="253"/>
      <c r="L151" s="257"/>
      <c r="M151" s="258"/>
      <c r="N151" s="259"/>
      <c r="O151" s="259"/>
      <c r="P151" s="259"/>
      <c r="Q151" s="259"/>
      <c r="R151" s="259"/>
      <c r="S151" s="259"/>
      <c r="T151" s="260"/>
      <c r="U151" s="13"/>
      <c r="V151" s="13"/>
      <c r="W151" s="13"/>
      <c r="X151" s="13"/>
      <c r="Y151" s="13"/>
      <c r="Z151" s="13"/>
      <c r="AA151" s="13"/>
      <c r="AB151" s="13"/>
      <c r="AC151" s="13"/>
      <c r="AD151" s="13"/>
      <c r="AE151" s="13"/>
      <c r="AT151" s="261" t="s">
        <v>154</v>
      </c>
      <c r="AU151" s="261" t="s">
        <v>87</v>
      </c>
      <c r="AV151" s="13" t="s">
        <v>85</v>
      </c>
      <c r="AW151" s="13" t="s">
        <v>32</v>
      </c>
      <c r="AX151" s="13" t="s">
        <v>77</v>
      </c>
      <c r="AY151" s="261" t="s">
        <v>143</v>
      </c>
    </row>
    <row r="152" s="14" customFormat="1">
      <c r="A152" s="14"/>
      <c r="B152" s="262"/>
      <c r="C152" s="263"/>
      <c r="D152" s="248" t="s">
        <v>154</v>
      </c>
      <c r="E152" s="264" t="s">
        <v>1</v>
      </c>
      <c r="F152" s="265" t="s">
        <v>180</v>
      </c>
      <c r="G152" s="263"/>
      <c r="H152" s="266">
        <v>0.20999999999999999</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154</v>
      </c>
      <c r="AU152" s="272" t="s">
        <v>87</v>
      </c>
      <c r="AV152" s="14" t="s">
        <v>87</v>
      </c>
      <c r="AW152" s="14" t="s">
        <v>32</v>
      </c>
      <c r="AX152" s="14" t="s">
        <v>85</v>
      </c>
      <c r="AY152" s="272" t="s">
        <v>143</v>
      </c>
    </row>
    <row r="153" s="2" customFormat="1" ht="48" customHeight="1">
      <c r="A153" s="39"/>
      <c r="B153" s="40"/>
      <c r="C153" s="236" t="s">
        <v>181</v>
      </c>
      <c r="D153" s="236" t="s">
        <v>145</v>
      </c>
      <c r="E153" s="237" t="s">
        <v>182</v>
      </c>
      <c r="F153" s="238" t="s">
        <v>183</v>
      </c>
      <c r="G153" s="239" t="s">
        <v>184</v>
      </c>
      <c r="H153" s="240">
        <v>5.7800000000000002</v>
      </c>
      <c r="I153" s="241"/>
      <c r="J153" s="240">
        <f>ROUND(I153*H153,2)</f>
        <v>0</v>
      </c>
      <c r="K153" s="238" t="s">
        <v>149</v>
      </c>
      <c r="L153" s="45"/>
      <c r="M153" s="242" t="s">
        <v>1</v>
      </c>
      <c r="N153" s="243" t="s">
        <v>42</v>
      </c>
      <c r="O153" s="92"/>
      <c r="P153" s="244">
        <f>O153*H153</f>
        <v>0</v>
      </c>
      <c r="Q153" s="244">
        <v>0.090990000000000001</v>
      </c>
      <c r="R153" s="244">
        <f>Q153*H153</f>
        <v>0.52592220000000001</v>
      </c>
      <c r="S153" s="244">
        <v>0</v>
      </c>
      <c r="T153" s="245">
        <f>S153*H153</f>
        <v>0</v>
      </c>
      <c r="U153" s="39"/>
      <c r="V153" s="39"/>
      <c r="W153" s="39"/>
      <c r="X153" s="39"/>
      <c r="Y153" s="39"/>
      <c r="Z153" s="39"/>
      <c r="AA153" s="39"/>
      <c r="AB153" s="39"/>
      <c r="AC153" s="39"/>
      <c r="AD153" s="39"/>
      <c r="AE153" s="39"/>
      <c r="AR153" s="246" t="s">
        <v>150</v>
      </c>
      <c r="AT153" s="246" t="s">
        <v>145</v>
      </c>
      <c r="AU153" s="246" t="s">
        <v>87</v>
      </c>
      <c r="AY153" s="18" t="s">
        <v>143</v>
      </c>
      <c r="BE153" s="247">
        <f>IF(N153="základní",J153,0)</f>
        <v>0</v>
      </c>
      <c r="BF153" s="247">
        <f>IF(N153="snížená",J153,0)</f>
        <v>0</v>
      </c>
      <c r="BG153" s="247">
        <f>IF(N153="zákl. přenesená",J153,0)</f>
        <v>0</v>
      </c>
      <c r="BH153" s="247">
        <f>IF(N153="sníž. přenesená",J153,0)</f>
        <v>0</v>
      </c>
      <c r="BI153" s="247">
        <f>IF(N153="nulová",J153,0)</f>
        <v>0</v>
      </c>
      <c r="BJ153" s="18" t="s">
        <v>85</v>
      </c>
      <c r="BK153" s="247">
        <f>ROUND(I153*H153,2)</f>
        <v>0</v>
      </c>
      <c r="BL153" s="18" t="s">
        <v>150</v>
      </c>
      <c r="BM153" s="246" t="s">
        <v>185</v>
      </c>
    </row>
    <row r="154" s="13" customFormat="1">
      <c r="A154" s="13"/>
      <c r="B154" s="252"/>
      <c r="C154" s="253"/>
      <c r="D154" s="248" t="s">
        <v>154</v>
      </c>
      <c r="E154" s="254" t="s">
        <v>1</v>
      </c>
      <c r="F154" s="255" t="s">
        <v>186</v>
      </c>
      <c r="G154" s="253"/>
      <c r="H154" s="254" t="s">
        <v>1</v>
      </c>
      <c r="I154" s="256"/>
      <c r="J154" s="253"/>
      <c r="K154" s="253"/>
      <c r="L154" s="257"/>
      <c r="M154" s="258"/>
      <c r="N154" s="259"/>
      <c r="O154" s="259"/>
      <c r="P154" s="259"/>
      <c r="Q154" s="259"/>
      <c r="R154" s="259"/>
      <c r="S154" s="259"/>
      <c r="T154" s="260"/>
      <c r="U154" s="13"/>
      <c r="V154" s="13"/>
      <c r="W154" s="13"/>
      <c r="X154" s="13"/>
      <c r="Y154" s="13"/>
      <c r="Z154" s="13"/>
      <c r="AA154" s="13"/>
      <c r="AB154" s="13"/>
      <c r="AC154" s="13"/>
      <c r="AD154" s="13"/>
      <c r="AE154" s="13"/>
      <c r="AT154" s="261" t="s">
        <v>154</v>
      </c>
      <c r="AU154" s="261" t="s">
        <v>87</v>
      </c>
      <c r="AV154" s="13" t="s">
        <v>85</v>
      </c>
      <c r="AW154" s="13" t="s">
        <v>32</v>
      </c>
      <c r="AX154" s="13" t="s">
        <v>77</v>
      </c>
      <c r="AY154" s="261" t="s">
        <v>143</v>
      </c>
    </row>
    <row r="155" s="14" customFormat="1">
      <c r="A155" s="14"/>
      <c r="B155" s="262"/>
      <c r="C155" s="263"/>
      <c r="D155" s="248" t="s">
        <v>154</v>
      </c>
      <c r="E155" s="264" t="s">
        <v>1</v>
      </c>
      <c r="F155" s="265" t="s">
        <v>187</v>
      </c>
      <c r="G155" s="263"/>
      <c r="H155" s="266">
        <v>3.8900000000000001</v>
      </c>
      <c r="I155" s="267"/>
      <c r="J155" s="263"/>
      <c r="K155" s="263"/>
      <c r="L155" s="268"/>
      <c r="M155" s="269"/>
      <c r="N155" s="270"/>
      <c r="O155" s="270"/>
      <c r="P155" s="270"/>
      <c r="Q155" s="270"/>
      <c r="R155" s="270"/>
      <c r="S155" s="270"/>
      <c r="T155" s="271"/>
      <c r="U155" s="14"/>
      <c r="V155" s="14"/>
      <c r="W155" s="14"/>
      <c r="X155" s="14"/>
      <c r="Y155" s="14"/>
      <c r="Z155" s="14"/>
      <c r="AA155" s="14"/>
      <c r="AB155" s="14"/>
      <c r="AC155" s="14"/>
      <c r="AD155" s="14"/>
      <c r="AE155" s="14"/>
      <c r="AT155" s="272" t="s">
        <v>154</v>
      </c>
      <c r="AU155" s="272" t="s">
        <v>87</v>
      </c>
      <c r="AV155" s="14" t="s">
        <v>87</v>
      </c>
      <c r="AW155" s="14" t="s">
        <v>32</v>
      </c>
      <c r="AX155" s="14" t="s">
        <v>77</v>
      </c>
      <c r="AY155" s="272" t="s">
        <v>143</v>
      </c>
    </row>
    <row r="156" s="13" customFormat="1">
      <c r="A156" s="13"/>
      <c r="B156" s="252"/>
      <c r="C156" s="253"/>
      <c r="D156" s="248" t="s">
        <v>154</v>
      </c>
      <c r="E156" s="254" t="s">
        <v>1</v>
      </c>
      <c r="F156" s="255" t="s">
        <v>166</v>
      </c>
      <c r="G156" s="253"/>
      <c r="H156" s="254" t="s">
        <v>1</v>
      </c>
      <c r="I156" s="256"/>
      <c r="J156" s="253"/>
      <c r="K156" s="253"/>
      <c r="L156" s="257"/>
      <c r="M156" s="258"/>
      <c r="N156" s="259"/>
      <c r="O156" s="259"/>
      <c r="P156" s="259"/>
      <c r="Q156" s="259"/>
      <c r="R156" s="259"/>
      <c r="S156" s="259"/>
      <c r="T156" s="260"/>
      <c r="U156" s="13"/>
      <c r="V156" s="13"/>
      <c r="W156" s="13"/>
      <c r="X156" s="13"/>
      <c r="Y156" s="13"/>
      <c r="Z156" s="13"/>
      <c r="AA156" s="13"/>
      <c r="AB156" s="13"/>
      <c r="AC156" s="13"/>
      <c r="AD156" s="13"/>
      <c r="AE156" s="13"/>
      <c r="AT156" s="261" t="s">
        <v>154</v>
      </c>
      <c r="AU156" s="261" t="s">
        <v>87</v>
      </c>
      <c r="AV156" s="13" t="s">
        <v>85</v>
      </c>
      <c r="AW156" s="13" t="s">
        <v>32</v>
      </c>
      <c r="AX156" s="13" t="s">
        <v>77</v>
      </c>
      <c r="AY156" s="261" t="s">
        <v>143</v>
      </c>
    </row>
    <row r="157" s="14" customFormat="1">
      <c r="A157" s="14"/>
      <c r="B157" s="262"/>
      <c r="C157" s="263"/>
      <c r="D157" s="248" t="s">
        <v>154</v>
      </c>
      <c r="E157" s="264" t="s">
        <v>1</v>
      </c>
      <c r="F157" s="265" t="s">
        <v>188</v>
      </c>
      <c r="G157" s="263"/>
      <c r="H157" s="266">
        <v>1.8899999999999999</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154</v>
      </c>
      <c r="AU157" s="272" t="s">
        <v>87</v>
      </c>
      <c r="AV157" s="14" t="s">
        <v>87</v>
      </c>
      <c r="AW157" s="14" t="s">
        <v>32</v>
      </c>
      <c r="AX157" s="14" t="s">
        <v>77</v>
      </c>
      <c r="AY157" s="272" t="s">
        <v>143</v>
      </c>
    </row>
    <row r="158" s="15" customFormat="1">
      <c r="A158" s="15"/>
      <c r="B158" s="273"/>
      <c r="C158" s="274"/>
      <c r="D158" s="248" t="s">
        <v>154</v>
      </c>
      <c r="E158" s="275" t="s">
        <v>1</v>
      </c>
      <c r="F158" s="276" t="s">
        <v>189</v>
      </c>
      <c r="G158" s="274"/>
      <c r="H158" s="277">
        <v>5.7800000000000002</v>
      </c>
      <c r="I158" s="278"/>
      <c r="J158" s="274"/>
      <c r="K158" s="274"/>
      <c r="L158" s="279"/>
      <c r="M158" s="280"/>
      <c r="N158" s="281"/>
      <c r="O158" s="281"/>
      <c r="P158" s="281"/>
      <c r="Q158" s="281"/>
      <c r="R158" s="281"/>
      <c r="S158" s="281"/>
      <c r="T158" s="282"/>
      <c r="U158" s="15"/>
      <c r="V158" s="15"/>
      <c r="W158" s="15"/>
      <c r="X158" s="15"/>
      <c r="Y158" s="15"/>
      <c r="Z158" s="15"/>
      <c r="AA158" s="15"/>
      <c r="AB158" s="15"/>
      <c r="AC158" s="15"/>
      <c r="AD158" s="15"/>
      <c r="AE158" s="15"/>
      <c r="AT158" s="283" t="s">
        <v>154</v>
      </c>
      <c r="AU158" s="283" t="s">
        <v>87</v>
      </c>
      <c r="AV158" s="15" t="s">
        <v>150</v>
      </c>
      <c r="AW158" s="15" t="s">
        <v>32</v>
      </c>
      <c r="AX158" s="15" t="s">
        <v>85</v>
      </c>
      <c r="AY158" s="283" t="s">
        <v>143</v>
      </c>
    </row>
    <row r="159" s="2" customFormat="1" ht="36" customHeight="1">
      <c r="A159" s="39"/>
      <c r="B159" s="40"/>
      <c r="C159" s="236" t="s">
        <v>190</v>
      </c>
      <c r="D159" s="236" t="s">
        <v>145</v>
      </c>
      <c r="E159" s="237" t="s">
        <v>191</v>
      </c>
      <c r="F159" s="238" t="s">
        <v>192</v>
      </c>
      <c r="G159" s="239" t="s">
        <v>184</v>
      </c>
      <c r="H159" s="240">
        <v>37.57</v>
      </c>
      <c r="I159" s="241"/>
      <c r="J159" s="240">
        <f>ROUND(I159*H159,2)</f>
        <v>0</v>
      </c>
      <c r="K159" s="238" t="s">
        <v>149</v>
      </c>
      <c r="L159" s="45"/>
      <c r="M159" s="242" t="s">
        <v>1</v>
      </c>
      <c r="N159" s="243" t="s">
        <v>42</v>
      </c>
      <c r="O159" s="92"/>
      <c r="P159" s="244">
        <f>O159*H159</f>
        <v>0</v>
      </c>
      <c r="Q159" s="244">
        <v>0.069169999999999995</v>
      </c>
      <c r="R159" s="244">
        <f>Q159*H159</f>
        <v>2.5987168999999999</v>
      </c>
      <c r="S159" s="244">
        <v>0</v>
      </c>
      <c r="T159" s="245">
        <f>S159*H159</f>
        <v>0</v>
      </c>
      <c r="U159" s="39"/>
      <c r="V159" s="39"/>
      <c r="W159" s="39"/>
      <c r="X159" s="39"/>
      <c r="Y159" s="39"/>
      <c r="Z159" s="39"/>
      <c r="AA159" s="39"/>
      <c r="AB159" s="39"/>
      <c r="AC159" s="39"/>
      <c r="AD159" s="39"/>
      <c r="AE159" s="39"/>
      <c r="AR159" s="246" t="s">
        <v>150</v>
      </c>
      <c r="AT159" s="246" t="s">
        <v>145</v>
      </c>
      <c r="AU159" s="246" t="s">
        <v>87</v>
      </c>
      <c r="AY159" s="18" t="s">
        <v>143</v>
      </c>
      <c r="BE159" s="247">
        <f>IF(N159="základní",J159,0)</f>
        <v>0</v>
      </c>
      <c r="BF159" s="247">
        <f>IF(N159="snížená",J159,0)</f>
        <v>0</v>
      </c>
      <c r="BG159" s="247">
        <f>IF(N159="zákl. přenesená",J159,0)</f>
        <v>0</v>
      </c>
      <c r="BH159" s="247">
        <f>IF(N159="sníž. přenesená",J159,0)</f>
        <v>0</v>
      </c>
      <c r="BI159" s="247">
        <f>IF(N159="nulová",J159,0)</f>
        <v>0</v>
      </c>
      <c r="BJ159" s="18" t="s">
        <v>85</v>
      </c>
      <c r="BK159" s="247">
        <f>ROUND(I159*H159,2)</f>
        <v>0</v>
      </c>
      <c r="BL159" s="18" t="s">
        <v>150</v>
      </c>
      <c r="BM159" s="246" t="s">
        <v>193</v>
      </c>
    </row>
    <row r="160" s="14" customFormat="1">
      <c r="A160" s="14"/>
      <c r="B160" s="262"/>
      <c r="C160" s="263"/>
      <c r="D160" s="248" t="s">
        <v>154</v>
      </c>
      <c r="E160" s="264" t="s">
        <v>1</v>
      </c>
      <c r="F160" s="265" t="s">
        <v>194</v>
      </c>
      <c r="G160" s="263"/>
      <c r="H160" s="266">
        <v>2.3599999999999999</v>
      </c>
      <c r="I160" s="267"/>
      <c r="J160" s="263"/>
      <c r="K160" s="263"/>
      <c r="L160" s="268"/>
      <c r="M160" s="269"/>
      <c r="N160" s="270"/>
      <c r="O160" s="270"/>
      <c r="P160" s="270"/>
      <c r="Q160" s="270"/>
      <c r="R160" s="270"/>
      <c r="S160" s="270"/>
      <c r="T160" s="271"/>
      <c r="U160" s="14"/>
      <c r="V160" s="14"/>
      <c r="W160" s="14"/>
      <c r="X160" s="14"/>
      <c r="Y160" s="14"/>
      <c r="Z160" s="14"/>
      <c r="AA160" s="14"/>
      <c r="AB160" s="14"/>
      <c r="AC160" s="14"/>
      <c r="AD160" s="14"/>
      <c r="AE160" s="14"/>
      <c r="AT160" s="272" t="s">
        <v>154</v>
      </c>
      <c r="AU160" s="272" t="s">
        <v>87</v>
      </c>
      <c r="AV160" s="14" t="s">
        <v>87</v>
      </c>
      <c r="AW160" s="14" t="s">
        <v>32</v>
      </c>
      <c r="AX160" s="14" t="s">
        <v>77</v>
      </c>
      <c r="AY160" s="272" t="s">
        <v>143</v>
      </c>
    </row>
    <row r="161" s="14" customFormat="1">
      <c r="A161" s="14"/>
      <c r="B161" s="262"/>
      <c r="C161" s="263"/>
      <c r="D161" s="248" t="s">
        <v>154</v>
      </c>
      <c r="E161" s="264" t="s">
        <v>1</v>
      </c>
      <c r="F161" s="265" t="s">
        <v>195</v>
      </c>
      <c r="G161" s="263"/>
      <c r="H161" s="266">
        <v>14.49</v>
      </c>
      <c r="I161" s="267"/>
      <c r="J161" s="263"/>
      <c r="K161" s="263"/>
      <c r="L161" s="268"/>
      <c r="M161" s="269"/>
      <c r="N161" s="270"/>
      <c r="O161" s="270"/>
      <c r="P161" s="270"/>
      <c r="Q161" s="270"/>
      <c r="R161" s="270"/>
      <c r="S161" s="270"/>
      <c r="T161" s="271"/>
      <c r="U161" s="14"/>
      <c r="V161" s="14"/>
      <c r="W161" s="14"/>
      <c r="X161" s="14"/>
      <c r="Y161" s="14"/>
      <c r="Z161" s="14"/>
      <c r="AA161" s="14"/>
      <c r="AB161" s="14"/>
      <c r="AC161" s="14"/>
      <c r="AD161" s="14"/>
      <c r="AE161" s="14"/>
      <c r="AT161" s="272" t="s">
        <v>154</v>
      </c>
      <c r="AU161" s="272" t="s">
        <v>87</v>
      </c>
      <c r="AV161" s="14" t="s">
        <v>87</v>
      </c>
      <c r="AW161" s="14" t="s">
        <v>32</v>
      </c>
      <c r="AX161" s="14" t="s">
        <v>77</v>
      </c>
      <c r="AY161" s="272" t="s">
        <v>143</v>
      </c>
    </row>
    <row r="162" s="14" customFormat="1">
      <c r="A162" s="14"/>
      <c r="B162" s="262"/>
      <c r="C162" s="263"/>
      <c r="D162" s="248" t="s">
        <v>154</v>
      </c>
      <c r="E162" s="264" t="s">
        <v>1</v>
      </c>
      <c r="F162" s="265" t="s">
        <v>196</v>
      </c>
      <c r="G162" s="263"/>
      <c r="H162" s="266">
        <v>11.33</v>
      </c>
      <c r="I162" s="267"/>
      <c r="J162" s="263"/>
      <c r="K162" s="263"/>
      <c r="L162" s="268"/>
      <c r="M162" s="269"/>
      <c r="N162" s="270"/>
      <c r="O162" s="270"/>
      <c r="P162" s="270"/>
      <c r="Q162" s="270"/>
      <c r="R162" s="270"/>
      <c r="S162" s="270"/>
      <c r="T162" s="271"/>
      <c r="U162" s="14"/>
      <c r="V162" s="14"/>
      <c r="W162" s="14"/>
      <c r="X162" s="14"/>
      <c r="Y162" s="14"/>
      <c r="Z162" s="14"/>
      <c r="AA162" s="14"/>
      <c r="AB162" s="14"/>
      <c r="AC162" s="14"/>
      <c r="AD162" s="14"/>
      <c r="AE162" s="14"/>
      <c r="AT162" s="272" t="s">
        <v>154</v>
      </c>
      <c r="AU162" s="272" t="s">
        <v>87</v>
      </c>
      <c r="AV162" s="14" t="s">
        <v>87</v>
      </c>
      <c r="AW162" s="14" t="s">
        <v>32</v>
      </c>
      <c r="AX162" s="14" t="s">
        <v>77</v>
      </c>
      <c r="AY162" s="272" t="s">
        <v>143</v>
      </c>
    </row>
    <row r="163" s="14" customFormat="1">
      <c r="A163" s="14"/>
      <c r="B163" s="262"/>
      <c r="C163" s="263"/>
      <c r="D163" s="248" t="s">
        <v>154</v>
      </c>
      <c r="E163" s="264" t="s">
        <v>1</v>
      </c>
      <c r="F163" s="265" t="s">
        <v>197</v>
      </c>
      <c r="G163" s="263"/>
      <c r="H163" s="266">
        <v>9.3900000000000006</v>
      </c>
      <c r="I163" s="267"/>
      <c r="J163" s="263"/>
      <c r="K163" s="263"/>
      <c r="L163" s="268"/>
      <c r="M163" s="269"/>
      <c r="N163" s="270"/>
      <c r="O163" s="270"/>
      <c r="P163" s="270"/>
      <c r="Q163" s="270"/>
      <c r="R163" s="270"/>
      <c r="S163" s="270"/>
      <c r="T163" s="271"/>
      <c r="U163" s="14"/>
      <c r="V163" s="14"/>
      <c r="W163" s="14"/>
      <c r="X163" s="14"/>
      <c r="Y163" s="14"/>
      <c r="Z163" s="14"/>
      <c r="AA163" s="14"/>
      <c r="AB163" s="14"/>
      <c r="AC163" s="14"/>
      <c r="AD163" s="14"/>
      <c r="AE163" s="14"/>
      <c r="AT163" s="272" t="s">
        <v>154</v>
      </c>
      <c r="AU163" s="272" t="s">
        <v>87</v>
      </c>
      <c r="AV163" s="14" t="s">
        <v>87</v>
      </c>
      <c r="AW163" s="14" t="s">
        <v>32</v>
      </c>
      <c r="AX163" s="14" t="s">
        <v>77</v>
      </c>
      <c r="AY163" s="272" t="s">
        <v>143</v>
      </c>
    </row>
    <row r="164" s="15" customFormat="1">
      <c r="A164" s="15"/>
      <c r="B164" s="273"/>
      <c r="C164" s="274"/>
      <c r="D164" s="248" t="s">
        <v>154</v>
      </c>
      <c r="E164" s="275" t="s">
        <v>1</v>
      </c>
      <c r="F164" s="276" t="s">
        <v>189</v>
      </c>
      <c r="G164" s="274"/>
      <c r="H164" s="277">
        <v>37.57</v>
      </c>
      <c r="I164" s="278"/>
      <c r="J164" s="274"/>
      <c r="K164" s="274"/>
      <c r="L164" s="279"/>
      <c r="M164" s="280"/>
      <c r="N164" s="281"/>
      <c r="O164" s="281"/>
      <c r="P164" s="281"/>
      <c r="Q164" s="281"/>
      <c r="R164" s="281"/>
      <c r="S164" s="281"/>
      <c r="T164" s="282"/>
      <c r="U164" s="15"/>
      <c r="V164" s="15"/>
      <c r="W164" s="15"/>
      <c r="X164" s="15"/>
      <c r="Y164" s="15"/>
      <c r="Z164" s="15"/>
      <c r="AA164" s="15"/>
      <c r="AB164" s="15"/>
      <c r="AC164" s="15"/>
      <c r="AD164" s="15"/>
      <c r="AE164" s="15"/>
      <c r="AT164" s="283" t="s">
        <v>154</v>
      </c>
      <c r="AU164" s="283" t="s">
        <v>87</v>
      </c>
      <c r="AV164" s="15" t="s">
        <v>150</v>
      </c>
      <c r="AW164" s="15" t="s">
        <v>32</v>
      </c>
      <c r="AX164" s="15" t="s">
        <v>85</v>
      </c>
      <c r="AY164" s="283" t="s">
        <v>143</v>
      </c>
    </row>
    <row r="165" s="2" customFormat="1" ht="36" customHeight="1">
      <c r="A165" s="39"/>
      <c r="B165" s="40"/>
      <c r="C165" s="236" t="s">
        <v>198</v>
      </c>
      <c r="D165" s="236" t="s">
        <v>145</v>
      </c>
      <c r="E165" s="237" t="s">
        <v>199</v>
      </c>
      <c r="F165" s="238" t="s">
        <v>200</v>
      </c>
      <c r="G165" s="239" t="s">
        <v>184</v>
      </c>
      <c r="H165" s="240">
        <v>17.199999999999999</v>
      </c>
      <c r="I165" s="241"/>
      <c r="J165" s="240">
        <f>ROUND(I165*H165,2)</f>
        <v>0</v>
      </c>
      <c r="K165" s="238" t="s">
        <v>149</v>
      </c>
      <c r="L165" s="45"/>
      <c r="M165" s="242" t="s">
        <v>1</v>
      </c>
      <c r="N165" s="243" t="s">
        <v>42</v>
      </c>
      <c r="O165" s="92"/>
      <c r="P165" s="244">
        <f>O165*H165</f>
        <v>0</v>
      </c>
      <c r="Q165" s="244">
        <v>0.086260000000000003</v>
      </c>
      <c r="R165" s="244">
        <f>Q165*H165</f>
        <v>1.4836720000000001</v>
      </c>
      <c r="S165" s="244">
        <v>0</v>
      </c>
      <c r="T165" s="245">
        <f>S165*H165</f>
        <v>0</v>
      </c>
      <c r="U165" s="39"/>
      <c r="V165" s="39"/>
      <c r="W165" s="39"/>
      <c r="X165" s="39"/>
      <c r="Y165" s="39"/>
      <c r="Z165" s="39"/>
      <c r="AA165" s="39"/>
      <c r="AB165" s="39"/>
      <c r="AC165" s="39"/>
      <c r="AD165" s="39"/>
      <c r="AE165" s="39"/>
      <c r="AR165" s="246" t="s">
        <v>150</v>
      </c>
      <c r="AT165" s="246" t="s">
        <v>145</v>
      </c>
      <c r="AU165" s="246" t="s">
        <v>87</v>
      </c>
      <c r="AY165" s="18" t="s">
        <v>143</v>
      </c>
      <c r="BE165" s="247">
        <f>IF(N165="základní",J165,0)</f>
        <v>0</v>
      </c>
      <c r="BF165" s="247">
        <f>IF(N165="snížená",J165,0)</f>
        <v>0</v>
      </c>
      <c r="BG165" s="247">
        <f>IF(N165="zákl. přenesená",J165,0)</f>
        <v>0</v>
      </c>
      <c r="BH165" s="247">
        <f>IF(N165="sníž. přenesená",J165,0)</f>
        <v>0</v>
      </c>
      <c r="BI165" s="247">
        <f>IF(N165="nulová",J165,0)</f>
        <v>0</v>
      </c>
      <c r="BJ165" s="18" t="s">
        <v>85</v>
      </c>
      <c r="BK165" s="247">
        <f>ROUND(I165*H165,2)</f>
        <v>0</v>
      </c>
      <c r="BL165" s="18" t="s">
        <v>150</v>
      </c>
      <c r="BM165" s="246" t="s">
        <v>201</v>
      </c>
    </row>
    <row r="166" s="14" customFormat="1">
      <c r="A166" s="14"/>
      <c r="B166" s="262"/>
      <c r="C166" s="263"/>
      <c r="D166" s="248" t="s">
        <v>154</v>
      </c>
      <c r="E166" s="264" t="s">
        <v>1</v>
      </c>
      <c r="F166" s="265" t="s">
        <v>202</v>
      </c>
      <c r="G166" s="263"/>
      <c r="H166" s="266">
        <v>17.199999999999999</v>
      </c>
      <c r="I166" s="267"/>
      <c r="J166" s="263"/>
      <c r="K166" s="263"/>
      <c r="L166" s="268"/>
      <c r="M166" s="269"/>
      <c r="N166" s="270"/>
      <c r="O166" s="270"/>
      <c r="P166" s="270"/>
      <c r="Q166" s="270"/>
      <c r="R166" s="270"/>
      <c r="S166" s="270"/>
      <c r="T166" s="271"/>
      <c r="U166" s="14"/>
      <c r="V166" s="14"/>
      <c r="W166" s="14"/>
      <c r="X166" s="14"/>
      <c r="Y166" s="14"/>
      <c r="Z166" s="14"/>
      <c r="AA166" s="14"/>
      <c r="AB166" s="14"/>
      <c r="AC166" s="14"/>
      <c r="AD166" s="14"/>
      <c r="AE166" s="14"/>
      <c r="AT166" s="272" t="s">
        <v>154</v>
      </c>
      <c r="AU166" s="272" t="s">
        <v>87</v>
      </c>
      <c r="AV166" s="14" t="s">
        <v>87</v>
      </c>
      <c r="AW166" s="14" t="s">
        <v>32</v>
      </c>
      <c r="AX166" s="14" t="s">
        <v>85</v>
      </c>
      <c r="AY166" s="272" t="s">
        <v>143</v>
      </c>
    </row>
    <row r="167" s="2" customFormat="1" ht="24" customHeight="1">
      <c r="A167" s="39"/>
      <c r="B167" s="40"/>
      <c r="C167" s="236" t="s">
        <v>203</v>
      </c>
      <c r="D167" s="236" t="s">
        <v>145</v>
      </c>
      <c r="E167" s="237" t="s">
        <v>204</v>
      </c>
      <c r="F167" s="238" t="s">
        <v>205</v>
      </c>
      <c r="G167" s="239" t="s">
        <v>206</v>
      </c>
      <c r="H167" s="240">
        <v>24.079999999999998</v>
      </c>
      <c r="I167" s="241"/>
      <c r="J167" s="240">
        <f>ROUND(I167*H167,2)</f>
        <v>0</v>
      </c>
      <c r="K167" s="238" t="s">
        <v>149</v>
      </c>
      <c r="L167" s="45"/>
      <c r="M167" s="242" t="s">
        <v>1</v>
      </c>
      <c r="N167" s="243" t="s">
        <v>42</v>
      </c>
      <c r="O167" s="92"/>
      <c r="P167" s="244">
        <f>O167*H167</f>
        <v>0</v>
      </c>
      <c r="Q167" s="244">
        <v>8.0271400000000005E-05</v>
      </c>
      <c r="R167" s="244">
        <f>Q167*H167</f>
        <v>0.0019329353120000001</v>
      </c>
      <c r="S167" s="244">
        <v>0</v>
      </c>
      <c r="T167" s="245">
        <f>S167*H167</f>
        <v>0</v>
      </c>
      <c r="U167" s="39"/>
      <c r="V167" s="39"/>
      <c r="W167" s="39"/>
      <c r="X167" s="39"/>
      <c r="Y167" s="39"/>
      <c r="Z167" s="39"/>
      <c r="AA167" s="39"/>
      <c r="AB167" s="39"/>
      <c r="AC167" s="39"/>
      <c r="AD167" s="39"/>
      <c r="AE167" s="39"/>
      <c r="AR167" s="246" t="s">
        <v>150</v>
      </c>
      <c r="AT167" s="246" t="s">
        <v>145</v>
      </c>
      <c r="AU167" s="246" t="s">
        <v>87</v>
      </c>
      <c r="AY167" s="18" t="s">
        <v>143</v>
      </c>
      <c r="BE167" s="247">
        <f>IF(N167="základní",J167,0)</f>
        <v>0</v>
      </c>
      <c r="BF167" s="247">
        <f>IF(N167="snížená",J167,0)</f>
        <v>0</v>
      </c>
      <c r="BG167" s="247">
        <f>IF(N167="zákl. přenesená",J167,0)</f>
        <v>0</v>
      </c>
      <c r="BH167" s="247">
        <f>IF(N167="sníž. přenesená",J167,0)</f>
        <v>0</v>
      </c>
      <c r="BI167" s="247">
        <f>IF(N167="nulová",J167,0)</f>
        <v>0</v>
      </c>
      <c r="BJ167" s="18" t="s">
        <v>85</v>
      </c>
      <c r="BK167" s="247">
        <f>ROUND(I167*H167,2)</f>
        <v>0</v>
      </c>
      <c r="BL167" s="18" t="s">
        <v>150</v>
      </c>
      <c r="BM167" s="246" t="s">
        <v>207</v>
      </c>
    </row>
    <row r="168" s="2" customFormat="1">
      <c r="A168" s="39"/>
      <c r="B168" s="40"/>
      <c r="C168" s="41"/>
      <c r="D168" s="248" t="s">
        <v>152</v>
      </c>
      <c r="E168" s="41"/>
      <c r="F168" s="249" t="s">
        <v>208</v>
      </c>
      <c r="G168" s="41"/>
      <c r="H168" s="41"/>
      <c r="I168" s="145"/>
      <c r="J168" s="41"/>
      <c r="K168" s="41"/>
      <c r="L168" s="45"/>
      <c r="M168" s="250"/>
      <c r="N168" s="251"/>
      <c r="O168" s="92"/>
      <c r="P168" s="92"/>
      <c r="Q168" s="92"/>
      <c r="R168" s="92"/>
      <c r="S168" s="92"/>
      <c r="T168" s="93"/>
      <c r="U168" s="39"/>
      <c r="V168" s="39"/>
      <c r="W168" s="39"/>
      <c r="X168" s="39"/>
      <c r="Y168" s="39"/>
      <c r="Z168" s="39"/>
      <c r="AA168" s="39"/>
      <c r="AB168" s="39"/>
      <c r="AC168" s="39"/>
      <c r="AD168" s="39"/>
      <c r="AE168" s="39"/>
      <c r="AT168" s="18" t="s">
        <v>152</v>
      </c>
      <c r="AU168" s="18" t="s">
        <v>87</v>
      </c>
    </row>
    <row r="169" s="14" customFormat="1">
      <c r="A169" s="14"/>
      <c r="B169" s="262"/>
      <c r="C169" s="263"/>
      <c r="D169" s="248" t="s">
        <v>154</v>
      </c>
      <c r="E169" s="264" t="s">
        <v>1</v>
      </c>
      <c r="F169" s="265" t="s">
        <v>209</v>
      </c>
      <c r="G169" s="263"/>
      <c r="H169" s="266">
        <v>0.45000000000000001</v>
      </c>
      <c r="I169" s="267"/>
      <c r="J169" s="263"/>
      <c r="K169" s="263"/>
      <c r="L169" s="268"/>
      <c r="M169" s="269"/>
      <c r="N169" s="270"/>
      <c r="O169" s="270"/>
      <c r="P169" s="270"/>
      <c r="Q169" s="270"/>
      <c r="R169" s="270"/>
      <c r="S169" s="270"/>
      <c r="T169" s="271"/>
      <c r="U169" s="14"/>
      <c r="V169" s="14"/>
      <c r="W169" s="14"/>
      <c r="X169" s="14"/>
      <c r="Y169" s="14"/>
      <c r="Z169" s="14"/>
      <c r="AA169" s="14"/>
      <c r="AB169" s="14"/>
      <c r="AC169" s="14"/>
      <c r="AD169" s="14"/>
      <c r="AE169" s="14"/>
      <c r="AT169" s="272" t="s">
        <v>154</v>
      </c>
      <c r="AU169" s="272" t="s">
        <v>87</v>
      </c>
      <c r="AV169" s="14" t="s">
        <v>87</v>
      </c>
      <c r="AW169" s="14" t="s">
        <v>32</v>
      </c>
      <c r="AX169" s="14" t="s">
        <v>77</v>
      </c>
      <c r="AY169" s="272" t="s">
        <v>143</v>
      </c>
    </row>
    <row r="170" s="14" customFormat="1">
      <c r="A170" s="14"/>
      <c r="B170" s="262"/>
      <c r="C170" s="263"/>
      <c r="D170" s="248" t="s">
        <v>154</v>
      </c>
      <c r="E170" s="264" t="s">
        <v>1</v>
      </c>
      <c r="F170" s="265" t="s">
        <v>210</v>
      </c>
      <c r="G170" s="263"/>
      <c r="H170" s="266">
        <v>0.45000000000000001</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154</v>
      </c>
      <c r="AU170" s="272" t="s">
        <v>87</v>
      </c>
      <c r="AV170" s="14" t="s">
        <v>87</v>
      </c>
      <c r="AW170" s="14" t="s">
        <v>32</v>
      </c>
      <c r="AX170" s="14" t="s">
        <v>77</v>
      </c>
      <c r="AY170" s="272" t="s">
        <v>143</v>
      </c>
    </row>
    <row r="171" s="14" customFormat="1">
      <c r="A171" s="14"/>
      <c r="B171" s="262"/>
      <c r="C171" s="263"/>
      <c r="D171" s="248" t="s">
        <v>154</v>
      </c>
      <c r="E171" s="264" t="s">
        <v>1</v>
      </c>
      <c r="F171" s="265" t="s">
        <v>211</v>
      </c>
      <c r="G171" s="263"/>
      <c r="H171" s="266">
        <v>6.8200000000000003</v>
      </c>
      <c r="I171" s="267"/>
      <c r="J171" s="263"/>
      <c r="K171" s="263"/>
      <c r="L171" s="268"/>
      <c r="M171" s="269"/>
      <c r="N171" s="270"/>
      <c r="O171" s="270"/>
      <c r="P171" s="270"/>
      <c r="Q171" s="270"/>
      <c r="R171" s="270"/>
      <c r="S171" s="270"/>
      <c r="T171" s="271"/>
      <c r="U171" s="14"/>
      <c r="V171" s="14"/>
      <c r="W171" s="14"/>
      <c r="X171" s="14"/>
      <c r="Y171" s="14"/>
      <c r="Z171" s="14"/>
      <c r="AA171" s="14"/>
      <c r="AB171" s="14"/>
      <c r="AC171" s="14"/>
      <c r="AD171" s="14"/>
      <c r="AE171" s="14"/>
      <c r="AT171" s="272" t="s">
        <v>154</v>
      </c>
      <c r="AU171" s="272" t="s">
        <v>87</v>
      </c>
      <c r="AV171" s="14" t="s">
        <v>87</v>
      </c>
      <c r="AW171" s="14" t="s">
        <v>32</v>
      </c>
      <c r="AX171" s="14" t="s">
        <v>77</v>
      </c>
      <c r="AY171" s="272" t="s">
        <v>143</v>
      </c>
    </row>
    <row r="172" s="14" customFormat="1">
      <c r="A172" s="14"/>
      <c r="B172" s="262"/>
      <c r="C172" s="263"/>
      <c r="D172" s="248" t="s">
        <v>154</v>
      </c>
      <c r="E172" s="264" t="s">
        <v>1</v>
      </c>
      <c r="F172" s="265" t="s">
        <v>212</v>
      </c>
      <c r="G172" s="263"/>
      <c r="H172" s="266">
        <v>5.75</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154</v>
      </c>
      <c r="AU172" s="272" t="s">
        <v>87</v>
      </c>
      <c r="AV172" s="14" t="s">
        <v>87</v>
      </c>
      <c r="AW172" s="14" t="s">
        <v>32</v>
      </c>
      <c r="AX172" s="14" t="s">
        <v>77</v>
      </c>
      <c r="AY172" s="272" t="s">
        <v>143</v>
      </c>
    </row>
    <row r="173" s="14" customFormat="1">
      <c r="A173" s="14"/>
      <c r="B173" s="262"/>
      <c r="C173" s="263"/>
      <c r="D173" s="248" t="s">
        <v>154</v>
      </c>
      <c r="E173" s="264" t="s">
        <v>1</v>
      </c>
      <c r="F173" s="265" t="s">
        <v>213</v>
      </c>
      <c r="G173" s="263"/>
      <c r="H173" s="266">
        <v>10.609999999999999</v>
      </c>
      <c r="I173" s="267"/>
      <c r="J173" s="263"/>
      <c r="K173" s="263"/>
      <c r="L173" s="268"/>
      <c r="M173" s="269"/>
      <c r="N173" s="270"/>
      <c r="O173" s="270"/>
      <c r="P173" s="270"/>
      <c r="Q173" s="270"/>
      <c r="R173" s="270"/>
      <c r="S173" s="270"/>
      <c r="T173" s="271"/>
      <c r="U173" s="14"/>
      <c r="V173" s="14"/>
      <c r="W173" s="14"/>
      <c r="X173" s="14"/>
      <c r="Y173" s="14"/>
      <c r="Z173" s="14"/>
      <c r="AA173" s="14"/>
      <c r="AB173" s="14"/>
      <c r="AC173" s="14"/>
      <c r="AD173" s="14"/>
      <c r="AE173" s="14"/>
      <c r="AT173" s="272" t="s">
        <v>154</v>
      </c>
      <c r="AU173" s="272" t="s">
        <v>87</v>
      </c>
      <c r="AV173" s="14" t="s">
        <v>87</v>
      </c>
      <c r="AW173" s="14" t="s">
        <v>32</v>
      </c>
      <c r="AX173" s="14" t="s">
        <v>77</v>
      </c>
      <c r="AY173" s="272" t="s">
        <v>143</v>
      </c>
    </row>
    <row r="174" s="15" customFormat="1">
      <c r="A174" s="15"/>
      <c r="B174" s="273"/>
      <c r="C174" s="274"/>
      <c r="D174" s="248" t="s">
        <v>154</v>
      </c>
      <c r="E174" s="275" t="s">
        <v>1</v>
      </c>
      <c r="F174" s="276" t="s">
        <v>189</v>
      </c>
      <c r="G174" s="274"/>
      <c r="H174" s="277">
        <v>24.079999999999998</v>
      </c>
      <c r="I174" s="278"/>
      <c r="J174" s="274"/>
      <c r="K174" s="274"/>
      <c r="L174" s="279"/>
      <c r="M174" s="280"/>
      <c r="N174" s="281"/>
      <c r="O174" s="281"/>
      <c r="P174" s="281"/>
      <c r="Q174" s="281"/>
      <c r="R174" s="281"/>
      <c r="S174" s="281"/>
      <c r="T174" s="282"/>
      <c r="U174" s="15"/>
      <c r="V174" s="15"/>
      <c r="W174" s="15"/>
      <c r="X174" s="15"/>
      <c r="Y174" s="15"/>
      <c r="Z174" s="15"/>
      <c r="AA174" s="15"/>
      <c r="AB174" s="15"/>
      <c r="AC174" s="15"/>
      <c r="AD174" s="15"/>
      <c r="AE174" s="15"/>
      <c r="AT174" s="283" t="s">
        <v>154</v>
      </c>
      <c r="AU174" s="283" t="s">
        <v>87</v>
      </c>
      <c r="AV174" s="15" t="s">
        <v>150</v>
      </c>
      <c r="AW174" s="15" t="s">
        <v>32</v>
      </c>
      <c r="AX174" s="15" t="s">
        <v>85</v>
      </c>
      <c r="AY174" s="283" t="s">
        <v>143</v>
      </c>
    </row>
    <row r="175" s="2" customFormat="1" ht="24" customHeight="1">
      <c r="A175" s="39"/>
      <c r="B175" s="40"/>
      <c r="C175" s="236" t="s">
        <v>214</v>
      </c>
      <c r="D175" s="236" t="s">
        <v>145</v>
      </c>
      <c r="E175" s="237" t="s">
        <v>215</v>
      </c>
      <c r="F175" s="238" t="s">
        <v>216</v>
      </c>
      <c r="G175" s="239" t="s">
        <v>206</v>
      </c>
      <c r="H175" s="240">
        <v>36.009999999999998</v>
      </c>
      <c r="I175" s="241"/>
      <c r="J175" s="240">
        <f>ROUND(I175*H175,2)</f>
        <v>0</v>
      </c>
      <c r="K175" s="238" t="s">
        <v>149</v>
      </c>
      <c r="L175" s="45"/>
      <c r="M175" s="242" t="s">
        <v>1</v>
      </c>
      <c r="N175" s="243" t="s">
        <v>42</v>
      </c>
      <c r="O175" s="92"/>
      <c r="P175" s="244">
        <f>O175*H175</f>
        <v>0</v>
      </c>
      <c r="Q175" s="244">
        <v>0.00019599999999999999</v>
      </c>
      <c r="R175" s="244">
        <f>Q175*H175</f>
        <v>0.0070579599999999994</v>
      </c>
      <c r="S175" s="244">
        <v>0</v>
      </c>
      <c r="T175" s="245">
        <f>S175*H175</f>
        <v>0</v>
      </c>
      <c r="U175" s="39"/>
      <c r="V175" s="39"/>
      <c r="W175" s="39"/>
      <c r="X175" s="39"/>
      <c r="Y175" s="39"/>
      <c r="Z175" s="39"/>
      <c r="AA175" s="39"/>
      <c r="AB175" s="39"/>
      <c r="AC175" s="39"/>
      <c r="AD175" s="39"/>
      <c r="AE175" s="39"/>
      <c r="AR175" s="246" t="s">
        <v>150</v>
      </c>
      <c r="AT175" s="246" t="s">
        <v>145</v>
      </c>
      <c r="AU175" s="246" t="s">
        <v>87</v>
      </c>
      <c r="AY175" s="18" t="s">
        <v>143</v>
      </c>
      <c r="BE175" s="247">
        <f>IF(N175="základní",J175,0)</f>
        <v>0</v>
      </c>
      <c r="BF175" s="247">
        <f>IF(N175="snížená",J175,0)</f>
        <v>0</v>
      </c>
      <c r="BG175" s="247">
        <f>IF(N175="zákl. přenesená",J175,0)</f>
        <v>0</v>
      </c>
      <c r="BH175" s="247">
        <f>IF(N175="sníž. přenesená",J175,0)</f>
        <v>0</v>
      </c>
      <c r="BI175" s="247">
        <f>IF(N175="nulová",J175,0)</f>
        <v>0</v>
      </c>
      <c r="BJ175" s="18" t="s">
        <v>85</v>
      </c>
      <c r="BK175" s="247">
        <f>ROUND(I175*H175,2)</f>
        <v>0</v>
      </c>
      <c r="BL175" s="18" t="s">
        <v>150</v>
      </c>
      <c r="BM175" s="246" t="s">
        <v>217</v>
      </c>
    </row>
    <row r="176" s="2" customFormat="1">
      <c r="A176" s="39"/>
      <c r="B176" s="40"/>
      <c r="C176" s="41"/>
      <c r="D176" s="248" t="s">
        <v>152</v>
      </c>
      <c r="E176" s="41"/>
      <c r="F176" s="249" t="s">
        <v>208</v>
      </c>
      <c r="G176" s="41"/>
      <c r="H176" s="41"/>
      <c r="I176" s="145"/>
      <c r="J176" s="41"/>
      <c r="K176" s="41"/>
      <c r="L176" s="45"/>
      <c r="M176" s="250"/>
      <c r="N176" s="251"/>
      <c r="O176" s="92"/>
      <c r="P176" s="92"/>
      <c r="Q176" s="92"/>
      <c r="R176" s="92"/>
      <c r="S176" s="92"/>
      <c r="T176" s="93"/>
      <c r="U176" s="39"/>
      <c r="V176" s="39"/>
      <c r="W176" s="39"/>
      <c r="X176" s="39"/>
      <c r="Y176" s="39"/>
      <c r="Z176" s="39"/>
      <c r="AA176" s="39"/>
      <c r="AB176" s="39"/>
      <c r="AC176" s="39"/>
      <c r="AD176" s="39"/>
      <c r="AE176" s="39"/>
      <c r="AT176" s="18" t="s">
        <v>152</v>
      </c>
      <c r="AU176" s="18" t="s">
        <v>87</v>
      </c>
    </row>
    <row r="177" s="14" customFormat="1">
      <c r="A177" s="14"/>
      <c r="B177" s="262"/>
      <c r="C177" s="263"/>
      <c r="D177" s="248" t="s">
        <v>154</v>
      </c>
      <c r="E177" s="264" t="s">
        <v>1</v>
      </c>
      <c r="F177" s="265" t="s">
        <v>218</v>
      </c>
      <c r="G177" s="263"/>
      <c r="H177" s="266">
        <v>36.009999999999998</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154</v>
      </c>
      <c r="AU177" s="272" t="s">
        <v>87</v>
      </c>
      <c r="AV177" s="14" t="s">
        <v>87</v>
      </c>
      <c r="AW177" s="14" t="s">
        <v>32</v>
      </c>
      <c r="AX177" s="14" t="s">
        <v>85</v>
      </c>
      <c r="AY177" s="272" t="s">
        <v>143</v>
      </c>
    </row>
    <row r="178" s="12" customFormat="1" ht="22.8" customHeight="1">
      <c r="A178" s="12"/>
      <c r="B178" s="220"/>
      <c r="C178" s="221"/>
      <c r="D178" s="222" t="s">
        <v>76</v>
      </c>
      <c r="E178" s="234" t="s">
        <v>190</v>
      </c>
      <c r="F178" s="234" t="s">
        <v>219</v>
      </c>
      <c r="G178" s="221"/>
      <c r="H178" s="221"/>
      <c r="I178" s="224"/>
      <c r="J178" s="235">
        <f>BK178</f>
        <v>0</v>
      </c>
      <c r="K178" s="221"/>
      <c r="L178" s="226"/>
      <c r="M178" s="227"/>
      <c r="N178" s="228"/>
      <c r="O178" s="228"/>
      <c r="P178" s="229">
        <f>SUM(P179:P246)</f>
        <v>0</v>
      </c>
      <c r="Q178" s="228"/>
      <c r="R178" s="229">
        <f>SUM(R179:R246)</f>
        <v>13.834849420391002</v>
      </c>
      <c r="S178" s="228"/>
      <c r="T178" s="230">
        <f>SUM(T179:T246)</f>
        <v>0</v>
      </c>
      <c r="U178" s="12"/>
      <c r="V178" s="12"/>
      <c r="W178" s="12"/>
      <c r="X178" s="12"/>
      <c r="Y178" s="12"/>
      <c r="Z178" s="12"/>
      <c r="AA178" s="12"/>
      <c r="AB178" s="12"/>
      <c r="AC178" s="12"/>
      <c r="AD178" s="12"/>
      <c r="AE178" s="12"/>
      <c r="AR178" s="231" t="s">
        <v>85</v>
      </c>
      <c r="AT178" s="232" t="s">
        <v>76</v>
      </c>
      <c r="AU178" s="232" t="s">
        <v>85</v>
      </c>
      <c r="AY178" s="231" t="s">
        <v>143</v>
      </c>
      <c r="BK178" s="233">
        <f>SUM(BK179:BK246)</f>
        <v>0</v>
      </c>
    </row>
    <row r="179" s="2" customFormat="1" ht="36" customHeight="1">
      <c r="A179" s="39"/>
      <c r="B179" s="40"/>
      <c r="C179" s="236" t="s">
        <v>220</v>
      </c>
      <c r="D179" s="236" t="s">
        <v>145</v>
      </c>
      <c r="E179" s="237" t="s">
        <v>221</v>
      </c>
      <c r="F179" s="238" t="s">
        <v>222</v>
      </c>
      <c r="G179" s="239" t="s">
        <v>184</v>
      </c>
      <c r="H179" s="240">
        <v>439.32999999999998</v>
      </c>
      <c r="I179" s="241"/>
      <c r="J179" s="240">
        <f>ROUND(I179*H179,2)</f>
        <v>0</v>
      </c>
      <c r="K179" s="238" t="s">
        <v>149</v>
      </c>
      <c r="L179" s="45"/>
      <c r="M179" s="242" t="s">
        <v>1</v>
      </c>
      <c r="N179" s="243" t="s">
        <v>42</v>
      </c>
      <c r="O179" s="92"/>
      <c r="P179" s="244">
        <f>O179*H179</f>
        <v>0</v>
      </c>
      <c r="Q179" s="244">
        <v>0.0043839999999999999</v>
      </c>
      <c r="R179" s="244">
        <f>Q179*H179</f>
        <v>1.92602272</v>
      </c>
      <c r="S179" s="244">
        <v>0</v>
      </c>
      <c r="T179" s="245">
        <f>S179*H179</f>
        <v>0</v>
      </c>
      <c r="U179" s="39"/>
      <c r="V179" s="39"/>
      <c r="W179" s="39"/>
      <c r="X179" s="39"/>
      <c r="Y179" s="39"/>
      <c r="Z179" s="39"/>
      <c r="AA179" s="39"/>
      <c r="AB179" s="39"/>
      <c r="AC179" s="39"/>
      <c r="AD179" s="39"/>
      <c r="AE179" s="39"/>
      <c r="AR179" s="246" t="s">
        <v>150</v>
      </c>
      <c r="AT179" s="246" t="s">
        <v>145</v>
      </c>
      <c r="AU179" s="246" t="s">
        <v>87</v>
      </c>
      <c r="AY179" s="18" t="s">
        <v>143</v>
      </c>
      <c r="BE179" s="247">
        <f>IF(N179="základní",J179,0)</f>
        <v>0</v>
      </c>
      <c r="BF179" s="247">
        <f>IF(N179="snížená",J179,0)</f>
        <v>0</v>
      </c>
      <c r="BG179" s="247">
        <f>IF(N179="zákl. přenesená",J179,0)</f>
        <v>0</v>
      </c>
      <c r="BH179" s="247">
        <f>IF(N179="sníž. přenesená",J179,0)</f>
        <v>0</v>
      </c>
      <c r="BI179" s="247">
        <f>IF(N179="nulová",J179,0)</f>
        <v>0</v>
      </c>
      <c r="BJ179" s="18" t="s">
        <v>85</v>
      </c>
      <c r="BK179" s="247">
        <f>ROUND(I179*H179,2)</f>
        <v>0</v>
      </c>
      <c r="BL179" s="18" t="s">
        <v>150</v>
      </c>
      <c r="BM179" s="246" t="s">
        <v>223</v>
      </c>
    </row>
    <row r="180" s="2" customFormat="1">
      <c r="A180" s="39"/>
      <c r="B180" s="40"/>
      <c r="C180" s="41"/>
      <c r="D180" s="248" t="s">
        <v>152</v>
      </c>
      <c r="E180" s="41"/>
      <c r="F180" s="249" t="s">
        <v>224</v>
      </c>
      <c r="G180" s="41"/>
      <c r="H180" s="41"/>
      <c r="I180" s="145"/>
      <c r="J180" s="41"/>
      <c r="K180" s="41"/>
      <c r="L180" s="45"/>
      <c r="M180" s="250"/>
      <c r="N180" s="251"/>
      <c r="O180" s="92"/>
      <c r="P180" s="92"/>
      <c r="Q180" s="92"/>
      <c r="R180" s="92"/>
      <c r="S180" s="92"/>
      <c r="T180" s="93"/>
      <c r="U180" s="39"/>
      <c r="V180" s="39"/>
      <c r="W180" s="39"/>
      <c r="X180" s="39"/>
      <c r="Y180" s="39"/>
      <c r="Z180" s="39"/>
      <c r="AA180" s="39"/>
      <c r="AB180" s="39"/>
      <c r="AC180" s="39"/>
      <c r="AD180" s="39"/>
      <c r="AE180" s="39"/>
      <c r="AT180" s="18" t="s">
        <v>152</v>
      </c>
      <c r="AU180" s="18" t="s">
        <v>87</v>
      </c>
    </row>
    <row r="181" s="14" customFormat="1">
      <c r="A181" s="14"/>
      <c r="B181" s="262"/>
      <c r="C181" s="263"/>
      <c r="D181" s="248" t="s">
        <v>154</v>
      </c>
      <c r="E181" s="264" t="s">
        <v>1</v>
      </c>
      <c r="F181" s="265" t="s">
        <v>225</v>
      </c>
      <c r="G181" s="263"/>
      <c r="H181" s="266">
        <v>4.71</v>
      </c>
      <c r="I181" s="267"/>
      <c r="J181" s="263"/>
      <c r="K181" s="263"/>
      <c r="L181" s="268"/>
      <c r="M181" s="269"/>
      <c r="N181" s="270"/>
      <c r="O181" s="270"/>
      <c r="P181" s="270"/>
      <c r="Q181" s="270"/>
      <c r="R181" s="270"/>
      <c r="S181" s="270"/>
      <c r="T181" s="271"/>
      <c r="U181" s="14"/>
      <c r="V181" s="14"/>
      <c r="W181" s="14"/>
      <c r="X181" s="14"/>
      <c r="Y181" s="14"/>
      <c r="Z181" s="14"/>
      <c r="AA181" s="14"/>
      <c r="AB181" s="14"/>
      <c r="AC181" s="14"/>
      <c r="AD181" s="14"/>
      <c r="AE181" s="14"/>
      <c r="AT181" s="272" t="s">
        <v>154</v>
      </c>
      <c r="AU181" s="272" t="s">
        <v>87</v>
      </c>
      <c r="AV181" s="14" t="s">
        <v>87</v>
      </c>
      <c r="AW181" s="14" t="s">
        <v>32</v>
      </c>
      <c r="AX181" s="14" t="s">
        <v>77</v>
      </c>
      <c r="AY181" s="272" t="s">
        <v>143</v>
      </c>
    </row>
    <row r="182" s="14" customFormat="1">
      <c r="A182" s="14"/>
      <c r="B182" s="262"/>
      <c r="C182" s="263"/>
      <c r="D182" s="248" t="s">
        <v>154</v>
      </c>
      <c r="E182" s="264" t="s">
        <v>1</v>
      </c>
      <c r="F182" s="265" t="s">
        <v>226</v>
      </c>
      <c r="G182" s="263"/>
      <c r="H182" s="266">
        <v>2.4900000000000002</v>
      </c>
      <c r="I182" s="267"/>
      <c r="J182" s="263"/>
      <c r="K182" s="263"/>
      <c r="L182" s="268"/>
      <c r="M182" s="269"/>
      <c r="N182" s="270"/>
      <c r="O182" s="270"/>
      <c r="P182" s="270"/>
      <c r="Q182" s="270"/>
      <c r="R182" s="270"/>
      <c r="S182" s="270"/>
      <c r="T182" s="271"/>
      <c r="U182" s="14"/>
      <c r="V182" s="14"/>
      <c r="W182" s="14"/>
      <c r="X182" s="14"/>
      <c r="Y182" s="14"/>
      <c r="Z182" s="14"/>
      <c r="AA182" s="14"/>
      <c r="AB182" s="14"/>
      <c r="AC182" s="14"/>
      <c r="AD182" s="14"/>
      <c r="AE182" s="14"/>
      <c r="AT182" s="272" t="s">
        <v>154</v>
      </c>
      <c r="AU182" s="272" t="s">
        <v>87</v>
      </c>
      <c r="AV182" s="14" t="s">
        <v>87</v>
      </c>
      <c r="AW182" s="14" t="s">
        <v>32</v>
      </c>
      <c r="AX182" s="14" t="s">
        <v>77</v>
      </c>
      <c r="AY182" s="272" t="s">
        <v>143</v>
      </c>
    </row>
    <row r="183" s="14" customFormat="1">
      <c r="A183" s="14"/>
      <c r="B183" s="262"/>
      <c r="C183" s="263"/>
      <c r="D183" s="248" t="s">
        <v>154</v>
      </c>
      <c r="E183" s="264" t="s">
        <v>1</v>
      </c>
      <c r="F183" s="265" t="s">
        <v>227</v>
      </c>
      <c r="G183" s="263"/>
      <c r="H183" s="266">
        <v>2.4900000000000002</v>
      </c>
      <c r="I183" s="267"/>
      <c r="J183" s="263"/>
      <c r="K183" s="263"/>
      <c r="L183" s="268"/>
      <c r="M183" s="269"/>
      <c r="N183" s="270"/>
      <c r="O183" s="270"/>
      <c r="P183" s="270"/>
      <c r="Q183" s="270"/>
      <c r="R183" s="270"/>
      <c r="S183" s="270"/>
      <c r="T183" s="271"/>
      <c r="U183" s="14"/>
      <c r="V183" s="14"/>
      <c r="W183" s="14"/>
      <c r="X183" s="14"/>
      <c r="Y183" s="14"/>
      <c r="Z183" s="14"/>
      <c r="AA183" s="14"/>
      <c r="AB183" s="14"/>
      <c r="AC183" s="14"/>
      <c r="AD183" s="14"/>
      <c r="AE183" s="14"/>
      <c r="AT183" s="272" t="s">
        <v>154</v>
      </c>
      <c r="AU183" s="272" t="s">
        <v>87</v>
      </c>
      <c r="AV183" s="14" t="s">
        <v>87</v>
      </c>
      <c r="AW183" s="14" t="s">
        <v>32</v>
      </c>
      <c r="AX183" s="14" t="s">
        <v>77</v>
      </c>
      <c r="AY183" s="272" t="s">
        <v>143</v>
      </c>
    </row>
    <row r="184" s="14" customFormat="1">
      <c r="A184" s="14"/>
      <c r="B184" s="262"/>
      <c r="C184" s="263"/>
      <c r="D184" s="248" t="s">
        <v>154</v>
      </c>
      <c r="E184" s="264" t="s">
        <v>1</v>
      </c>
      <c r="F184" s="265" t="s">
        <v>228</v>
      </c>
      <c r="G184" s="263"/>
      <c r="H184" s="266">
        <v>28.98</v>
      </c>
      <c r="I184" s="267"/>
      <c r="J184" s="263"/>
      <c r="K184" s="263"/>
      <c r="L184" s="268"/>
      <c r="M184" s="269"/>
      <c r="N184" s="270"/>
      <c r="O184" s="270"/>
      <c r="P184" s="270"/>
      <c r="Q184" s="270"/>
      <c r="R184" s="270"/>
      <c r="S184" s="270"/>
      <c r="T184" s="271"/>
      <c r="U184" s="14"/>
      <c r="V184" s="14"/>
      <c r="W184" s="14"/>
      <c r="X184" s="14"/>
      <c r="Y184" s="14"/>
      <c r="Z184" s="14"/>
      <c r="AA184" s="14"/>
      <c r="AB184" s="14"/>
      <c r="AC184" s="14"/>
      <c r="AD184" s="14"/>
      <c r="AE184" s="14"/>
      <c r="AT184" s="272" t="s">
        <v>154</v>
      </c>
      <c r="AU184" s="272" t="s">
        <v>87</v>
      </c>
      <c r="AV184" s="14" t="s">
        <v>87</v>
      </c>
      <c r="AW184" s="14" t="s">
        <v>32</v>
      </c>
      <c r="AX184" s="14" t="s">
        <v>77</v>
      </c>
      <c r="AY184" s="272" t="s">
        <v>143</v>
      </c>
    </row>
    <row r="185" s="14" customFormat="1">
      <c r="A185" s="14"/>
      <c r="B185" s="262"/>
      <c r="C185" s="263"/>
      <c r="D185" s="248" t="s">
        <v>154</v>
      </c>
      <c r="E185" s="264" t="s">
        <v>1</v>
      </c>
      <c r="F185" s="265" t="s">
        <v>229</v>
      </c>
      <c r="G185" s="263"/>
      <c r="H185" s="266">
        <v>22.66</v>
      </c>
      <c r="I185" s="267"/>
      <c r="J185" s="263"/>
      <c r="K185" s="263"/>
      <c r="L185" s="268"/>
      <c r="M185" s="269"/>
      <c r="N185" s="270"/>
      <c r="O185" s="270"/>
      <c r="P185" s="270"/>
      <c r="Q185" s="270"/>
      <c r="R185" s="270"/>
      <c r="S185" s="270"/>
      <c r="T185" s="271"/>
      <c r="U185" s="14"/>
      <c r="V185" s="14"/>
      <c r="W185" s="14"/>
      <c r="X185" s="14"/>
      <c r="Y185" s="14"/>
      <c r="Z185" s="14"/>
      <c r="AA185" s="14"/>
      <c r="AB185" s="14"/>
      <c r="AC185" s="14"/>
      <c r="AD185" s="14"/>
      <c r="AE185" s="14"/>
      <c r="AT185" s="272" t="s">
        <v>154</v>
      </c>
      <c r="AU185" s="272" t="s">
        <v>87</v>
      </c>
      <c r="AV185" s="14" t="s">
        <v>87</v>
      </c>
      <c r="AW185" s="14" t="s">
        <v>32</v>
      </c>
      <c r="AX185" s="14" t="s">
        <v>77</v>
      </c>
      <c r="AY185" s="272" t="s">
        <v>143</v>
      </c>
    </row>
    <row r="186" s="14" customFormat="1">
      <c r="A186" s="14"/>
      <c r="B186" s="262"/>
      <c r="C186" s="263"/>
      <c r="D186" s="248" t="s">
        <v>154</v>
      </c>
      <c r="E186" s="264" t="s">
        <v>1</v>
      </c>
      <c r="F186" s="265" t="s">
        <v>230</v>
      </c>
      <c r="G186" s="263"/>
      <c r="H186" s="266">
        <v>53.18</v>
      </c>
      <c r="I186" s="267"/>
      <c r="J186" s="263"/>
      <c r="K186" s="263"/>
      <c r="L186" s="268"/>
      <c r="M186" s="269"/>
      <c r="N186" s="270"/>
      <c r="O186" s="270"/>
      <c r="P186" s="270"/>
      <c r="Q186" s="270"/>
      <c r="R186" s="270"/>
      <c r="S186" s="270"/>
      <c r="T186" s="271"/>
      <c r="U186" s="14"/>
      <c r="V186" s="14"/>
      <c r="W186" s="14"/>
      <c r="X186" s="14"/>
      <c r="Y186" s="14"/>
      <c r="Z186" s="14"/>
      <c r="AA186" s="14"/>
      <c r="AB186" s="14"/>
      <c r="AC186" s="14"/>
      <c r="AD186" s="14"/>
      <c r="AE186" s="14"/>
      <c r="AT186" s="272" t="s">
        <v>154</v>
      </c>
      <c r="AU186" s="272" t="s">
        <v>87</v>
      </c>
      <c r="AV186" s="14" t="s">
        <v>87</v>
      </c>
      <c r="AW186" s="14" t="s">
        <v>32</v>
      </c>
      <c r="AX186" s="14" t="s">
        <v>77</v>
      </c>
      <c r="AY186" s="272" t="s">
        <v>143</v>
      </c>
    </row>
    <row r="187" s="13" customFormat="1">
      <c r="A187" s="13"/>
      <c r="B187" s="252"/>
      <c r="C187" s="253"/>
      <c r="D187" s="248" t="s">
        <v>154</v>
      </c>
      <c r="E187" s="254" t="s">
        <v>1</v>
      </c>
      <c r="F187" s="255" t="s">
        <v>231</v>
      </c>
      <c r="G187" s="253"/>
      <c r="H187" s="254" t="s">
        <v>1</v>
      </c>
      <c r="I187" s="256"/>
      <c r="J187" s="253"/>
      <c r="K187" s="253"/>
      <c r="L187" s="257"/>
      <c r="M187" s="258"/>
      <c r="N187" s="259"/>
      <c r="O187" s="259"/>
      <c r="P187" s="259"/>
      <c r="Q187" s="259"/>
      <c r="R187" s="259"/>
      <c r="S187" s="259"/>
      <c r="T187" s="260"/>
      <c r="U187" s="13"/>
      <c r="V187" s="13"/>
      <c r="W187" s="13"/>
      <c r="X187" s="13"/>
      <c r="Y187" s="13"/>
      <c r="Z187" s="13"/>
      <c r="AA187" s="13"/>
      <c r="AB187" s="13"/>
      <c r="AC187" s="13"/>
      <c r="AD187" s="13"/>
      <c r="AE187" s="13"/>
      <c r="AT187" s="261" t="s">
        <v>154</v>
      </c>
      <c r="AU187" s="261" t="s">
        <v>87</v>
      </c>
      <c r="AV187" s="13" t="s">
        <v>85</v>
      </c>
      <c r="AW187" s="13" t="s">
        <v>32</v>
      </c>
      <c r="AX187" s="13" t="s">
        <v>77</v>
      </c>
      <c r="AY187" s="261" t="s">
        <v>143</v>
      </c>
    </row>
    <row r="188" s="14" customFormat="1">
      <c r="A188" s="14"/>
      <c r="B188" s="262"/>
      <c r="C188" s="263"/>
      <c r="D188" s="248" t="s">
        <v>154</v>
      </c>
      <c r="E188" s="264" t="s">
        <v>1</v>
      </c>
      <c r="F188" s="265" t="s">
        <v>232</v>
      </c>
      <c r="G188" s="263"/>
      <c r="H188" s="266">
        <v>324.81999999999999</v>
      </c>
      <c r="I188" s="267"/>
      <c r="J188" s="263"/>
      <c r="K188" s="263"/>
      <c r="L188" s="268"/>
      <c r="M188" s="269"/>
      <c r="N188" s="270"/>
      <c r="O188" s="270"/>
      <c r="P188" s="270"/>
      <c r="Q188" s="270"/>
      <c r="R188" s="270"/>
      <c r="S188" s="270"/>
      <c r="T188" s="271"/>
      <c r="U188" s="14"/>
      <c r="V188" s="14"/>
      <c r="W188" s="14"/>
      <c r="X188" s="14"/>
      <c r="Y188" s="14"/>
      <c r="Z188" s="14"/>
      <c r="AA188" s="14"/>
      <c r="AB188" s="14"/>
      <c r="AC188" s="14"/>
      <c r="AD188" s="14"/>
      <c r="AE188" s="14"/>
      <c r="AT188" s="272" t="s">
        <v>154</v>
      </c>
      <c r="AU188" s="272" t="s">
        <v>87</v>
      </c>
      <c r="AV188" s="14" t="s">
        <v>87</v>
      </c>
      <c r="AW188" s="14" t="s">
        <v>32</v>
      </c>
      <c r="AX188" s="14" t="s">
        <v>77</v>
      </c>
      <c r="AY188" s="272" t="s">
        <v>143</v>
      </c>
    </row>
    <row r="189" s="15" customFormat="1">
      <c r="A189" s="15"/>
      <c r="B189" s="273"/>
      <c r="C189" s="274"/>
      <c r="D189" s="248" t="s">
        <v>154</v>
      </c>
      <c r="E189" s="275" t="s">
        <v>1</v>
      </c>
      <c r="F189" s="276" t="s">
        <v>189</v>
      </c>
      <c r="G189" s="274"/>
      <c r="H189" s="277">
        <v>439.32999999999998</v>
      </c>
      <c r="I189" s="278"/>
      <c r="J189" s="274"/>
      <c r="K189" s="274"/>
      <c r="L189" s="279"/>
      <c r="M189" s="280"/>
      <c r="N189" s="281"/>
      <c r="O189" s="281"/>
      <c r="P189" s="281"/>
      <c r="Q189" s="281"/>
      <c r="R189" s="281"/>
      <c r="S189" s="281"/>
      <c r="T189" s="282"/>
      <c r="U189" s="15"/>
      <c r="V189" s="15"/>
      <c r="W189" s="15"/>
      <c r="X189" s="15"/>
      <c r="Y189" s="15"/>
      <c r="Z189" s="15"/>
      <c r="AA189" s="15"/>
      <c r="AB189" s="15"/>
      <c r="AC189" s="15"/>
      <c r="AD189" s="15"/>
      <c r="AE189" s="15"/>
      <c r="AT189" s="283" t="s">
        <v>154</v>
      </c>
      <c r="AU189" s="283" t="s">
        <v>87</v>
      </c>
      <c r="AV189" s="15" t="s">
        <v>150</v>
      </c>
      <c r="AW189" s="15" t="s">
        <v>32</v>
      </c>
      <c r="AX189" s="15" t="s">
        <v>85</v>
      </c>
      <c r="AY189" s="283" t="s">
        <v>143</v>
      </c>
    </row>
    <row r="190" s="2" customFormat="1" ht="24" customHeight="1">
      <c r="A190" s="39"/>
      <c r="B190" s="40"/>
      <c r="C190" s="236" t="s">
        <v>233</v>
      </c>
      <c r="D190" s="236" t="s">
        <v>145</v>
      </c>
      <c r="E190" s="237" t="s">
        <v>234</v>
      </c>
      <c r="F190" s="238" t="s">
        <v>235</v>
      </c>
      <c r="G190" s="239" t="s">
        <v>184</v>
      </c>
      <c r="H190" s="240">
        <v>324.18000000000001</v>
      </c>
      <c r="I190" s="241"/>
      <c r="J190" s="240">
        <f>ROUND(I190*H190,2)</f>
        <v>0</v>
      </c>
      <c r="K190" s="238" t="s">
        <v>149</v>
      </c>
      <c r="L190" s="45"/>
      <c r="M190" s="242" t="s">
        <v>1</v>
      </c>
      <c r="N190" s="243" t="s">
        <v>42</v>
      </c>
      <c r="O190" s="92"/>
      <c r="P190" s="244">
        <f>O190*H190</f>
        <v>0</v>
      </c>
      <c r="Q190" s="244">
        <v>0.0030000000000000001</v>
      </c>
      <c r="R190" s="244">
        <f>Q190*H190</f>
        <v>0.97254000000000007</v>
      </c>
      <c r="S190" s="244">
        <v>0</v>
      </c>
      <c r="T190" s="245">
        <f>S190*H190</f>
        <v>0</v>
      </c>
      <c r="U190" s="39"/>
      <c r="V190" s="39"/>
      <c r="W190" s="39"/>
      <c r="X190" s="39"/>
      <c r="Y190" s="39"/>
      <c r="Z190" s="39"/>
      <c r="AA190" s="39"/>
      <c r="AB190" s="39"/>
      <c r="AC190" s="39"/>
      <c r="AD190" s="39"/>
      <c r="AE190" s="39"/>
      <c r="AR190" s="246" t="s">
        <v>150</v>
      </c>
      <c r="AT190" s="246" t="s">
        <v>145</v>
      </c>
      <c r="AU190" s="246" t="s">
        <v>87</v>
      </c>
      <c r="AY190" s="18" t="s">
        <v>143</v>
      </c>
      <c r="BE190" s="247">
        <f>IF(N190="základní",J190,0)</f>
        <v>0</v>
      </c>
      <c r="BF190" s="247">
        <f>IF(N190="snížená",J190,0)</f>
        <v>0</v>
      </c>
      <c r="BG190" s="247">
        <f>IF(N190="zákl. přenesená",J190,0)</f>
        <v>0</v>
      </c>
      <c r="BH190" s="247">
        <f>IF(N190="sníž. přenesená",J190,0)</f>
        <v>0</v>
      </c>
      <c r="BI190" s="247">
        <f>IF(N190="nulová",J190,0)</f>
        <v>0</v>
      </c>
      <c r="BJ190" s="18" t="s">
        <v>85</v>
      </c>
      <c r="BK190" s="247">
        <f>ROUND(I190*H190,2)</f>
        <v>0</v>
      </c>
      <c r="BL190" s="18" t="s">
        <v>150</v>
      </c>
      <c r="BM190" s="246" t="s">
        <v>236</v>
      </c>
    </row>
    <row r="191" s="13" customFormat="1">
      <c r="A191" s="13"/>
      <c r="B191" s="252"/>
      <c r="C191" s="253"/>
      <c r="D191" s="248" t="s">
        <v>154</v>
      </c>
      <c r="E191" s="254" t="s">
        <v>1</v>
      </c>
      <c r="F191" s="255" t="s">
        <v>237</v>
      </c>
      <c r="G191" s="253"/>
      <c r="H191" s="254" t="s">
        <v>1</v>
      </c>
      <c r="I191" s="256"/>
      <c r="J191" s="253"/>
      <c r="K191" s="253"/>
      <c r="L191" s="257"/>
      <c r="M191" s="258"/>
      <c r="N191" s="259"/>
      <c r="O191" s="259"/>
      <c r="P191" s="259"/>
      <c r="Q191" s="259"/>
      <c r="R191" s="259"/>
      <c r="S191" s="259"/>
      <c r="T191" s="260"/>
      <c r="U191" s="13"/>
      <c r="V191" s="13"/>
      <c r="W191" s="13"/>
      <c r="X191" s="13"/>
      <c r="Y191" s="13"/>
      <c r="Z191" s="13"/>
      <c r="AA191" s="13"/>
      <c r="AB191" s="13"/>
      <c r="AC191" s="13"/>
      <c r="AD191" s="13"/>
      <c r="AE191" s="13"/>
      <c r="AT191" s="261" t="s">
        <v>154</v>
      </c>
      <c r="AU191" s="261" t="s">
        <v>87</v>
      </c>
      <c r="AV191" s="13" t="s">
        <v>85</v>
      </c>
      <c r="AW191" s="13" t="s">
        <v>32</v>
      </c>
      <c r="AX191" s="13" t="s">
        <v>77</v>
      </c>
      <c r="AY191" s="261" t="s">
        <v>143</v>
      </c>
    </row>
    <row r="192" s="14" customFormat="1">
      <c r="A192" s="14"/>
      <c r="B192" s="262"/>
      <c r="C192" s="263"/>
      <c r="D192" s="248" t="s">
        <v>154</v>
      </c>
      <c r="E192" s="264" t="s">
        <v>1</v>
      </c>
      <c r="F192" s="265" t="s">
        <v>238</v>
      </c>
      <c r="G192" s="263"/>
      <c r="H192" s="266">
        <v>444.42000000000002</v>
      </c>
      <c r="I192" s="267"/>
      <c r="J192" s="263"/>
      <c r="K192" s="263"/>
      <c r="L192" s="268"/>
      <c r="M192" s="269"/>
      <c r="N192" s="270"/>
      <c r="O192" s="270"/>
      <c r="P192" s="270"/>
      <c r="Q192" s="270"/>
      <c r="R192" s="270"/>
      <c r="S192" s="270"/>
      <c r="T192" s="271"/>
      <c r="U192" s="14"/>
      <c r="V192" s="14"/>
      <c r="W192" s="14"/>
      <c r="X192" s="14"/>
      <c r="Y192" s="14"/>
      <c r="Z192" s="14"/>
      <c r="AA192" s="14"/>
      <c r="AB192" s="14"/>
      <c r="AC192" s="14"/>
      <c r="AD192" s="14"/>
      <c r="AE192" s="14"/>
      <c r="AT192" s="272" t="s">
        <v>154</v>
      </c>
      <c r="AU192" s="272" t="s">
        <v>87</v>
      </c>
      <c r="AV192" s="14" t="s">
        <v>87</v>
      </c>
      <c r="AW192" s="14" t="s">
        <v>32</v>
      </c>
      <c r="AX192" s="14" t="s">
        <v>77</v>
      </c>
      <c r="AY192" s="272" t="s">
        <v>143</v>
      </c>
    </row>
    <row r="193" s="13" customFormat="1">
      <c r="A193" s="13"/>
      <c r="B193" s="252"/>
      <c r="C193" s="253"/>
      <c r="D193" s="248" t="s">
        <v>154</v>
      </c>
      <c r="E193" s="254" t="s">
        <v>1</v>
      </c>
      <c r="F193" s="255" t="s">
        <v>239</v>
      </c>
      <c r="G193" s="253"/>
      <c r="H193" s="254" t="s">
        <v>1</v>
      </c>
      <c r="I193" s="256"/>
      <c r="J193" s="253"/>
      <c r="K193" s="253"/>
      <c r="L193" s="257"/>
      <c r="M193" s="258"/>
      <c r="N193" s="259"/>
      <c r="O193" s="259"/>
      <c r="P193" s="259"/>
      <c r="Q193" s="259"/>
      <c r="R193" s="259"/>
      <c r="S193" s="259"/>
      <c r="T193" s="260"/>
      <c r="U193" s="13"/>
      <c r="V193" s="13"/>
      <c r="W193" s="13"/>
      <c r="X193" s="13"/>
      <c r="Y193" s="13"/>
      <c r="Z193" s="13"/>
      <c r="AA193" s="13"/>
      <c r="AB193" s="13"/>
      <c r="AC193" s="13"/>
      <c r="AD193" s="13"/>
      <c r="AE193" s="13"/>
      <c r="AT193" s="261" t="s">
        <v>154</v>
      </c>
      <c r="AU193" s="261" t="s">
        <v>87</v>
      </c>
      <c r="AV193" s="13" t="s">
        <v>85</v>
      </c>
      <c r="AW193" s="13" t="s">
        <v>32</v>
      </c>
      <c r="AX193" s="13" t="s">
        <v>77</v>
      </c>
      <c r="AY193" s="261" t="s">
        <v>143</v>
      </c>
    </row>
    <row r="194" s="14" customFormat="1">
      <c r="A194" s="14"/>
      <c r="B194" s="262"/>
      <c r="C194" s="263"/>
      <c r="D194" s="248" t="s">
        <v>154</v>
      </c>
      <c r="E194" s="264" t="s">
        <v>1</v>
      </c>
      <c r="F194" s="265" t="s">
        <v>240</v>
      </c>
      <c r="G194" s="263"/>
      <c r="H194" s="266">
        <v>-120.24</v>
      </c>
      <c r="I194" s="267"/>
      <c r="J194" s="263"/>
      <c r="K194" s="263"/>
      <c r="L194" s="268"/>
      <c r="M194" s="269"/>
      <c r="N194" s="270"/>
      <c r="O194" s="270"/>
      <c r="P194" s="270"/>
      <c r="Q194" s="270"/>
      <c r="R194" s="270"/>
      <c r="S194" s="270"/>
      <c r="T194" s="271"/>
      <c r="U194" s="14"/>
      <c r="V194" s="14"/>
      <c r="W194" s="14"/>
      <c r="X194" s="14"/>
      <c r="Y194" s="14"/>
      <c r="Z194" s="14"/>
      <c r="AA194" s="14"/>
      <c r="AB194" s="14"/>
      <c r="AC194" s="14"/>
      <c r="AD194" s="14"/>
      <c r="AE194" s="14"/>
      <c r="AT194" s="272" t="s">
        <v>154</v>
      </c>
      <c r="AU194" s="272" t="s">
        <v>87</v>
      </c>
      <c r="AV194" s="14" t="s">
        <v>87</v>
      </c>
      <c r="AW194" s="14" t="s">
        <v>32</v>
      </c>
      <c r="AX194" s="14" t="s">
        <v>77</v>
      </c>
      <c r="AY194" s="272" t="s">
        <v>143</v>
      </c>
    </row>
    <row r="195" s="15" customFormat="1">
      <c r="A195" s="15"/>
      <c r="B195" s="273"/>
      <c r="C195" s="274"/>
      <c r="D195" s="248" t="s">
        <v>154</v>
      </c>
      <c r="E195" s="275" t="s">
        <v>1</v>
      </c>
      <c r="F195" s="276" t="s">
        <v>189</v>
      </c>
      <c r="G195" s="274"/>
      <c r="H195" s="277">
        <v>324.18000000000001</v>
      </c>
      <c r="I195" s="278"/>
      <c r="J195" s="274"/>
      <c r="K195" s="274"/>
      <c r="L195" s="279"/>
      <c r="M195" s="280"/>
      <c r="N195" s="281"/>
      <c r="O195" s="281"/>
      <c r="P195" s="281"/>
      <c r="Q195" s="281"/>
      <c r="R195" s="281"/>
      <c r="S195" s="281"/>
      <c r="T195" s="282"/>
      <c r="U195" s="15"/>
      <c r="V195" s="15"/>
      <c r="W195" s="15"/>
      <c r="X195" s="15"/>
      <c r="Y195" s="15"/>
      <c r="Z195" s="15"/>
      <c r="AA195" s="15"/>
      <c r="AB195" s="15"/>
      <c r="AC195" s="15"/>
      <c r="AD195" s="15"/>
      <c r="AE195" s="15"/>
      <c r="AT195" s="283" t="s">
        <v>154</v>
      </c>
      <c r="AU195" s="283" t="s">
        <v>87</v>
      </c>
      <c r="AV195" s="15" t="s">
        <v>150</v>
      </c>
      <c r="AW195" s="15" t="s">
        <v>32</v>
      </c>
      <c r="AX195" s="15" t="s">
        <v>85</v>
      </c>
      <c r="AY195" s="283" t="s">
        <v>143</v>
      </c>
    </row>
    <row r="196" s="2" customFormat="1" ht="36" customHeight="1">
      <c r="A196" s="39"/>
      <c r="B196" s="40"/>
      <c r="C196" s="236" t="s">
        <v>241</v>
      </c>
      <c r="D196" s="236" t="s">
        <v>145</v>
      </c>
      <c r="E196" s="237" t="s">
        <v>242</v>
      </c>
      <c r="F196" s="238" t="s">
        <v>243</v>
      </c>
      <c r="G196" s="239" t="s">
        <v>184</v>
      </c>
      <c r="H196" s="240">
        <v>220.75999999999999</v>
      </c>
      <c r="I196" s="241"/>
      <c r="J196" s="240">
        <f>ROUND(I196*H196,2)</f>
        <v>0</v>
      </c>
      <c r="K196" s="238" t="s">
        <v>149</v>
      </c>
      <c r="L196" s="45"/>
      <c r="M196" s="242" t="s">
        <v>1</v>
      </c>
      <c r="N196" s="243" t="s">
        <v>42</v>
      </c>
      <c r="O196" s="92"/>
      <c r="P196" s="244">
        <f>O196*H196</f>
        <v>0</v>
      </c>
      <c r="Q196" s="244">
        <v>0.015400000000000001</v>
      </c>
      <c r="R196" s="244">
        <f>Q196*H196</f>
        <v>3.3997039999999998</v>
      </c>
      <c r="S196" s="244">
        <v>0</v>
      </c>
      <c r="T196" s="245">
        <f>S196*H196</f>
        <v>0</v>
      </c>
      <c r="U196" s="39"/>
      <c r="V196" s="39"/>
      <c r="W196" s="39"/>
      <c r="X196" s="39"/>
      <c r="Y196" s="39"/>
      <c r="Z196" s="39"/>
      <c r="AA196" s="39"/>
      <c r="AB196" s="39"/>
      <c r="AC196" s="39"/>
      <c r="AD196" s="39"/>
      <c r="AE196" s="39"/>
      <c r="AR196" s="246" t="s">
        <v>150</v>
      </c>
      <c r="AT196" s="246" t="s">
        <v>145</v>
      </c>
      <c r="AU196" s="246" t="s">
        <v>87</v>
      </c>
      <c r="AY196" s="18" t="s">
        <v>143</v>
      </c>
      <c r="BE196" s="247">
        <f>IF(N196="základní",J196,0)</f>
        <v>0</v>
      </c>
      <c r="BF196" s="247">
        <f>IF(N196="snížená",J196,0)</f>
        <v>0</v>
      </c>
      <c r="BG196" s="247">
        <f>IF(N196="zákl. přenesená",J196,0)</f>
        <v>0</v>
      </c>
      <c r="BH196" s="247">
        <f>IF(N196="sníž. přenesená",J196,0)</f>
        <v>0</v>
      </c>
      <c r="BI196" s="247">
        <f>IF(N196="nulová",J196,0)</f>
        <v>0</v>
      </c>
      <c r="BJ196" s="18" t="s">
        <v>85</v>
      </c>
      <c r="BK196" s="247">
        <f>ROUND(I196*H196,2)</f>
        <v>0</v>
      </c>
      <c r="BL196" s="18" t="s">
        <v>150</v>
      </c>
      <c r="BM196" s="246" t="s">
        <v>244</v>
      </c>
    </row>
    <row r="197" s="2" customFormat="1">
      <c r="A197" s="39"/>
      <c r="B197" s="40"/>
      <c r="C197" s="41"/>
      <c r="D197" s="248" t="s">
        <v>152</v>
      </c>
      <c r="E197" s="41"/>
      <c r="F197" s="249" t="s">
        <v>245</v>
      </c>
      <c r="G197" s="41"/>
      <c r="H197" s="41"/>
      <c r="I197" s="145"/>
      <c r="J197" s="41"/>
      <c r="K197" s="41"/>
      <c r="L197" s="45"/>
      <c r="M197" s="250"/>
      <c r="N197" s="251"/>
      <c r="O197" s="92"/>
      <c r="P197" s="92"/>
      <c r="Q197" s="92"/>
      <c r="R197" s="92"/>
      <c r="S197" s="92"/>
      <c r="T197" s="93"/>
      <c r="U197" s="39"/>
      <c r="V197" s="39"/>
      <c r="W197" s="39"/>
      <c r="X197" s="39"/>
      <c r="Y197" s="39"/>
      <c r="Z197" s="39"/>
      <c r="AA197" s="39"/>
      <c r="AB197" s="39"/>
      <c r="AC197" s="39"/>
      <c r="AD197" s="39"/>
      <c r="AE197" s="39"/>
      <c r="AT197" s="18" t="s">
        <v>152</v>
      </c>
      <c r="AU197" s="18" t="s">
        <v>87</v>
      </c>
    </row>
    <row r="198" s="13" customFormat="1">
      <c r="A198" s="13"/>
      <c r="B198" s="252"/>
      <c r="C198" s="253"/>
      <c r="D198" s="248" t="s">
        <v>154</v>
      </c>
      <c r="E198" s="254" t="s">
        <v>1</v>
      </c>
      <c r="F198" s="255" t="s">
        <v>246</v>
      </c>
      <c r="G198" s="253"/>
      <c r="H198" s="254" t="s">
        <v>1</v>
      </c>
      <c r="I198" s="256"/>
      <c r="J198" s="253"/>
      <c r="K198" s="253"/>
      <c r="L198" s="257"/>
      <c r="M198" s="258"/>
      <c r="N198" s="259"/>
      <c r="O198" s="259"/>
      <c r="P198" s="259"/>
      <c r="Q198" s="259"/>
      <c r="R198" s="259"/>
      <c r="S198" s="259"/>
      <c r="T198" s="260"/>
      <c r="U198" s="13"/>
      <c r="V198" s="13"/>
      <c r="W198" s="13"/>
      <c r="X198" s="13"/>
      <c r="Y198" s="13"/>
      <c r="Z198" s="13"/>
      <c r="AA198" s="13"/>
      <c r="AB198" s="13"/>
      <c r="AC198" s="13"/>
      <c r="AD198" s="13"/>
      <c r="AE198" s="13"/>
      <c r="AT198" s="261" t="s">
        <v>154</v>
      </c>
      <c r="AU198" s="261" t="s">
        <v>87</v>
      </c>
      <c r="AV198" s="13" t="s">
        <v>85</v>
      </c>
      <c r="AW198" s="13" t="s">
        <v>32</v>
      </c>
      <c r="AX198" s="13" t="s">
        <v>77</v>
      </c>
      <c r="AY198" s="261" t="s">
        <v>143</v>
      </c>
    </row>
    <row r="199" s="14" customFormat="1">
      <c r="A199" s="14"/>
      <c r="B199" s="262"/>
      <c r="C199" s="263"/>
      <c r="D199" s="248" t="s">
        <v>154</v>
      </c>
      <c r="E199" s="264" t="s">
        <v>1</v>
      </c>
      <c r="F199" s="265" t="s">
        <v>247</v>
      </c>
      <c r="G199" s="263"/>
      <c r="H199" s="266">
        <v>220.75999999999999</v>
      </c>
      <c r="I199" s="267"/>
      <c r="J199" s="263"/>
      <c r="K199" s="263"/>
      <c r="L199" s="268"/>
      <c r="M199" s="269"/>
      <c r="N199" s="270"/>
      <c r="O199" s="270"/>
      <c r="P199" s="270"/>
      <c r="Q199" s="270"/>
      <c r="R199" s="270"/>
      <c r="S199" s="270"/>
      <c r="T199" s="271"/>
      <c r="U199" s="14"/>
      <c r="V199" s="14"/>
      <c r="W199" s="14"/>
      <c r="X199" s="14"/>
      <c r="Y199" s="14"/>
      <c r="Z199" s="14"/>
      <c r="AA199" s="14"/>
      <c r="AB199" s="14"/>
      <c r="AC199" s="14"/>
      <c r="AD199" s="14"/>
      <c r="AE199" s="14"/>
      <c r="AT199" s="272" t="s">
        <v>154</v>
      </c>
      <c r="AU199" s="272" t="s">
        <v>87</v>
      </c>
      <c r="AV199" s="14" t="s">
        <v>87</v>
      </c>
      <c r="AW199" s="14" t="s">
        <v>32</v>
      </c>
      <c r="AX199" s="14" t="s">
        <v>85</v>
      </c>
      <c r="AY199" s="272" t="s">
        <v>143</v>
      </c>
    </row>
    <row r="200" s="2" customFormat="1" ht="36" customHeight="1">
      <c r="A200" s="39"/>
      <c r="B200" s="40"/>
      <c r="C200" s="236" t="s">
        <v>248</v>
      </c>
      <c r="D200" s="236" t="s">
        <v>145</v>
      </c>
      <c r="E200" s="237" t="s">
        <v>249</v>
      </c>
      <c r="F200" s="238" t="s">
        <v>250</v>
      </c>
      <c r="G200" s="239" t="s">
        <v>184</v>
      </c>
      <c r="H200" s="240">
        <v>324.81999999999999</v>
      </c>
      <c r="I200" s="241"/>
      <c r="J200" s="240">
        <f>ROUND(I200*H200,2)</f>
        <v>0</v>
      </c>
      <c r="K200" s="238" t="s">
        <v>149</v>
      </c>
      <c r="L200" s="45"/>
      <c r="M200" s="242" t="s">
        <v>1</v>
      </c>
      <c r="N200" s="243" t="s">
        <v>42</v>
      </c>
      <c r="O200" s="92"/>
      <c r="P200" s="244">
        <f>O200*H200</f>
        <v>0</v>
      </c>
      <c r="Q200" s="244">
        <v>0.0051999999999999998</v>
      </c>
      <c r="R200" s="244">
        <f>Q200*H200</f>
        <v>1.6890639999999999</v>
      </c>
      <c r="S200" s="244">
        <v>0</v>
      </c>
      <c r="T200" s="245">
        <f>S200*H200</f>
        <v>0</v>
      </c>
      <c r="U200" s="39"/>
      <c r="V200" s="39"/>
      <c r="W200" s="39"/>
      <c r="X200" s="39"/>
      <c r="Y200" s="39"/>
      <c r="Z200" s="39"/>
      <c r="AA200" s="39"/>
      <c r="AB200" s="39"/>
      <c r="AC200" s="39"/>
      <c r="AD200" s="39"/>
      <c r="AE200" s="39"/>
      <c r="AR200" s="246" t="s">
        <v>150</v>
      </c>
      <c r="AT200" s="246" t="s">
        <v>145</v>
      </c>
      <c r="AU200" s="246" t="s">
        <v>87</v>
      </c>
      <c r="AY200" s="18" t="s">
        <v>143</v>
      </c>
      <c r="BE200" s="247">
        <f>IF(N200="základní",J200,0)</f>
        <v>0</v>
      </c>
      <c r="BF200" s="247">
        <f>IF(N200="snížená",J200,0)</f>
        <v>0</v>
      </c>
      <c r="BG200" s="247">
        <f>IF(N200="zákl. přenesená",J200,0)</f>
        <v>0</v>
      </c>
      <c r="BH200" s="247">
        <f>IF(N200="sníž. přenesená",J200,0)</f>
        <v>0</v>
      </c>
      <c r="BI200" s="247">
        <f>IF(N200="nulová",J200,0)</f>
        <v>0</v>
      </c>
      <c r="BJ200" s="18" t="s">
        <v>85</v>
      </c>
      <c r="BK200" s="247">
        <f>ROUND(I200*H200,2)</f>
        <v>0</v>
      </c>
      <c r="BL200" s="18" t="s">
        <v>150</v>
      </c>
      <c r="BM200" s="246" t="s">
        <v>251</v>
      </c>
    </row>
    <row r="201" s="2" customFormat="1">
      <c r="A201" s="39"/>
      <c r="B201" s="40"/>
      <c r="C201" s="41"/>
      <c r="D201" s="248" t="s">
        <v>152</v>
      </c>
      <c r="E201" s="41"/>
      <c r="F201" s="249" t="s">
        <v>252</v>
      </c>
      <c r="G201" s="41"/>
      <c r="H201" s="41"/>
      <c r="I201" s="145"/>
      <c r="J201" s="41"/>
      <c r="K201" s="41"/>
      <c r="L201" s="45"/>
      <c r="M201" s="250"/>
      <c r="N201" s="251"/>
      <c r="O201" s="92"/>
      <c r="P201" s="92"/>
      <c r="Q201" s="92"/>
      <c r="R201" s="92"/>
      <c r="S201" s="92"/>
      <c r="T201" s="93"/>
      <c r="U201" s="39"/>
      <c r="V201" s="39"/>
      <c r="W201" s="39"/>
      <c r="X201" s="39"/>
      <c r="Y201" s="39"/>
      <c r="Z201" s="39"/>
      <c r="AA201" s="39"/>
      <c r="AB201" s="39"/>
      <c r="AC201" s="39"/>
      <c r="AD201" s="39"/>
      <c r="AE201" s="39"/>
      <c r="AT201" s="18" t="s">
        <v>152</v>
      </c>
      <c r="AU201" s="18" t="s">
        <v>87</v>
      </c>
    </row>
    <row r="202" s="14" customFormat="1">
      <c r="A202" s="14"/>
      <c r="B202" s="262"/>
      <c r="C202" s="263"/>
      <c r="D202" s="248" t="s">
        <v>154</v>
      </c>
      <c r="E202" s="264" t="s">
        <v>1</v>
      </c>
      <c r="F202" s="265" t="s">
        <v>253</v>
      </c>
      <c r="G202" s="263"/>
      <c r="H202" s="266">
        <v>21.940000000000001</v>
      </c>
      <c r="I202" s="267"/>
      <c r="J202" s="263"/>
      <c r="K202" s="263"/>
      <c r="L202" s="268"/>
      <c r="M202" s="269"/>
      <c r="N202" s="270"/>
      <c r="O202" s="270"/>
      <c r="P202" s="270"/>
      <c r="Q202" s="270"/>
      <c r="R202" s="270"/>
      <c r="S202" s="270"/>
      <c r="T202" s="271"/>
      <c r="U202" s="14"/>
      <c r="V202" s="14"/>
      <c r="W202" s="14"/>
      <c r="X202" s="14"/>
      <c r="Y202" s="14"/>
      <c r="Z202" s="14"/>
      <c r="AA202" s="14"/>
      <c r="AB202" s="14"/>
      <c r="AC202" s="14"/>
      <c r="AD202" s="14"/>
      <c r="AE202" s="14"/>
      <c r="AT202" s="272" t="s">
        <v>154</v>
      </c>
      <c r="AU202" s="272" t="s">
        <v>87</v>
      </c>
      <c r="AV202" s="14" t="s">
        <v>87</v>
      </c>
      <c r="AW202" s="14" t="s">
        <v>32</v>
      </c>
      <c r="AX202" s="14" t="s">
        <v>77</v>
      </c>
      <c r="AY202" s="272" t="s">
        <v>143</v>
      </c>
    </row>
    <row r="203" s="14" customFormat="1">
      <c r="A203" s="14"/>
      <c r="B203" s="262"/>
      <c r="C203" s="263"/>
      <c r="D203" s="248" t="s">
        <v>154</v>
      </c>
      <c r="E203" s="264" t="s">
        <v>1</v>
      </c>
      <c r="F203" s="265" t="s">
        <v>254</v>
      </c>
      <c r="G203" s="263"/>
      <c r="H203" s="266">
        <v>53.219999999999999</v>
      </c>
      <c r="I203" s="267"/>
      <c r="J203" s="263"/>
      <c r="K203" s="263"/>
      <c r="L203" s="268"/>
      <c r="M203" s="269"/>
      <c r="N203" s="270"/>
      <c r="O203" s="270"/>
      <c r="P203" s="270"/>
      <c r="Q203" s="270"/>
      <c r="R203" s="270"/>
      <c r="S203" s="270"/>
      <c r="T203" s="271"/>
      <c r="U203" s="14"/>
      <c r="V203" s="14"/>
      <c r="W203" s="14"/>
      <c r="X203" s="14"/>
      <c r="Y203" s="14"/>
      <c r="Z203" s="14"/>
      <c r="AA203" s="14"/>
      <c r="AB203" s="14"/>
      <c r="AC203" s="14"/>
      <c r="AD203" s="14"/>
      <c r="AE203" s="14"/>
      <c r="AT203" s="272" t="s">
        <v>154</v>
      </c>
      <c r="AU203" s="272" t="s">
        <v>87</v>
      </c>
      <c r="AV203" s="14" t="s">
        <v>87</v>
      </c>
      <c r="AW203" s="14" t="s">
        <v>32</v>
      </c>
      <c r="AX203" s="14" t="s">
        <v>77</v>
      </c>
      <c r="AY203" s="272" t="s">
        <v>143</v>
      </c>
    </row>
    <row r="204" s="14" customFormat="1">
      <c r="A204" s="14"/>
      <c r="B204" s="262"/>
      <c r="C204" s="263"/>
      <c r="D204" s="248" t="s">
        <v>154</v>
      </c>
      <c r="E204" s="264" t="s">
        <v>1</v>
      </c>
      <c r="F204" s="265" t="s">
        <v>255</v>
      </c>
      <c r="G204" s="263"/>
      <c r="H204" s="266">
        <v>69.489999999999995</v>
      </c>
      <c r="I204" s="267"/>
      <c r="J204" s="263"/>
      <c r="K204" s="263"/>
      <c r="L204" s="268"/>
      <c r="M204" s="269"/>
      <c r="N204" s="270"/>
      <c r="O204" s="270"/>
      <c r="P204" s="270"/>
      <c r="Q204" s="270"/>
      <c r="R204" s="270"/>
      <c r="S204" s="270"/>
      <c r="T204" s="271"/>
      <c r="U204" s="14"/>
      <c r="V204" s="14"/>
      <c r="W204" s="14"/>
      <c r="X204" s="14"/>
      <c r="Y204" s="14"/>
      <c r="Z204" s="14"/>
      <c r="AA204" s="14"/>
      <c r="AB204" s="14"/>
      <c r="AC204" s="14"/>
      <c r="AD204" s="14"/>
      <c r="AE204" s="14"/>
      <c r="AT204" s="272" t="s">
        <v>154</v>
      </c>
      <c r="AU204" s="272" t="s">
        <v>87</v>
      </c>
      <c r="AV204" s="14" t="s">
        <v>87</v>
      </c>
      <c r="AW204" s="14" t="s">
        <v>32</v>
      </c>
      <c r="AX204" s="14" t="s">
        <v>77</v>
      </c>
      <c r="AY204" s="272" t="s">
        <v>143</v>
      </c>
    </row>
    <row r="205" s="14" customFormat="1">
      <c r="A205" s="14"/>
      <c r="B205" s="262"/>
      <c r="C205" s="263"/>
      <c r="D205" s="248" t="s">
        <v>154</v>
      </c>
      <c r="E205" s="264" t="s">
        <v>1</v>
      </c>
      <c r="F205" s="265" t="s">
        <v>256</v>
      </c>
      <c r="G205" s="263"/>
      <c r="H205" s="266">
        <v>28.68</v>
      </c>
      <c r="I205" s="267"/>
      <c r="J205" s="263"/>
      <c r="K205" s="263"/>
      <c r="L205" s="268"/>
      <c r="M205" s="269"/>
      <c r="N205" s="270"/>
      <c r="O205" s="270"/>
      <c r="P205" s="270"/>
      <c r="Q205" s="270"/>
      <c r="R205" s="270"/>
      <c r="S205" s="270"/>
      <c r="T205" s="271"/>
      <c r="U205" s="14"/>
      <c r="V205" s="14"/>
      <c r="W205" s="14"/>
      <c r="X205" s="14"/>
      <c r="Y205" s="14"/>
      <c r="Z205" s="14"/>
      <c r="AA205" s="14"/>
      <c r="AB205" s="14"/>
      <c r="AC205" s="14"/>
      <c r="AD205" s="14"/>
      <c r="AE205" s="14"/>
      <c r="AT205" s="272" t="s">
        <v>154</v>
      </c>
      <c r="AU205" s="272" t="s">
        <v>87</v>
      </c>
      <c r="AV205" s="14" t="s">
        <v>87</v>
      </c>
      <c r="AW205" s="14" t="s">
        <v>32</v>
      </c>
      <c r="AX205" s="14" t="s">
        <v>77</v>
      </c>
      <c r="AY205" s="272" t="s">
        <v>143</v>
      </c>
    </row>
    <row r="206" s="14" customFormat="1">
      <c r="A206" s="14"/>
      <c r="B206" s="262"/>
      <c r="C206" s="263"/>
      <c r="D206" s="248" t="s">
        <v>154</v>
      </c>
      <c r="E206" s="264" t="s">
        <v>1</v>
      </c>
      <c r="F206" s="265" t="s">
        <v>257</v>
      </c>
      <c r="G206" s="263"/>
      <c r="H206" s="266">
        <v>69.650000000000006</v>
      </c>
      <c r="I206" s="267"/>
      <c r="J206" s="263"/>
      <c r="K206" s="263"/>
      <c r="L206" s="268"/>
      <c r="M206" s="269"/>
      <c r="N206" s="270"/>
      <c r="O206" s="270"/>
      <c r="P206" s="270"/>
      <c r="Q206" s="270"/>
      <c r="R206" s="270"/>
      <c r="S206" s="270"/>
      <c r="T206" s="271"/>
      <c r="U206" s="14"/>
      <c r="V206" s="14"/>
      <c r="W206" s="14"/>
      <c r="X206" s="14"/>
      <c r="Y206" s="14"/>
      <c r="Z206" s="14"/>
      <c r="AA206" s="14"/>
      <c r="AB206" s="14"/>
      <c r="AC206" s="14"/>
      <c r="AD206" s="14"/>
      <c r="AE206" s="14"/>
      <c r="AT206" s="272" t="s">
        <v>154</v>
      </c>
      <c r="AU206" s="272" t="s">
        <v>87</v>
      </c>
      <c r="AV206" s="14" t="s">
        <v>87</v>
      </c>
      <c r="AW206" s="14" t="s">
        <v>32</v>
      </c>
      <c r="AX206" s="14" t="s">
        <v>77</v>
      </c>
      <c r="AY206" s="272" t="s">
        <v>143</v>
      </c>
    </row>
    <row r="207" s="14" customFormat="1">
      <c r="A207" s="14"/>
      <c r="B207" s="262"/>
      <c r="C207" s="263"/>
      <c r="D207" s="248" t="s">
        <v>154</v>
      </c>
      <c r="E207" s="264" t="s">
        <v>1</v>
      </c>
      <c r="F207" s="265" t="s">
        <v>258</v>
      </c>
      <c r="G207" s="263"/>
      <c r="H207" s="266">
        <v>78.299999999999997</v>
      </c>
      <c r="I207" s="267"/>
      <c r="J207" s="263"/>
      <c r="K207" s="263"/>
      <c r="L207" s="268"/>
      <c r="M207" s="269"/>
      <c r="N207" s="270"/>
      <c r="O207" s="270"/>
      <c r="P207" s="270"/>
      <c r="Q207" s="270"/>
      <c r="R207" s="270"/>
      <c r="S207" s="270"/>
      <c r="T207" s="271"/>
      <c r="U207" s="14"/>
      <c r="V207" s="14"/>
      <c r="W207" s="14"/>
      <c r="X207" s="14"/>
      <c r="Y207" s="14"/>
      <c r="Z207" s="14"/>
      <c r="AA207" s="14"/>
      <c r="AB207" s="14"/>
      <c r="AC207" s="14"/>
      <c r="AD207" s="14"/>
      <c r="AE207" s="14"/>
      <c r="AT207" s="272" t="s">
        <v>154</v>
      </c>
      <c r="AU207" s="272" t="s">
        <v>87</v>
      </c>
      <c r="AV207" s="14" t="s">
        <v>87</v>
      </c>
      <c r="AW207" s="14" t="s">
        <v>32</v>
      </c>
      <c r="AX207" s="14" t="s">
        <v>77</v>
      </c>
      <c r="AY207" s="272" t="s">
        <v>143</v>
      </c>
    </row>
    <row r="208" s="14" customFormat="1">
      <c r="A208" s="14"/>
      <c r="B208" s="262"/>
      <c r="C208" s="263"/>
      <c r="D208" s="248" t="s">
        <v>154</v>
      </c>
      <c r="E208" s="264" t="s">
        <v>1</v>
      </c>
      <c r="F208" s="265" t="s">
        <v>259</v>
      </c>
      <c r="G208" s="263"/>
      <c r="H208" s="266">
        <v>37.399999999999999</v>
      </c>
      <c r="I208" s="267"/>
      <c r="J208" s="263"/>
      <c r="K208" s="263"/>
      <c r="L208" s="268"/>
      <c r="M208" s="269"/>
      <c r="N208" s="270"/>
      <c r="O208" s="270"/>
      <c r="P208" s="270"/>
      <c r="Q208" s="270"/>
      <c r="R208" s="270"/>
      <c r="S208" s="270"/>
      <c r="T208" s="271"/>
      <c r="U208" s="14"/>
      <c r="V208" s="14"/>
      <c r="W208" s="14"/>
      <c r="X208" s="14"/>
      <c r="Y208" s="14"/>
      <c r="Z208" s="14"/>
      <c r="AA208" s="14"/>
      <c r="AB208" s="14"/>
      <c r="AC208" s="14"/>
      <c r="AD208" s="14"/>
      <c r="AE208" s="14"/>
      <c r="AT208" s="272" t="s">
        <v>154</v>
      </c>
      <c r="AU208" s="272" t="s">
        <v>87</v>
      </c>
      <c r="AV208" s="14" t="s">
        <v>87</v>
      </c>
      <c r="AW208" s="14" t="s">
        <v>32</v>
      </c>
      <c r="AX208" s="14" t="s">
        <v>77</v>
      </c>
      <c r="AY208" s="272" t="s">
        <v>143</v>
      </c>
    </row>
    <row r="209" s="14" customFormat="1">
      <c r="A209" s="14"/>
      <c r="B209" s="262"/>
      <c r="C209" s="263"/>
      <c r="D209" s="248" t="s">
        <v>154</v>
      </c>
      <c r="E209" s="264" t="s">
        <v>1</v>
      </c>
      <c r="F209" s="265" t="s">
        <v>260</v>
      </c>
      <c r="G209" s="263"/>
      <c r="H209" s="266">
        <v>26.030000000000001</v>
      </c>
      <c r="I209" s="267"/>
      <c r="J209" s="263"/>
      <c r="K209" s="263"/>
      <c r="L209" s="268"/>
      <c r="M209" s="269"/>
      <c r="N209" s="270"/>
      <c r="O209" s="270"/>
      <c r="P209" s="270"/>
      <c r="Q209" s="270"/>
      <c r="R209" s="270"/>
      <c r="S209" s="270"/>
      <c r="T209" s="271"/>
      <c r="U209" s="14"/>
      <c r="V209" s="14"/>
      <c r="W209" s="14"/>
      <c r="X209" s="14"/>
      <c r="Y209" s="14"/>
      <c r="Z209" s="14"/>
      <c r="AA209" s="14"/>
      <c r="AB209" s="14"/>
      <c r="AC209" s="14"/>
      <c r="AD209" s="14"/>
      <c r="AE209" s="14"/>
      <c r="AT209" s="272" t="s">
        <v>154</v>
      </c>
      <c r="AU209" s="272" t="s">
        <v>87</v>
      </c>
      <c r="AV209" s="14" t="s">
        <v>87</v>
      </c>
      <c r="AW209" s="14" t="s">
        <v>32</v>
      </c>
      <c r="AX209" s="14" t="s">
        <v>77</v>
      </c>
      <c r="AY209" s="272" t="s">
        <v>143</v>
      </c>
    </row>
    <row r="210" s="14" customFormat="1">
      <c r="A210" s="14"/>
      <c r="B210" s="262"/>
      <c r="C210" s="263"/>
      <c r="D210" s="248" t="s">
        <v>154</v>
      </c>
      <c r="E210" s="264" t="s">
        <v>1</v>
      </c>
      <c r="F210" s="265" t="s">
        <v>261</v>
      </c>
      <c r="G210" s="263"/>
      <c r="H210" s="266">
        <v>25.100000000000001</v>
      </c>
      <c r="I210" s="267"/>
      <c r="J210" s="263"/>
      <c r="K210" s="263"/>
      <c r="L210" s="268"/>
      <c r="M210" s="269"/>
      <c r="N210" s="270"/>
      <c r="O210" s="270"/>
      <c r="P210" s="270"/>
      <c r="Q210" s="270"/>
      <c r="R210" s="270"/>
      <c r="S210" s="270"/>
      <c r="T210" s="271"/>
      <c r="U210" s="14"/>
      <c r="V210" s="14"/>
      <c r="W210" s="14"/>
      <c r="X210" s="14"/>
      <c r="Y210" s="14"/>
      <c r="Z210" s="14"/>
      <c r="AA210" s="14"/>
      <c r="AB210" s="14"/>
      <c r="AC210" s="14"/>
      <c r="AD210" s="14"/>
      <c r="AE210" s="14"/>
      <c r="AT210" s="272" t="s">
        <v>154</v>
      </c>
      <c r="AU210" s="272" t="s">
        <v>87</v>
      </c>
      <c r="AV210" s="14" t="s">
        <v>87</v>
      </c>
      <c r="AW210" s="14" t="s">
        <v>32</v>
      </c>
      <c r="AX210" s="14" t="s">
        <v>77</v>
      </c>
      <c r="AY210" s="272" t="s">
        <v>143</v>
      </c>
    </row>
    <row r="211" s="16" customFormat="1">
      <c r="A211" s="16"/>
      <c r="B211" s="284"/>
      <c r="C211" s="285"/>
      <c r="D211" s="248" t="s">
        <v>154</v>
      </c>
      <c r="E211" s="286" t="s">
        <v>1</v>
      </c>
      <c r="F211" s="287" t="s">
        <v>262</v>
      </c>
      <c r="G211" s="285"/>
      <c r="H211" s="288">
        <v>409.81</v>
      </c>
      <c r="I211" s="289"/>
      <c r="J211" s="285"/>
      <c r="K211" s="285"/>
      <c r="L211" s="290"/>
      <c r="M211" s="291"/>
      <c r="N211" s="292"/>
      <c r="O211" s="292"/>
      <c r="P211" s="292"/>
      <c r="Q211" s="292"/>
      <c r="R211" s="292"/>
      <c r="S211" s="292"/>
      <c r="T211" s="293"/>
      <c r="U211" s="16"/>
      <c r="V211" s="16"/>
      <c r="W211" s="16"/>
      <c r="X211" s="16"/>
      <c r="Y211" s="16"/>
      <c r="Z211" s="16"/>
      <c r="AA211" s="16"/>
      <c r="AB211" s="16"/>
      <c r="AC211" s="16"/>
      <c r="AD211" s="16"/>
      <c r="AE211" s="16"/>
      <c r="AT211" s="294" t="s">
        <v>154</v>
      </c>
      <c r="AU211" s="294" t="s">
        <v>87</v>
      </c>
      <c r="AV211" s="16" t="s">
        <v>157</v>
      </c>
      <c r="AW211" s="16" t="s">
        <v>32</v>
      </c>
      <c r="AX211" s="16" t="s">
        <v>77</v>
      </c>
      <c r="AY211" s="294" t="s">
        <v>143</v>
      </c>
    </row>
    <row r="212" s="13" customFormat="1">
      <c r="A212" s="13"/>
      <c r="B212" s="252"/>
      <c r="C212" s="253"/>
      <c r="D212" s="248" t="s">
        <v>154</v>
      </c>
      <c r="E212" s="254" t="s">
        <v>1</v>
      </c>
      <c r="F212" s="255" t="s">
        <v>263</v>
      </c>
      <c r="G212" s="253"/>
      <c r="H212" s="254" t="s">
        <v>1</v>
      </c>
      <c r="I212" s="256"/>
      <c r="J212" s="253"/>
      <c r="K212" s="253"/>
      <c r="L212" s="257"/>
      <c r="M212" s="258"/>
      <c r="N212" s="259"/>
      <c r="O212" s="259"/>
      <c r="P212" s="259"/>
      <c r="Q212" s="259"/>
      <c r="R212" s="259"/>
      <c r="S212" s="259"/>
      <c r="T212" s="260"/>
      <c r="U212" s="13"/>
      <c r="V212" s="13"/>
      <c r="W212" s="13"/>
      <c r="X212" s="13"/>
      <c r="Y212" s="13"/>
      <c r="Z212" s="13"/>
      <c r="AA212" s="13"/>
      <c r="AB212" s="13"/>
      <c r="AC212" s="13"/>
      <c r="AD212" s="13"/>
      <c r="AE212" s="13"/>
      <c r="AT212" s="261" t="s">
        <v>154</v>
      </c>
      <c r="AU212" s="261" t="s">
        <v>87</v>
      </c>
      <c r="AV212" s="13" t="s">
        <v>85</v>
      </c>
      <c r="AW212" s="13" t="s">
        <v>32</v>
      </c>
      <c r="AX212" s="13" t="s">
        <v>77</v>
      </c>
      <c r="AY212" s="261" t="s">
        <v>143</v>
      </c>
    </row>
    <row r="213" s="14" customFormat="1">
      <c r="A213" s="14"/>
      <c r="B213" s="262"/>
      <c r="C213" s="263"/>
      <c r="D213" s="248" t="s">
        <v>154</v>
      </c>
      <c r="E213" s="264" t="s">
        <v>1</v>
      </c>
      <c r="F213" s="265" t="s">
        <v>264</v>
      </c>
      <c r="G213" s="263"/>
      <c r="H213" s="266">
        <v>-114.52</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154</v>
      </c>
      <c r="AU213" s="272" t="s">
        <v>87</v>
      </c>
      <c r="AV213" s="14" t="s">
        <v>87</v>
      </c>
      <c r="AW213" s="14" t="s">
        <v>32</v>
      </c>
      <c r="AX213" s="14" t="s">
        <v>77</v>
      </c>
      <c r="AY213" s="272" t="s">
        <v>143</v>
      </c>
    </row>
    <row r="214" s="13" customFormat="1">
      <c r="A214" s="13"/>
      <c r="B214" s="252"/>
      <c r="C214" s="253"/>
      <c r="D214" s="248" t="s">
        <v>154</v>
      </c>
      <c r="E214" s="254" t="s">
        <v>1</v>
      </c>
      <c r="F214" s="255" t="s">
        <v>265</v>
      </c>
      <c r="G214" s="253"/>
      <c r="H214" s="254" t="s">
        <v>1</v>
      </c>
      <c r="I214" s="256"/>
      <c r="J214" s="253"/>
      <c r="K214" s="253"/>
      <c r="L214" s="257"/>
      <c r="M214" s="258"/>
      <c r="N214" s="259"/>
      <c r="O214" s="259"/>
      <c r="P214" s="259"/>
      <c r="Q214" s="259"/>
      <c r="R214" s="259"/>
      <c r="S214" s="259"/>
      <c r="T214" s="260"/>
      <c r="U214" s="13"/>
      <c r="V214" s="13"/>
      <c r="W214" s="13"/>
      <c r="X214" s="13"/>
      <c r="Y214" s="13"/>
      <c r="Z214" s="13"/>
      <c r="AA214" s="13"/>
      <c r="AB214" s="13"/>
      <c r="AC214" s="13"/>
      <c r="AD214" s="13"/>
      <c r="AE214" s="13"/>
      <c r="AT214" s="261" t="s">
        <v>154</v>
      </c>
      <c r="AU214" s="261" t="s">
        <v>87</v>
      </c>
      <c r="AV214" s="13" t="s">
        <v>85</v>
      </c>
      <c r="AW214" s="13" t="s">
        <v>32</v>
      </c>
      <c r="AX214" s="13" t="s">
        <v>77</v>
      </c>
      <c r="AY214" s="261" t="s">
        <v>143</v>
      </c>
    </row>
    <row r="215" s="14" customFormat="1">
      <c r="A215" s="14"/>
      <c r="B215" s="262"/>
      <c r="C215" s="263"/>
      <c r="D215" s="248" t="s">
        <v>154</v>
      </c>
      <c r="E215" s="264" t="s">
        <v>1</v>
      </c>
      <c r="F215" s="265" t="s">
        <v>266</v>
      </c>
      <c r="G215" s="263"/>
      <c r="H215" s="266">
        <v>29.530000000000001</v>
      </c>
      <c r="I215" s="267"/>
      <c r="J215" s="263"/>
      <c r="K215" s="263"/>
      <c r="L215" s="268"/>
      <c r="M215" s="269"/>
      <c r="N215" s="270"/>
      <c r="O215" s="270"/>
      <c r="P215" s="270"/>
      <c r="Q215" s="270"/>
      <c r="R215" s="270"/>
      <c r="S215" s="270"/>
      <c r="T215" s="271"/>
      <c r="U215" s="14"/>
      <c r="V215" s="14"/>
      <c r="W215" s="14"/>
      <c r="X215" s="14"/>
      <c r="Y215" s="14"/>
      <c r="Z215" s="14"/>
      <c r="AA215" s="14"/>
      <c r="AB215" s="14"/>
      <c r="AC215" s="14"/>
      <c r="AD215" s="14"/>
      <c r="AE215" s="14"/>
      <c r="AT215" s="272" t="s">
        <v>154</v>
      </c>
      <c r="AU215" s="272" t="s">
        <v>87</v>
      </c>
      <c r="AV215" s="14" t="s">
        <v>87</v>
      </c>
      <c r="AW215" s="14" t="s">
        <v>32</v>
      </c>
      <c r="AX215" s="14" t="s">
        <v>77</v>
      </c>
      <c r="AY215" s="272" t="s">
        <v>143</v>
      </c>
    </row>
    <row r="216" s="15" customFormat="1">
      <c r="A216" s="15"/>
      <c r="B216" s="273"/>
      <c r="C216" s="274"/>
      <c r="D216" s="248" t="s">
        <v>154</v>
      </c>
      <c r="E216" s="275" t="s">
        <v>1</v>
      </c>
      <c r="F216" s="276" t="s">
        <v>189</v>
      </c>
      <c r="G216" s="274"/>
      <c r="H216" s="277">
        <v>324.81999999999999</v>
      </c>
      <c r="I216" s="278"/>
      <c r="J216" s="274"/>
      <c r="K216" s="274"/>
      <c r="L216" s="279"/>
      <c r="M216" s="280"/>
      <c r="N216" s="281"/>
      <c r="O216" s="281"/>
      <c r="P216" s="281"/>
      <c r="Q216" s="281"/>
      <c r="R216" s="281"/>
      <c r="S216" s="281"/>
      <c r="T216" s="282"/>
      <c r="U216" s="15"/>
      <c r="V216" s="15"/>
      <c r="W216" s="15"/>
      <c r="X216" s="15"/>
      <c r="Y216" s="15"/>
      <c r="Z216" s="15"/>
      <c r="AA216" s="15"/>
      <c r="AB216" s="15"/>
      <c r="AC216" s="15"/>
      <c r="AD216" s="15"/>
      <c r="AE216" s="15"/>
      <c r="AT216" s="283" t="s">
        <v>154</v>
      </c>
      <c r="AU216" s="283" t="s">
        <v>87</v>
      </c>
      <c r="AV216" s="15" t="s">
        <v>150</v>
      </c>
      <c r="AW216" s="15" t="s">
        <v>32</v>
      </c>
      <c r="AX216" s="15" t="s">
        <v>85</v>
      </c>
      <c r="AY216" s="283" t="s">
        <v>143</v>
      </c>
    </row>
    <row r="217" s="2" customFormat="1" ht="24" customHeight="1">
      <c r="A217" s="39"/>
      <c r="B217" s="40"/>
      <c r="C217" s="236" t="s">
        <v>267</v>
      </c>
      <c r="D217" s="236" t="s">
        <v>145</v>
      </c>
      <c r="E217" s="237" t="s">
        <v>268</v>
      </c>
      <c r="F217" s="238" t="s">
        <v>269</v>
      </c>
      <c r="G217" s="239" t="s">
        <v>148</v>
      </c>
      <c r="H217" s="240">
        <v>0.56999999999999995</v>
      </c>
      <c r="I217" s="241"/>
      <c r="J217" s="240">
        <f>ROUND(I217*H217,2)</f>
        <v>0</v>
      </c>
      <c r="K217" s="238" t="s">
        <v>149</v>
      </c>
      <c r="L217" s="45"/>
      <c r="M217" s="242" t="s">
        <v>1</v>
      </c>
      <c r="N217" s="243" t="s">
        <v>42</v>
      </c>
      <c r="O217" s="92"/>
      <c r="P217" s="244">
        <f>O217*H217</f>
        <v>0</v>
      </c>
      <c r="Q217" s="244">
        <v>2.45329</v>
      </c>
      <c r="R217" s="244">
        <f>Q217*H217</f>
        <v>1.3983752999999999</v>
      </c>
      <c r="S217" s="244">
        <v>0</v>
      </c>
      <c r="T217" s="245">
        <f>S217*H217</f>
        <v>0</v>
      </c>
      <c r="U217" s="39"/>
      <c r="V217" s="39"/>
      <c r="W217" s="39"/>
      <c r="X217" s="39"/>
      <c r="Y217" s="39"/>
      <c r="Z217" s="39"/>
      <c r="AA217" s="39"/>
      <c r="AB217" s="39"/>
      <c r="AC217" s="39"/>
      <c r="AD217" s="39"/>
      <c r="AE217" s="39"/>
      <c r="AR217" s="246" t="s">
        <v>150</v>
      </c>
      <c r="AT217" s="246" t="s">
        <v>145</v>
      </c>
      <c r="AU217" s="246" t="s">
        <v>87</v>
      </c>
      <c r="AY217" s="18" t="s">
        <v>143</v>
      </c>
      <c r="BE217" s="247">
        <f>IF(N217="základní",J217,0)</f>
        <v>0</v>
      </c>
      <c r="BF217" s="247">
        <f>IF(N217="snížená",J217,0)</f>
        <v>0</v>
      </c>
      <c r="BG217" s="247">
        <f>IF(N217="zákl. přenesená",J217,0)</f>
        <v>0</v>
      </c>
      <c r="BH217" s="247">
        <f>IF(N217="sníž. přenesená",J217,0)</f>
        <v>0</v>
      </c>
      <c r="BI217" s="247">
        <f>IF(N217="nulová",J217,0)</f>
        <v>0</v>
      </c>
      <c r="BJ217" s="18" t="s">
        <v>85</v>
      </c>
      <c r="BK217" s="247">
        <f>ROUND(I217*H217,2)</f>
        <v>0</v>
      </c>
      <c r="BL217" s="18" t="s">
        <v>150</v>
      </c>
      <c r="BM217" s="246" t="s">
        <v>270</v>
      </c>
    </row>
    <row r="218" s="2" customFormat="1">
      <c r="A218" s="39"/>
      <c r="B218" s="40"/>
      <c r="C218" s="41"/>
      <c r="D218" s="248" t="s">
        <v>152</v>
      </c>
      <c r="E218" s="41"/>
      <c r="F218" s="249" t="s">
        <v>271</v>
      </c>
      <c r="G218" s="41"/>
      <c r="H218" s="41"/>
      <c r="I218" s="145"/>
      <c r="J218" s="41"/>
      <c r="K218" s="41"/>
      <c r="L218" s="45"/>
      <c r="M218" s="250"/>
      <c r="N218" s="251"/>
      <c r="O218" s="92"/>
      <c r="P218" s="92"/>
      <c r="Q218" s="92"/>
      <c r="R218" s="92"/>
      <c r="S218" s="92"/>
      <c r="T218" s="93"/>
      <c r="U218" s="39"/>
      <c r="V218" s="39"/>
      <c r="W218" s="39"/>
      <c r="X218" s="39"/>
      <c r="Y218" s="39"/>
      <c r="Z218" s="39"/>
      <c r="AA218" s="39"/>
      <c r="AB218" s="39"/>
      <c r="AC218" s="39"/>
      <c r="AD218" s="39"/>
      <c r="AE218" s="39"/>
      <c r="AT218" s="18" t="s">
        <v>152</v>
      </c>
      <c r="AU218" s="18" t="s">
        <v>87</v>
      </c>
    </row>
    <row r="219" s="13" customFormat="1">
      <c r="A219" s="13"/>
      <c r="B219" s="252"/>
      <c r="C219" s="253"/>
      <c r="D219" s="248" t="s">
        <v>154</v>
      </c>
      <c r="E219" s="254" t="s">
        <v>1</v>
      </c>
      <c r="F219" s="255" t="s">
        <v>272</v>
      </c>
      <c r="G219" s="253"/>
      <c r="H219" s="254" t="s">
        <v>1</v>
      </c>
      <c r="I219" s="256"/>
      <c r="J219" s="253"/>
      <c r="K219" s="253"/>
      <c r="L219" s="257"/>
      <c r="M219" s="258"/>
      <c r="N219" s="259"/>
      <c r="O219" s="259"/>
      <c r="P219" s="259"/>
      <c r="Q219" s="259"/>
      <c r="R219" s="259"/>
      <c r="S219" s="259"/>
      <c r="T219" s="260"/>
      <c r="U219" s="13"/>
      <c r="V219" s="13"/>
      <c r="W219" s="13"/>
      <c r="X219" s="13"/>
      <c r="Y219" s="13"/>
      <c r="Z219" s="13"/>
      <c r="AA219" s="13"/>
      <c r="AB219" s="13"/>
      <c r="AC219" s="13"/>
      <c r="AD219" s="13"/>
      <c r="AE219" s="13"/>
      <c r="AT219" s="261" t="s">
        <v>154</v>
      </c>
      <c r="AU219" s="261" t="s">
        <v>87</v>
      </c>
      <c r="AV219" s="13" t="s">
        <v>85</v>
      </c>
      <c r="AW219" s="13" t="s">
        <v>32</v>
      </c>
      <c r="AX219" s="13" t="s">
        <v>77</v>
      </c>
      <c r="AY219" s="261" t="s">
        <v>143</v>
      </c>
    </row>
    <row r="220" s="14" customFormat="1">
      <c r="A220" s="14"/>
      <c r="B220" s="262"/>
      <c r="C220" s="263"/>
      <c r="D220" s="248" t="s">
        <v>154</v>
      </c>
      <c r="E220" s="264" t="s">
        <v>1</v>
      </c>
      <c r="F220" s="265" t="s">
        <v>273</v>
      </c>
      <c r="G220" s="263"/>
      <c r="H220" s="266">
        <v>0.32000000000000001</v>
      </c>
      <c r="I220" s="267"/>
      <c r="J220" s="263"/>
      <c r="K220" s="263"/>
      <c r="L220" s="268"/>
      <c r="M220" s="269"/>
      <c r="N220" s="270"/>
      <c r="O220" s="270"/>
      <c r="P220" s="270"/>
      <c r="Q220" s="270"/>
      <c r="R220" s="270"/>
      <c r="S220" s="270"/>
      <c r="T220" s="271"/>
      <c r="U220" s="14"/>
      <c r="V220" s="14"/>
      <c r="W220" s="14"/>
      <c r="X220" s="14"/>
      <c r="Y220" s="14"/>
      <c r="Z220" s="14"/>
      <c r="AA220" s="14"/>
      <c r="AB220" s="14"/>
      <c r="AC220" s="14"/>
      <c r="AD220" s="14"/>
      <c r="AE220" s="14"/>
      <c r="AT220" s="272" t="s">
        <v>154</v>
      </c>
      <c r="AU220" s="272" t="s">
        <v>87</v>
      </c>
      <c r="AV220" s="14" t="s">
        <v>87</v>
      </c>
      <c r="AW220" s="14" t="s">
        <v>32</v>
      </c>
      <c r="AX220" s="14" t="s">
        <v>77</v>
      </c>
      <c r="AY220" s="272" t="s">
        <v>143</v>
      </c>
    </row>
    <row r="221" s="14" customFormat="1">
      <c r="A221" s="14"/>
      <c r="B221" s="262"/>
      <c r="C221" s="263"/>
      <c r="D221" s="248" t="s">
        <v>154</v>
      </c>
      <c r="E221" s="264" t="s">
        <v>1</v>
      </c>
      <c r="F221" s="265" t="s">
        <v>274</v>
      </c>
      <c r="G221" s="263"/>
      <c r="H221" s="266">
        <v>0.25</v>
      </c>
      <c r="I221" s="267"/>
      <c r="J221" s="263"/>
      <c r="K221" s="263"/>
      <c r="L221" s="268"/>
      <c r="M221" s="269"/>
      <c r="N221" s="270"/>
      <c r="O221" s="270"/>
      <c r="P221" s="270"/>
      <c r="Q221" s="270"/>
      <c r="R221" s="270"/>
      <c r="S221" s="270"/>
      <c r="T221" s="271"/>
      <c r="U221" s="14"/>
      <c r="V221" s="14"/>
      <c r="W221" s="14"/>
      <c r="X221" s="14"/>
      <c r="Y221" s="14"/>
      <c r="Z221" s="14"/>
      <c r="AA221" s="14"/>
      <c r="AB221" s="14"/>
      <c r="AC221" s="14"/>
      <c r="AD221" s="14"/>
      <c r="AE221" s="14"/>
      <c r="AT221" s="272" t="s">
        <v>154</v>
      </c>
      <c r="AU221" s="272" t="s">
        <v>87</v>
      </c>
      <c r="AV221" s="14" t="s">
        <v>87</v>
      </c>
      <c r="AW221" s="14" t="s">
        <v>32</v>
      </c>
      <c r="AX221" s="14" t="s">
        <v>77</v>
      </c>
      <c r="AY221" s="272" t="s">
        <v>143</v>
      </c>
    </row>
    <row r="222" s="15" customFormat="1">
      <c r="A222" s="15"/>
      <c r="B222" s="273"/>
      <c r="C222" s="274"/>
      <c r="D222" s="248" t="s">
        <v>154</v>
      </c>
      <c r="E222" s="275" t="s">
        <v>1</v>
      </c>
      <c r="F222" s="276" t="s">
        <v>189</v>
      </c>
      <c r="G222" s="274"/>
      <c r="H222" s="277">
        <v>0.56999999999999995</v>
      </c>
      <c r="I222" s="278"/>
      <c r="J222" s="274"/>
      <c r="K222" s="274"/>
      <c r="L222" s="279"/>
      <c r="M222" s="280"/>
      <c r="N222" s="281"/>
      <c r="O222" s="281"/>
      <c r="P222" s="281"/>
      <c r="Q222" s="281"/>
      <c r="R222" s="281"/>
      <c r="S222" s="281"/>
      <c r="T222" s="282"/>
      <c r="U222" s="15"/>
      <c r="V222" s="15"/>
      <c r="W222" s="15"/>
      <c r="X222" s="15"/>
      <c r="Y222" s="15"/>
      <c r="Z222" s="15"/>
      <c r="AA222" s="15"/>
      <c r="AB222" s="15"/>
      <c r="AC222" s="15"/>
      <c r="AD222" s="15"/>
      <c r="AE222" s="15"/>
      <c r="AT222" s="283" t="s">
        <v>154</v>
      </c>
      <c r="AU222" s="283" t="s">
        <v>87</v>
      </c>
      <c r="AV222" s="15" t="s">
        <v>150</v>
      </c>
      <c r="AW222" s="15" t="s">
        <v>32</v>
      </c>
      <c r="AX222" s="15" t="s">
        <v>85</v>
      </c>
      <c r="AY222" s="283" t="s">
        <v>143</v>
      </c>
    </row>
    <row r="223" s="2" customFormat="1" ht="24" customHeight="1">
      <c r="A223" s="39"/>
      <c r="B223" s="40"/>
      <c r="C223" s="236" t="s">
        <v>8</v>
      </c>
      <c r="D223" s="236" t="s">
        <v>145</v>
      </c>
      <c r="E223" s="237" t="s">
        <v>275</v>
      </c>
      <c r="F223" s="238" t="s">
        <v>276</v>
      </c>
      <c r="G223" s="239" t="s">
        <v>148</v>
      </c>
      <c r="H223" s="240">
        <v>0.92000000000000004</v>
      </c>
      <c r="I223" s="241"/>
      <c r="J223" s="240">
        <f>ROUND(I223*H223,2)</f>
        <v>0</v>
      </c>
      <c r="K223" s="238" t="s">
        <v>149</v>
      </c>
      <c r="L223" s="45"/>
      <c r="M223" s="242" t="s">
        <v>1</v>
      </c>
      <c r="N223" s="243" t="s">
        <v>42</v>
      </c>
      <c r="O223" s="92"/>
      <c r="P223" s="244">
        <f>O223*H223</f>
        <v>0</v>
      </c>
      <c r="Q223" s="244">
        <v>2.45329</v>
      </c>
      <c r="R223" s="244">
        <f>Q223*H223</f>
        <v>2.2570268000000002</v>
      </c>
      <c r="S223" s="244">
        <v>0</v>
      </c>
      <c r="T223" s="245">
        <f>S223*H223</f>
        <v>0</v>
      </c>
      <c r="U223" s="39"/>
      <c r="V223" s="39"/>
      <c r="W223" s="39"/>
      <c r="X223" s="39"/>
      <c r="Y223" s="39"/>
      <c r="Z223" s="39"/>
      <c r="AA223" s="39"/>
      <c r="AB223" s="39"/>
      <c r="AC223" s="39"/>
      <c r="AD223" s="39"/>
      <c r="AE223" s="39"/>
      <c r="AR223" s="246" t="s">
        <v>150</v>
      </c>
      <c r="AT223" s="246" t="s">
        <v>145</v>
      </c>
      <c r="AU223" s="246" t="s">
        <v>87</v>
      </c>
      <c r="AY223" s="18" t="s">
        <v>143</v>
      </c>
      <c r="BE223" s="247">
        <f>IF(N223="základní",J223,0)</f>
        <v>0</v>
      </c>
      <c r="BF223" s="247">
        <f>IF(N223="snížená",J223,0)</f>
        <v>0</v>
      </c>
      <c r="BG223" s="247">
        <f>IF(N223="zákl. přenesená",J223,0)</f>
        <v>0</v>
      </c>
      <c r="BH223" s="247">
        <f>IF(N223="sníž. přenesená",J223,0)</f>
        <v>0</v>
      </c>
      <c r="BI223" s="247">
        <f>IF(N223="nulová",J223,0)</f>
        <v>0</v>
      </c>
      <c r="BJ223" s="18" t="s">
        <v>85</v>
      </c>
      <c r="BK223" s="247">
        <f>ROUND(I223*H223,2)</f>
        <v>0</v>
      </c>
      <c r="BL223" s="18" t="s">
        <v>150</v>
      </c>
      <c r="BM223" s="246" t="s">
        <v>277</v>
      </c>
    </row>
    <row r="224" s="2" customFormat="1">
      <c r="A224" s="39"/>
      <c r="B224" s="40"/>
      <c r="C224" s="41"/>
      <c r="D224" s="248" t="s">
        <v>152</v>
      </c>
      <c r="E224" s="41"/>
      <c r="F224" s="249" t="s">
        <v>271</v>
      </c>
      <c r="G224" s="41"/>
      <c r="H224" s="41"/>
      <c r="I224" s="145"/>
      <c r="J224" s="41"/>
      <c r="K224" s="41"/>
      <c r="L224" s="45"/>
      <c r="M224" s="250"/>
      <c r="N224" s="251"/>
      <c r="O224" s="92"/>
      <c r="P224" s="92"/>
      <c r="Q224" s="92"/>
      <c r="R224" s="92"/>
      <c r="S224" s="92"/>
      <c r="T224" s="93"/>
      <c r="U224" s="39"/>
      <c r="V224" s="39"/>
      <c r="W224" s="39"/>
      <c r="X224" s="39"/>
      <c r="Y224" s="39"/>
      <c r="Z224" s="39"/>
      <c r="AA224" s="39"/>
      <c r="AB224" s="39"/>
      <c r="AC224" s="39"/>
      <c r="AD224" s="39"/>
      <c r="AE224" s="39"/>
      <c r="AT224" s="18" t="s">
        <v>152</v>
      </c>
      <c r="AU224" s="18" t="s">
        <v>87</v>
      </c>
    </row>
    <row r="225" s="13" customFormat="1">
      <c r="A225" s="13"/>
      <c r="B225" s="252"/>
      <c r="C225" s="253"/>
      <c r="D225" s="248" t="s">
        <v>154</v>
      </c>
      <c r="E225" s="254" t="s">
        <v>1</v>
      </c>
      <c r="F225" s="255" t="s">
        <v>278</v>
      </c>
      <c r="G225" s="253"/>
      <c r="H225" s="254" t="s">
        <v>1</v>
      </c>
      <c r="I225" s="256"/>
      <c r="J225" s="253"/>
      <c r="K225" s="253"/>
      <c r="L225" s="257"/>
      <c r="M225" s="258"/>
      <c r="N225" s="259"/>
      <c r="O225" s="259"/>
      <c r="P225" s="259"/>
      <c r="Q225" s="259"/>
      <c r="R225" s="259"/>
      <c r="S225" s="259"/>
      <c r="T225" s="260"/>
      <c r="U225" s="13"/>
      <c r="V225" s="13"/>
      <c r="W225" s="13"/>
      <c r="X225" s="13"/>
      <c r="Y225" s="13"/>
      <c r="Z225" s="13"/>
      <c r="AA225" s="13"/>
      <c r="AB225" s="13"/>
      <c r="AC225" s="13"/>
      <c r="AD225" s="13"/>
      <c r="AE225" s="13"/>
      <c r="AT225" s="261" t="s">
        <v>154</v>
      </c>
      <c r="AU225" s="261" t="s">
        <v>87</v>
      </c>
      <c r="AV225" s="13" t="s">
        <v>85</v>
      </c>
      <c r="AW225" s="13" t="s">
        <v>32</v>
      </c>
      <c r="AX225" s="13" t="s">
        <v>77</v>
      </c>
      <c r="AY225" s="261" t="s">
        <v>143</v>
      </c>
    </row>
    <row r="226" s="14" customFormat="1">
      <c r="A226" s="14"/>
      <c r="B226" s="262"/>
      <c r="C226" s="263"/>
      <c r="D226" s="248" t="s">
        <v>154</v>
      </c>
      <c r="E226" s="264" t="s">
        <v>1</v>
      </c>
      <c r="F226" s="265" t="s">
        <v>279</v>
      </c>
      <c r="G226" s="263"/>
      <c r="H226" s="266">
        <v>0.55000000000000004</v>
      </c>
      <c r="I226" s="267"/>
      <c r="J226" s="263"/>
      <c r="K226" s="263"/>
      <c r="L226" s="268"/>
      <c r="M226" s="269"/>
      <c r="N226" s="270"/>
      <c r="O226" s="270"/>
      <c r="P226" s="270"/>
      <c r="Q226" s="270"/>
      <c r="R226" s="270"/>
      <c r="S226" s="270"/>
      <c r="T226" s="271"/>
      <c r="U226" s="14"/>
      <c r="V226" s="14"/>
      <c r="W226" s="14"/>
      <c r="X226" s="14"/>
      <c r="Y226" s="14"/>
      <c r="Z226" s="14"/>
      <c r="AA226" s="14"/>
      <c r="AB226" s="14"/>
      <c r="AC226" s="14"/>
      <c r="AD226" s="14"/>
      <c r="AE226" s="14"/>
      <c r="AT226" s="272" t="s">
        <v>154</v>
      </c>
      <c r="AU226" s="272" t="s">
        <v>87</v>
      </c>
      <c r="AV226" s="14" t="s">
        <v>87</v>
      </c>
      <c r="AW226" s="14" t="s">
        <v>32</v>
      </c>
      <c r="AX226" s="14" t="s">
        <v>77</v>
      </c>
      <c r="AY226" s="272" t="s">
        <v>143</v>
      </c>
    </row>
    <row r="227" s="13" customFormat="1">
      <c r="A227" s="13"/>
      <c r="B227" s="252"/>
      <c r="C227" s="253"/>
      <c r="D227" s="248" t="s">
        <v>154</v>
      </c>
      <c r="E227" s="254" t="s">
        <v>1</v>
      </c>
      <c r="F227" s="255" t="s">
        <v>280</v>
      </c>
      <c r="G227" s="253"/>
      <c r="H227" s="254" t="s">
        <v>1</v>
      </c>
      <c r="I227" s="256"/>
      <c r="J227" s="253"/>
      <c r="K227" s="253"/>
      <c r="L227" s="257"/>
      <c r="M227" s="258"/>
      <c r="N227" s="259"/>
      <c r="O227" s="259"/>
      <c r="P227" s="259"/>
      <c r="Q227" s="259"/>
      <c r="R227" s="259"/>
      <c r="S227" s="259"/>
      <c r="T227" s="260"/>
      <c r="U227" s="13"/>
      <c r="V227" s="13"/>
      <c r="W227" s="13"/>
      <c r="X227" s="13"/>
      <c r="Y227" s="13"/>
      <c r="Z227" s="13"/>
      <c r="AA227" s="13"/>
      <c r="AB227" s="13"/>
      <c r="AC227" s="13"/>
      <c r="AD227" s="13"/>
      <c r="AE227" s="13"/>
      <c r="AT227" s="261" t="s">
        <v>154</v>
      </c>
      <c r="AU227" s="261" t="s">
        <v>87</v>
      </c>
      <c r="AV227" s="13" t="s">
        <v>85</v>
      </c>
      <c r="AW227" s="13" t="s">
        <v>32</v>
      </c>
      <c r="AX227" s="13" t="s">
        <v>77</v>
      </c>
      <c r="AY227" s="261" t="s">
        <v>143</v>
      </c>
    </row>
    <row r="228" s="14" customFormat="1">
      <c r="A228" s="14"/>
      <c r="B228" s="262"/>
      <c r="C228" s="263"/>
      <c r="D228" s="248" t="s">
        <v>154</v>
      </c>
      <c r="E228" s="264" t="s">
        <v>1</v>
      </c>
      <c r="F228" s="265" t="s">
        <v>281</v>
      </c>
      <c r="G228" s="263"/>
      <c r="H228" s="266">
        <v>0.37</v>
      </c>
      <c r="I228" s="267"/>
      <c r="J228" s="263"/>
      <c r="K228" s="263"/>
      <c r="L228" s="268"/>
      <c r="M228" s="269"/>
      <c r="N228" s="270"/>
      <c r="O228" s="270"/>
      <c r="P228" s="270"/>
      <c r="Q228" s="270"/>
      <c r="R228" s="270"/>
      <c r="S228" s="270"/>
      <c r="T228" s="271"/>
      <c r="U228" s="14"/>
      <c r="V228" s="14"/>
      <c r="W228" s="14"/>
      <c r="X228" s="14"/>
      <c r="Y228" s="14"/>
      <c r="Z228" s="14"/>
      <c r="AA228" s="14"/>
      <c r="AB228" s="14"/>
      <c r="AC228" s="14"/>
      <c r="AD228" s="14"/>
      <c r="AE228" s="14"/>
      <c r="AT228" s="272" t="s">
        <v>154</v>
      </c>
      <c r="AU228" s="272" t="s">
        <v>87</v>
      </c>
      <c r="AV228" s="14" t="s">
        <v>87</v>
      </c>
      <c r="AW228" s="14" t="s">
        <v>32</v>
      </c>
      <c r="AX228" s="14" t="s">
        <v>77</v>
      </c>
      <c r="AY228" s="272" t="s">
        <v>143</v>
      </c>
    </row>
    <row r="229" s="15" customFormat="1">
      <c r="A229" s="15"/>
      <c r="B229" s="273"/>
      <c r="C229" s="274"/>
      <c r="D229" s="248" t="s">
        <v>154</v>
      </c>
      <c r="E229" s="275" t="s">
        <v>1</v>
      </c>
      <c r="F229" s="276" t="s">
        <v>189</v>
      </c>
      <c r="G229" s="274"/>
      <c r="H229" s="277">
        <v>0.92000000000000004</v>
      </c>
      <c r="I229" s="278"/>
      <c r="J229" s="274"/>
      <c r="K229" s="274"/>
      <c r="L229" s="279"/>
      <c r="M229" s="280"/>
      <c r="N229" s="281"/>
      <c r="O229" s="281"/>
      <c r="P229" s="281"/>
      <c r="Q229" s="281"/>
      <c r="R229" s="281"/>
      <c r="S229" s="281"/>
      <c r="T229" s="282"/>
      <c r="U229" s="15"/>
      <c r="V229" s="15"/>
      <c r="W229" s="15"/>
      <c r="X229" s="15"/>
      <c r="Y229" s="15"/>
      <c r="Z229" s="15"/>
      <c r="AA229" s="15"/>
      <c r="AB229" s="15"/>
      <c r="AC229" s="15"/>
      <c r="AD229" s="15"/>
      <c r="AE229" s="15"/>
      <c r="AT229" s="283" t="s">
        <v>154</v>
      </c>
      <c r="AU229" s="283" t="s">
        <v>87</v>
      </c>
      <c r="AV229" s="15" t="s">
        <v>150</v>
      </c>
      <c r="AW229" s="15" t="s">
        <v>32</v>
      </c>
      <c r="AX229" s="15" t="s">
        <v>85</v>
      </c>
      <c r="AY229" s="283" t="s">
        <v>143</v>
      </c>
    </row>
    <row r="230" s="2" customFormat="1" ht="24" customHeight="1">
      <c r="A230" s="39"/>
      <c r="B230" s="40"/>
      <c r="C230" s="236" t="s">
        <v>282</v>
      </c>
      <c r="D230" s="236" t="s">
        <v>145</v>
      </c>
      <c r="E230" s="237" t="s">
        <v>283</v>
      </c>
      <c r="F230" s="238" t="s">
        <v>284</v>
      </c>
      <c r="G230" s="239" t="s">
        <v>148</v>
      </c>
      <c r="H230" s="240">
        <v>0.45000000000000001</v>
      </c>
      <c r="I230" s="241"/>
      <c r="J230" s="240">
        <f>ROUND(I230*H230,2)</f>
        <v>0</v>
      </c>
      <c r="K230" s="238" t="s">
        <v>149</v>
      </c>
      <c r="L230" s="45"/>
      <c r="M230" s="242" t="s">
        <v>1</v>
      </c>
      <c r="N230" s="243" t="s">
        <v>42</v>
      </c>
      <c r="O230" s="92"/>
      <c r="P230" s="244">
        <f>O230*H230</f>
        <v>0</v>
      </c>
      <c r="Q230" s="244">
        <v>2.45329</v>
      </c>
      <c r="R230" s="244">
        <f>Q230*H230</f>
        <v>1.1039805</v>
      </c>
      <c r="S230" s="244">
        <v>0</v>
      </c>
      <c r="T230" s="245">
        <f>S230*H230</f>
        <v>0</v>
      </c>
      <c r="U230" s="39"/>
      <c r="V230" s="39"/>
      <c r="W230" s="39"/>
      <c r="X230" s="39"/>
      <c r="Y230" s="39"/>
      <c r="Z230" s="39"/>
      <c r="AA230" s="39"/>
      <c r="AB230" s="39"/>
      <c r="AC230" s="39"/>
      <c r="AD230" s="39"/>
      <c r="AE230" s="39"/>
      <c r="AR230" s="246" t="s">
        <v>150</v>
      </c>
      <c r="AT230" s="246" t="s">
        <v>145</v>
      </c>
      <c r="AU230" s="246" t="s">
        <v>87</v>
      </c>
      <c r="AY230" s="18" t="s">
        <v>143</v>
      </c>
      <c r="BE230" s="247">
        <f>IF(N230="základní",J230,0)</f>
        <v>0</v>
      </c>
      <c r="BF230" s="247">
        <f>IF(N230="snížená",J230,0)</f>
        <v>0</v>
      </c>
      <c r="BG230" s="247">
        <f>IF(N230="zákl. přenesená",J230,0)</f>
        <v>0</v>
      </c>
      <c r="BH230" s="247">
        <f>IF(N230="sníž. přenesená",J230,0)</f>
        <v>0</v>
      </c>
      <c r="BI230" s="247">
        <f>IF(N230="nulová",J230,0)</f>
        <v>0</v>
      </c>
      <c r="BJ230" s="18" t="s">
        <v>85</v>
      </c>
      <c r="BK230" s="247">
        <f>ROUND(I230*H230,2)</f>
        <v>0</v>
      </c>
      <c r="BL230" s="18" t="s">
        <v>150</v>
      </c>
      <c r="BM230" s="246" t="s">
        <v>285</v>
      </c>
    </row>
    <row r="231" s="2" customFormat="1">
      <c r="A231" s="39"/>
      <c r="B231" s="40"/>
      <c r="C231" s="41"/>
      <c r="D231" s="248" t="s">
        <v>152</v>
      </c>
      <c r="E231" s="41"/>
      <c r="F231" s="249" t="s">
        <v>271</v>
      </c>
      <c r="G231" s="41"/>
      <c r="H231" s="41"/>
      <c r="I231" s="145"/>
      <c r="J231" s="41"/>
      <c r="K231" s="41"/>
      <c r="L231" s="45"/>
      <c r="M231" s="250"/>
      <c r="N231" s="251"/>
      <c r="O231" s="92"/>
      <c r="P231" s="92"/>
      <c r="Q231" s="92"/>
      <c r="R231" s="92"/>
      <c r="S231" s="92"/>
      <c r="T231" s="93"/>
      <c r="U231" s="39"/>
      <c r="V231" s="39"/>
      <c r="W231" s="39"/>
      <c r="X231" s="39"/>
      <c r="Y231" s="39"/>
      <c r="Z231" s="39"/>
      <c r="AA231" s="39"/>
      <c r="AB231" s="39"/>
      <c r="AC231" s="39"/>
      <c r="AD231" s="39"/>
      <c r="AE231" s="39"/>
      <c r="AT231" s="18" t="s">
        <v>152</v>
      </c>
      <c r="AU231" s="18" t="s">
        <v>87</v>
      </c>
    </row>
    <row r="232" s="13" customFormat="1">
      <c r="A232" s="13"/>
      <c r="B232" s="252"/>
      <c r="C232" s="253"/>
      <c r="D232" s="248" t="s">
        <v>154</v>
      </c>
      <c r="E232" s="254" t="s">
        <v>1</v>
      </c>
      <c r="F232" s="255" t="s">
        <v>286</v>
      </c>
      <c r="G232" s="253"/>
      <c r="H232" s="254" t="s">
        <v>1</v>
      </c>
      <c r="I232" s="256"/>
      <c r="J232" s="253"/>
      <c r="K232" s="253"/>
      <c r="L232" s="257"/>
      <c r="M232" s="258"/>
      <c r="N232" s="259"/>
      <c r="O232" s="259"/>
      <c r="P232" s="259"/>
      <c r="Q232" s="259"/>
      <c r="R232" s="259"/>
      <c r="S232" s="259"/>
      <c r="T232" s="260"/>
      <c r="U232" s="13"/>
      <c r="V232" s="13"/>
      <c r="W232" s="13"/>
      <c r="X232" s="13"/>
      <c r="Y232" s="13"/>
      <c r="Z232" s="13"/>
      <c r="AA232" s="13"/>
      <c r="AB232" s="13"/>
      <c r="AC232" s="13"/>
      <c r="AD232" s="13"/>
      <c r="AE232" s="13"/>
      <c r="AT232" s="261" t="s">
        <v>154</v>
      </c>
      <c r="AU232" s="261" t="s">
        <v>87</v>
      </c>
      <c r="AV232" s="13" t="s">
        <v>85</v>
      </c>
      <c r="AW232" s="13" t="s">
        <v>32</v>
      </c>
      <c r="AX232" s="13" t="s">
        <v>77</v>
      </c>
      <c r="AY232" s="261" t="s">
        <v>143</v>
      </c>
    </row>
    <row r="233" s="14" customFormat="1">
      <c r="A233" s="14"/>
      <c r="B233" s="262"/>
      <c r="C233" s="263"/>
      <c r="D233" s="248" t="s">
        <v>154</v>
      </c>
      <c r="E233" s="264" t="s">
        <v>1</v>
      </c>
      <c r="F233" s="265" t="s">
        <v>287</v>
      </c>
      <c r="G233" s="263"/>
      <c r="H233" s="266">
        <v>0.45000000000000001</v>
      </c>
      <c r="I233" s="267"/>
      <c r="J233" s="263"/>
      <c r="K233" s="263"/>
      <c r="L233" s="268"/>
      <c r="M233" s="269"/>
      <c r="N233" s="270"/>
      <c r="O233" s="270"/>
      <c r="P233" s="270"/>
      <c r="Q233" s="270"/>
      <c r="R233" s="270"/>
      <c r="S233" s="270"/>
      <c r="T233" s="271"/>
      <c r="U233" s="14"/>
      <c r="V233" s="14"/>
      <c r="W233" s="14"/>
      <c r="X233" s="14"/>
      <c r="Y233" s="14"/>
      <c r="Z233" s="14"/>
      <c r="AA233" s="14"/>
      <c r="AB233" s="14"/>
      <c r="AC233" s="14"/>
      <c r="AD233" s="14"/>
      <c r="AE233" s="14"/>
      <c r="AT233" s="272" t="s">
        <v>154</v>
      </c>
      <c r="AU233" s="272" t="s">
        <v>87</v>
      </c>
      <c r="AV233" s="14" t="s">
        <v>87</v>
      </c>
      <c r="AW233" s="14" t="s">
        <v>32</v>
      </c>
      <c r="AX233" s="14" t="s">
        <v>85</v>
      </c>
      <c r="AY233" s="272" t="s">
        <v>143</v>
      </c>
    </row>
    <row r="234" s="2" customFormat="1" ht="16.5" customHeight="1">
      <c r="A234" s="39"/>
      <c r="B234" s="40"/>
      <c r="C234" s="236" t="s">
        <v>288</v>
      </c>
      <c r="D234" s="236" t="s">
        <v>145</v>
      </c>
      <c r="E234" s="237" t="s">
        <v>289</v>
      </c>
      <c r="F234" s="238" t="s">
        <v>290</v>
      </c>
      <c r="G234" s="239" t="s">
        <v>176</v>
      </c>
      <c r="H234" s="240">
        <v>0.029999999999999999</v>
      </c>
      <c r="I234" s="241"/>
      <c r="J234" s="240">
        <f>ROUND(I234*H234,2)</f>
        <v>0</v>
      </c>
      <c r="K234" s="238" t="s">
        <v>149</v>
      </c>
      <c r="L234" s="45"/>
      <c r="M234" s="242" t="s">
        <v>1</v>
      </c>
      <c r="N234" s="243" t="s">
        <v>42</v>
      </c>
      <c r="O234" s="92"/>
      <c r="P234" s="244">
        <f>O234*H234</f>
        <v>0</v>
      </c>
      <c r="Q234" s="244">
        <v>1.0627727797</v>
      </c>
      <c r="R234" s="244">
        <f>Q234*H234</f>
        <v>0.031883183390999999</v>
      </c>
      <c r="S234" s="244">
        <v>0</v>
      </c>
      <c r="T234" s="245">
        <f>S234*H234</f>
        <v>0</v>
      </c>
      <c r="U234" s="39"/>
      <c r="V234" s="39"/>
      <c r="W234" s="39"/>
      <c r="X234" s="39"/>
      <c r="Y234" s="39"/>
      <c r="Z234" s="39"/>
      <c r="AA234" s="39"/>
      <c r="AB234" s="39"/>
      <c r="AC234" s="39"/>
      <c r="AD234" s="39"/>
      <c r="AE234" s="39"/>
      <c r="AR234" s="246" t="s">
        <v>150</v>
      </c>
      <c r="AT234" s="246" t="s">
        <v>145</v>
      </c>
      <c r="AU234" s="246" t="s">
        <v>87</v>
      </c>
      <c r="AY234" s="18" t="s">
        <v>143</v>
      </c>
      <c r="BE234" s="247">
        <f>IF(N234="základní",J234,0)</f>
        <v>0</v>
      </c>
      <c r="BF234" s="247">
        <f>IF(N234="snížená",J234,0)</f>
        <v>0</v>
      </c>
      <c r="BG234" s="247">
        <f>IF(N234="zákl. přenesená",J234,0)</f>
        <v>0</v>
      </c>
      <c r="BH234" s="247">
        <f>IF(N234="sníž. přenesená",J234,0)</f>
        <v>0</v>
      </c>
      <c r="BI234" s="247">
        <f>IF(N234="nulová",J234,0)</f>
        <v>0</v>
      </c>
      <c r="BJ234" s="18" t="s">
        <v>85</v>
      </c>
      <c r="BK234" s="247">
        <f>ROUND(I234*H234,2)</f>
        <v>0</v>
      </c>
      <c r="BL234" s="18" t="s">
        <v>150</v>
      </c>
      <c r="BM234" s="246" t="s">
        <v>291</v>
      </c>
    </row>
    <row r="235" s="2" customFormat="1">
      <c r="A235" s="39"/>
      <c r="B235" s="40"/>
      <c r="C235" s="41"/>
      <c r="D235" s="248" t="s">
        <v>152</v>
      </c>
      <c r="E235" s="41"/>
      <c r="F235" s="249" t="s">
        <v>292</v>
      </c>
      <c r="G235" s="41"/>
      <c r="H235" s="41"/>
      <c r="I235" s="145"/>
      <c r="J235" s="41"/>
      <c r="K235" s="41"/>
      <c r="L235" s="45"/>
      <c r="M235" s="250"/>
      <c r="N235" s="251"/>
      <c r="O235" s="92"/>
      <c r="P235" s="92"/>
      <c r="Q235" s="92"/>
      <c r="R235" s="92"/>
      <c r="S235" s="92"/>
      <c r="T235" s="93"/>
      <c r="U235" s="39"/>
      <c r="V235" s="39"/>
      <c r="W235" s="39"/>
      <c r="X235" s="39"/>
      <c r="Y235" s="39"/>
      <c r="Z235" s="39"/>
      <c r="AA235" s="39"/>
      <c r="AB235" s="39"/>
      <c r="AC235" s="39"/>
      <c r="AD235" s="39"/>
      <c r="AE235" s="39"/>
      <c r="AT235" s="18" t="s">
        <v>152</v>
      </c>
      <c r="AU235" s="18" t="s">
        <v>87</v>
      </c>
    </row>
    <row r="236" s="13" customFormat="1">
      <c r="A236" s="13"/>
      <c r="B236" s="252"/>
      <c r="C236" s="253"/>
      <c r="D236" s="248" t="s">
        <v>154</v>
      </c>
      <c r="E236" s="254" t="s">
        <v>1</v>
      </c>
      <c r="F236" s="255" t="s">
        <v>286</v>
      </c>
      <c r="G236" s="253"/>
      <c r="H236" s="254" t="s">
        <v>1</v>
      </c>
      <c r="I236" s="256"/>
      <c r="J236" s="253"/>
      <c r="K236" s="253"/>
      <c r="L236" s="257"/>
      <c r="M236" s="258"/>
      <c r="N236" s="259"/>
      <c r="O236" s="259"/>
      <c r="P236" s="259"/>
      <c r="Q236" s="259"/>
      <c r="R236" s="259"/>
      <c r="S236" s="259"/>
      <c r="T236" s="260"/>
      <c r="U236" s="13"/>
      <c r="V236" s="13"/>
      <c r="W236" s="13"/>
      <c r="X236" s="13"/>
      <c r="Y236" s="13"/>
      <c r="Z236" s="13"/>
      <c r="AA236" s="13"/>
      <c r="AB236" s="13"/>
      <c r="AC236" s="13"/>
      <c r="AD236" s="13"/>
      <c r="AE236" s="13"/>
      <c r="AT236" s="261" t="s">
        <v>154</v>
      </c>
      <c r="AU236" s="261" t="s">
        <v>87</v>
      </c>
      <c r="AV236" s="13" t="s">
        <v>85</v>
      </c>
      <c r="AW236" s="13" t="s">
        <v>32</v>
      </c>
      <c r="AX236" s="13" t="s">
        <v>77</v>
      </c>
      <c r="AY236" s="261" t="s">
        <v>143</v>
      </c>
    </row>
    <row r="237" s="14" customFormat="1">
      <c r="A237" s="14"/>
      <c r="B237" s="262"/>
      <c r="C237" s="263"/>
      <c r="D237" s="248" t="s">
        <v>154</v>
      </c>
      <c r="E237" s="264" t="s">
        <v>1</v>
      </c>
      <c r="F237" s="265" t="s">
        <v>293</v>
      </c>
      <c r="G237" s="263"/>
      <c r="H237" s="266">
        <v>0.029999999999999999</v>
      </c>
      <c r="I237" s="267"/>
      <c r="J237" s="263"/>
      <c r="K237" s="263"/>
      <c r="L237" s="268"/>
      <c r="M237" s="269"/>
      <c r="N237" s="270"/>
      <c r="O237" s="270"/>
      <c r="P237" s="270"/>
      <c r="Q237" s="270"/>
      <c r="R237" s="270"/>
      <c r="S237" s="270"/>
      <c r="T237" s="271"/>
      <c r="U237" s="14"/>
      <c r="V237" s="14"/>
      <c r="W237" s="14"/>
      <c r="X237" s="14"/>
      <c r="Y237" s="14"/>
      <c r="Z237" s="14"/>
      <c r="AA237" s="14"/>
      <c r="AB237" s="14"/>
      <c r="AC237" s="14"/>
      <c r="AD237" s="14"/>
      <c r="AE237" s="14"/>
      <c r="AT237" s="272" t="s">
        <v>154</v>
      </c>
      <c r="AU237" s="272" t="s">
        <v>87</v>
      </c>
      <c r="AV237" s="14" t="s">
        <v>87</v>
      </c>
      <c r="AW237" s="14" t="s">
        <v>32</v>
      </c>
      <c r="AX237" s="14" t="s">
        <v>85</v>
      </c>
      <c r="AY237" s="272" t="s">
        <v>143</v>
      </c>
    </row>
    <row r="238" s="2" customFormat="1" ht="36" customHeight="1">
      <c r="A238" s="39"/>
      <c r="B238" s="40"/>
      <c r="C238" s="236" t="s">
        <v>294</v>
      </c>
      <c r="D238" s="236" t="s">
        <v>145</v>
      </c>
      <c r="E238" s="237" t="s">
        <v>295</v>
      </c>
      <c r="F238" s="238" t="s">
        <v>296</v>
      </c>
      <c r="G238" s="239" t="s">
        <v>171</v>
      </c>
      <c r="H238" s="240">
        <v>10</v>
      </c>
      <c r="I238" s="241"/>
      <c r="J238" s="240">
        <f>ROUND(I238*H238,2)</f>
        <v>0</v>
      </c>
      <c r="K238" s="238" t="s">
        <v>149</v>
      </c>
      <c r="L238" s="45"/>
      <c r="M238" s="242" t="s">
        <v>1</v>
      </c>
      <c r="N238" s="243" t="s">
        <v>42</v>
      </c>
      <c r="O238" s="92"/>
      <c r="P238" s="244">
        <f>O238*H238</f>
        <v>0</v>
      </c>
      <c r="Q238" s="244">
        <v>0.00048161770000000002</v>
      </c>
      <c r="R238" s="244">
        <f>Q238*H238</f>
        <v>0.0048161770000000005</v>
      </c>
      <c r="S238" s="244">
        <v>0</v>
      </c>
      <c r="T238" s="245">
        <f>S238*H238</f>
        <v>0</v>
      </c>
      <c r="U238" s="39"/>
      <c r="V238" s="39"/>
      <c r="W238" s="39"/>
      <c r="X238" s="39"/>
      <c r="Y238" s="39"/>
      <c r="Z238" s="39"/>
      <c r="AA238" s="39"/>
      <c r="AB238" s="39"/>
      <c r="AC238" s="39"/>
      <c r="AD238" s="39"/>
      <c r="AE238" s="39"/>
      <c r="AR238" s="246" t="s">
        <v>150</v>
      </c>
      <c r="AT238" s="246" t="s">
        <v>145</v>
      </c>
      <c r="AU238" s="246" t="s">
        <v>87</v>
      </c>
      <c r="AY238" s="18" t="s">
        <v>143</v>
      </c>
      <c r="BE238" s="247">
        <f>IF(N238="základní",J238,0)</f>
        <v>0</v>
      </c>
      <c r="BF238" s="247">
        <f>IF(N238="snížená",J238,0)</f>
        <v>0</v>
      </c>
      <c r="BG238" s="247">
        <f>IF(N238="zákl. přenesená",J238,0)</f>
        <v>0</v>
      </c>
      <c r="BH238" s="247">
        <f>IF(N238="sníž. přenesená",J238,0)</f>
        <v>0</v>
      </c>
      <c r="BI238" s="247">
        <f>IF(N238="nulová",J238,0)</f>
        <v>0</v>
      </c>
      <c r="BJ238" s="18" t="s">
        <v>85</v>
      </c>
      <c r="BK238" s="247">
        <f>ROUND(I238*H238,2)</f>
        <v>0</v>
      </c>
      <c r="BL238" s="18" t="s">
        <v>150</v>
      </c>
      <c r="BM238" s="246" t="s">
        <v>297</v>
      </c>
    </row>
    <row r="239" s="2" customFormat="1">
      <c r="A239" s="39"/>
      <c r="B239" s="40"/>
      <c r="C239" s="41"/>
      <c r="D239" s="248" t="s">
        <v>152</v>
      </c>
      <c r="E239" s="41"/>
      <c r="F239" s="249" t="s">
        <v>298</v>
      </c>
      <c r="G239" s="41"/>
      <c r="H239" s="41"/>
      <c r="I239" s="145"/>
      <c r="J239" s="41"/>
      <c r="K239" s="41"/>
      <c r="L239" s="45"/>
      <c r="M239" s="250"/>
      <c r="N239" s="251"/>
      <c r="O239" s="92"/>
      <c r="P239" s="92"/>
      <c r="Q239" s="92"/>
      <c r="R239" s="92"/>
      <c r="S239" s="92"/>
      <c r="T239" s="93"/>
      <c r="U239" s="39"/>
      <c r="V239" s="39"/>
      <c r="W239" s="39"/>
      <c r="X239" s="39"/>
      <c r="Y239" s="39"/>
      <c r="Z239" s="39"/>
      <c r="AA239" s="39"/>
      <c r="AB239" s="39"/>
      <c r="AC239" s="39"/>
      <c r="AD239" s="39"/>
      <c r="AE239" s="39"/>
      <c r="AT239" s="18" t="s">
        <v>152</v>
      </c>
      <c r="AU239" s="18" t="s">
        <v>87</v>
      </c>
    </row>
    <row r="240" s="2" customFormat="1" ht="24" customHeight="1">
      <c r="A240" s="39"/>
      <c r="B240" s="40"/>
      <c r="C240" s="295" t="s">
        <v>299</v>
      </c>
      <c r="D240" s="295" t="s">
        <v>300</v>
      </c>
      <c r="E240" s="296" t="s">
        <v>301</v>
      </c>
      <c r="F240" s="297" t="s">
        <v>302</v>
      </c>
      <c r="G240" s="298" t="s">
        <v>171</v>
      </c>
      <c r="H240" s="299">
        <v>5</v>
      </c>
      <c r="I240" s="300"/>
      <c r="J240" s="299">
        <f>ROUND(I240*H240,2)</f>
        <v>0</v>
      </c>
      <c r="K240" s="297" t="s">
        <v>149</v>
      </c>
      <c r="L240" s="301"/>
      <c r="M240" s="302" t="s">
        <v>1</v>
      </c>
      <c r="N240" s="303" t="s">
        <v>42</v>
      </c>
      <c r="O240" s="92"/>
      <c r="P240" s="244">
        <f>O240*H240</f>
        <v>0</v>
      </c>
      <c r="Q240" s="244">
        <v>0.012250000000000001</v>
      </c>
      <c r="R240" s="244">
        <f>Q240*H240</f>
        <v>0.061249999999999999</v>
      </c>
      <c r="S240" s="244">
        <v>0</v>
      </c>
      <c r="T240" s="245">
        <f>S240*H240</f>
        <v>0</v>
      </c>
      <c r="U240" s="39"/>
      <c r="V240" s="39"/>
      <c r="W240" s="39"/>
      <c r="X240" s="39"/>
      <c r="Y240" s="39"/>
      <c r="Z240" s="39"/>
      <c r="AA240" s="39"/>
      <c r="AB240" s="39"/>
      <c r="AC240" s="39"/>
      <c r="AD240" s="39"/>
      <c r="AE240" s="39"/>
      <c r="AR240" s="246" t="s">
        <v>203</v>
      </c>
      <c r="AT240" s="246" t="s">
        <v>300</v>
      </c>
      <c r="AU240" s="246" t="s">
        <v>87</v>
      </c>
      <c r="AY240" s="18" t="s">
        <v>143</v>
      </c>
      <c r="BE240" s="247">
        <f>IF(N240="základní",J240,0)</f>
        <v>0</v>
      </c>
      <c r="BF240" s="247">
        <f>IF(N240="snížená",J240,0)</f>
        <v>0</v>
      </c>
      <c r="BG240" s="247">
        <f>IF(N240="zákl. přenesená",J240,0)</f>
        <v>0</v>
      </c>
      <c r="BH240" s="247">
        <f>IF(N240="sníž. přenesená",J240,0)</f>
        <v>0</v>
      </c>
      <c r="BI240" s="247">
        <f>IF(N240="nulová",J240,0)</f>
        <v>0</v>
      </c>
      <c r="BJ240" s="18" t="s">
        <v>85</v>
      </c>
      <c r="BK240" s="247">
        <f>ROUND(I240*H240,2)</f>
        <v>0</v>
      </c>
      <c r="BL240" s="18" t="s">
        <v>150</v>
      </c>
      <c r="BM240" s="246" t="s">
        <v>303</v>
      </c>
    </row>
    <row r="241" s="2" customFormat="1" ht="24" customHeight="1">
      <c r="A241" s="39"/>
      <c r="B241" s="40"/>
      <c r="C241" s="295" t="s">
        <v>304</v>
      </c>
      <c r="D241" s="295" t="s">
        <v>300</v>
      </c>
      <c r="E241" s="296" t="s">
        <v>305</v>
      </c>
      <c r="F241" s="297" t="s">
        <v>306</v>
      </c>
      <c r="G241" s="298" t="s">
        <v>171</v>
      </c>
      <c r="H241" s="299">
        <v>3</v>
      </c>
      <c r="I241" s="300"/>
      <c r="J241" s="299">
        <f>ROUND(I241*H241,2)</f>
        <v>0</v>
      </c>
      <c r="K241" s="297" t="s">
        <v>149</v>
      </c>
      <c r="L241" s="301"/>
      <c r="M241" s="302" t="s">
        <v>1</v>
      </c>
      <c r="N241" s="303" t="s">
        <v>42</v>
      </c>
      <c r="O241" s="92"/>
      <c r="P241" s="244">
        <f>O241*H241</f>
        <v>0</v>
      </c>
      <c r="Q241" s="244">
        <v>0.012489999999999999</v>
      </c>
      <c r="R241" s="244">
        <f>Q241*H241</f>
        <v>0.037469999999999996</v>
      </c>
      <c r="S241" s="244">
        <v>0</v>
      </c>
      <c r="T241" s="245">
        <f>S241*H241</f>
        <v>0</v>
      </c>
      <c r="U241" s="39"/>
      <c r="V241" s="39"/>
      <c r="W241" s="39"/>
      <c r="X241" s="39"/>
      <c r="Y241" s="39"/>
      <c r="Z241" s="39"/>
      <c r="AA241" s="39"/>
      <c r="AB241" s="39"/>
      <c r="AC241" s="39"/>
      <c r="AD241" s="39"/>
      <c r="AE241" s="39"/>
      <c r="AR241" s="246" t="s">
        <v>203</v>
      </c>
      <c r="AT241" s="246" t="s">
        <v>300</v>
      </c>
      <c r="AU241" s="246" t="s">
        <v>87</v>
      </c>
      <c r="AY241" s="18" t="s">
        <v>143</v>
      </c>
      <c r="BE241" s="247">
        <f>IF(N241="základní",J241,0)</f>
        <v>0</v>
      </c>
      <c r="BF241" s="247">
        <f>IF(N241="snížená",J241,0)</f>
        <v>0</v>
      </c>
      <c r="BG241" s="247">
        <f>IF(N241="zákl. přenesená",J241,0)</f>
        <v>0</v>
      </c>
      <c r="BH241" s="247">
        <f>IF(N241="sníž. přenesená",J241,0)</f>
        <v>0</v>
      </c>
      <c r="BI241" s="247">
        <f>IF(N241="nulová",J241,0)</f>
        <v>0</v>
      </c>
      <c r="BJ241" s="18" t="s">
        <v>85</v>
      </c>
      <c r="BK241" s="247">
        <f>ROUND(I241*H241,2)</f>
        <v>0</v>
      </c>
      <c r="BL241" s="18" t="s">
        <v>150</v>
      </c>
      <c r="BM241" s="246" t="s">
        <v>307</v>
      </c>
    </row>
    <row r="242" s="2" customFormat="1" ht="24" customHeight="1">
      <c r="A242" s="39"/>
      <c r="B242" s="40"/>
      <c r="C242" s="295" t="s">
        <v>7</v>
      </c>
      <c r="D242" s="295" t="s">
        <v>300</v>
      </c>
      <c r="E242" s="296" t="s">
        <v>308</v>
      </c>
      <c r="F242" s="297" t="s">
        <v>309</v>
      </c>
      <c r="G242" s="298" t="s">
        <v>171</v>
      </c>
      <c r="H242" s="299">
        <v>1</v>
      </c>
      <c r="I242" s="300"/>
      <c r="J242" s="299">
        <f>ROUND(I242*H242,2)</f>
        <v>0</v>
      </c>
      <c r="K242" s="297" t="s">
        <v>149</v>
      </c>
      <c r="L242" s="301"/>
      <c r="M242" s="302" t="s">
        <v>1</v>
      </c>
      <c r="N242" s="303" t="s">
        <v>42</v>
      </c>
      <c r="O242" s="92"/>
      <c r="P242" s="244">
        <f>O242*H242</f>
        <v>0</v>
      </c>
      <c r="Q242" s="244">
        <v>0.01272</v>
      </c>
      <c r="R242" s="244">
        <f>Q242*H242</f>
        <v>0.01272</v>
      </c>
      <c r="S242" s="244">
        <v>0</v>
      </c>
      <c r="T242" s="245">
        <f>S242*H242</f>
        <v>0</v>
      </c>
      <c r="U242" s="39"/>
      <c r="V242" s="39"/>
      <c r="W242" s="39"/>
      <c r="X242" s="39"/>
      <c r="Y242" s="39"/>
      <c r="Z242" s="39"/>
      <c r="AA242" s="39"/>
      <c r="AB242" s="39"/>
      <c r="AC242" s="39"/>
      <c r="AD242" s="39"/>
      <c r="AE242" s="39"/>
      <c r="AR242" s="246" t="s">
        <v>203</v>
      </c>
      <c r="AT242" s="246" t="s">
        <v>300</v>
      </c>
      <c r="AU242" s="246" t="s">
        <v>87</v>
      </c>
      <c r="AY242" s="18" t="s">
        <v>143</v>
      </c>
      <c r="BE242" s="247">
        <f>IF(N242="základní",J242,0)</f>
        <v>0</v>
      </c>
      <c r="BF242" s="247">
        <f>IF(N242="snížená",J242,0)</f>
        <v>0</v>
      </c>
      <c r="BG242" s="247">
        <f>IF(N242="zákl. přenesená",J242,0)</f>
        <v>0</v>
      </c>
      <c r="BH242" s="247">
        <f>IF(N242="sníž. přenesená",J242,0)</f>
        <v>0</v>
      </c>
      <c r="BI242" s="247">
        <f>IF(N242="nulová",J242,0)</f>
        <v>0</v>
      </c>
      <c r="BJ242" s="18" t="s">
        <v>85</v>
      </c>
      <c r="BK242" s="247">
        <f>ROUND(I242*H242,2)</f>
        <v>0</v>
      </c>
      <c r="BL242" s="18" t="s">
        <v>150</v>
      </c>
      <c r="BM242" s="246" t="s">
        <v>310</v>
      </c>
    </row>
    <row r="243" s="2" customFormat="1" ht="24" customHeight="1">
      <c r="A243" s="39"/>
      <c r="B243" s="40"/>
      <c r="C243" s="295" t="s">
        <v>311</v>
      </c>
      <c r="D243" s="295" t="s">
        <v>300</v>
      </c>
      <c r="E243" s="296" t="s">
        <v>312</v>
      </c>
      <c r="F243" s="297" t="s">
        <v>313</v>
      </c>
      <c r="G243" s="298" t="s">
        <v>171</v>
      </c>
      <c r="H243" s="299">
        <v>1</v>
      </c>
      <c r="I243" s="300"/>
      <c r="J243" s="299">
        <f>ROUND(I243*H243,2)</f>
        <v>0</v>
      </c>
      <c r="K243" s="297" t="s">
        <v>149</v>
      </c>
      <c r="L243" s="301"/>
      <c r="M243" s="302" t="s">
        <v>1</v>
      </c>
      <c r="N243" s="303" t="s">
        <v>42</v>
      </c>
      <c r="O243" s="92"/>
      <c r="P243" s="244">
        <f>O243*H243</f>
        <v>0</v>
      </c>
      <c r="Q243" s="244">
        <v>0.01553</v>
      </c>
      <c r="R243" s="244">
        <f>Q243*H243</f>
        <v>0.01553</v>
      </c>
      <c r="S243" s="244">
        <v>0</v>
      </c>
      <c r="T243" s="245">
        <f>S243*H243</f>
        <v>0</v>
      </c>
      <c r="U243" s="39"/>
      <c r="V243" s="39"/>
      <c r="W243" s="39"/>
      <c r="X243" s="39"/>
      <c r="Y243" s="39"/>
      <c r="Z243" s="39"/>
      <c r="AA243" s="39"/>
      <c r="AB243" s="39"/>
      <c r="AC243" s="39"/>
      <c r="AD243" s="39"/>
      <c r="AE243" s="39"/>
      <c r="AR243" s="246" t="s">
        <v>203</v>
      </c>
      <c r="AT243" s="246" t="s">
        <v>300</v>
      </c>
      <c r="AU243" s="246" t="s">
        <v>87</v>
      </c>
      <c r="AY243" s="18" t="s">
        <v>143</v>
      </c>
      <c r="BE243" s="247">
        <f>IF(N243="základní",J243,0)</f>
        <v>0</v>
      </c>
      <c r="BF243" s="247">
        <f>IF(N243="snížená",J243,0)</f>
        <v>0</v>
      </c>
      <c r="BG243" s="247">
        <f>IF(N243="zákl. přenesená",J243,0)</f>
        <v>0</v>
      </c>
      <c r="BH243" s="247">
        <f>IF(N243="sníž. přenesená",J243,0)</f>
        <v>0</v>
      </c>
      <c r="BI243" s="247">
        <f>IF(N243="nulová",J243,0)</f>
        <v>0</v>
      </c>
      <c r="BJ243" s="18" t="s">
        <v>85</v>
      </c>
      <c r="BK243" s="247">
        <f>ROUND(I243*H243,2)</f>
        <v>0</v>
      </c>
      <c r="BL243" s="18" t="s">
        <v>150</v>
      </c>
      <c r="BM243" s="246" t="s">
        <v>314</v>
      </c>
    </row>
    <row r="244" s="2" customFormat="1" ht="36" customHeight="1">
      <c r="A244" s="39"/>
      <c r="B244" s="40"/>
      <c r="C244" s="236" t="s">
        <v>315</v>
      </c>
      <c r="D244" s="236" t="s">
        <v>145</v>
      </c>
      <c r="E244" s="237" t="s">
        <v>316</v>
      </c>
      <c r="F244" s="238" t="s">
        <v>317</v>
      </c>
      <c r="G244" s="239" t="s">
        <v>171</v>
      </c>
      <c r="H244" s="240">
        <v>2</v>
      </c>
      <c r="I244" s="241"/>
      <c r="J244" s="240">
        <f>ROUND(I244*H244,2)</f>
        <v>0</v>
      </c>
      <c r="K244" s="238" t="s">
        <v>149</v>
      </c>
      <c r="L244" s="45"/>
      <c r="M244" s="242" t="s">
        <v>1</v>
      </c>
      <c r="N244" s="243" t="s">
        <v>42</v>
      </c>
      <c r="O244" s="92"/>
      <c r="P244" s="244">
        <f>O244*H244</f>
        <v>0</v>
      </c>
      <c r="Q244" s="244">
        <v>0.44170336999999998</v>
      </c>
      <c r="R244" s="244">
        <f>Q244*H244</f>
        <v>0.88340673999999997</v>
      </c>
      <c r="S244" s="244">
        <v>0</v>
      </c>
      <c r="T244" s="245">
        <f>S244*H244</f>
        <v>0</v>
      </c>
      <c r="U244" s="39"/>
      <c r="V244" s="39"/>
      <c r="W244" s="39"/>
      <c r="X244" s="39"/>
      <c r="Y244" s="39"/>
      <c r="Z244" s="39"/>
      <c r="AA244" s="39"/>
      <c r="AB244" s="39"/>
      <c r="AC244" s="39"/>
      <c r="AD244" s="39"/>
      <c r="AE244" s="39"/>
      <c r="AR244" s="246" t="s">
        <v>150</v>
      </c>
      <c r="AT244" s="246" t="s">
        <v>145</v>
      </c>
      <c r="AU244" s="246" t="s">
        <v>87</v>
      </c>
      <c r="AY244" s="18" t="s">
        <v>143</v>
      </c>
      <c r="BE244" s="247">
        <f>IF(N244="základní",J244,0)</f>
        <v>0</v>
      </c>
      <c r="BF244" s="247">
        <f>IF(N244="snížená",J244,0)</f>
        <v>0</v>
      </c>
      <c r="BG244" s="247">
        <f>IF(N244="zákl. přenesená",J244,0)</f>
        <v>0</v>
      </c>
      <c r="BH244" s="247">
        <f>IF(N244="sníž. přenesená",J244,0)</f>
        <v>0</v>
      </c>
      <c r="BI244" s="247">
        <f>IF(N244="nulová",J244,0)</f>
        <v>0</v>
      </c>
      <c r="BJ244" s="18" t="s">
        <v>85</v>
      </c>
      <c r="BK244" s="247">
        <f>ROUND(I244*H244,2)</f>
        <v>0</v>
      </c>
      <c r="BL244" s="18" t="s">
        <v>150</v>
      </c>
      <c r="BM244" s="246" t="s">
        <v>318</v>
      </c>
    </row>
    <row r="245" s="2" customFormat="1">
      <c r="A245" s="39"/>
      <c r="B245" s="40"/>
      <c r="C245" s="41"/>
      <c r="D245" s="248" t="s">
        <v>152</v>
      </c>
      <c r="E245" s="41"/>
      <c r="F245" s="249" t="s">
        <v>319</v>
      </c>
      <c r="G245" s="41"/>
      <c r="H245" s="41"/>
      <c r="I245" s="145"/>
      <c r="J245" s="41"/>
      <c r="K245" s="41"/>
      <c r="L245" s="45"/>
      <c r="M245" s="250"/>
      <c r="N245" s="251"/>
      <c r="O245" s="92"/>
      <c r="P245" s="92"/>
      <c r="Q245" s="92"/>
      <c r="R245" s="92"/>
      <c r="S245" s="92"/>
      <c r="T245" s="93"/>
      <c r="U245" s="39"/>
      <c r="V245" s="39"/>
      <c r="W245" s="39"/>
      <c r="X245" s="39"/>
      <c r="Y245" s="39"/>
      <c r="Z245" s="39"/>
      <c r="AA245" s="39"/>
      <c r="AB245" s="39"/>
      <c r="AC245" s="39"/>
      <c r="AD245" s="39"/>
      <c r="AE245" s="39"/>
      <c r="AT245" s="18" t="s">
        <v>152</v>
      </c>
      <c r="AU245" s="18" t="s">
        <v>87</v>
      </c>
    </row>
    <row r="246" s="2" customFormat="1" ht="24" customHeight="1">
      <c r="A246" s="39"/>
      <c r="B246" s="40"/>
      <c r="C246" s="295" t="s">
        <v>320</v>
      </c>
      <c r="D246" s="295" t="s">
        <v>300</v>
      </c>
      <c r="E246" s="296" t="s">
        <v>321</v>
      </c>
      <c r="F246" s="297" t="s">
        <v>322</v>
      </c>
      <c r="G246" s="298" t="s">
        <v>171</v>
      </c>
      <c r="H246" s="299">
        <v>2</v>
      </c>
      <c r="I246" s="300"/>
      <c r="J246" s="299">
        <f>ROUND(I246*H246,2)</f>
        <v>0</v>
      </c>
      <c r="K246" s="297" t="s">
        <v>149</v>
      </c>
      <c r="L246" s="301"/>
      <c r="M246" s="302" t="s">
        <v>1</v>
      </c>
      <c r="N246" s="303" t="s">
        <v>42</v>
      </c>
      <c r="O246" s="92"/>
      <c r="P246" s="244">
        <f>O246*H246</f>
        <v>0</v>
      </c>
      <c r="Q246" s="244">
        <v>0.02053</v>
      </c>
      <c r="R246" s="244">
        <f>Q246*H246</f>
        <v>0.041059999999999999</v>
      </c>
      <c r="S246" s="244">
        <v>0</v>
      </c>
      <c r="T246" s="245">
        <f>S246*H246</f>
        <v>0</v>
      </c>
      <c r="U246" s="39"/>
      <c r="V246" s="39"/>
      <c r="W246" s="39"/>
      <c r="X246" s="39"/>
      <c r="Y246" s="39"/>
      <c r="Z246" s="39"/>
      <c r="AA246" s="39"/>
      <c r="AB246" s="39"/>
      <c r="AC246" s="39"/>
      <c r="AD246" s="39"/>
      <c r="AE246" s="39"/>
      <c r="AR246" s="246" t="s">
        <v>203</v>
      </c>
      <c r="AT246" s="246" t="s">
        <v>300</v>
      </c>
      <c r="AU246" s="246" t="s">
        <v>87</v>
      </c>
      <c r="AY246" s="18" t="s">
        <v>143</v>
      </c>
      <c r="BE246" s="247">
        <f>IF(N246="základní",J246,0)</f>
        <v>0</v>
      </c>
      <c r="BF246" s="247">
        <f>IF(N246="snížená",J246,0)</f>
        <v>0</v>
      </c>
      <c r="BG246" s="247">
        <f>IF(N246="zákl. přenesená",J246,0)</f>
        <v>0</v>
      </c>
      <c r="BH246" s="247">
        <f>IF(N246="sníž. přenesená",J246,0)</f>
        <v>0</v>
      </c>
      <c r="BI246" s="247">
        <f>IF(N246="nulová",J246,0)</f>
        <v>0</v>
      </c>
      <c r="BJ246" s="18" t="s">
        <v>85</v>
      </c>
      <c r="BK246" s="247">
        <f>ROUND(I246*H246,2)</f>
        <v>0</v>
      </c>
      <c r="BL246" s="18" t="s">
        <v>150</v>
      </c>
      <c r="BM246" s="246" t="s">
        <v>323</v>
      </c>
    </row>
    <row r="247" s="12" customFormat="1" ht="22.8" customHeight="1">
      <c r="A247" s="12"/>
      <c r="B247" s="220"/>
      <c r="C247" s="221"/>
      <c r="D247" s="222" t="s">
        <v>76</v>
      </c>
      <c r="E247" s="234" t="s">
        <v>214</v>
      </c>
      <c r="F247" s="234" t="s">
        <v>324</v>
      </c>
      <c r="G247" s="221"/>
      <c r="H247" s="221"/>
      <c r="I247" s="224"/>
      <c r="J247" s="235">
        <f>BK247</f>
        <v>0</v>
      </c>
      <c r="K247" s="221"/>
      <c r="L247" s="226"/>
      <c r="M247" s="227"/>
      <c r="N247" s="228"/>
      <c r="O247" s="228"/>
      <c r="P247" s="229">
        <f>SUM(P248:P301)</f>
        <v>0</v>
      </c>
      <c r="Q247" s="228"/>
      <c r="R247" s="229">
        <f>SUM(R248:R301)</f>
        <v>0.078846599999999989</v>
      </c>
      <c r="S247" s="228"/>
      <c r="T247" s="230">
        <f>SUM(T248:T301)</f>
        <v>29.384300000000003</v>
      </c>
      <c r="U247" s="12"/>
      <c r="V247" s="12"/>
      <c r="W247" s="12"/>
      <c r="X247" s="12"/>
      <c r="Y247" s="12"/>
      <c r="Z247" s="12"/>
      <c r="AA247" s="12"/>
      <c r="AB247" s="12"/>
      <c r="AC247" s="12"/>
      <c r="AD247" s="12"/>
      <c r="AE247" s="12"/>
      <c r="AR247" s="231" t="s">
        <v>85</v>
      </c>
      <c r="AT247" s="232" t="s">
        <v>76</v>
      </c>
      <c r="AU247" s="232" t="s">
        <v>85</v>
      </c>
      <c r="AY247" s="231" t="s">
        <v>143</v>
      </c>
      <c r="BK247" s="233">
        <f>SUM(BK248:BK301)</f>
        <v>0</v>
      </c>
    </row>
    <row r="248" s="2" customFormat="1" ht="36" customHeight="1">
      <c r="A248" s="39"/>
      <c r="B248" s="40"/>
      <c r="C248" s="236" t="s">
        <v>325</v>
      </c>
      <c r="D248" s="236" t="s">
        <v>145</v>
      </c>
      <c r="E248" s="237" t="s">
        <v>326</v>
      </c>
      <c r="F248" s="238" t="s">
        <v>327</v>
      </c>
      <c r="G248" s="239" t="s">
        <v>184</v>
      </c>
      <c r="H248" s="240">
        <v>163.69</v>
      </c>
      <c r="I248" s="241"/>
      <c r="J248" s="240">
        <f>ROUND(I248*H248,2)</f>
        <v>0</v>
      </c>
      <c r="K248" s="238" t="s">
        <v>149</v>
      </c>
      <c r="L248" s="45"/>
      <c r="M248" s="242" t="s">
        <v>1</v>
      </c>
      <c r="N248" s="243" t="s">
        <v>42</v>
      </c>
      <c r="O248" s="92"/>
      <c r="P248" s="244">
        <f>O248*H248</f>
        <v>0</v>
      </c>
      <c r="Q248" s="244">
        <v>0.00012999999999999999</v>
      </c>
      <c r="R248" s="244">
        <f>Q248*H248</f>
        <v>0.021279699999999999</v>
      </c>
      <c r="S248" s="244">
        <v>0</v>
      </c>
      <c r="T248" s="245">
        <f>S248*H248</f>
        <v>0</v>
      </c>
      <c r="U248" s="39"/>
      <c r="V248" s="39"/>
      <c r="W248" s="39"/>
      <c r="X248" s="39"/>
      <c r="Y248" s="39"/>
      <c r="Z248" s="39"/>
      <c r="AA248" s="39"/>
      <c r="AB248" s="39"/>
      <c r="AC248" s="39"/>
      <c r="AD248" s="39"/>
      <c r="AE248" s="39"/>
      <c r="AR248" s="246" t="s">
        <v>150</v>
      </c>
      <c r="AT248" s="246" t="s">
        <v>145</v>
      </c>
      <c r="AU248" s="246" t="s">
        <v>87</v>
      </c>
      <c r="AY248" s="18" t="s">
        <v>143</v>
      </c>
      <c r="BE248" s="247">
        <f>IF(N248="základní",J248,0)</f>
        <v>0</v>
      </c>
      <c r="BF248" s="247">
        <f>IF(N248="snížená",J248,0)</f>
        <v>0</v>
      </c>
      <c r="BG248" s="247">
        <f>IF(N248="zákl. přenesená",J248,0)</f>
        <v>0</v>
      </c>
      <c r="BH248" s="247">
        <f>IF(N248="sníž. přenesená",J248,0)</f>
        <v>0</v>
      </c>
      <c r="BI248" s="247">
        <f>IF(N248="nulová",J248,0)</f>
        <v>0</v>
      </c>
      <c r="BJ248" s="18" t="s">
        <v>85</v>
      </c>
      <c r="BK248" s="247">
        <f>ROUND(I248*H248,2)</f>
        <v>0</v>
      </c>
      <c r="BL248" s="18" t="s">
        <v>150</v>
      </c>
      <c r="BM248" s="246" t="s">
        <v>328</v>
      </c>
    </row>
    <row r="249" s="2" customFormat="1">
      <c r="A249" s="39"/>
      <c r="B249" s="40"/>
      <c r="C249" s="41"/>
      <c r="D249" s="248" t="s">
        <v>152</v>
      </c>
      <c r="E249" s="41"/>
      <c r="F249" s="249" t="s">
        <v>329</v>
      </c>
      <c r="G249" s="41"/>
      <c r="H249" s="41"/>
      <c r="I249" s="145"/>
      <c r="J249" s="41"/>
      <c r="K249" s="41"/>
      <c r="L249" s="45"/>
      <c r="M249" s="250"/>
      <c r="N249" s="251"/>
      <c r="O249" s="92"/>
      <c r="P249" s="92"/>
      <c r="Q249" s="92"/>
      <c r="R249" s="92"/>
      <c r="S249" s="92"/>
      <c r="T249" s="93"/>
      <c r="U249" s="39"/>
      <c r="V249" s="39"/>
      <c r="W249" s="39"/>
      <c r="X249" s="39"/>
      <c r="Y249" s="39"/>
      <c r="Z249" s="39"/>
      <c r="AA249" s="39"/>
      <c r="AB249" s="39"/>
      <c r="AC249" s="39"/>
      <c r="AD249" s="39"/>
      <c r="AE249" s="39"/>
      <c r="AT249" s="18" t="s">
        <v>152</v>
      </c>
      <c r="AU249" s="18" t="s">
        <v>87</v>
      </c>
    </row>
    <row r="250" s="14" customFormat="1">
      <c r="A250" s="14"/>
      <c r="B250" s="262"/>
      <c r="C250" s="263"/>
      <c r="D250" s="248" t="s">
        <v>154</v>
      </c>
      <c r="E250" s="264" t="s">
        <v>1</v>
      </c>
      <c r="F250" s="265" t="s">
        <v>330</v>
      </c>
      <c r="G250" s="263"/>
      <c r="H250" s="266">
        <v>163.69</v>
      </c>
      <c r="I250" s="267"/>
      <c r="J250" s="263"/>
      <c r="K250" s="263"/>
      <c r="L250" s="268"/>
      <c r="M250" s="269"/>
      <c r="N250" s="270"/>
      <c r="O250" s="270"/>
      <c r="P250" s="270"/>
      <c r="Q250" s="270"/>
      <c r="R250" s="270"/>
      <c r="S250" s="270"/>
      <c r="T250" s="271"/>
      <c r="U250" s="14"/>
      <c r="V250" s="14"/>
      <c r="W250" s="14"/>
      <c r="X250" s="14"/>
      <c r="Y250" s="14"/>
      <c r="Z250" s="14"/>
      <c r="AA250" s="14"/>
      <c r="AB250" s="14"/>
      <c r="AC250" s="14"/>
      <c r="AD250" s="14"/>
      <c r="AE250" s="14"/>
      <c r="AT250" s="272" t="s">
        <v>154</v>
      </c>
      <c r="AU250" s="272" t="s">
        <v>87</v>
      </c>
      <c r="AV250" s="14" t="s">
        <v>87</v>
      </c>
      <c r="AW250" s="14" t="s">
        <v>32</v>
      </c>
      <c r="AX250" s="14" t="s">
        <v>85</v>
      </c>
      <c r="AY250" s="272" t="s">
        <v>143</v>
      </c>
    </row>
    <row r="251" s="2" customFormat="1" ht="36" customHeight="1">
      <c r="A251" s="39"/>
      <c r="B251" s="40"/>
      <c r="C251" s="236" t="s">
        <v>331</v>
      </c>
      <c r="D251" s="236" t="s">
        <v>145</v>
      </c>
      <c r="E251" s="237" t="s">
        <v>332</v>
      </c>
      <c r="F251" s="238" t="s">
        <v>333</v>
      </c>
      <c r="G251" s="239" t="s">
        <v>184</v>
      </c>
      <c r="H251" s="240">
        <v>200</v>
      </c>
      <c r="I251" s="241"/>
      <c r="J251" s="240">
        <f>ROUND(I251*H251,2)</f>
        <v>0</v>
      </c>
      <c r="K251" s="238" t="s">
        <v>149</v>
      </c>
      <c r="L251" s="45"/>
      <c r="M251" s="242" t="s">
        <v>1</v>
      </c>
      <c r="N251" s="243" t="s">
        <v>42</v>
      </c>
      <c r="O251" s="92"/>
      <c r="P251" s="244">
        <f>O251*H251</f>
        <v>0</v>
      </c>
      <c r="Q251" s="244">
        <v>3.9499999999999998E-05</v>
      </c>
      <c r="R251" s="244">
        <f>Q251*H251</f>
        <v>0.007899999999999999</v>
      </c>
      <c r="S251" s="244">
        <v>0</v>
      </c>
      <c r="T251" s="245">
        <f>S251*H251</f>
        <v>0</v>
      </c>
      <c r="U251" s="39"/>
      <c r="V251" s="39"/>
      <c r="W251" s="39"/>
      <c r="X251" s="39"/>
      <c r="Y251" s="39"/>
      <c r="Z251" s="39"/>
      <c r="AA251" s="39"/>
      <c r="AB251" s="39"/>
      <c r="AC251" s="39"/>
      <c r="AD251" s="39"/>
      <c r="AE251" s="39"/>
      <c r="AR251" s="246" t="s">
        <v>150</v>
      </c>
      <c r="AT251" s="246" t="s">
        <v>145</v>
      </c>
      <c r="AU251" s="246" t="s">
        <v>87</v>
      </c>
      <c r="AY251" s="18" t="s">
        <v>143</v>
      </c>
      <c r="BE251" s="247">
        <f>IF(N251="základní",J251,0)</f>
        <v>0</v>
      </c>
      <c r="BF251" s="247">
        <f>IF(N251="snížená",J251,0)</f>
        <v>0</v>
      </c>
      <c r="BG251" s="247">
        <f>IF(N251="zákl. přenesená",J251,0)</f>
        <v>0</v>
      </c>
      <c r="BH251" s="247">
        <f>IF(N251="sníž. přenesená",J251,0)</f>
        <v>0</v>
      </c>
      <c r="BI251" s="247">
        <f>IF(N251="nulová",J251,0)</f>
        <v>0</v>
      </c>
      <c r="BJ251" s="18" t="s">
        <v>85</v>
      </c>
      <c r="BK251" s="247">
        <f>ROUND(I251*H251,2)</f>
        <v>0</v>
      </c>
      <c r="BL251" s="18" t="s">
        <v>150</v>
      </c>
      <c r="BM251" s="246" t="s">
        <v>334</v>
      </c>
    </row>
    <row r="252" s="2" customFormat="1">
      <c r="A252" s="39"/>
      <c r="B252" s="40"/>
      <c r="C252" s="41"/>
      <c r="D252" s="248" t="s">
        <v>152</v>
      </c>
      <c r="E252" s="41"/>
      <c r="F252" s="249" t="s">
        <v>335</v>
      </c>
      <c r="G252" s="41"/>
      <c r="H252" s="41"/>
      <c r="I252" s="145"/>
      <c r="J252" s="41"/>
      <c r="K252" s="41"/>
      <c r="L252" s="45"/>
      <c r="M252" s="250"/>
      <c r="N252" s="251"/>
      <c r="O252" s="92"/>
      <c r="P252" s="92"/>
      <c r="Q252" s="92"/>
      <c r="R252" s="92"/>
      <c r="S252" s="92"/>
      <c r="T252" s="93"/>
      <c r="U252" s="39"/>
      <c r="V252" s="39"/>
      <c r="W252" s="39"/>
      <c r="X252" s="39"/>
      <c r="Y252" s="39"/>
      <c r="Z252" s="39"/>
      <c r="AA252" s="39"/>
      <c r="AB252" s="39"/>
      <c r="AC252" s="39"/>
      <c r="AD252" s="39"/>
      <c r="AE252" s="39"/>
      <c r="AT252" s="18" t="s">
        <v>152</v>
      </c>
      <c r="AU252" s="18" t="s">
        <v>87</v>
      </c>
    </row>
    <row r="253" s="14" customFormat="1">
      <c r="A253" s="14"/>
      <c r="B253" s="262"/>
      <c r="C253" s="263"/>
      <c r="D253" s="248" t="s">
        <v>154</v>
      </c>
      <c r="E253" s="264" t="s">
        <v>1</v>
      </c>
      <c r="F253" s="265" t="s">
        <v>336</v>
      </c>
      <c r="G253" s="263"/>
      <c r="H253" s="266">
        <v>200</v>
      </c>
      <c r="I253" s="267"/>
      <c r="J253" s="263"/>
      <c r="K253" s="263"/>
      <c r="L253" s="268"/>
      <c r="M253" s="269"/>
      <c r="N253" s="270"/>
      <c r="O253" s="270"/>
      <c r="P253" s="270"/>
      <c r="Q253" s="270"/>
      <c r="R253" s="270"/>
      <c r="S253" s="270"/>
      <c r="T253" s="271"/>
      <c r="U253" s="14"/>
      <c r="V253" s="14"/>
      <c r="W253" s="14"/>
      <c r="X253" s="14"/>
      <c r="Y253" s="14"/>
      <c r="Z253" s="14"/>
      <c r="AA253" s="14"/>
      <c r="AB253" s="14"/>
      <c r="AC253" s="14"/>
      <c r="AD253" s="14"/>
      <c r="AE253" s="14"/>
      <c r="AT253" s="272" t="s">
        <v>154</v>
      </c>
      <c r="AU253" s="272" t="s">
        <v>87</v>
      </c>
      <c r="AV253" s="14" t="s">
        <v>87</v>
      </c>
      <c r="AW253" s="14" t="s">
        <v>32</v>
      </c>
      <c r="AX253" s="14" t="s">
        <v>85</v>
      </c>
      <c r="AY253" s="272" t="s">
        <v>143</v>
      </c>
    </row>
    <row r="254" s="2" customFormat="1" ht="60" customHeight="1">
      <c r="A254" s="39"/>
      <c r="B254" s="40"/>
      <c r="C254" s="236" t="s">
        <v>337</v>
      </c>
      <c r="D254" s="236" t="s">
        <v>145</v>
      </c>
      <c r="E254" s="237" t="s">
        <v>338</v>
      </c>
      <c r="F254" s="238" t="s">
        <v>339</v>
      </c>
      <c r="G254" s="239" t="s">
        <v>171</v>
      </c>
      <c r="H254" s="240">
        <v>3</v>
      </c>
      <c r="I254" s="241"/>
      <c r="J254" s="240">
        <f>ROUND(I254*H254,2)</f>
        <v>0</v>
      </c>
      <c r="K254" s="238" t="s">
        <v>149</v>
      </c>
      <c r="L254" s="45"/>
      <c r="M254" s="242" t="s">
        <v>1</v>
      </c>
      <c r="N254" s="243" t="s">
        <v>42</v>
      </c>
      <c r="O254" s="92"/>
      <c r="P254" s="244">
        <f>O254*H254</f>
        <v>0</v>
      </c>
      <c r="Q254" s="244">
        <v>0.0044853999999999996</v>
      </c>
      <c r="R254" s="244">
        <f>Q254*H254</f>
        <v>0.013456199999999998</v>
      </c>
      <c r="S254" s="244">
        <v>0</v>
      </c>
      <c r="T254" s="245">
        <f>S254*H254</f>
        <v>0</v>
      </c>
      <c r="U254" s="39"/>
      <c r="V254" s="39"/>
      <c r="W254" s="39"/>
      <c r="X254" s="39"/>
      <c r="Y254" s="39"/>
      <c r="Z254" s="39"/>
      <c r="AA254" s="39"/>
      <c r="AB254" s="39"/>
      <c r="AC254" s="39"/>
      <c r="AD254" s="39"/>
      <c r="AE254" s="39"/>
      <c r="AR254" s="246" t="s">
        <v>150</v>
      </c>
      <c r="AT254" s="246" t="s">
        <v>145</v>
      </c>
      <c r="AU254" s="246" t="s">
        <v>87</v>
      </c>
      <c r="AY254" s="18" t="s">
        <v>143</v>
      </c>
      <c r="BE254" s="247">
        <f>IF(N254="základní",J254,0)</f>
        <v>0</v>
      </c>
      <c r="BF254" s="247">
        <f>IF(N254="snížená",J254,0)</f>
        <v>0</v>
      </c>
      <c r="BG254" s="247">
        <f>IF(N254="zákl. přenesená",J254,0)</f>
        <v>0</v>
      </c>
      <c r="BH254" s="247">
        <f>IF(N254="sníž. přenesená",J254,0)</f>
        <v>0</v>
      </c>
      <c r="BI254" s="247">
        <f>IF(N254="nulová",J254,0)</f>
        <v>0</v>
      </c>
      <c r="BJ254" s="18" t="s">
        <v>85</v>
      </c>
      <c r="BK254" s="247">
        <f>ROUND(I254*H254,2)</f>
        <v>0</v>
      </c>
      <c r="BL254" s="18" t="s">
        <v>150</v>
      </c>
      <c r="BM254" s="246" t="s">
        <v>340</v>
      </c>
    </row>
    <row r="255" s="2" customFormat="1">
      <c r="A255" s="39"/>
      <c r="B255" s="40"/>
      <c r="C255" s="41"/>
      <c r="D255" s="248" t="s">
        <v>152</v>
      </c>
      <c r="E255" s="41"/>
      <c r="F255" s="249" t="s">
        <v>341</v>
      </c>
      <c r="G255" s="41"/>
      <c r="H255" s="41"/>
      <c r="I255" s="145"/>
      <c r="J255" s="41"/>
      <c r="K255" s="41"/>
      <c r="L255" s="45"/>
      <c r="M255" s="250"/>
      <c r="N255" s="251"/>
      <c r="O255" s="92"/>
      <c r="P255" s="92"/>
      <c r="Q255" s="92"/>
      <c r="R255" s="92"/>
      <c r="S255" s="92"/>
      <c r="T255" s="93"/>
      <c r="U255" s="39"/>
      <c r="V255" s="39"/>
      <c r="W255" s="39"/>
      <c r="X255" s="39"/>
      <c r="Y255" s="39"/>
      <c r="Z255" s="39"/>
      <c r="AA255" s="39"/>
      <c r="AB255" s="39"/>
      <c r="AC255" s="39"/>
      <c r="AD255" s="39"/>
      <c r="AE255" s="39"/>
      <c r="AT255" s="18" t="s">
        <v>152</v>
      </c>
      <c r="AU255" s="18" t="s">
        <v>87</v>
      </c>
    </row>
    <row r="256" s="2" customFormat="1" ht="16.5" customHeight="1">
      <c r="A256" s="39"/>
      <c r="B256" s="40"/>
      <c r="C256" s="295" t="s">
        <v>342</v>
      </c>
      <c r="D256" s="295" t="s">
        <v>300</v>
      </c>
      <c r="E256" s="296" t="s">
        <v>343</v>
      </c>
      <c r="F256" s="297" t="s">
        <v>344</v>
      </c>
      <c r="G256" s="298" t="s">
        <v>171</v>
      </c>
      <c r="H256" s="299">
        <v>3</v>
      </c>
      <c r="I256" s="300"/>
      <c r="J256" s="299">
        <f>ROUND(I256*H256,2)</f>
        <v>0</v>
      </c>
      <c r="K256" s="297" t="s">
        <v>149</v>
      </c>
      <c r="L256" s="301"/>
      <c r="M256" s="302" t="s">
        <v>1</v>
      </c>
      <c r="N256" s="303" t="s">
        <v>42</v>
      </c>
      <c r="O256" s="92"/>
      <c r="P256" s="244">
        <f>O256*H256</f>
        <v>0</v>
      </c>
      <c r="Q256" s="244">
        <v>0.012</v>
      </c>
      <c r="R256" s="244">
        <f>Q256*H256</f>
        <v>0.036000000000000004</v>
      </c>
      <c r="S256" s="244">
        <v>0</v>
      </c>
      <c r="T256" s="245">
        <f>S256*H256</f>
        <v>0</v>
      </c>
      <c r="U256" s="39"/>
      <c r="V256" s="39"/>
      <c r="W256" s="39"/>
      <c r="X256" s="39"/>
      <c r="Y256" s="39"/>
      <c r="Z256" s="39"/>
      <c r="AA256" s="39"/>
      <c r="AB256" s="39"/>
      <c r="AC256" s="39"/>
      <c r="AD256" s="39"/>
      <c r="AE256" s="39"/>
      <c r="AR256" s="246" t="s">
        <v>203</v>
      </c>
      <c r="AT256" s="246" t="s">
        <v>300</v>
      </c>
      <c r="AU256" s="246" t="s">
        <v>87</v>
      </c>
      <c r="AY256" s="18" t="s">
        <v>143</v>
      </c>
      <c r="BE256" s="247">
        <f>IF(N256="základní",J256,0)</f>
        <v>0</v>
      </c>
      <c r="BF256" s="247">
        <f>IF(N256="snížená",J256,0)</f>
        <v>0</v>
      </c>
      <c r="BG256" s="247">
        <f>IF(N256="zákl. přenesená",J256,0)</f>
        <v>0</v>
      </c>
      <c r="BH256" s="247">
        <f>IF(N256="sníž. přenesená",J256,0)</f>
        <v>0</v>
      </c>
      <c r="BI256" s="247">
        <f>IF(N256="nulová",J256,0)</f>
        <v>0</v>
      </c>
      <c r="BJ256" s="18" t="s">
        <v>85</v>
      </c>
      <c r="BK256" s="247">
        <f>ROUND(I256*H256,2)</f>
        <v>0</v>
      </c>
      <c r="BL256" s="18" t="s">
        <v>150</v>
      </c>
      <c r="BM256" s="246" t="s">
        <v>345</v>
      </c>
    </row>
    <row r="257" s="2" customFormat="1" ht="36" customHeight="1">
      <c r="A257" s="39"/>
      <c r="B257" s="40"/>
      <c r="C257" s="236" t="s">
        <v>346</v>
      </c>
      <c r="D257" s="236" t="s">
        <v>145</v>
      </c>
      <c r="E257" s="237" t="s">
        <v>347</v>
      </c>
      <c r="F257" s="238" t="s">
        <v>348</v>
      </c>
      <c r="G257" s="239" t="s">
        <v>184</v>
      </c>
      <c r="H257" s="240">
        <v>66.159999999999997</v>
      </c>
      <c r="I257" s="241"/>
      <c r="J257" s="240">
        <f>ROUND(I257*H257,2)</f>
        <v>0</v>
      </c>
      <c r="K257" s="238" t="s">
        <v>149</v>
      </c>
      <c r="L257" s="45"/>
      <c r="M257" s="242" t="s">
        <v>1</v>
      </c>
      <c r="N257" s="243" t="s">
        <v>42</v>
      </c>
      <c r="O257" s="92"/>
      <c r="P257" s="244">
        <f>O257*H257</f>
        <v>0</v>
      </c>
      <c r="Q257" s="244">
        <v>0</v>
      </c>
      <c r="R257" s="244">
        <f>Q257*H257</f>
        <v>0</v>
      </c>
      <c r="S257" s="244">
        <v>0.13100000000000001</v>
      </c>
      <c r="T257" s="245">
        <f>S257*H257</f>
        <v>8.6669599999999996</v>
      </c>
      <c r="U257" s="39"/>
      <c r="V257" s="39"/>
      <c r="W257" s="39"/>
      <c r="X257" s="39"/>
      <c r="Y257" s="39"/>
      <c r="Z257" s="39"/>
      <c r="AA257" s="39"/>
      <c r="AB257" s="39"/>
      <c r="AC257" s="39"/>
      <c r="AD257" s="39"/>
      <c r="AE257" s="39"/>
      <c r="AR257" s="246" t="s">
        <v>150</v>
      </c>
      <c r="AT257" s="246" t="s">
        <v>145</v>
      </c>
      <c r="AU257" s="246" t="s">
        <v>87</v>
      </c>
      <c r="AY257" s="18" t="s">
        <v>143</v>
      </c>
      <c r="BE257" s="247">
        <f>IF(N257="základní",J257,0)</f>
        <v>0</v>
      </c>
      <c r="BF257" s="247">
        <f>IF(N257="snížená",J257,0)</f>
        <v>0</v>
      </c>
      <c r="BG257" s="247">
        <f>IF(N257="zákl. přenesená",J257,0)</f>
        <v>0</v>
      </c>
      <c r="BH257" s="247">
        <f>IF(N257="sníž. přenesená",J257,0)</f>
        <v>0</v>
      </c>
      <c r="BI257" s="247">
        <f>IF(N257="nulová",J257,0)</f>
        <v>0</v>
      </c>
      <c r="BJ257" s="18" t="s">
        <v>85</v>
      </c>
      <c r="BK257" s="247">
        <f>ROUND(I257*H257,2)</f>
        <v>0</v>
      </c>
      <c r="BL257" s="18" t="s">
        <v>150</v>
      </c>
      <c r="BM257" s="246" t="s">
        <v>349</v>
      </c>
    </row>
    <row r="258" s="14" customFormat="1">
      <c r="A258" s="14"/>
      <c r="B258" s="262"/>
      <c r="C258" s="263"/>
      <c r="D258" s="248" t="s">
        <v>154</v>
      </c>
      <c r="E258" s="264" t="s">
        <v>1</v>
      </c>
      <c r="F258" s="265" t="s">
        <v>350</v>
      </c>
      <c r="G258" s="263"/>
      <c r="H258" s="266">
        <v>66.159999999999997</v>
      </c>
      <c r="I258" s="267"/>
      <c r="J258" s="263"/>
      <c r="K258" s="263"/>
      <c r="L258" s="268"/>
      <c r="M258" s="269"/>
      <c r="N258" s="270"/>
      <c r="O258" s="270"/>
      <c r="P258" s="270"/>
      <c r="Q258" s="270"/>
      <c r="R258" s="270"/>
      <c r="S258" s="270"/>
      <c r="T258" s="271"/>
      <c r="U258" s="14"/>
      <c r="V258" s="14"/>
      <c r="W258" s="14"/>
      <c r="X258" s="14"/>
      <c r="Y258" s="14"/>
      <c r="Z258" s="14"/>
      <c r="AA258" s="14"/>
      <c r="AB258" s="14"/>
      <c r="AC258" s="14"/>
      <c r="AD258" s="14"/>
      <c r="AE258" s="14"/>
      <c r="AT258" s="272" t="s">
        <v>154</v>
      </c>
      <c r="AU258" s="272" t="s">
        <v>87</v>
      </c>
      <c r="AV258" s="14" t="s">
        <v>87</v>
      </c>
      <c r="AW258" s="14" t="s">
        <v>32</v>
      </c>
      <c r="AX258" s="14" t="s">
        <v>85</v>
      </c>
      <c r="AY258" s="272" t="s">
        <v>143</v>
      </c>
    </row>
    <row r="259" s="2" customFormat="1" ht="36" customHeight="1">
      <c r="A259" s="39"/>
      <c r="B259" s="40"/>
      <c r="C259" s="236" t="s">
        <v>351</v>
      </c>
      <c r="D259" s="236" t="s">
        <v>145</v>
      </c>
      <c r="E259" s="237" t="s">
        <v>352</v>
      </c>
      <c r="F259" s="238" t="s">
        <v>353</v>
      </c>
      <c r="G259" s="239" t="s">
        <v>148</v>
      </c>
      <c r="H259" s="240">
        <v>3.1800000000000002</v>
      </c>
      <c r="I259" s="241"/>
      <c r="J259" s="240">
        <f>ROUND(I259*H259,2)</f>
        <v>0</v>
      </c>
      <c r="K259" s="238" t="s">
        <v>149</v>
      </c>
      <c r="L259" s="45"/>
      <c r="M259" s="242" t="s">
        <v>1</v>
      </c>
      <c r="N259" s="243" t="s">
        <v>42</v>
      </c>
      <c r="O259" s="92"/>
      <c r="P259" s="244">
        <f>O259*H259</f>
        <v>0</v>
      </c>
      <c r="Q259" s="244">
        <v>0</v>
      </c>
      <c r="R259" s="244">
        <f>Q259*H259</f>
        <v>0</v>
      </c>
      <c r="S259" s="244">
        <v>1.95</v>
      </c>
      <c r="T259" s="245">
        <f>S259*H259</f>
        <v>6.2010000000000005</v>
      </c>
      <c r="U259" s="39"/>
      <c r="V259" s="39"/>
      <c r="W259" s="39"/>
      <c r="X259" s="39"/>
      <c r="Y259" s="39"/>
      <c r="Z259" s="39"/>
      <c r="AA259" s="39"/>
      <c r="AB259" s="39"/>
      <c r="AC259" s="39"/>
      <c r="AD259" s="39"/>
      <c r="AE259" s="39"/>
      <c r="AR259" s="246" t="s">
        <v>150</v>
      </c>
      <c r="AT259" s="246" t="s">
        <v>145</v>
      </c>
      <c r="AU259" s="246" t="s">
        <v>87</v>
      </c>
      <c r="AY259" s="18" t="s">
        <v>143</v>
      </c>
      <c r="BE259" s="247">
        <f>IF(N259="základní",J259,0)</f>
        <v>0</v>
      </c>
      <c r="BF259" s="247">
        <f>IF(N259="snížená",J259,0)</f>
        <v>0</v>
      </c>
      <c r="BG259" s="247">
        <f>IF(N259="zákl. přenesená",J259,0)</f>
        <v>0</v>
      </c>
      <c r="BH259" s="247">
        <f>IF(N259="sníž. přenesená",J259,0)</f>
        <v>0</v>
      </c>
      <c r="BI259" s="247">
        <f>IF(N259="nulová",J259,0)</f>
        <v>0</v>
      </c>
      <c r="BJ259" s="18" t="s">
        <v>85</v>
      </c>
      <c r="BK259" s="247">
        <f>ROUND(I259*H259,2)</f>
        <v>0</v>
      </c>
      <c r="BL259" s="18" t="s">
        <v>150</v>
      </c>
      <c r="BM259" s="246" t="s">
        <v>354</v>
      </c>
    </row>
    <row r="260" s="2" customFormat="1">
      <c r="A260" s="39"/>
      <c r="B260" s="40"/>
      <c r="C260" s="41"/>
      <c r="D260" s="248" t="s">
        <v>152</v>
      </c>
      <c r="E260" s="41"/>
      <c r="F260" s="249" t="s">
        <v>355</v>
      </c>
      <c r="G260" s="41"/>
      <c r="H260" s="41"/>
      <c r="I260" s="145"/>
      <c r="J260" s="41"/>
      <c r="K260" s="41"/>
      <c r="L260" s="45"/>
      <c r="M260" s="250"/>
      <c r="N260" s="251"/>
      <c r="O260" s="92"/>
      <c r="P260" s="92"/>
      <c r="Q260" s="92"/>
      <c r="R260" s="92"/>
      <c r="S260" s="92"/>
      <c r="T260" s="93"/>
      <c r="U260" s="39"/>
      <c r="V260" s="39"/>
      <c r="W260" s="39"/>
      <c r="X260" s="39"/>
      <c r="Y260" s="39"/>
      <c r="Z260" s="39"/>
      <c r="AA260" s="39"/>
      <c r="AB260" s="39"/>
      <c r="AC260" s="39"/>
      <c r="AD260" s="39"/>
      <c r="AE260" s="39"/>
      <c r="AT260" s="18" t="s">
        <v>152</v>
      </c>
      <c r="AU260" s="18" t="s">
        <v>87</v>
      </c>
    </row>
    <row r="261" s="14" customFormat="1">
      <c r="A261" s="14"/>
      <c r="B261" s="262"/>
      <c r="C261" s="263"/>
      <c r="D261" s="248" t="s">
        <v>154</v>
      </c>
      <c r="E261" s="264" t="s">
        <v>1</v>
      </c>
      <c r="F261" s="265" t="s">
        <v>356</v>
      </c>
      <c r="G261" s="263"/>
      <c r="H261" s="266">
        <v>3.1800000000000002</v>
      </c>
      <c r="I261" s="267"/>
      <c r="J261" s="263"/>
      <c r="K261" s="263"/>
      <c r="L261" s="268"/>
      <c r="M261" s="269"/>
      <c r="N261" s="270"/>
      <c r="O261" s="270"/>
      <c r="P261" s="270"/>
      <c r="Q261" s="270"/>
      <c r="R261" s="270"/>
      <c r="S261" s="270"/>
      <c r="T261" s="271"/>
      <c r="U261" s="14"/>
      <c r="V261" s="14"/>
      <c r="W261" s="14"/>
      <c r="X261" s="14"/>
      <c r="Y261" s="14"/>
      <c r="Z261" s="14"/>
      <c r="AA261" s="14"/>
      <c r="AB261" s="14"/>
      <c r="AC261" s="14"/>
      <c r="AD261" s="14"/>
      <c r="AE261" s="14"/>
      <c r="AT261" s="272" t="s">
        <v>154</v>
      </c>
      <c r="AU261" s="272" t="s">
        <v>87</v>
      </c>
      <c r="AV261" s="14" t="s">
        <v>87</v>
      </c>
      <c r="AW261" s="14" t="s">
        <v>32</v>
      </c>
      <c r="AX261" s="14" t="s">
        <v>85</v>
      </c>
      <c r="AY261" s="272" t="s">
        <v>143</v>
      </c>
    </row>
    <row r="262" s="2" customFormat="1" ht="24" customHeight="1">
      <c r="A262" s="39"/>
      <c r="B262" s="40"/>
      <c r="C262" s="236" t="s">
        <v>357</v>
      </c>
      <c r="D262" s="236" t="s">
        <v>145</v>
      </c>
      <c r="E262" s="237" t="s">
        <v>358</v>
      </c>
      <c r="F262" s="238" t="s">
        <v>359</v>
      </c>
      <c r="G262" s="239" t="s">
        <v>148</v>
      </c>
      <c r="H262" s="240">
        <v>0.40000000000000002</v>
      </c>
      <c r="I262" s="241"/>
      <c r="J262" s="240">
        <f>ROUND(I262*H262,2)</f>
        <v>0</v>
      </c>
      <c r="K262" s="238" t="s">
        <v>149</v>
      </c>
      <c r="L262" s="45"/>
      <c r="M262" s="242" t="s">
        <v>1</v>
      </c>
      <c r="N262" s="243" t="s">
        <v>42</v>
      </c>
      <c r="O262" s="92"/>
      <c r="P262" s="244">
        <f>O262*H262</f>
        <v>0</v>
      </c>
      <c r="Q262" s="244">
        <v>0</v>
      </c>
      <c r="R262" s="244">
        <f>Q262*H262</f>
        <v>0</v>
      </c>
      <c r="S262" s="244">
        <v>2.2000000000000002</v>
      </c>
      <c r="T262" s="245">
        <f>S262*H262</f>
        <v>0.88000000000000012</v>
      </c>
      <c r="U262" s="39"/>
      <c r="V262" s="39"/>
      <c r="W262" s="39"/>
      <c r="X262" s="39"/>
      <c r="Y262" s="39"/>
      <c r="Z262" s="39"/>
      <c r="AA262" s="39"/>
      <c r="AB262" s="39"/>
      <c r="AC262" s="39"/>
      <c r="AD262" s="39"/>
      <c r="AE262" s="39"/>
      <c r="AR262" s="246" t="s">
        <v>150</v>
      </c>
      <c r="AT262" s="246" t="s">
        <v>145</v>
      </c>
      <c r="AU262" s="246" t="s">
        <v>87</v>
      </c>
      <c r="AY262" s="18" t="s">
        <v>143</v>
      </c>
      <c r="BE262" s="247">
        <f>IF(N262="základní",J262,0)</f>
        <v>0</v>
      </c>
      <c r="BF262" s="247">
        <f>IF(N262="snížená",J262,0)</f>
        <v>0</v>
      </c>
      <c r="BG262" s="247">
        <f>IF(N262="zákl. přenesená",J262,0)</f>
        <v>0</v>
      </c>
      <c r="BH262" s="247">
        <f>IF(N262="sníž. přenesená",J262,0)</f>
        <v>0</v>
      </c>
      <c r="BI262" s="247">
        <f>IF(N262="nulová",J262,0)</f>
        <v>0</v>
      </c>
      <c r="BJ262" s="18" t="s">
        <v>85</v>
      </c>
      <c r="BK262" s="247">
        <f>ROUND(I262*H262,2)</f>
        <v>0</v>
      </c>
      <c r="BL262" s="18" t="s">
        <v>150</v>
      </c>
      <c r="BM262" s="246" t="s">
        <v>360</v>
      </c>
    </row>
    <row r="263" s="13" customFormat="1">
      <c r="A263" s="13"/>
      <c r="B263" s="252"/>
      <c r="C263" s="253"/>
      <c r="D263" s="248" t="s">
        <v>154</v>
      </c>
      <c r="E263" s="254" t="s">
        <v>1</v>
      </c>
      <c r="F263" s="255" t="s">
        <v>361</v>
      </c>
      <c r="G263" s="253"/>
      <c r="H263" s="254" t="s">
        <v>1</v>
      </c>
      <c r="I263" s="256"/>
      <c r="J263" s="253"/>
      <c r="K263" s="253"/>
      <c r="L263" s="257"/>
      <c r="M263" s="258"/>
      <c r="N263" s="259"/>
      <c r="O263" s="259"/>
      <c r="P263" s="259"/>
      <c r="Q263" s="259"/>
      <c r="R263" s="259"/>
      <c r="S263" s="259"/>
      <c r="T263" s="260"/>
      <c r="U263" s="13"/>
      <c r="V263" s="13"/>
      <c r="W263" s="13"/>
      <c r="X263" s="13"/>
      <c r="Y263" s="13"/>
      <c r="Z263" s="13"/>
      <c r="AA263" s="13"/>
      <c r="AB263" s="13"/>
      <c r="AC263" s="13"/>
      <c r="AD263" s="13"/>
      <c r="AE263" s="13"/>
      <c r="AT263" s="261" t="s">
        <v>154</v>
      </c>
      <c r="AU263" s="261" t="s">
        <v>87</v>
      </c>
      <c r="AV263" s="13" t="s">
        <v>85</v>
      </c>
      <c r="AW263" s="13" t="s">
        <v>32</v>
      </c>
      <c r="AX263" s="13" t="s">
        <v>77</v>
      </c>
      <c r="AY263" s="261" t="s">
        <v>143</v>
      </c>
    </row>
    <row r="264" s="14" customFormat="1">
      <c r="A264" s="14"/>
      <c r="B264" s="262"/>
      <c r="C264" s="263"/>
      <c r="D264" s="248" t="s">
        <v>154</v>
      </c>
      <c r="E264" s="264" t="s">
        <v>1</v>
      </c>
      <c r="F264" s="265" t="s">
        <v>362</v>
      </c>
      <c r="G264" s="263"/>
      <c r="H264" s="266">
        <v>0.01</v>
      </c>
      <c r="I264" s="267"/>
      <c r="J264" s="263"/>
      <c r="K264" s="263"/>
      <c r="L264" s="268"/>
      <c r="M264" s="269"/>
      <c r="N264" s="270"/>
      <c r="O264" s="270"/>
      <c r="P264" s="270"/>
      <c r="Q264" s="270"/>
      <c r="R264" s="270"/>
      <c r="S264" s="270"/>
      <c r="T264" s="271"/>
      <c r="U264" s="14"/>
      <c r="V264" s="14"/>
      <c r="W264" s="14"/>
      <c r="X264" s="14"/>
      <c r="Y264" s="14"/>
      <c r="Z264" s="14"/>
      <c r="AA264" s="14"/>
      <c r="AB264" s="14"/>
      <c r="AC264" s="14"/>
      <c r="AD264" s="14"/>
      <c r="AE264" s="14"/>
      <c r="AT264" s="272" t="s">
        <v>154</v>
      </c>
      <c r="AU264" s="272" t="s">
        <v>87</v>
      </c>
      <c r="AV264" s="14" t="s">
        <v>87</v>
      </c>
      <c r="AW264" s="14" t="s">
        <v>32</v>
      </c>
      <c r="AX264" s="14" t="s">
        <v>77</v>
      </c>
      <c r="AY264" s="272" t="s">
        <v>143</v>
      </c>
    </row>
    <row r="265" s="14" customFormat="1">
      <c r="A265" s="14"/>
      <c r="B265" s="262"/>
      <c r="C265" s="263"/>
      <c r="D265" s="248" t="s">
        <v>154</v>
      </c>
      <c r="E265" s="264" t="s">
        <v>1</v>
      </c>
      <c r="F265" s="265" t="s">
        <v>363</v>
      </c>
      <c r="G265" s="263"/>
      <c r="H265" s="266">
        <v>0.01</v>
      </c>
      <c r="I265" s="267"/>
      <c r="J265" s="263"/>
      <c r="K265" s="263"/>
      <c r="L265" s="268"/>
      <c r="M265" s="269"/>
      <c r="N265" s="270"/>
      <c r="O265" s="270"/>
      <c r="P265" s="270"/>
      <c r="Q265" s="270"/>
      <c r="R265" s="270"/>
      <c r="S265" s="270"/>
      <c r="T265" s="271"/>
      <c r="U265" s="14"/>
      <c r="V265" s="14"/>
      <c r="W265" s="14"/>
      <c r="X265" s="14"/>
      <c r="Y265" s="14"/>
      <c r="Z265" s="14"/>
      <c r="AA265" s="14"/>
      <c r="AB265" s="14"/>
      <c r="AC265" s="14"/>
      <c r="AD265" s="14"/>
      <c r="AE265" s="14"/>
      <c r="AT265" s="272" t="s">
        <v>154</v>
      </c>
      <c r="AU265" s="272" t="s">
        <v>87</v>
      </c>
      <c r="AV265" s="14" t="s">
        <v>87</v>
      </c>
      <c r="AW265" s="14" t="s">
        <v>32</v>
      </c>
      <c r="AX265" s="14" t="s">
        <v>77</v>
      </c>
      <c r="AY265" s="272" t="s">
        <v>143</v>
      </c>
    </row>
    <row r="266" s="14" customFormat="1">
      <c r="A266" s="14"/>
      <c r="B266" s="262"/>
      <c r="C266" s="263"/>
      <c r="D266" s="248" t="s">
        <v>154</v>
      </c>
      <c r="E266" s="264" t="s">
        <v>1</v>
      </c>
      <c r="F266" s="265" t="s">
        <v>364</v>
      </c>
      <c r="G266" s="263"/>
      <c r="H266" s="266">
        <v>0.13</v>
      </c>
      <c r="I266" s="267"/>
      <c r="J266" s="263"/>
      <c r="K266" s="263"/>
      <c r="L266" s="268"/>
      <c r="M266" s="269"/>
      <c r="N266" s="270"/>
      <c r="O266" s="270"/>
      <c r="P266" s="270"/>
      <c r="Q266" s="270"/>
      <c r="R266" s="270"/>
      <c r="S266" s="270"/>
      <c r="T266" s="271"/>
      <c r="U266" s="14"/>
      <c r="V266" s="14"/>
      <c r="W266" s="14"/>
      <c r="X266" s="14"/>
      <c r="Y266" s="14"/>
      <c r="Z266" s="14"/>
      <c r="AA266" s="14"/>
      <c r="AB266" s="14"/>
      <c r="AC266" s="14"/>
      <c r="AD266" s="14"/>
      <c r="AE266" s="14"/>
      <c r="AT266" s="272" t="s">
        <v>154</v>
      </c>
      <c r="AU266" s="272" t="s">
        <v>87</v>
      </c>
      <c r="AV266" s="14" t="s">
        <v>87</v>
      </c>
      <c r="AW266" s="14" t="s">
        <v>32</v>
      </c>
      <c r="AX266" s="14" t="s">
        <v>77</v>
      </c>
      <c r="AY266" s="272" t="s">
        <v>143</v>
      </c>
    </row>
    <row r="267" s="14" customFormat="1">
      <c r="A267" s="14"/>
      <c r="B267" s="262"/>
      <c r="C267" s="263"/>
      <c r="D267" s="248" t="s">
        <v>154</v>
      </c>
      <c r="E267" s="264" t="s">
        <v>1</v>
      </c>
      <c r="F267" s="265" t="s">
        <v>365</v>
      </c>
      <c r="G267" s="263"/>
      <c r="H267" s="266">
        <v>0.089999999999999997</v>
      </c>
      <c r="I267" s="267"/>
      <c r="J267" s="263"/>
      <c r="K267" s="263"/>
      <c r="L267" s="268"/>
      <c r="M267" s="269"/>
      <c r="N267" s="270"/>
      <c r="O267" s="270"/>
      <c r="P267" s="270"/>
      <c r="Q267" s="270"/>
      <c r="R267" s="270"/>
      <c r="S267" s="270"/>
      <c r="T267" s="271"/>
      <c r="U267" s="14"/>
      <c r="V267" s="14"/>
      <c r="W267" s="14"/>
      <c r="X267" s="14"/>
      <c r="Y267" s="14"/>
      <c r="Z267" s="14"/>
      <c r="AA267" s="14"/>
      <c r="AB267" s="14"/>
      <c r="AC267" s="14"/>
      <c r="AD267" s="14"/>
      <c r="AE267" s="14"/>
      <c r="AT267" s="272" t="s">
        <v>154</v>
      </c>
      <c r="AU267" s="272" t="s">
        <v>87</v>
      </c>
      <c r="AV267" s="14" t="s">
        <v>87</v>
      </c>
      <c r="AW267" s="14" t="s">
        <v>32</v>
      </c>
      <c r="AX267" s="14" t="s">
        <v>77</v>
      </c>
      <c r="AY267" s="272" t="s">
        <v>143</v>
      </c>
    </row>
    <row r="268" s="14" customFormat="1">
      <c r="A268" s="14"/>
      <c r="B268" s="262"/>
      <c r="C268" s="263"/>
      <c r="D268" s="248" t="s">
        <v>154</v>
      </c>
      <c r="E268" s="264" t="s">
        <v>1</v>
      </c>
      <c r="F268" s="265" t="s">
        <v>366</v>
      </c>
      <c r="G268" s="263"/>
      <c r="H268" s="266">
        <v>0.16</v>
      </c>
      <c r="I268" s="267"/>
      <c r="J268" s="263"/>
      <c r="K268" s="263"/>
      <c r="L268" s="268"/>
      <c r="M268" s="269"/>
      <c r="N268" s="270"/>
      <c r="O268" s="270"/>
      <c r="P268" s="270"/>
      <c r="Q268" s="270"/>
      <c r="R268" s="270"/>
      <c r="S268" s="270"/>
      <c r="T268" s="271"/>
      <c r="U268" s="14"/>
      <c r="V268" s="14"/>
      <c r="W268" s="14"/>
      <c r="X268" s="14"/>
      <c r="Y268" s="14"/>
      <c r="Z268" s="14"/>
      <c r="AA268" s="14"/>
      <c r="AB268" s="14"/>
      <c r="AC268" s="14"/>
      <c r="AD268" s="14"/>
      <c r="AE268" s="14"/>
      <c r="AT268" s="272" t="s">
        <v>154</v>
      </c>
      <c r="AU268" s="272" t="s">
        <v>87</v>
      </c>
      <c r="AV268" s="14" t="s">
        <v>87</v>
      </c>
      <c r="AW268" s="14" t="s">
        <v>32</v>
      </c>
      <c r="AX268" s="14" t="s">
        <v>77</v>
      </c>
      <c r="AY268" s="272" t="s">
        <v>143</v>
      </c>
    </row>
    <row r="269" s="15" customFormat="1">
      <c r="A269" s="15"/>
      <c r="B269" s="273"/>
      <c r="C269" s="274"/>
      <c r="D269" s="248" t="s">
        <v>154</v>
      </c>
      <c r="E269" s="275" t="s">
        <v>1</v>
      </c>
      <c r="F269" s="276" t="s">
        <v>189</v>
      </c>
      <c r="G269" s="274"/>
      <c r="H269" s="277">
        <v>0.40000000000000002</v>
      </c>
      <c r="I269" s="278"/>
      <c r="J269" s="274"/>
      <c r="K269" s="274"/>
      <c r="L269" s="279"/>
      <c r="M269" s="280"/>
      <c r="N269" s="281"/>
      <c r="O269" s="281"/>
      <c r="P269" s="281"/>
      <c r="Q269" s="281"/>
      <c r="R269" s="281"/>
      <c r="S269" s="281"/>
      <c r="T269" s="282"/>
      <c r="U269" s="15"/>
      <c r="V269" s="15"/>
      <c r="W269" s="15"/>
      <c r="X269" s="15"/>
      <c r="Y269" s="15"/>
      <c r="Z269" s="15"/>
      <c r="AA269" s="15"/>
      <c r="AB269" s="15"/>
      <c r="AC269" s="15"/>
      <c r="AD269" s="15"/>
      <c r="AE269" s="15"/>
      <c r="AT269" s="283" t="s">
        <v>154</v>
      </c>
      <c r="AU269" s="283" t="s">
        <v>87</v>
      </c>
      <c r="AV269" s="15" t="s">
        <v>150</v>
      </c>
      <c r="AW269" s="15" t="s">
        <v>32</v>
      </c>
      <c r="AX269" s="15" t="s">
        <v>85</v>
      </c>
      <c r="AY269" s="283" t="s">
        <v>143</v>
      </c>
    </row>
    <row r="270" s="2" customFormat="1" ht="24" customHeight="1">
      <c r="A270" s="39"/>
      <c r="B270" s="40"/>
      <c r="C270" s="236" t="s">
        <v>367</v>
      </c>
      <c r="D270" s="236" t="s">
        <v>145</v>
      </c>
      <c r="E270" s="237" t="s">
        <v>368</v>
      </c>
      <c r="F270" s="238" t="s">
        <v>369</v>
      </c>
      <c r="G270" s="239" t="s">
        <v>148</v>
      </c>
      <c r="H270" s="240">
        <v>1.52</v>
      </c>
      <c r="I270" s="241"/>
      <c r="J270" s="240">
        <f>ROUND(I270*H270,2)</f>
        <v>0</v>
      </c>
      <c r="K270" s="238" t="s">
        <v>149</v>
      </c>
      <c r="L270" s="45"/>
      <c r="M270" s="242" t="s">
        <v>1</v>
      </c>
      <c r="N270" s="243" t="s">
        <v>42</v>
      </c>
      <c r="O270" s="92"/>
      <c r="P270" s="244">
        <f>O270*H270</f>
        <v>0</v>
      </c>
      <c r="Q270" s="244">
        <v>0</v>
      </c>
      <c r="R270" s="244">
        <f>Q270*H270</f>
        <v>0</v>
      </c>
      <c r="S270" s="244">
        <v>2.2000000000000002</v>
      </c>
      <c r="T270" s="245">
        <f>S270*H270</f>
        <v>3.3440000000000003</v>
      </c>
      <c r="U270" s="39"/>
      <c r="V270" s="39"/>
      <c r="W270" s="39"/>
      <c r="X270" s="39"/>
      <c r="Y270" s="39"/>
      <c r="Z270" s="39"/>
      <c r="AA270" s="39"/>
      <c r="AB270" s="39"/>
      <c r="AC270" s="39"/>
      <c r="AD270" s="39"/>
      <c r="AE270" s="39"/>
      <c r="AR270" s="246" t="s">
        <v>150</v>
      </c>
      <c r="AT270" s="246" t="s">
        <v>145</v>
      </c>
      <c r="AU270" s="246" t="s">
        <v>87</v>
      </c>
      <c r="AY270" s="18" t="s">
        <v>143</v>
      </c>
      <c r="BE270" s="247">
        <f>IF(N270="základní",J270,0)</f>
        <v>0</v>
      </c>
      <c r="BF270" s="247">
        <f>IF(N270="snížená",J270,0)</f>
        <v>0</v>
      </c>
      <c r="BG270" s="247">
        <f>IF(N270="zákl. přenesená",J270,0)</f>
        <v>0</v>
      </c>
      <c r="BH270" s="247">
        <f>IF(N270="sníž. přenesená",J270,0)</f>
        <v>0</v>
      </c>
      <c r="BI270" s="247">
        <f>IF(N270="nulová",J270,0)</f>
        <v>0</v>
      </c>
      <c r="BJ270" s="18" t="s">
        <v>85</v>
      </c>
      <c r="BK270" s="247">
        <f>ROUND(I270*H270,2)</f>
        <v>0</v>
      </c>
      <c r="BL270" s="18" t="s">
        <v>150</v>
      </c>
      <c r="BM270" s="246" t="s">
        <v>370</v>
      </c>
    </row>
    <row r="271" s="14" customFormat="1">
      <c r="A271" s="14"/>
      <c r="B271" s="262"/>
      <c r="C271" s="263"/>
      <c r="D271" s="248" t="s">
        <v>154</v>
      </c>
      <c r="E271" s="264" t="s">
        <v>1</v>
      </c>
      <c r="F271" s="265" t="s">
        <v>371</v>
      </c>
      <c r="G271" s="263"/>
      <c r="H271" s="266">
        <v>1.52</v>
      </c>
      <c r="I271" s="267"/>
      <c r="J271" s="263"/>
      <c r="K271" s="263"/>
      <c r="L271" s="268"/>
      <c r="M271" s="269"/>
      <c r="N271" s="270"/>
      <c r="O271" s="270"/>
      <c r="P271" s="270"/>
      <c r="Q271" s="270"/>
      <c r="R271" s="270"/>
      <c r="S271" s="270"/>
      <c r="T271" s="271"/>
      <c r="U271" s="14"/>
      <c r="V271" s="14"/>
      <c r="W271" s="14"/>
      <c r="X271" s="14"/>
      <c r="Y271" s="14"/>
      <c r="Z271" s="14"/>
      <c r="AA271" s="14"/>
      <c r="AB271" s="14"/>
      <c r="AC271" s="14"/>
      <c r="AD271" s="14"/>
      <c r="AE271" s="14"/>
      <c r="AT271" s="272" t="s">
        <v>154</v>
      </c>
      <c r="AU271" s="272" t="s">
        <v>87</v>
      </c>
      <c r="AV271" s="14" t="s">
        <v>87</v>
      </c>
      <c r="AW271" s="14" t="s">
        <v>32</v>
      </c>
      <c r="AX271" s="14" t="s">
        <v>85</v>
      </c>
      <c r="AY271" s="272" t="s">
        <v>143</v>
      </c>
    </row>
    <row r="272" s="2" customFormat="1" ht="24" customHeight="1">
      <c r="A272" s="39"/>
      <c r="B272" s="40"/>
      <c r="C272" s="236" t="s">
        <v>372</v>
      </c>
      <c r="D272" s="236" t="s">
        <v>145</v>
      </c>
      <c r="E272" s="237" t="s">
        <v>373</v>
      </c>
      <c r="F272" s="238" t="s">
        <v>374</v>
      </c>
      <c r="G272" s="239" t="s">
        <v>148</v>
      </c>
      <c r="H272" s="240">
        <v>1.9099999999999999</v>
      </c>
      <c r="I272" s="241"/>
      <c r="J272" s="240">
        <f>ROUND(I272*H272,2)</f>
        <v>0</v>
      </c>
      <c r="K272" s="238" t="s">
        <v>149</v>
      </c>
      <c r="L272" s="45"/>
      <c r="M272" s="242" t="s">
        <v>1</v>
      </c>
      <c r="N272" s="243" t="s">
        <v>42</v>
      </c>
      <c r="O272" s="92"/>
      <c r="P272" s="244">
        <f>O272*H272</f>
        <v>0</v>
      </c>
      <c r="Q272" s="244">
        <v>0</v>
      </c>
      <c r="R272" s="244">
        <f>Q272*H272</f>
        <v>0</v>
      </c>
      <c r="S272" s="244">
        <v>0.043999999999999997</v>
      </c>
      <c r="T272" s="245">
        <f>S272*H272</f>
        <v>0.08403999999999999</v>
      </c>
      <c r="U272" s="39"/>
      <c r="V272" s="39"/>
      <c r="W272" s="39"/>
      <c r="X272" s="39"/>
      <c r="Y272" s="39"/>
      <c r="Z272" s="39"/>
      <c r="AA272" s="39"/>
      <c r="AB272" s="39"/>
      <c r="AC272" s="39"/>
      <c r="AD272" s="39"/>
      <c r="AE272" s="39"/>
      <c r="AR272" s="246" t="s">
        <v>150</v>
      </c>
      <c r="AT272" s="246" t="s">
        <v>145</v>
      </c>
      <c r="AU272" s="246" t="s">
        <v>87</v>
      </c>
      <c r="AY272" s="18" t="s">
        <v>143</v>
      </c>
      <c r="BE272" s="247">
        <f>IF(N272="základní",J272,0)</f>
        <v>0</v>
      </c>
      <c r="BF272" s="247">
        <f>IF(N272="snížená",J272,0)</f>
        <v>0</v>
      </c>
      <c r="BG272" s="247">
        <f>IF(N272="zákl. přenesená",J272,0)</f>
        <v>0</v>
      </c>
      <c r="BH272" s="247">
        <f>IF(N272="sníž. přenesená",J272,0)</f>
        <v>0</v>
      </c>
      <c r="BI272" s="247">
        <f>IF(N272="nulová",J272,0)</f>
        <v>0</v>
      </c>
      <c r="BJ272" s="18" t="s">
        <v>85</v>
      </c>
      <c r="BK272" s="247">
        <f>ROUND(I272*H272,2)</f>
        <v>0</v>
      </c>
      <c r="BL272" s="18" t="s">
        <v>150</v>
      </c>
      <c r="BM272" s="246" t="s">
        <v>375</v>
      </c>
    </row>
    <row r="273" s="14" customFormat="1">
      <c r="A273" s="14"/>
      <c r="B273" s="262"/>
      <c r="C273" s="263"/>
      <c r="D273" s="248" t="s">
        <v>154</v>
      </c>
      <c r="E273" s="264" t="s">
        <v>1</v>
      </c>
      <c r="F273" s="265" t="s">
        <v>376</v>
      </c>
      <c r="G273" s="263"/>
      <c r="H273" s="266">
        <v>1.9099999999999999</v>
      </c>
      <c r="I273" s="267"/>
      <c r="J273" s="263"/>
      <c r="K273" s="263"/>
      <c r="L273" s="268"/>
      <c r="M273" s="269"/>
      <c r="N273" s="270"/>
      <c r="O273" s="270"/>
      <c r="P273" s="270"/>
      <c r="Q273" s="270"/>
      <c r="R273" s="270"/>
      <c r="S273" s="270"/>
      <c r="T273" s="271"/>
      <c r="U273" s="14"/>
      <c r="V273" s="14"/>
      <c r="W273" s="14"/>
      <c r="X273" s="14"/>
      <c r="Y273" s="14"/>
      <c r="Z273" s="14"/>
      <c r="AA273" s="14"/>
      <c r="AB273" s="14"/>
      <c r="AC273" s="14"/>
      <c r="AD273" s="14"/>
      <c r="AE273" s="14"/>
      <c r="AT273" s="272" t="s">
        <v>154</v>
      </c>
      <c r="AU273" s="272" t="s">
        <v>87</v>
      </c>
      <c r="AV273" s="14" t="s">
        <v>87</v>
      </c>
      <c r="AW273" s="14" t="s">
        <v>32</v>
      </c>
      <c r="AX273" s="14" t="s">
        <v>85</v>
      </c>
      <c r="AY273" s="272" t="s">
        <v>143</v>
      </c>
    </row>
    <row r="274" s="2" customFormat="1" ht="36" customHeight="1">
      <c r="A274" s="39"/>
      <c r="B274" s="40"/>
      <c r="C274" s="236" t="s">
        <v>377</v>
      </c>
      <c r="D274" s="236" t="s">
        <v>145</v>
      </c>
      <c r="E274" s="237" t="s">
        <v>378</v>
      </c>
      <c r="F274" s="238" t="s">
        <v>379</v>
      </c>
      <c r="G274" s="239" t="s">
        <v>184</v>
      </c>
      <c r="H274" s="240">
        <v>16.399999999999999</v>
      </c>
      <c r="I274" s="241"/>
      <c r="J274" s="240">
        <f>ROUND(I274*H274,2)</f>
        <v>0</v>
      </c>
      <c r="K274" s="238" t="s">
        <v>149</v>
      </c>
      <c r="L274" s="45"/>
      <c r="M274" s="242" t="s">
        <v>1</v>
      </c>
      <c r="N274" s="243" t="s">
        <v>42</v>
      </c>
      <c r="O274" s="92"/>
      <c r="P274" s="244">
        <f>O274*H274</f>
        <v>0</v>
      </c>
      <c r="Q274" s="244">
        <v>0</v>
      </c>
      <c r="R274" s="244">
        <f>Q274*H274</f>
        <v>0</v>
      </c>
      <c r="S274" s="244">
        <v>0.075999999999999998</v>
      </c>
      <c r="T274" s="245">
        <f>S274*H274</f>
        <v>1.2464</v>
      </c>
      <c r="U274" s="39"/>
      <c r="V274" s="39"/>
      <c r="W274" s="39"/>
      <c r="X274" s="39"/>
      <c r="Y274" s="39"/>
      <c r="Z274" s="39"/>
      <c r="AA274" s="39"/>
      <c r="AB274" s="39"/>
      <c r="AC274" s="39"/>
      <c r="AD274" s="39"/>
      <c r="AE274" s="39"/>
      <c r="AR274" s="246" t="s">
        <v>150</v>
      </c>
      <c r="AT274" s="246" t="s">
        <v>145</v>
      </c>
      <c r="AU274" s="246" t="s">
        <v>87</v>
      </c>
      <c r="AY274" s="18" t="s">
        <v>143</v>
      </c>
      <c r="BE274" s="247">
        <f>IF(N274="základní",J274,0)</f>
        <v>0</v>
      </c>
      <c r="BF274" s="247">
        <f>IF(N274="snížená",J274,0)</f>
        <v>0</v>
      </c>
      <c r="BG274" s="247">
        <f>IF(N274="zákl. přenesená",J274,0)</f>
        <v>0</v>
      </c>
      <c r="BH274" s="247">
        <f>IF(N274="sníž. přenesená",J274,0)</f>
        <v>0</v>
      </c>
      <c r="BI274" s="247">
        <f>IF(N274="nulová",J274,0)</f>
        <v>0</v>
      </c>
      <c r="BJ274" s="18" t="s">
        <v>85</v>
      </c>
      <c r="BK274" s="247">
        <f>ROUND(I274*H274,2)</f>
        <v>0</v>
      </c>
      <c r="BL274" s="18" t="s">
        <v>150</v>
      </c>
      <c r="BM274" s="246" t="s">
        <v>380</v>
      </c>
    </row>
    <row r="275" s="2" customFormat="1">
      <c r="A275" s="39"/>
      <c r="B275" s="40"/>
      <c r="C275" s="41"/>
      <c r="D275" s="248" t="s">
        <v>152</v>
      </c>
      <c r="E275" s="41"/>
      <c r="F275" s="249" t="s">
        <v>381</v>
      </c>
      <c r="G275" s="41"/>
      <c r="H275" s="41"/>
      <c r="I275" s="145"/>
      <c r="J275" s="41"/>
      <c r="K275" s="41"/>
      <c r="L275" s="45"/>
      <c r="M275" s="250"/>
      <c r="N275" s="251"/>
      <c r="O275" s="92"/>
      <c r="P275" s="92"/>
      <c r="Q275" s="92"/>
      <c r="R275" s="92"/>
      <c r="S275" s="92"/>
      <c r="T275" s="93"/>
      <c r="U275" s="39"/>
      <c r="V275" s="39"/>
      <c r="W275" s="39"/>
      <c r="X275" s="39"/>
      <c r="Y275" s="39"/>
      <c r="Z275" s="39"/>
      <c r="AA275" s="39"/>
      <c r="AB275" s="39"/>
      <c r="AC275" s="39"/>
      <c r="AD275" s="39"/>
      <c r="AE275" s="39"/>
      <c r="AT275" s="18" t="s">
        <v>152</v>
      </c>
      <c r="AU275" s="18" t="s">
        <v>87</v>
      </c>
    </row>
    <row r="276" s="14" customFormat="1">
      <c r="A276" s="14"/>
      <c r="B276" s="262"/>
      <c r="C276" s="263"/>
      <c r="D276" s="248" t="s">
        <v>154</v>
      </c>
      <c r="E276" s="264" t="s">
        <v>1</v>
      </c>
      <c r="F276" s="265" t="s">
        <v>382</v>
      </c>
      <c r="G276" s="263"/>
      <c r="H276" s="266">
        <v>16.399999999999999</v>
      </c>
      <c r="I276" s="267"/>
      <c r="J276" s="263"/>
      <c r="K276" s="263"/>
      <c r="L276" s="268"/>
      <c r="M276" s="269"/>
      <c r="N276" s="270"/>
      <c r="O276" s="270"/>
      <c r="P276" s="270"/>
      <c r="Q276" s="270"/>
      <c r="R276" s="270"/>
      <c r="S276" s="270"/>
      <c r="T276" s="271"/>
      <c r="U276" s="14"/>
      <c r="V276" s="14"/>
      <c r="W276" s="14"/>
      <c r="X276" s="14"/>
      <c r="Y276" s="14"/>
      <c r="Z276" s="14"/>
      <c r="AA276" s="14"/>
      <c r="AB276" s="14"/>
      <c r="AC276" s="14"/>
      <c r="AD276" s="14"/>
      <c r="AE276" s="14"/>
      <c r="AT276" s="272" t="s">
        <v>154</v>
      </c>
      <c r="AU276" s="272" t="s">
        <v>87</v>
      </c>
      <c r="AV276" s="14" t="s">
        <v>87</v>
      </c>
      <c r="AW276" s="14" t="s">
        <v>32</v>
      </c>
      <c r="AX276" s="14" t="s">
        <v>85</v>
      </c>
      <c r="AY276" s="272" t="s">
        <v>143</v>
      </c>
    </row>
    <row r="277" s="2" customFormat="1" ht="36" customHeight="1">
      <c r="A277" s="39"/>
      <c r="B277" s="40"/>
      <c r="C277" s="236" t="s">
        <v>383</v>
      </c>
      <c r="D277" s="236" t="s">
        <v>145</v>
      </c>
      <c r="E277" s="237" t="s">
        <v>384</v>
      </c>
      <c r="F277" s="238" t="s">
        <v>385</v>
      </c>
      <c r="G277" s="239" t="s">
        <v>184</v>
      </c>
      <c r="H277" s="240">
        <v>4.5</v>
      </c>
      <c r="I277" s="241"/>
      <c r="J277" s="240">
        <f>ROUND(I277*H277,2)</f>
        <v>0</v>
      </c>
      <c r="K277" s="238" t="s">
        <v>149</v>
      </c>
      <c r="L277" s="45"/>
      <c r="M277" s="242" t="s">
        <v>1</v>
      </c>
      <c r="N277" s="243" t="s">
        <v>42</v>
      </c>
      <c r="O277" s="92"/>
      <c r="P277" s="244">
        <f>O277*H277</f>
        <v>0</v>
      </c>
      <c r="Q277" s="244">
        <v>0</v>
      </c>
      <c r="R277" s="244">
        <f>Q277*H277</f>
        <v>0</v>
      </c>
      <c r="S277" s="244">
        <v>0.063</v>
      </c>
      <c r="T277" s="245">
        <f>S277*H277</f>
        <v>0.28349999999999997</v>
      </c>
      <c r="U277" s="39"/>
      <c r="V277" s="39"/>
      <c r="W277" s="39"/>
      <c r="X277" s="39"/>
      <c r="Y277" s="39"/>
      <c r="Z277" s="39"/>
      <c r="AA277" s="39"/>
      <c r="AB277" s="39"/>
      <c r="AC277" s="39"/>
      <c r="AD277" s="39"/>
      <c r="AE277" s="39"/>
      <c r="AR277" s="246" t="s">
        <v>150</v>
      </c>
      <c r="AT277" s="246" t="s">
        <v>145</v>
      </c>
      <c r="AU277" s="246" t="s">
        <v>87</v>
      </c>
      <c r="AY277" s="18" t="s">
        <v>143</v>
      </c>
      <c r="BE277" s="247">
        <f>IF(N277="základní",J277,0)</f>
        <v>0</v>
      </c>
      <c r="BF277" s="247">
        <f>IF(N277="snížená",J277,0)</f>
        <v>0</v>
      </c>
      <c r="BG277" s="247">
        <f>IF(N277="zákl. přenesená",J277,0)</f>
        <v>0</v>
      </c>
      <c r="BH277" s="247">
        <f>IF(N277="sníž. přenesená",J277,0)</f>
        <v>0</v>
      </c>
      <c r="BI277" s="247">
        <f>IF(N277="nulová",J277,0)</f>
        <v>0</v>
      </c>
      <c r="BJ277" s="18" t="s">
        <v>85</v>
      </c>
      <c r="BK277" s="247">
        <f>ROUND(I277*H277,2)</f>
        <v>0</v>
      </c>
      <c r="BL277" s="18" t="s">
        <v>150</v>
      </c>
      <c r="BM277" s="246" t="s">
        <v>386</v>
      </c>
    </row>
    <row r="278" s="2" customFormat="1">
      <c r="A278" s="39"/>
      <c r="B278" s="40"/>
      <c r="C278" s="41"/>
      <c r="D278" s="248" t="s">
        <v>152</v>
      </c>
      <c r="E278" s="41"/>
      <c r="F278" s="249" t="s">
        <v>381</v>
      </c>
      <c r="G278" s="41"/>
      <c r="H278" s="41"/>
      <c r="I278" s="145"/>
      <c r="J278" s="41"/>
      <c r="K278" s="41"/>
      <c r="L278" s="45"/>
      <c r="M278" s="250"/>
      <c r="N278" s="251"/>
      <c r="O278" s="92"/>
      <c r="P278" s="92"/>
      <c r="Q278" s="92"/>
      <c r="R278" s="92"/>
      <c r="S278" s="92"/>
      <c r="T278" s="93"/>
      <c r="U278" s="39"/>
      <c r="V278" s="39"/>
      <c r="W278" s="39"/>
      <c r="X278" s="39"/>
      <c r="Y278" s="39"/>
      <c r="Z278" s="39"/>
      <c r="AA278" s="39"/>
      <c r="AB278" s="39"/>
      <c r="AC278" s="39"/>
      <c r="AD278" s="39"/>
      <c r="AE278" s="39"/>
      <c r="AT278" s="18" t="s">
        <v>152</v>
      </c>
      <c r="AU278" s="18" t="s">
        <v>87</v>
      </c>
    </row>
    <row r="279" s="14" customFormat="1">
      <c r="A279" s="14"/>
      <c r="B279" s="262"/>
      <c r="C279" s="263"/>
      <c r="D279" s="248" t="s">
        <v>154</v>
      </c>
      <c r="E279" s="264" t="s">
        <v>1</v>
      </c>
      <c r="F279" s="265" t="s">
        <v>387</v>
      </c>
      <c r="G279" s="263"/>
      <c r="H279" s="266">
        <v>4.5</v>
      </c>
      <c r="I279" s="267"/>
      <c r="J279" s="263"/>
      <c r="K279" s="263"/>
      <c r="L279" s="268"/>
      <c r="M279" s="269"/>
      <c r="N279" s="270"/>
      <c r="O279" s="270"/>
      <c r="P279" s="270"/>
      <c r="Q279" s="270"/>
      <c r="R279" s="270"/>
      <c r="S279" s="270"/>
      <c r="T279" s="271"/>
      <c r="U279" s="14"/>
      <c r="V279" s="14"/>
      <c r="W279" s="14"/>
      <c r="X279" s="14"/>
      <c r="Y279" s="14"/>
      <c r="Z279" s="14"/>
      <c r="AA279" s="14"/>
      <c r="AB279" s="14"/>
      <c r="AC279" s="14"/>
      <c r="AD279" s="14"/>
      <c r="AE279" s="14"/>
      <c r="AT279" s="272" t="s">
        <v>154</v>
      </c>
      <c r="AU279" s="272" t="s">
        <v>87</v>
      </c>
      <c r="AV279" s="14" t="s">
        <v>87</v>
      </c>
      <c r="AW279" s="14" t="s">
        <v>32</v>
      </c>
      <c r="AX279" s="14" t="s">
        <v>85</v>
      </c>
      <c r="AY279" s="272" t="s">
        <v>143</v>
      </c>
    </row>
    <row r="280" s="2" customFormat="1" ht="48" customHeight="1">
      <c r="A280" s="39"/>
      <c r="B280" s="40"/>
      <c r="C280" s="236" t="s">
        <v>388</v>
      </c>
      <c r="D280" s="236" t="s">
        <v>145</v>
      </c>
      <c r="E280" s="237" t="s">
        <v>389</v>
      </c>
      <c r="F280" s="238" t="s">
        <v>390</v>
      </c>
      <c r="G280" s="239" t="s">
        <v>171</v>
      </c>
      <c r="H280" s="240">
        <v>1</v>
      </c>
      <c r="I280" s="241"/>
      <c r="J280" s="240">
        <f>ROUND(I280*H280,2)</f>
        <v>0</v>
      </c>
      <c r="K280" s="238" t="s">
        <v>149</v>
      </c>
      <c r="L280" s="45"/>
      <c r="M280" s="242" t="s">
        <v>1</v>
      </c>
      <c r="N280" s="243" t="s">
        <v>42</v>
      </c>
      <c r="O280" s="92"/>
      <c r="P280" s="244">
        <f>O280*H280</f>
        <v>0</v>
      </c>
      <c r="Q280" s="244">
        <v>0</v>
      </c>
      <c r="R280" s="244">
        <f>Q280*H280</f>
        <v>0</v>
      </c>
      <c r="S280" s="244">
        <v>0.069000000000000006</v>
      </c>
      <c r="T280" s="245">
        <f>S280*H280</f>
        <v>0.069000000000000006</v>
      </c>
      <c r="U280" s="39"/>
      <c r="V280" s="39"/>
      <c r="W280" s="39"/>
      <c r="X280" s="39"/>
      <c r="Y280" s="39"/>
      <c r="Z280" s="39"/>
      <c r="AA280" s="39"/>
      <c r="AB280" s="39"/>
      <c r="AC280" s="39"/>
      <c r="AD280" s="39"/>
      <c r="AE280" s="39"/>
      <c r="AR280" s="246" t="s">
        <v>150</v>
      </c>
      <c r="AT280" s="246" t="s">
        <v>145</v>
      </c>
      <c r="AU280" s="246" t="s">
        <v>87</v>
      </c>
      <c r="AY280" s="18" t="s">
        <v>143</v>
      </c>
      <c r="BE280" s="247">
        <f>IF(N280="základní",J280,0)</f>
        <v>0</v>
      </c>
      <c r="BF280" s="247">
        <f>IF(N280="snížená",J280,0)</f>
        <v>0</v>
      </c>
      <c r="BG280" s="247">
        <f>IF(N280="zákl. přenesená",J280,0)</f>
        <v>0</v>
      </c>
      <c r="BH280" s="247">
        <f>IF(N280="sníž. přenesená",J280,0)</f>
        <v>0</v>
      </c>
      <c r="BI280" s="247">
        <f>IF(N280="nulová",J280,0)</f>
        <v>0</v>
      </c>
      <c r="BJ280" s="18" t="s">
        <v>85</v>
      </c>
      <c r="BK280" s="247">
        <f>ROUND(I280*H280,2)</f>
        <v>0</v>
      </c>
      <c r="BL280" s="18" t="s">
        <v>150</v>
      </c>
      <c r="BM280" s="246" t="s">
        <v>391</v>
      </c>
    </row>
    <row r="281" s="2" customFormat="1" ht="48" customHeight="1">
      <c r="A281" s="39"/>
      <c r="B281" s="40"/>
      <c r="C281" s="236" t="s">
        <v>392</v>
      </c>
      <c r="D281" s="236" t="s">
        <v>145</v>
      </c>
      <c r="E281" s="237" t="s">
        <v>393</v>
      </c>
      <c r="F281" s="238" t="s">
        <v>394</v>
      </c>
      <c r="G281" s="239" t="s">
        <v>171</v>
      </c>
      <c r="H281" s="240">
        <v>4</v>
      </c>
      <c r="I281" s="241"/>
      <c r="J281" s="240">
        <f>ROUND(I281*H281,2)</f>
        <v>0</v>
      </c>
      <c r="K281" s="238" t="s">
        <v>149</v>
      </c>
      <c r="L281" s="45"/>
      <c r="M281" s="242" t="s">
        <v>1</v>
      </c>
      <c r="N281" s="243" t="s">
        <v>42</v>
      </c>
      <c r="O281" s="92"/>
      <c r="P281" s="244">
        <f>O281*H281</f>
        <v>0</v>
      </c>
      <c r="Q281" s="244">
        <v>0</v>
      </c>
      <c r="R281" s="244">
        <f>Q281*H281</f>
        <v>0</v>
      </c>
      <c r="S281" s="244">
        <v>0.13800000000000001</v>
      </c>
      <c r="T281" s="245">
        <f>S281*H281</f>
        <v>0.55200000000000005</v>
      </c>
      <c r="U281" s="39"/>
      <c r="V281" s="39"/>
      <c r="W281" s="39"/>
      <c r="X281" s="39"/>
      <c r="Y281" s="39"/>
      <c r="Z281" s="39"/>
      <c r="AA281" s="39"/>
      <c r="AB281" s="39"/>
      <c r="AC281" s="39"/>
      <c r="AD281" s="39"/>
      <c r="AE281" s="39"/>
      <c r="AR281" s="246" t="s">
        <v>150</v>
      </c>
      <c r="AT281" s="246" t="s">
        <v>145</v>
      </c>
      <c r="AU281" s="246" t="s">
        <v>87</v>
      </c>
      <c r="AY281" s="18" t="s">
        <v>143</v>
      </c>
      <c r="BE281" s="247">
        <f>IF(N281="základní",J281,0)</f>
        <v>0</v>
      </c>
      <c r="BF281" s="247">
        <f>IF(N281="snížená",J281,0)</f>
        <v>0</v>
      </c>
      <c r="BG281" s="247">
        <f>IF(N281="zákl. přenesená",J281,0)</f>
        <v>0</v>
      </c>
      <c r="BH281" s="247">
        <f>IF(N281="sníž. přenesená",J281,0)</f>
        <v>0</v>
      </c>
      <c r="BI281" s="247">
        <f>IF(N281="nulová",J281,0)</f>
        <v>0</v>
      </c>
      <c r="BJ281" s="18" t="s">
        <v>85</v>
      </c>
      <c r="BK281" s="247">
        <f>ROUND(I281*H281,2)</f>
        <v>0</v>
      </c>
      <c r="BL281" s="18" t="s">
        <v>150</v>
      </c>
      <c r="BM281" s="246" t="s">
        <v>395</v>
      </c>
    </row>
    <row r="282" s="2" customFormat="1" ht="48" customHeight="1">
      <c r="A282" s="39"/>
      <c r="B282" s="40"/>
      <c r="C282" s="236" t="s">
        <v>396</v>
      </c>
      <c r="D282" s="236" t="s">
        <v>145</v>
      </c>
      <c r="E282" s="237" t="s">
        <v>397</v>
      </c>
      <c r="F282" s="238" t="s">
        <v>398</v>
      </c>
      <c r="G282" s="239" t="s">
        <v>148</v>
      </c>
      <c r="H282" s="240">
        <v>1</v>
      </c>
      <c r="I282" s="241"/>
      <c r="J282" s="240">
        <f>ROUND(I282*H282,2)</f>
        <v>0</v>
      </c>
      <c r="K282" s="238" t="s">
        <v>149</v>
      </c>
      <c r="L282" s="45"/>
      <c r="M282" s="242" t="s">
        <v>1</v>
      </c>
      <c r="N282" s="243" t="s">
        <v>42</v>
      </c>
      <c r="O282" s="92"/>
      <c r="P282" s="244">
        <f>O282*H282</f>
        <v>0</v>
      </c>
      <c r="Q282" s="244">
        <v>0</v>
      </c>
      <c r="R282" s="244">
        <f>Q282*H282</f>
        <v>0</v>
      </c>
      <c r="S282" s="244">
        <v>1.8</v>
      </c>
      <c r="T282" s="245">
        <f>S282*H282</f>
        <v>1.8</v>
      </c>
      <c r="U282" s="39"/>
      <c r="V282" s="39"/>
      <c r="W282" s="39"/>
      <c r="X282" s="39"/>
      <c r="Y282" s="39"/>
      <c r="Z282" s="39"/>
      <c r="AA282" s="39"/>
      <c r="AB282" s="39"/>
      <c r="AC282" s="39"/>
      <c r="AD282" s="39"/>
      <c r="AE282" s="39"/>
      <c r="AR282" s="246" t="s">
        <v>150</v>
      </c>
      <c r="AT282" s="246" t="s">
        <v>145</v>
      </c>
      <c r="AU282" s="246" t="s">
        <v>87</v>
      </c>
      <c r="AY282" s="18" t="s">
        <v>143</v>
      </c>
      <c r="BE282" s="247">
        <f>IF(N282="základní",J282,0)</f>
        <v>0</v>
      </c>
      <c r="BF282" s="247">
        <f>IF(N282="snížená",J282,0)</f>
        <v>0</v>
      </c>
      <c r="BG282" s="247">
        <f>IF(N282="zákl. přenesená",J282,0)</f>
        <v>0</v>
      </c>
      <c r="BH282" s="247">
        <f>IF(N282="sníž. přenesená",J282,0)</f>
        <v>0</v>
      </c>
      <c r="BI282" s="247">
        <f>IF(N282="nulová",J282,0)</f>
        <v>0</v>
      </c>
      <c r="BJ282" s="18" t="s">
        <v>85</v>
      </c>
      <c r="BK282" s="247">
        <f>ROUND(I282*H282,2)</f>
        <v>0</v>
      </c>
      <c r="BL282" s="18" t="s">
        <v>150</v>
      </c>
      <c r="BM282" s="246" t="s">
        <v>399</v>
      </c>
    </row>
    <row r="283" s="2" customFormat="1" ht="48" customHeight="1">
      <c r="A283" s="39"/>
      <c r="B283" s="40"/>
      <c r="C283" s="236" t="s">
        <v>400</v>
      </c>
      <c r="D283" s="236" t="s">
        <v>145</v>
      </c>
      <c r="E283" s="237" t="s">
        <v>401</v>
      </c>
      <c r="F283" s="238" t="s">
        <v>402</v>
      </c>
      <c r="G283" s="239" t="s">
        <v>148</v>
      </c>
      <c r="H283" s="240">
        <v>1.8400000000000001</v>
      </c>
      <c r="I283" s="241"/>
      <c r="J283" s="240">
        <f>ROUND(I283*H283,2)</f>
        <v>0</v>
      </c>
      <c r="K283" s="238" t="s">
        <v>149</v>
      </c>
      <c r="L283" s="45"/>
      <c r="M283" s="242" t="s">
        <v>1</v>
      </c>
      <c r="N283" s="243" t="s">
        <v>42</v>
      </c>
      <c r="O283" s="92"/>
      <c r="P283" s="244">
        <f>O283*H283</f>
        <v>0</v>
      </c>
      <c r="Q283" s="244">
        <v>0</v>
      </c>
      <c r="R283" s="244">
        <f>Q283*H283</f>
        <v>0</v>
      </c>
      <c r="S283" s="244">
        <v>1.8</v>
      </c>
      <c r="T283" s="245">
        <f>S283*H283</f>
        <v>3.3120000000000003</v>
      </c>
      <c r="U283" s="39"/>
      <c r="V283" s="39"/>
      <c r="W283" s="39"/>
      <c r="X283" s="39"/>
      <c r="Y283" s="39"/>
      <c r="Z283" s="39"/>
      <c r="AA283" s="39"/>
      <c r="AB283" s="39"/>
      <c r="AC283" s="39"/>
      <c r="AD283" s="39"/>
      <c r="AE283" s="39"/>
      <c r="AR283" s="246" t="s">
        <v>150</v>
      </c>
      <c r="AT283" s="246" t="s">
        <v>145</v>
      </c>
      <c r="AU283" s="246" t="s">
        <v>87</v>
      </c>
      <c r="AY283" s="18" t="s">
        <v>143</v>
      </c>
      <c r="BE283" s="247">
        <f>IF(N283="základní",J283,0)</f>
        <v>0</v>
      </c>
      <c r="BF283" s="247">
        <f>IF(N283="snížená",J283,0)</f>
        <v>0</v>
      </c>
      <c r="BG283" s="247">
        <f>IF(N283="zákl. přenesená",J283,0)</f>
        <v>0</v>
      </c>
      <c r="BH283" s="247">
        <f>IF(N283="sníž. přenesená",J283,0)</f>
        <v>0</v>
      </c>
      <c r="BI283" s="247">
        <f>IF(N283="nulová",J283,0)</f>
        <v>0</v>
      </c>
      <c r="BJ283" s="18" t="s">
        <v>85</v>
      </c>
      <c r="BK283" s="247">
        <f>ROUND(I283*H283,2)</f>
        <v>0</v>
      </c>
      <c r="BL283" s="18" t="s">
        <v>150</v>
      </c>
      <c r="BM283" s="246" t="s">
        <v>403</v>
      </c>
    </row>
    <row r="284" s="13" customFormat="1">
      <c r="A284" s="13"/>
      <c r="B284" s="252"/>
      <c r="C284" s="253"/>
      <c r="D284" s="248" t="s">
        <v>154</v>
      </c>
      <c r="E284" s="254" t="s">
        <v>1</v>
      </c>
      <c r="F284" s="255" t="s">
        <v>404</v>
      </c>
      <c r="G284" s="253"/>
      <c r="H284" s="254" t="s">
        <v>1</v>
      </c>
      <c r="I284" s="256"/>
      <c r="J284" s="253"/>
      <c r="K284" s="253"/>
      <c r="L284" s="257"/>
      <c r="M284" s="258"/>
      <c r="N284" s="259"/>
      <c r="O284" s="259"/>
      <c r="P284" s="259"/>
      <c r="Q284" s="259"/>
      <c r="R284" s="259"/>
      <c r="S284" s="259"/>
      <c r="T284" s="260"/>
      <c r="U284" s="13"/>
      <c r="V284" s="13"/>
      <c r="W284" s="13"/>
      <c r="X284" s="13"/>
      <c r="Y284" s="13"/>
      <c r="Z284" s="13"/>
      <c r="AA284" s="13"/>
      <c r="AB284" s="13"/>
      <c r="AC284" s="13"/>
      <c r="AD284" s="13"/>
      <c r="AE284" s="13"/>
      <c r="AT284" s="261" t="s">
        <v>154</v>
      </c>
      <c r="AU284" s="261" t="s">
        <v>87</v>
      </c>
      <c r="AV284" s="13" t="s">
        <v>85</v>
      </c>
      <c r="AW284" s="13" t="s">
        <v>32</v>
      </c>
      <c r="AX284" s="13" t="s">
        <v>77</v>
      </c>
      <c r="AY284" s="261" t="s">
        <v>143</v>
      </c>
    </row>
    <row r="285" s="14" customFormat="1">
      <c r="A285" s="14"/>
      <c r="B285" s="262"/>
      <c r="C285" s="263"/>
      <c r="D285" s="248" t="s">
        <v>154</v>
      </c>
      <c r="E285" s="264" t="s">
        <v>1</v>
      </c>
      <c r="F285" s="265" t="s">
        <v>405</v>
      </c>
      <c r="G285" s="263"/>
      <c r="H285" s="266">
        <v>1.3</v>
      </c>
      <c r="I285" s="267"/>
      <c r="J285" s="263"/>
      <c r="K285" s="263"/>
      <c r="L285" s="268"/>
      <c r="M285" s="269"/>
      <c r="N285" s="270"/>
      <c r="O285" s="270"/>
      <c r="P285" s="270"/>
      <c r="Q285" s="270"/>
      <c r="R285" s="270"/>
      <c r="S285" s="270"/>
      <c r="T285" s="271"/>
      <c r="U285" s="14"/>
      <c r="V285" s="14"/>
      <c r="W285" s="14"/>
      <c r="X285" s="14"/>
      <c r="Y285" s="14"/>
      <c r="Z285" s="14"/>
      <c r="AA285" s="14"/>
      <c r="AB285" s="14"/>
      <c r="AC285" s="14"/>
      <c r="AD285" s="14"/>
      <c r="AE285" s="14"/>
      <c r="AT285" s="272" t="s">
        <v>154</v>
      </c>
      <c r="AU285" s="272" t="s">
        <v>87</v>
      </c>
      <c r="AV285" s="14" t="s">
        <v>87</v>
      </c>
      <c r="AW285" s="14" t="s">
        <v>32</v>
      </c>
      <c r="AX285" s="14" t="s">
        <v>77</v>
      </c>
      <c r="AY285" s="272" t="s">
        <v>143</v>
      </c>
    </row>
    <row r="286" s="13" customFormat="1">
      <c r="A286" s="13"/>
      <c r="B286" s="252"/>
      <c r="C286" s="253"/>
      <c r="D286" s="248" t="s">
        <v>154</v>
      </c>
      <c r="E286" s="254" t="s">
        <v>1</v>
      </c>
      <c r="F286" s="255" t="s">
        <v>406</v>
      </c>
      <c r="G286" s="253"/>
      <c r="H286" s="254" t="s">
        <v>1</v>
      </c>
      <c r="I286" s="256"/>
      <c r="J286" s="253"/>
      <c r="K286" s="253"/>
      <c r="L286" s="257"/>
      <c r="M286" s="258"/>
      <c r="N286" s="259"/>
      <c r="O286" s="259"/>
      <c r="P286" s="259"/>
      <c r="Q286" s="259"/>
      <c r="R286" s="259"/>
      <c r="S286" s="259"/>
      <c r="T286" s="260"/>
      <c r="U286" s="13"/>
      <c r="V286" s="13"/>
      <c r="W286" s="13"/>
      <c r="X286" s="13"/>
      <c r="Y286" s="13"/>
      <c r="Z286" s="13"/>
      <c r="AA286" s="13"/>
      <c r="AB286" s="13"/>
      <c r="AC286" s="13"/>
      <c r="AD286" s="13"/>
      <c r="AE286" s="13"/>
      <c r="AT286" s="261" t="s">
        <v>154</v>
      </c>
      <c r="AU286" s="261" t="s">
        <v>87</v>
      </c>
      <c r="AV286" s="13" t="s">
        <v>85</v>
      </c>
      <c r="AW286" s="13" t="s">
        <v>32</v>
      </c>
      <c r="AX286" s="13" t="s">
        <v>77</v>
      </c>
      <c r="AY286" s="261" t="s">
        <v>143</v>
      </c>
    </row>
    <row r="287" s="14" customFormat="1">
      <c r="A287" s="14"/>
      <c r="B287" s="262"/>
      <c r="C287" s="263"/>
      <c r="D287" s="248" t="s">
        <v>154</v>
      </c>
      <c r="E287" s="264" t="s">
        <v>1</v>
      </c>
      <c r="F287" s="265" t="s">
        <v>407</v>
      </c>
      <c r="G287" s="263"/>
      <c r="H287" s="266">
        <v>0.54000000000000004</v>
      </c>
      <c r="I287" s="267"/>
      <c r="J287" s="263"/>
      <c r="K287" s="263"/>
      <c r="L287" s="268"/>
      <c r="M287" s="269"/>
      <c r="N287" s="270"/>
      <c r="O287" s="270"/>
      <c r="P287" s="270"/>
      <c r="Q287" s="270"/>
      <c r="R287" s="270"/>
      <c r="S287" s="270"/>
      <c r="T287" s="271"/>
      <c r="U287" s="14"/>
      <c r="V287" s="14"/>
      <c r="W287" s="14"/>
      <c r="X287" s="14"/>
      <c r="Y287" s="14"/>
      <c r="Z287" s="14"/>
      <c r="AA287" s="14"/>
      <c r="AB287" s="14"/>
      <c r="AC287" s="14"/>
      <c r="AD287" s="14"/>
      <c r="AE287" s="14"/>
      <c r="AT287" s="272" t="s">
        <v>154</v>
      </c>
      <c r="AU287" s="272" t="s">
        <v>87</v>
      </c>
      <c r="AV287" s="14" t="s">
        <v>87</v>
      </c>
      <c r="AW287" s="14" t="s">
        <v>32</v>
      </c>
      <c r="AX287" s="14" t="s">
        <v>77</v>
      </c>
      <c r="AY287" s="272" t="s">
        <v>143</v>
      </c>
    </row>
    <row r="288" s="15" customFormat="1">
      <c r="A288" s="15"/>
      <c r="B288" s="273"/>
      <c r="C288" s="274"/>
      <c r="D288" s="248" t="s">
        <v>154</v>
      </c>
      <c r="E288" s="275" t="s">
        <v>1</v>
      </c>
      <c r="F288" s="276" t="s">
        <v>189</v>
      </c>
      <c r="G288" s="274"/>
      <c r="H288" s="277">
        <v>1.8400000000000001</v>
      </c>
      <c r="I288" s="278"/>
      <c r="J288" s="274"/>
      <c r="K288" s="274"/>
      <c r="L288" s="279"/>
      <c r="M288" s="280"/>
      <c r="N288" s="281"/>
      <c r="O288" s="281"/>
      <c r="P288" s="281"/>
      <c r="Q288" s="281"/>
      <c r="R288" s="281"/>
      <c r="S288" s="281"/>
      <c r="T288" s="282"/>
      <c r="U288" s="15"/>
      <c r="V288" s="15"/>
      <c r="W288" s="15"/>
      <c r="X288" s="15"/>
      <c r="Y288" s="15"/>
      <c r="Z288" s="15"/>
      <c r="AA288" s="15"/>
      <c r="AB288" s="15"/>
      <c r="AC288" s="15"/>
      <c r="AD288" s="15"/>
      <c r="AE288" s="15"/>
      <c r="AT288" s="283" t="s">
        <v>154</v>
      </c>
      <c r="AU288" s="283" t="s">
        <v>87</v>
      </c>
      <c r="AV288" s="15" t="s">
        <v>150</v>
      </c>
      <c r="AW288" s="15" t="s">
        <v>32</v>
      </c>
      <c r="AX288" s="15" t="s">
        <v>85</v>
      </c>
      <c r="AY288" s="283" t="s">
        <v>143</v>
      </c>
    </row>
    <row r="289" s="2" customFormat="1" ht="48" customHeight="1">
      <c r="A289" s="39"/>
      <c r="B289" s="40"/>
      <c r="C289" s="236" t="s">
        <v>408</v>
      </c>
      <c r="D289" s="236" t="s">
        <v>145</v>
      </c>
      <c r="E289" s="237" t="s">
        <v>409</v>
      </c>
      <c r="F289" s="238" t="s">
        <v>410</v>
      </c>
      <c r="G289" s="239" t="s">
        <v>148</v>
      </c>
      <c r="H289" s="240">
        <v>1.1599999999999999</v>
      </c>
      <c r="I289" s="241"/>
      <c r="J289" s="240">
        <f>ROUND(I289*H289,2)</f>
        <v>0</v>
      </c>
      <c r="K289" s="238" t="s">
        <v>149</v>
      </c>
      <c r="L289" s="45"/>
      <c r="M289" s="242" t="s">
        <v>1</v>
      </c>
      <c r="N289" s="243" t="s">
        <v>42</v>
      </c>
      <c r="O289" s="92"/>
      <c r="P289" s="244">
        <f>O289*H289</f>
        <v>0</v>
      </c>
      <c r="Q289" s="244">
        <v>0</v>
      </c>
      <c r="R289" s="244">
        <f>Q289*H289</f>
        <v>0</v>
      </c>
      <c r="S289" s="244">
        <v>1.8</v>
      </c>
      <c r="T289" s="245">
        <f>S289*H289</f>
        <v>2.0880000000000001</v>
      </c>
      <c r="U289" s="39"/>
      <c r="V289" s="39"/>
      <c r="W289" s="39"/>
      <c r="X289" s="39"/>
      <c r="Y289" s="39"/>
      <c r="Z289" s="39"/>
      <c r="AA289" s="39"/>
      <c r="AB289" s="39"/>
      <c r="AC289" s="39"/>
      <c r="AD289" s="39"/>
      <c r="AE289" s="39"/>
      <c r="AR289" s="246" t="s">
        <v>150</v>
      </c>
      <c r="AT289" s="246" t="s">
        <v>145</v>
      </c>
      <c r="AU289" s="246" t="s">
        <v>87</v>
      </c>
      <c r="AY289" s="18" t="s">
        <v>143</v>
      </c>
      <c r="BE289" s="247">
        <f>IF(N289="základní",J289,0)</f>
        <v>0</v>
      </c>
      <c r="BF289" s="247">
        <f>IF(N289="snížená",J289,0)</f>
        <v>0</v>
      </c>
      <c r="BG289" s="247">
        <f>IF(N289="zákl. přenesená",J289,0)</f>
        <v>0</v>
      </c>
      <c r="BH289" s="247">
        <f>IF(N289="sníž. přenesená",J289,0)</f>
        <v>0</v>
      </c>
      <c r="BI289" s="247">
        <f>IF(N289="nulová",J289,0)</f>
        <v>0</v>
      </c>
      <c r="BJ289" s="18" t="s">
        <v>85</v>
      </c>
      <c r="BK289" s="247">
        <f>ROUND(I289*H289,2)</f>
        <v>0</v>
      </c>
      <c r="BL289" s="18" t="s">
        <v>150</v>
      </c>
      <c r="BM289" s="246" t="s">
        <v>411</v>
      </c>
    </row>
    <row r="290" s="13" customFormat="1">
      <c r="A290" s="13"/>
      <c r="B290" s="252"/>
      <c r="C290" s="253"/>
      <c r="D290" s="248" t="s">
        <v>154</v>
      </c>
      <c r="E290" s="254" t="s">
        <v>1</v>
      </c>
      <c r="F290" s="255" t="s">
        <v>412</v>
      </c>
      <c r="G290" s="253"/>
      <c r="H290" s="254" t="s">
        <v>1</v>
      </c>
      <c r="I290" s="256"/>
      <c r="J290" s="253"/>
      <c r="K290" s="253"/>
      <c r="L290" s="257"/>
      <c r="M290" s="258"/>
      <c r="N290" s="259"/>
      <c r="O290" s="259"/>
      <c r="P290" s="259"/>
      <c r="Q290" s="259"/>
      <c r="R290" s="259"/>
      <c r="S290" s="259"/>
      <c r="T290" s="260"/>
      <c r="U290" s="13"/>
      <c r="V290" s="13"/>
      <c r="W290" s="13"/>
      <c r="X290" s="13"/>
      <c r="Y290" s="13"/>
      <c r="Z290" s="13"/>
      <c r="AA290" s="13"/>
      <c r="AB290" s="13"/>
      <c r="AC290" s="13"/>
      <c r="AD290" s="13"/>
      <c r="AE290" s="13"/>
      <c r="AT290" s="261" t="s">
        <v>154</v>
      </c>
      <c r="AU290" s="261" t="s">
        <v>87</v>
      </c>
      <c r="AV290" s="13" t="s">
        <v>85</v>
      </c>
      <c r="AW290" s="13" t="s">
        <v>32</v>
      </c>
      <c r="AX290" s="13" t="s">
        <v>77</v>
      </c>
      <c r="AY290" s="261" t="s">
        <v>143</v>
      </c>
    </row>
    <row r="291" s="14" customFormat="1">
      <c r="A291" s="14"/>
      <c r="B291" s="262"/>
      <c r="C291" s="263"/>
      <c r="D291" s="248" t="s">
        <v>154</v>
      </c>
      <c r="E291" s="264" t="s">
        <v>1</v>
      </c>
      <c r="F291" s="265" t="s">
        <v>413</v>
      </c>
      <c r="G291" s="263"/>
      <c r="H291" s="266">
        <v>1.1599999999999999</v>
      </c>
      <c r="I291" s="267"/>
      <c r="J291" s="263"/>
      <c r="K291" s="263"/>
      <c r="L291" s="268"/>
      <c r="M291" s="269"/>
      <c r="N291" s="270"/>
      <c r="O291" s="270"/>
      <c r="P291" s="270"/>
      <c r="Q291" s="270"/>
      <c r="R291" s="270"/>
      <c r="S291" s="270"/>
      <c r="T291" s="271"/>
      <c r="U291" s="14"/>
      <c r="V291" s="14"/>
      <c r="W291" s="14"/>
      <c r="X291" s="14"/>
      <c r="Y291" s="14"/>
      <c r="Z291" s="14"/>
      <c r="AA291" s="14"/>
      <c r="AB291" s="14"/>
      <c r="AC291" s="14"/>
      <c r="AD291" s="14"/>
      <c r="AE291" s="14"/>
      <c r="AT291" s="272" t="s">
        <v>154</v>
      </c>
      <c r="AU291" s="272" t="s">
        <v>87</v>
      </c>
      <c r="AV291" s="14" t="s">
        <v>87</v>
      </c>
      <c r="AW291" s="14" t="s">
        <v>32</v>
      </c>
      <c r="AX291" s="14" t="s">
        <v>85</v>
      </c>
      <c r="AY291" s="272" t="s">
        <v>143</v>
      </c>
    </row>
    <row r="292" s="2" customFormat="1" ht="36" customHeight="1">
      <c r="A292" s="39"/>
      <c r="B292" s="40"/>
      <c r="C292" s="236" t="s">
        <v>414</v>
      </c>
      <c r="D292" s="236" t="s">
        <v>145</v>
      </c>
      <c r="E292" s="237" t="s">
        <v>415</v>
      </c>
      <c r="F292" s="238" t="s">
        <v>416</v>
      </c>
      <c r="G292" s="239" t="s">
        <v>171</v>
      </c>
      <c r="H292" s="240">
        <v>5</v>
      </c>
      <c r="I292" s="241"/>
      <c r="J292" s="240">
        <f>ROUND(I292*H292,2)</f>
        <v>0</v>
      </c>
      <c r="K292" s="238" t="s">
        <v>149</v>
      </c>
      <c r="L292" s="45"/>
      <c r="M292" s="242" t="s">
        <v>1</v>
      </c>
      <c r="N292" s="243" t="s">
        <v>42</v>
      </c>
      <c r="O292" s="92"/>
      <c r="P292" s="244">
        <f>O292*H292</f>
        <v>0</v>
      </c>
      <c r="Q292" s="244">
        <v>0</v>
      </c>
      <c r="R292" s="244">
        <f>Q292*H292</f>
        <v>0</v>
      </c>
      <c r="S292" s="244">
        <v>0.089999999999999997</v>
      </c>
      <c r="T292" s="245">
        <f>S292*H292</f>
        <v>0.44999999999999996</v>
      </c>
      <c r="U292" s="39"/>
      <c r="V292" s="39"/>
      <c r="W292" s="39"/>
      <c r="X292" s="39"/>
      <c r="Y292" s="39"/>
      <c r="Z292" s="39"/>
      <c r="AA292" s="39"/>
      <c r="AB292" s="39"/>
      <c r="AC292" s="39"/>
      <c r="AD292" s="39"/>
      <c r="AE292" s="39"/>
      <c r="AR292" s="246" t="s">
        <v>150</v>
      </c>
      <c r="AT292" s="246" t="s">
        <v>145</v>
      </c>
      <c r="AU292" s="246" t="s">
        <v>87</v>
      </c>
      <c r="AY292" s="18" t="s">
        <v>143</v>
      </c>
      <c r="BE292" s="247">
        <f>IF(N292="základní",J292,0)</f>
        <v>0</v>
      </c>
      <c r="BF292" s="247">
        <f>IF(N292="snížená",J292,0)</f>
        <v>0</v>
      </c>
      <c r="BG292" s="247">
        <f>IF(N292="zákl. přenesená",J292,0)</f>
        <v>0</v>
      </c>
      <c r="BH292" s="247">
        <f>IF(N292="sníž. přenesená",J292,0)</f>
        <v>0</v>
      </c>
      <c r="BI292" s="247">
        <f>IF(N292="nulová",J292,0)</f>
        <v>0</v>
      </c>
      <c r="BJ292" s="18" t="s">
        <v>85</v>
      </c>
      <c r="BK292" s="247">
        <f>ROUND(I292*H292,2)</f>
        <v>0</v>
      </c>
      <c r="BL292" s="18" t="s">
        <v>150</v>
      </c>
      <c r="BM292" s="246" t="s">
        <v>417</v>
      </c>
    </row>
    <row r="293" s="13" customFormat="1">
      <c r="A293" s="13"/>
      <c r="B293" s="252"/>
      <c r="C293" s="253"/>
      <c r="D293" s="248" t="s">
        <v>154</v>
      </c>
      <c r="E293" s="254" t="s">
        <v>1</v>
      </c>
      <c r="F293" s="255" t="s">
        <v>418</v>
      </c>
      <c r="G293" s="253"/>
      <c r="H293" s="254" t="s">
        <v>1</v>
      </c>
      <c r="I293" s="256"/>
      <c r="J293" s="253"/>
      <c r="K293" s="253"/>
      <c r="L293" s="257"/>
      <c r="M293" s="258"/>
      <c r="N293" s="259"/>
      <c r="O293" s="259"/>
      <c r="P293" s="259"/>
      <c r="Q293" s="259"/>
      <c r="R293" s="259"/>
      <c r="S293" s="259"/>
      <c r="T293" s="260"/>
      <c r="U293" s="13"/>
      <c r="V293" s="13"/>
      <c r="W293" s="13"/>
      <c r="X293" s="13"/>
      <c r="Y293" s="13"/>
      <c r="Z293" s="13"/>
      <c r="AA293" s="13"/>
      <c r="AB293" s="13"/>
      <c r="AC293" s="13"/>
      <c r="AD293" s="13"/>
      <c r="AE293" s="13"/>
      <c r="AT293" s="261" t="s">
        <v>154</v>
      </c>
      <c r="AU293" s="261" t="s">
        <v>87</v>
      </c>
      <c r="AV293" s="13" t="s">
        <v>85</v>
      </c>
      <c r="AW293" s="13" t="s">
        <v>32</v>
      </c>
      <c r="AX293" s="13" t="s">
        <v>77</v>
      </c>
      <c r="AY293" s="261" t="s">
        <v>143</v>
      </c>
    </row>
    <row r="294" s="14" customFormat="1">
      <c r="A294" s="14"/>
      <c r="B294" s="262"/>
      <c r="C294" s="263"/>
      <c r="D294" s="248" t="s">
        <v>154</v>
      </c>
      <c r="E294" s="264" t="s">
        <v>1</v>
      </c>
      <c r="F294" s="265" t="s">
        <v>181</v>
      </c>
      <c r="G294" s="263"/>
      <c r="H294" s="266">
        <v>5</v>
      </c>
      <c r="I294" s="267"/>
      <c r="J294" s="263"/>
      <c r="K294" s="263"/>
      <c r="L294" s="268"/>
      <c r="M294" s="269"/>
      <c r="N294" s="270"/>
      <c r="O294" s="270"/>
      <c r="P294" s="270"/>
      <c r="Q294" s="270"/>
      <c r="R294" s="270"/>
      <c r="S294" s="270"/>
      <c r="T294" s="271"/>
      <c r="U294" s="14"/>
      <c r="V294" s="14"/>
      <c r="W294" s="14"/>
      <c r="X294" s="14"/>
      <c r="Y294" s="14"/>
      <c r="Z294" s="14"/>
      <c r="AA294" s="14"/>
      <c r="AB294" s="14"/>
      <c r="AC294" s="14"/>
      <c r="AD294" s="14"/>
      <c r="AE294" s="14"/>
      <c r="AT294" s="272" t="s">
        <v>154</v>
      </c>
      <c r="AU294" s="272" t="s">
        <v>87</v>
      </c>
      <c r="AV294" s="14" t="s">
        <v>87</v>
      </c>
      <c r="AW294" s="14" t="s">
        <v>32</v>
      </c>
      <c r="AX294" s="14" t="s">
        <v>85</v>
      </c>
      <c r="AY294" s="272" t="s">
        <v>143</v>
      </c>
    </row>
    <row r="295" s="2" customFormat="1" ht="48" customHeight="1">
      <c r="A295" s="39"/>
      <c r="B295" s="40"/>
      <c r="C295" s="236" t="s">
        <v>419</v>
      </c>
      <c r="D295" s="236" t="s">
        <v>145</v>
      </c>
      <c r="E295" s="237" t="s">
        <v>420</v>
      </c>
      <c r="F295" s="238" t="s">
        <v>421</v>
      </c>
      <c r="G295" s="239" t="s">
        <v>206</v>
      </c>
      <c r="H295" s="240">
        <v>9.6999999999999993</v>
      </c>
      <c r="I295" s="241"/>
      <c r="J295" s="240">
        <f>ROUND(I295*H295,2)</f>
        <v>0</v>
      </c>
      <c r="K295" s="238" t="s">
        <v>149</v>
      </c>
      <c r="L295" s="45"/>
      <c r="M295" s="242" t="s">
        <v>1</v>
      </c>
      <c r="N295" s="243" t="s">
        <v>42</v>
      </c>
      <c r="O295" s="92"/>
      <c r="P295" s="244">
        <f>O295*H295</f>
        <v>0</v>
      </c>
      <c r="Q295" s="244">
        <v>0</v>
      </c>
      <c r="R295" s="244">
        <f>Q295*H295</f>
        <v>0</v>
      </c>
      <c r="S295" s="244">
        <v>0.042000000000000003</v>
      </c>
      <c r="T295" s="245">
        <f>S295*H295</f>
        <v>0.40739999999999998</v>
      </c>
      <c r="U295" s="39"/>
      <c r="V295" s="39"/>
      <c r="W295" s="39"/>
      <c r="X295" s="39"/>
      <c r="Y295" s="39"/>
      <c r="Z295" s="39"/>
      <c r="AA295" s="39"/>
      <c r="AB295" s="39"/>
      <c r="AC295" s="39"/>
      <c r="AD295" s="39"/>
      <c r="AE295" s="39"/>
      <c r="AR295" s="246" t="s">
        <v>150</v>
      </c>
      <c r="AT295" s="246" t="s">
        <v>145</v>
      </c>
      <c r="AU295" s="246" t="s">
        <v>87</v>
      </c>
      <c r="AY295" s="18" t="s">
        <v>143</v>
      </c>
      <c r="BE295" s="247">
        <f>IF(N295="základní",J295,0)</f>
        <v>0</v>
      </c>
      <c r="BF295" s="247">
        <f>IF(N295="snížená",J295,0)</f>
        <v>0</v>
      </c>
      <c r="BG295" s="247">
        <f>IF(N295="zákl. přenesená",J295,0)</f>
        <v>0</v>
      </c>
      <c r="BH295" s="247">
        <f>IF(N295="sníž. přenesená",J295,0)</f>
        <v>0</v>
      </c>
      <c r="BI295" s="247">
        <f>IF(N295="nulová",J295,0)</f>
        <v>0</v>
      </c>
      <c r="BJ295" s="18" t="s">
        <v>85</v>
      </c>
      <c r="BK295" s="247">
        <f>ROUND(I295*H295,2)</f>
        <v>0</v>
      </c>
      <c r="BL295" s="18" t="s">
        <v>150</v>
      </c>
      <c r="BM295" s="246" t="s">
        <v>422</v>
      </c>
    </row>
    <row r="296" s="14" customFormat="1">
      <c r="A296" s="14"/>
      <c r="B296" s="262"/>
      <c r="C296" s="263"/>
      <c r="D296" s="248" t="s">
        <v>154</v>
      </c>
      <c r="E296" s="264" t="s">
        <v>1</v>
      </c>
      <c r="F296" s="265" t="s">
        <v>423</v>
      </c>
      <c r="G296" s="263"/>
      <c r="H296" s="266">
        <v>9.6999999999999993</v>
      </c>
      <c r="I296" s="267"/>
      <c r="J296" s="263"/>
      <c r="K296" s="263"/>
      <c r="L296" s="268"/>
      <c r="M296" s="269"/>
      <c r="N296" s="270"/>
      <c r="O296" s="270"/>
      <c r="P296" s="270"/>
      <c r="Q296" s="270"/>
      <c r="R296" s="270"/>
      <c r="S296" s="270"/>
      <c r="T296" s="271"/>
      <c r="U296" s="14"/>
      <c r="V296" s="14"/>
      <c r="W296" s="14"/>
      <c r="X296" s="14"/>
      <c r="Y296" s="14"/>
      <c r="Z296" s="14"/>
      <c r="AA296" s="14"/>
      <c r="AB296" s="14"/>
      <c r="AC296" s="14"/>
      <c r="AD296" s="14"/>
      <c r="AE296" s="14"/>
      <c r="AT296" s="272" t="s">
        <v>154</v>
      </c>
      <c r="AU296" s="272" t="s">
        <v>87</v>
      </c>
      <c r="AV296" s="14" t="s">
        <v>87</v>
      </c>
      <c r="AW296" s="14" t="s">
        <v>32</v>
      </c>
      <c r="AX296" s="14" t="s">
        <v>85</v>
      </c>
      <c r="AY296" s="272" t="s">
        <v>143</v>
      </c>
    </row>
    <row r="297" s="2" customFormat="1" ht="24" customHeight="1">
      <c r="A297" s="39"/>
      <c r="B297" s="40"/>
      <c r="C297" s="236" t="s">
        <v>424</v>
      </c>
      <c r="D297" s="236" t="s">
        <v>145</v>
      </c>
      <c r="E297" s="237" t="s">
        <v>425</v>
      </c>
      <c r="F297" s="238" t="s">
        <v>426</v>
      </c>
      <c r="G297" s="239" t="s">
        <v>206</v>
      </c>
      <c r="H297" s="240">
        <v>48.159999999999997</v>
      </c>
      <c r="I297" s="241"/>
      <c r="J297" s="240">
        <f>ROUND(I297*H297,2)</f>
        <v>0</v>
      </c>
      <c r="K297" s="238" t="s">
        <v>149</v>
      </c>
      <c r="L297" s="45"/>
      <c r="M297" s="242" t="s">
        <v>1</v>
      </c>
      <c r="N297" s="243" t="s">
        <v>42</v>
      </c>
      <c r="O297" s="92"/>
      <c r="P297" s="244">
        <f>O297*H297</f>
        <v>0</v>
      </c>
      <c r="Q297" s="244">
        <v>4.3749999999999996E-06</v>
      </c>
      <c r="R297" s="244">
        <f>Q297*H297</f>
        <v>0.00021069999999999997</v>
      </c>
      <c r="S297" s="244">
        <v>0</v>
      </c>
      <c r="T297" s="245">
        <f>S297*H297</f>
        <v>0</v>
      </c>
      <c r="U297" s="39"/>
      <c r="V297" s="39"/>
      <c r="W297" s="39"/>
      <c r="X297" s="39"/>
      <c r="Y297" s="39"/>
      <c r="Z297" s="39"/>
      <c r="AA297" s="39"/>
      <c r="AB297" s="39"/>
      <c r="AC297" s="39"/>
      <c r="AD297" s="39"/>
      <c r="AE297" s="39"/>
      <c r="AR297" s="246" t="s">
        <v>150</v>
      </c>
      <c r="AT297" s="246" t="s">
        <v>145</v>
      </c>
      <c r="AU297" s="246" t="s">
        <v>87</v>
      </c>
      <c r="AY297" s="18" t="s">
        <v>143</v>
      </c>
      <c r="BE297" s="247">
        <f>IF(N297="základní",J297,0)</f>
        <v>0</v>
      </c>
      <c r="BF297" s="247">
        <f>IF(N297="snížená",J297,0)</f>
        <v>0</v>
      </c>
      <c r="BG297" s="247">
        <f>IF(N297="zákl. přenesená",J297,0)</f>
        <v>0</v>
      </c>
      <c r="BH297" s="247">
        <f>IF(N297="sníž. přenesená",J297,0)</f>
        <v>0</v>
      </c>
      <c r="BI297" s="247">
        <f>IF(N297="nulová",J297,0)</f>
        <v>0</v>
      </c>
      <c r="BJ297" s="18" t="s">
        <v>85</v>
      </c>
      <c r="BK297" s="247">
        <f>ROUND(I297*H297,2)</f>
        <v>0</v>
      </c>
      <c r="BL297" s="18" t="s">
        <v>150</v>
      </c>
      <c r="BM297" s="246" t="s">
        <v>427</v>
      </c>
    </row>
    <row r="298" s="13" customFormat="1">
      <c r="A298" s="13"/>
      <c r="B298" s="252"/>
      <c r="C298" s="253"/>
      <c r="D298" s="248" t="s">
        <v>154</v>
      </c>
      <c r="E298" s="254" t="s">
        <v>1</v>
      </c>
      <c r="F298" s="255" t="s">
        <v>361</v>
      </c>
      <c r="G298" s="253"/>
      <c r="H298" s="254" t="s">
        <v>1</v>
      </c>
      <c r="I298" s="256"/>
      <c r="J298" s="253"/>
      <c r="K298" s="253"/>
      <c r="L298" s="257"/>
      <c r="M298" s="258"/>
      <c r="N298" s="259"/>
      <c r="O298" s="259"/>
      <c r="P298" s="259"/>
      <c r="Q298" s="259"/>
      <c r="R298" s="259"/>
      <c r="S298" s="259"/>
      <c r="T298" s="260"/>
      <c r="U298" s="13"/>
      <c r="V298" s="13"/>
      <c r="W298" s="13"/>
      <c r="X298" s="13"/>
      <c r="Y298" s="13"/>
      <c r="Z298" s="13"/>
      <c r="AA298" s="13"/>
      <c r="AB298" s="13"/>
      <c r="AC298" s="13"/>
      <c r="AD298" s="13"/>
      <c r="AE298" s="13"/>
      <c r="AT298" s="261" t="s">
        <v>154</v>
      </c>
      <c r="AU298" s="261" t="s">
        <v>87</v>
      </c>
      <c r="AV298" s="13" t="s">
        <v>85</v>
      </c>
      <c r="AW298" s="13" t="s">
        <v>32</v>
      </c>
      <c r="AX298" s="13" t="s">
        <v>77</v>
      </c>
      <c r="AY298" s="261" t="s">
        <v>143</v>
      </c>
    </row>
    <row r="299" s="14" customFormat="1">
      <c r="A299" s="14"/>
      <c r="B299" s="262"/>
      <c r="C299" s="263"/>
      <c r="D299" s="248" t="s">
        <v>154</v>
      </c>
      <c r="E299" s="264" t="s">
        <v>1</v>
      </c>
      <c r="F299" s="265" t="s">
        <v>428</v>
      </c>
      <c r="G299" s="263"/>
      <c r="H299" s="266">
        <v>48.159999999999997</v>
      </c>
      <c r="I299" s="267"/>
      <c r="J299" s="263"/>
      <c r="K299" s="263"/>
      <c r="L299" s="268"/>
      <c r="M299" s="269"/>
      <c r="N299" s="270"/>
      <c r="O299" s="270"/>
      <c r="P299" s="270"/>
      <c r="Q299" s="270"/>
      <c r="R299" s="270"/>
      <c r="S299" s="270"/>
      <c r="T299" s="271"/>
      <c r="U299" s="14"/>
      <c r="V299" s="14"/>
      <c r="W299" s="14"/>
      <c r="X299" s="14"/>
      <c r="Y299" s="14"/>
      <c r="Z299" s="14"/>
      <c r="AA299" s="14"/>
      <c r="AB299" s="14"/>
      <c r="AC299" s="14"/>
      <c r="AD299" s="14"/>
      <c r="AE299" s="14"/>
      <c r="AT299" s="272" t="s">
        <v>154</v>
      </c>
      <c r="AU299" s="272" t="s">
        <v>87</v>
      </c>
      <c r="AV299" s="14" t="s">
        <v>87</v>
      </c>
      <c r="AW299" s="14" t="s">
        <v>32</v>
      </c>
      <c r="AX299" s="14" t="s">
        <v>85</v>
      </c>
      <c r="AY299" s="272" t="s">
        <v>143</v>
      </c>
    </row>
    <row r="300" s="2" customFormat="1" ht="24" customHeight="1">
      <c r="A300" s="39"/>
      <c r="B300" s="40"/>
      <c r="C300" s="236" t="s">
        <v>429</v>
      </c>
      <c r="D300" s="236" t="s">
        <v>145</v>
      </c>
      <c r="E300" s="237" t="s">
        <v>430</v>
      </c>
      <c r="F300" s="238" t="s">
        <v>431</v>
      </c>
      <c r="G300" s="239" t="s">
        <v>432</v>
      </c>
      <c r="H300" s="240">
        <v>1</v>
      </c>
      <c r="I300" s="241"/>
      <c r="J300" s="240">
        <f>ROUND(I300*H300,2)</f>
        <v>0</v>
      </c>
      <c r="K300" s="238" t="s">
        <v>433</v>
      </c>
      <c r="L300" s="45"/>
      <c r="M300" s="242" t="s">
        <v>1</v>
      </c>
      <c r="N300" s="243" t="s">
        <v>42</v>
      </c>
      <c r="O300" s="92"/>
      <c r="P300" s="244">
        <f>O300*H300</f>
        <v>0</v>
      </c>
      <c r="Q300" s="244">
        <v>0</v>
      </c>
      <c r="R300" s="244">
        <f>Q300*H300</f>
        <v>0</v>
      </c>
      <c r="S300" s="244">
        <v>0</v>
      </c>
      <c r="T300" s="245">
        <f>S300*H300</f>
        <v>0</v>
      </c>
      <c r="U300" s="39"/>
      <c r="V300" s="39"/>
      <c r="W300" s="39"/>
      <c r="X300" s="39"/>
      <c r="Y300" s="39"/>
      <c r="Z300" s="39"/>
      <c r="AA300" s="39"/>
      <c r="AB300" s="39"/>
      <c r="AC300" s="39"/>
      <c r="AD300" s="39"/>
      <c r="AE300" s="39"/>
      <c r="AR300" s="246" t="s">
        <v>150</v>
      </c>
      <c r="AT300" s="246" t="s">
        <v>145</v>
      </c>
      <c r="AU300" s="246" t="s">
        <v>87</v>
      </c>
      <c r="AY300" s="18" t="s">
        <v>143</v>
      </c>
      <c r="BE300" s="247">
        <f>IF(N300="základní",J300,0)</f>
        <v>0</v>
      </c>
      <c r="BF300" s="247">
        <f>IF(N300="snížená",J300,0)</f>
        <v>0</v>
      </c>
      <c r="BG300" s="247">
        <f>IF(N300="zákl. přenesená",J300,0)</f>
        <v>0</v>
      </c>
      <c r="BH300" s="247">
        <f>IF(N300="sníž. přenesená",J300,0)</f>
        <v>0</v>
      </c>
      <c r="BI300" s="247">
        <f>IF(N300="nulová",J300,0)</f>
        <v>0</v>
      </c>
      <c r="BJ300" s="18" t="s">
        <v>85</v>
      </c>
      <c r="BK300" s="247">
        <f>ROUND(I300*H300,2)</f>
        <v>0</v>
      </c>
      <c r="BL300" s="18" t="s">
        <v>150</v>
      </c>
      <c r="BM300" s="246" t="s">
        <v>434</v>
      </c>
    </row>
    <row r="301" s="2" customFormat="1" ht="16.5" customHeight="1">
      <c r="A301" s="39"/>
      <c r="B301" s="40"/>
      <c r="C301" s="236" t="s">
        <v>435</v>
      </c>
      <c r="D301" s="236" t="s">
        <v>145</v>
      </c>
      <c r="E301" s="237" t="s">
        <v>436</v>
      </c>
      <c r="F301" s="238" t="s">
        <v>437</v>
      </c>
      <c r="G301" s="239" t="s">
        <v>432</v>
      </c>
      <c r="H301" s="240">
        <v>1</v>
      </c>
      <c r="I301" s="241"/>
      <c r="J301" s="240">
        <f>ROUND(I301*H301,2)</f>
        <v>0</v>
      </c>
      <c r="K301" s="238" t="s">
        <v>433</v>
      </c>
      <c r="L301" s="45"/>
      <c r="M301" s="242" t="s">
        <v>1</v>
      </c>
      <c r="N301" s="243" t="s">
        <v>42</v>
      </c>
      <c r="O301" s="92"/>
      <c r="P301" s="244">
        <f>O301*H301</f>
        <v>0</v>
      </c>
      <c r="Q301" s="244">
        <v>0</v>
      </c>
      <c r="R301" s="244">
        <f>Q301*H301</f>
        <v>0</v>
      </c>
      <c r="S301" s="244">
        <v>0</v>
      </c>
      <c r="T301" s="245">
        <f>S301*H301</f>
        <v>0</v>
      </c>
      <c r="U301" s="39"/>
      <c r="V301" s="39"/>
      <c r="W301" s="39"/>
      <c r="X301" s="39"/>
      <c r="Y301" s="39"/>
      <c r="Z301" s="39"/>
      <c r="AA301" s="39"/>
      <c r="AB301" s="39"/>
      <c r="AC301" s="39"/>
      <c r="AD301" s="39"/>
      <c r="AE301" s="39"/>
      <c r="AR301" s="246" t="s">
        <v>150</v>
      </c>
      <c r="AT301" s="246" t="s">
        <v>145</v>
      </c>
      <c r="AU301" s="246" t="s">
        <v>87</v>
      </c>
      <c r="AY301" s="18" t="s">
        <v>143</v>
      </c>
      <c r="BE301" s="247">
        <f>IF(N301="základní",J301,0)</f>
        <v>0</v>
      </c>
      <c r="BF301" s="247">
        <f>IF(N301="snížená",J301,0)</f>
        <v>0</v>
      </c>
      <c r="BG301" s="247">
        <f>IF(N301="zákl. přenesená",J301,0)</f>
        <v>0</v>
      </c>
      <c r="BH301" s="247">
        <f>IF(N301="sníž. přenesená",J301,0)</f>
        <v>0</v>
      </c>
      <c r="BI301" s="247">
        <f>IF(N301="nulová",J301,0)</f>
        <v>0</v>
      </c>
      <c r="BJ301" s="18" t="s">
        <v>85</v>
      </c>
      <c r="BK301" s="247">
        <f>ROUND(I301*H301,2)</f>
        <v>0</v>
      </c>
      <c r="BL301" s="18" t="s">
        <v>150</v>
      </c>
      <c r="BM301" s="246" t="s">
        <v>438</v>
      </c>
    </row>
    <row r="302" s="12" customFormat="1" ht="22.8" customHeight="1">
      <c r="A302" s="12"/>
      <c r="B302" s="220"/>
      <c r="C302" s="221"/>
      <c r="D302" s="222" t="s">
        <v>76</v>
      </c>
      <c r="E302" s="234" t="s">
        <v>439</v>
      </c>
      <c r="F302" s="234" t="s">
        <v>440</v>
      </c>
      <c r="G302" s="221"/>
      <c r="H302" s="221"/>
      <c r="I302" s="224"/>
      <c r="J302" s="235">
        <f>BK302</f>
        <v>0</v>
      </c>
      <c r="K302" s="221"/>
      <c r="L302" s="226"/>
      <c r="M302" s="227"/>
      <c r="N302" s="228"/>
      <c r="O302" s="228"/>
      <c r="P302" s="229">
        <f>SUM(P303:P311)</f>
        <v>0</v>
      </c>
      <c r="Q302" s="228"/>
      <c r="R302" s="229">
        <f>SUM(R303:R311)</f>
        <v>0</v>
      </c>
      <c r="S302" s="228"/>
      <c r="T302" s="230">
        <f>SUM(T303:T311)</f>
        <v>0</v>
      </c>
      <c r="U302" s="12"/>
      <c r="V302" s="12"/>
      <c r="W302" s="12"/>
      <c r="X302" s="12"/>
      <c r="Y302" s="12"/>
      <c r="Z302" s="12"/>
      <c r="AA302" s="12"/>
      <c r="AB302" s="12"/>
      <c r="AC302" s="12"/>
      <c r="AD302" s="12"/>
      <c r="AE302" s="12"/>
      <c r="AR302" s="231" t="s">
        <v>85</v>
      </c>
      <c r="AT302" s="232" t="s">
        <v>76</v>
      </c>
      <c r="AU302" s="232" t="s">
        <v>85</v>
      </c>
      <c r="AY302" s="231" t="s">
        <v>143</v>
      </c>
      <c r="BK302" s="233">
        <f>SUM(BK303:BK311)</f>
        <v>0</v>
      </c>
    </row>
    <row r="303" s="2" customFormat="1" ht="36" customHeight="1">
      <c r="A303" s="39"/>
      <c r="B303" s="40"/>
      <c r="C303" s="236" t="s">
        <v>441</v>
      </c>
      <c r="D303" s="236" t="s">
        <v>145</v>
      </c>
      <c r="E303" s="237" t="s">
        <v>442</v>
      </c>
      <c r="F303" s="238" t="s">
        <v>443</v>
      </c>
      <c r="G303" s="239" t="s">
        <v>176</v>
      </c>
      <c r="H303" s="240">
        <v>33.75</v>
      </c>
      <c r="I303" s="241"/>
      <c r="J303" s="240">
        <f>ROUND(I303*H303,2)</f>
        <v>0</v>
      </c>
      <c r="K303" s="238" t="s">
        <v>149</v>
      </c>
      <c r="L303" s="45"/>
      <c r="M303" s="242" t="s">
        <v>1</v>
      </c>
      <c r="N303" s="243" t="s">
        <v>42</v>
      </c>
      <c r="O303" s="92"/>
      <c r="P303" s="244">
        <f>O303*H303</f>
        <v>0</v>
      </c>
      <c r="Q303" s="244">
        <v>0</v>
      </c>
      <c r="R303" s="244">
        <f>Q303*H303</f>
        <v>0</v>
      </c>
      <c r="S303" s="244">
        <v>0</v>
      </c>
      <c r="T303" s="245">
        <f>S303*H303</f>
        <v>0</v>
      </c>
      <c r="U303" s="39"/>
      <c r="V303" s="39"/>
      <c r="W303" s="39"/>
      <c r="X303" s="39"/>
      <c r="Y303" s="39"/>
      <c r="Z303" s="39"/>
      <c r="AA303" s="39"/>
      <c r="AB303" s="39"/>
      <c r="AC303" s="39"/>
      <c r="AD303" s="39"/>
      <c r="AE303" s="39"/>
      <c r="AR303" s="246" t="s">
        <v>150</v>
      </c>
      <c r="AT303" s="246" t="s">
        <v>145</v>
      </c>
      <c r="AU303" s="246" t="s">
        <v>87</v>
      </c>
      <c r="AY303" s="18" t="s">
        <v>143</v>
      </c>
      <c r="BE303" s="247">
        <f>IF(N303="základní",J303,0)</f>
        <v>0</v>
      </c>
      <c r="BF303" s="247">
        <f>IF(N303="snížená",J303,0)</f>
        <v>0</v>
      </c>
      <c r="BG303" s="247">
        <f>IF(N303="zákl. přenesená",J303,0)</f>
        <v>0</v>
      </c>
      <c r="BH303" s="247">
        <f>IF(N303="sníž. přenesená",J303,0)</f>
        <v>0</v>
      </c>
      <c r="BI303" s="247">
        <f>IF(N303="nulová",J303,0)</f>
        <v>0</v>
      </c>
      <c r="BJ303" s="18" t="s">
        <v>85</v>
      </c>
      <c r="BK303" s="247">
        <f>ROUND(I303*H303,2)</f>
        <v>0</v>
      </c>
      <c r="BL303" s="18" t="s">
        <v>150</v>
      </c>
      <c r="BM303" s="246" t="s">
        <v>444</v>
      </c>
    </row>
    <row r="304" s="2" customFormat="1">
      <c r="A304" s="39"/>
      <c r="B304" s="40"/>
      <c r="C304" s="41"/>
      <c r="D304" s="248" t="s">
        <v>152</v>
      </c>
      <c r="E304" s="41"/>
      <c r="F304" s="249" t="s">
        <v>445</v>
      </c>
      <c r="G304" s="41"/>
      <c r="H304" s="41"/>
      <c r="I304" s="145"/>
      <c r="J304" s="41"/>
      <c r="K304" s="41"/>
      <c r="L304" s="45"/>
      <c r="M304" s="250"/>
      <c r="N304" s="251"/>
      <c r="O304" s="92"/>
      <c r="P304" s="92"/>
      <c r="Q304" s="92"/>
      <c r="R304" s="92"/>
      <c r="S304" s="92"/>
      <c r="T304" s="93"/>
      <c r="U304" s="39"/>
      <c r="V304" s="39"/>
      <c r="W304" s="39"/>
      <c r="X304" s="39"/>
      <c r="Y304" s="39"/>
      <c r="Z304" s="39"/>
      <c r="AA304" s="39"/>
      <c r="AB304" s="39"/>
      <c r="AC304" s="39"/>
      <c r="AD304" s="39"/>
      <c r="AE304" s="39"/>
      <c r="AT304" s="18" t="s">
        <v>152</v>
      </c>
      <c r="AU304" s="18" t="s">
        <v>87</v>
      </c>
    </row>
    <row r="305" s="2" customFormat="1" ht="24" customHeight="1">
      <c r="A305" s="39"/>
      <c r="B305" s="40"/>
      <c r="C305" s="236" t="s">
        <v>446</v>
      </c>
      <c r="D305" s="236" t="s">
        <v>145</v>
      </c>
      <c r="E305" s="237" t="s">
        <v>447</v>
      </c>
      <c r="F305" s="238" t="s">
        <v>448</v>
      </c>
      <c r="G305" s="239" t="s">
        <v>176</v>
      </c>
      <c r="H305" s="240">
        <v>33.75</v>
      </c>
      <c r="I305" s="241"/>
      <c r="J305" s="240">
        <f>ROUND(I305*H305,2)</f>
        <v>0</v>
      </c>
      <c r="K305" s="238" t="s">
        <v>149</v>
      </c>
      <c r="L305" s="45"/>
      <c r="M305" s="242" t="s">
        <v>1</v>
      </c>
      <c r="N305" s="243" t="s">
        <v>42</v>
      </c>
      <c r="O305" s="92"/>
      <c r="P305" s="244">
        <f>O305*H305</f>
        <v>0</v>
      </c>
      <c r="Q305" s="244">
        <v>0</v>
      </c>
      <c r="R305" s="244">
        <f>Q305*H305</f>
        <v>0</v>
      </c>
      <c r="S305" s="244">
        <v>0</v>
      </c>
      <c r="T305" s="245">
        <f>S305*H305</f>
        <v>0</v>
      </c>
      <c r="U305" s="39"/>
      <c r="V305" s="39"/>
      <c r="W305" s="39"/>
      <c r="X305" s="39"/>
      <c r="Y305" s="39"/>
      <c r="Z305" s="39"/>
      <c r="AA305" s="39"/>
      <c r="AB305" s="39"/>
      <c r="AC305" s="39"/>
      <c r="AD305" s="39"/>
      <c r="AE305" s="39"/>
      <c r="AR305" s="246" t="s">
        <v>150</v>
      </c>
      <c r="AT305" s="246" t="s">
        <v>145</v>
      </c>
      <c r="AU305" s="246" t="s">
        <v>87</v>
      </c>
      <c r="AY305" s="18" t="s">
        <v>143</v>
      </c>
      <c r="BE305" s="247">
        <f>IF(N305="základní",J305,0)</f>
        <v>0</v>
      </c>
      <c r="BF305" s="247">
        <f>IF(N305="snížená",J305,0)</f>
        <v>0</v>
      </c>
      <c r="BG305" s="247">
        <f>IF(N305="zákl. přenesená",J305,0)</f>
        <v>0</v>
      </c>
      <c r="BH305" s="247">
        <f>IF(N305="sníž. přenesená",J305,0)</f>
        <v>0</v>
      </c>
      <c r="BI305" s="247">
        <f>IF(N305="nulová",J305,0)</f>
        <v>0</v>
      </c>
      <c r="BJ305" s="18" t="s">
        <v>85</v>
      </c>
      <c r="BK305" s="247">
        <f>ROUND(I305*H305,2)</f>
        <v>0</v>
      </c>
      <c r="BL305" s="18" t="s">
        <v>150</v>
      </c>
      <c r="BM305" s="246" t="s">
        <v>449</v>
      </c>
    </row>
    <row r="306" s="2" customFormat="1">
      <c r="A306" s="39"/>
      <c r="B306" s="40"/>
      <c r="C306" s="41"/>
      <c r="D306" s="248" t="s">
        <v>152</v>
      </c>
      <c r="E306" s="41"/>
      <c r="F306" s="249" t="s">
        <v>450</v>
      </c>
      <c r="G306" s="41"/>
      <c r="H306" s="41"/>
      <c r="I306" s="145"/>
      <c r="J306" s="41"/>
      <c r="K306" s="41"/>
      <c r="L306" s="45"/>
      <c r="M306" s="250"/>
      <c r="N306" s="251"/>
      <c r="O306" s="92"/>
      <c r="P306" s="92"/>
      <c r="Q306" s="92"/>
      <c r="R306" s="92"/>
      <c r="S306" s="92"/>
      <c r="T306" s="93"/>
      <c r="U306" s="39"/>
      <c r="V306" s="39"/>
      <c r="W306" s="39"/>
      <c r="X306" s="39"/>
      <c r="Y306" s="39"/>
      <c r="Z306" s="39"/>
      <c r="AA306" s="39"/>
      <c r="AB306" s="39"/>
      <c r="AC306" s="39"/>
      <c r="AD306" s="39"/>
      <c r="AE306" s="39"/>
      <c r="AT306" s="18" t="s">
        <v>152</v>
      </c>
      <c r="AU306" s="18" t="s">
        <v>87</v>
      </c>
    </row>
    <row r="307" s="2" customFormat="1" ht="36" customHeight="1">
      <c r="A307" s="39"/>
      <c r="B307" s="40"/>
      <c r="C307" s="236" t="s">
        <v>451</v>
      </c>
      <c r="D307" s="236" t="s">
        <v>145</v>
      </c>
      <c r="E307" s="237" t="s">
        <v>452</v>
      </c>
      <c r="F307" s="238" t="s">
        <v>453</v>
      </c>
      <c r="G307" s="239" t="s">
        <v>176</v>
      </c>
      <c r="H307" s="240">
        <v>270</v>
      </c>
      <c r="I307" s="241"/>
      <c r="J307" s="240">
        <f>ROUND(I307*H307,2)</f>
        <v>0</v>
      </c>
      <c r="K307" s="238" t="s">
        <v>149</v>
      </c>
      <c r="L307" s="45"/>
      <c r="M307" s="242" t="s">
        <v>1</v>
      </c>
      <c r="N307" s="243" t="s">
        <v>42</v>
      </c>
      <c r="O307" s="92"/>
      <c r="P307" s="244">
        <f>O307*H307</f>
        <v>0</v>
      </c>
      <c r="Q307" s="244">
        <v>0</v>
      </c>
      <c r="R307" s="244">
        <f>Q307*H307</f>
        <v>0</v>
      </c>
      <c r="S307" s="244">
        <v>0</v>
      </c>
      <c r="T307" s="245">
        <f>S307*H307</f>
        <v>0</v>
      </c>
      <c r="U307" s="39"/>
      <c r="V307" s="39"/>
      <c r="W307" s="39"/>
      <c r="X307" s="39"/>
      <c r="Y307" s="39"/>
      <c r="Z307" s="39"/>
      <c r="AA307" s="39"/>
      <c r="AB307" s="39"/>
      <c r="AC307" s="39"/>
      <c r="AD307" s="39"/>
      <c r="AE307" s="39"/>
      <c r="AR307" s="246" t="s">
        <v>150</v>
      </c>
      <c r="AT307" s="246" t="s">
        <v>145</v>
      </c>
      <c r="AU307" s="246" t="s">
        <v>87</v>
      </c>
      <c r="AY307" s="18" t="s">
        <v>143</v>
      </c>
      <c r="BE307" s="247">
        <f>IF(N307="základní",J307,0)</f>
        <v>0</v>
      </c>
      <c r="BF307" s="247">
        <f>IF(N307="snížená",J307,0)</f>
        <v>0</v>
      </c>
      <c r="BG307" s="247">
        <f>IF(N307="zákl. přenesená",J307,0)</f>
        <v>0</v>
      </c>
      <c r="BH307" s="247">
        <f>IF(N307="sníž. přenesená",J307,0)</f>
        <v>0</v>
      </c>
      <c r="BI307" s="247">
        <f>IF(N307="nulová",J307,0)</f>
        <v>0</v>
      </c>
      <c r="BJ307" s="18" t="s">
        <v>85</v>
      </c>
      <c r="BK307" s="247">
        <f>ROUND(I307*H307,2)</f>
        <v>0</v>
      </c>
      <c r="BL307" s="18" t="s">
        <v>150</v>
      </c>
      <c r="BM307" s="246" t="s">
        <v>454</v>
      </c>
    </row>
    <row r="308" s="2" customFormat="1">
      <c r="A308" s="39"/>
      <c r="B308" s="40"/>
      <c r="C308" s="41"/>
      <c r="D308" s="248" t="s">
        <v>152</v>
      </c>
      <c r="E308" s="41"/>
      <c r="F308" s="249" t="s">
        <v>450</v>
      </c>
      <c r="G308" s="41"/>
      <c r="H308" s="41"/>
      <c r="I308" s="145"/>
      <c r="J308" s="41"/>
      <c r="K308" s="41"/>
      <c r="L308" s="45"/>
      <c r="M308" s="250"/>
      <c r="N308" s="251"/>
      <c r="O308" s="92"/>
      <c r="P308" s="92"/>
      <c r="Q308" s="92"/>
      <c r="R308" s="92"/>
      <c r="S308" s="92"/>
      <c r="T308" s="93"/>
      <c r="U308" s="39"/>
      <c r="V308" s="39"/>
      <c r="W308" s="39"/>
      <c r="X308" s="39"/>
      <c r="Y308" s="39"/>
      <c r="Z308" s="39"/>
      <c r="AA308" s="39"/>
      <c r="AB308" s="39"/>
      <c r="AC308" s="39"/>
      <c r="AD308" s="39"/>
      <c r="AE308" s="39"/>
      <c r="AT308" s="18" t="s">
        <v>152</v>
      </c>
      <c r="AU308" s="18" t="s">
        <v>87</v>
      </c>
    </row>
    <row r="309" s="14" customFormat="1">
      <c r="A309" s="14"/>
      <c r="B309" s="262"/>
      <c r="C309" s="263"/>
      <c r="D309" s="248" t="s">
        <v>154</v>
      </c>
      <c r="E309" s="263"/>
      <c r="F309" s="265" t="s">
        <v>455</v>
      </c>
      <c r="G309" s="263"/>
      <c r="H309" s="266">
        <v>270</v>
      </c>
      <c r="I309" s="267"/>
      <c r="J309" s="263"/>
      <c r="K309" s="263"/>
      <c r="L309" s="268"/>
      <c r="M309" s="269"/>
      <c r="N309" s="270"/>
      <c r="O309" s="270"/>
      <c r="P309" s="270"/>
      <c r="Q309" s="270"/>
      <c r="R309" s="270"/>
      <c r="S309" s="270"/>
      <c r="T309" s="271"/>
      <c r="U309" s="14"/>
      <c r="V309" s="14"/>
      <c r="W309" s="14"/>
      <c r="X309" s="14"/>
      <c r="Y309" s="14"/>
      <c r="Z309" s="14"/>
      <c r="AA309" s="14"/>
      <c r="AB309" s="14"/>
      <c r="AC309" s="14"/>
      <c r="AD309" s="14"/>
      <c r="AE309" s="14"/>
      <c r="AT309" s="272" t="s">
        <v>154</v>
      </c>
      <c r="AU309" s="272" t="s">
        <v>87</v>
      </c>
      <c r="AV309" s="14" t="s">
        <v>87</v>
      </c>
      <c r="AW309" s="14" t="s">
        <v>4</v>
      </c>
      <c r="AX309" s="14" t="s">
        <v>85</v>
      </c>
      <c r="AY309" s="272" t="s">
        <v>143</v>
      </c>
    </row>
    <row r="310" s="2" customFormat="1" ht="36" customHeight="1">
      <c r="A310" s="39"/>
      <c r="B310" s="40"/>
      <c r="C310" s="236" t="s">
        <v>456</v>
      </c>
      <c r="D310" s="236" t="s">
        <v>145</v>
      </c>
      <c r="E310" s="237" t="s">
        <v>457</v>
      </c>
      <c r="F310" s="238" t="s">
        <v>458</v>
      </c>
      <c r="G310" s="239" t="s">
        <v>176</v>
      </c>
      <c r="H310" s="240">
        <v>33.75</v>
      </c>
      <c r="I310" s="241"/>
      <c r="J310" s="240">
        <f>ROUND(I310*H310,2)</f>
        <v>0</v>
      </c>
      <c r="K310" s="238" t="s">
        <v>149</v>
      </c>
      <c r="L310" s="45"/>
      <c r="M310" s="242" t="s">
        <v>1</v>
      </c>
      <c r="N310" s="243" t="s">
        <v>42</v>
      </c>
      <c r="O310" s="92"/>
      <c r="P310" s="244">
        <f>O310*H310</f>
        <v>0</v>
      </c>
      <c r="Q310" s="244">
        <v>0</v>
      </c>
      <c r="R310" s="244">
        <f>Q310*H310</f>
        <v>0</v>
      </c>
      <c r="S310" s="244">
        <v>0</v>
      </c>
      <c r="T310" s="245">
        <f>S310*H310</f>
        <v>0</v>
      </c>
      <c r="U310" s="39"/>
      <c r="V310" s="39"/>
      <c r="W310" s="39"/>
      <c r="X310" s="39"/>
      <c r="Y310" s="39"/>
      <c r="Z310" s="39"/>
      <c r="AA310" s="39"/>
      <c r="AB310" s="39"/>
      <c r="AC310" s="39"/>
      <c r="AD310" s="39"/>
      <c r="AE310" s="39"/>
      <c r="AR310" s="246" t="s">
        <v>150</v>
      </c>
      <c r="AT310" s="246" t="s">
        <v>145</v>
      </c>
      <c r="AU310" s="246" t="s">
        <v>87</v>
      </c>
      <c r="AY310" s="18" t="s">
        <v>143</v>
      </c>
      <c r="BE310" s="247">
        <f>IF(N310="základní",J310,0)</f>
        <v>0</v>
      </c>
      <c r="BF310" s="247">
        <f>IF(N310="snížená",J310,0)</f>
        <v>0</v>
      </c>
      <c r="BG310" s="247">
        <f>IF(N310="zákl. přenesená",J310,0)</f>
        <v>0</v>
      </c>
      <c r="BH310" s="247">
        <f>IF(N310="sníž. přenesená",J310,0)</f>
        <v>0</v>
      </c>
      <c r="BI310" s="247">
        <f>IF(N310="nulová",J310,0)</f>
        <v>0</v>
      </c>
      <c r="BJ310" s="18" t="s">
        <v>85</v>
      </c>
      <c r="BK310" s="247">
        <f>ROUND(I310*H310,2)</f>
        <v>0</v>
      </c>
      <c r="BL310" s="18" t="s">
        <v>150</v>
      </c>
      <c r="BM310" s="246" t="s">
        <v>459</v>
      </c>
    </row>
    <row r="311" s="2" customFormat="1">
      <c r="A311" s="39"/>
      <c r="B311" s="40"/>
      <c r="C311" s="41"/>
      <c r="D311" s="248" t="s">
        <v>152</v>
      </c>
      <c r="E311" s="41"/>
      <c r="F311" s="249" t="s">
        <v>460</v>
      </c>
      <c r="G311" s="41"/>
      <c r="H311" s="41"/>
      <c r="I311" s="145"/>
      <c r="J311" s="41"/>
      <c r="K311" s="41"/>
      <c r="L311" s="45"/>
      <c r="M311" s="250"/>
      <c r="N311" s="251"/>
      <c r="O311" s="92"/>
      <c r="P311" s="92"/>
      <c r="Q311" s="92"/>
      <c r="R311" s="92"/>
      <c r="S311" s="92"/>
      <c r="T311" s="93"/>
      <c r="U311" s="39"/>
      <c r="V311" s="39"/>
      <c r="W311" s="39"/>
      <c r="X311" s="39"/>
      <c r="Y311" s="39"/>
      <c r="Z311" s="39"/>
      <c r="AA311" s="39"/>
      <c r="AB311" s="39"/>
      <c r="AC311" s="39"/>
      <c r="AD311" s="39"/>
      <c r="AE311" s="39"/>
      <c r="AT311" s="18" t="s">
        <v>152</v>
      </c>
      <c r="AU311" s="18" t="s">
        <v>87</v>
      </c>
    </row>
    <row r="312" s="12" customFormat="1" ht="22.8" customHeight="1">
      <c r="A312" s="12"/>
      <c r="B312" s="220"/>
      <c r="C312" s="221"/>
      <c r="D312" s="222" t="s">
        <v>76</v>
      </c>
      <c r="E312" s="234" t="s">
        <v>461</v>
      </c>
      <c r="F312" s="234" t="s">
        <v>462</v>
      </c>
      <c r="G312" s="221"/>
      <c r="H312" s="221"/>
      <c r="I312" s="224"/>
      <c r="J312" s="235">
        <f>BK312</f>
        <v>0</v>
      </c>
      <c r="K312" s="221"/>
      <c r="L312" s="226"/>
      <c r="M312" s="227"/>
      <c r="N312" s="228"/>
      <c r="O312" s="228"/>
      <c r="P312" s="229">
        <f>SUM(P313:P314)</f>
        <v>0</v>
      </c>
      <c r="Q312" s="228"/>
      <c r="R312" s="229">
        <f>SUM(R313:R314)</f>
        <v>0</v>
      </c>
      <c r="S312" s="228"/>
      <c r="T312" s="230">
        <f>SUM(T313:T314)</f>
        <v>0</v>
      </c>
      <c r="U312" s="12"/>
      <c r="V312" s="12"/>
      <c r="W312" s="12"/>
      <c r="X312" s="12"/>
      <c r="Y312" s="12"/>
      <c r="Z312" s="12"/>
      <c r="AA312" s="12"/>
      <c r="AB312" s="12"/>
      <c r="AC312" s="12"/>
      <c r="AD312" s="12"/>
      <c r="AE312" s="12"/>
      <c r="AR312" s="231" t="s">
        <v>85</v>
      </c>
      <c r="AT312" s="232" t="s">
        <v>76</v>
      </c>
      <c r="AU312" s="232" t="s">
        <v>85</v>
      </c>
      <c r="AY312" s="231" t="s">
        <v>143</v>
      </c>
      <c r="BK312" s="233">
        <f>SUM(BK313:BK314)</f>
        <v>0</v>
      </c>
    </row>
    <row r="313" s="2" customFormat="1" ht="48" customHeight="1">
      <c r="A313" s="39"/>
      <c r="B313" s="40"/>
      <c r="C313" s="236" t="s">
        <v>463</v>
      </c>
      <c r="D313" s="236" t="s">
        <v>145</v>
      </c>
      <c r="E313" s="237" t="s">
        <v>464</v>
      </c>
      <c r="F313" s="238" t="s">
        <v>465</v>
      </c>
      <c r="G313" s="239" t="s">
        <v>176</v>
      </c>
      <c r="H313" s="240">
        <v>32.770000000000003</v>
      </c>
      <c r="I313" s="241"/>
      <c r="J313" s="240">
        <f>ROUND(I313*H313,2)</f>
        <v>0</v>
      </c>
      <c r="K313" s="238" t="s">
        <v>149</v>
      </c>
      <c r="L313" s="45"/>
      <c r="M313" s="242" t="s">
        <v>1</v>
      </c>
      <c r="N313" s="243" t="s">
        <v>42</v>
      </c>
      <c r="O313" s="92"/>
      <c r="P313" s="244">
        <f>O313*H313</f>
        <v>0</v>
      </c>
      <c r="Q313" s="244">
        <v>0</v>
      </c>
      <c r="R313" s="244">
        <f>Q313*H313</f>
        <v>0</v>
      </c>
      <c r="S313" s="244">
        <v>0</v>
      </c>
      <c r="T313" s="245">
        <f>S313*H313</f>
        <v>0</v>
      </c>
      <c r="U313" s="39"/>
      <c r="V313" s="39"/>
      <c r="W313" s="39"/>
      <c r="X313" s="39"/>
      <c r="Y313" s="39"/>
      <c r="Z313" s="39"/>
      <c r="AA313" s="39"/>
      <c r="AB313" s="39"/>
      <c r="AC313" s="39"/>
      <c r="AD313" s="39"/>
      <c r="AE313" s="39"/>
      <c r="AR313" s="246" t="s">
        <v>150</v>
      </c>
      <c r="AT313" s="246" t="s">
        <v>145</v>
      </c>
      <c r="AU313" s="246" t="s">
        <v>87</v>
      </c>
      <c r="AY313" s="18" t="s">
        <v>143</v>
      </c>
      <c r="BE313" s="247">
        <f>IF(N313="základní",J313,0)</f>
        <v>0</v>
      </c>
      <c r="BF313" s="247">
        <f>IF(N313="snížená",J313,0)</f>
        <v>0</v>
      </c>
      <c r="BG313" s="247">
        <f>IF(N313="zákl. přenesená",J313,0)</f>
        <v>0</v>
      </c>
      <c r="BH313" s="247">
        <f>IF(N313="sníž. přenesená",J313,0)</f>
        <v>0</v>
      </c>
      <c r="BI313" s="247">
        <f>IF(N313="nulová",J313,0)</f>
        <v>0</v>
      </c>
      <c r="BJ313" s="18" t="s">
        <v>85</v>
      </c>
      <c r="BK313" s="247">
        <f>ROUND(I313*H313,2)</f>
        <v>0</v>
      </c>
      <c r="BL313" s="18" t="s">
        <v>150</v>
      </c>
      <c r="BM313" s="246" t="s">
        <v>466</v>
      </c>
    </row>
    <row r="314" s="2" customFormat="1">
      <c r="A314" s="39"/>
      <c r="B314" s="40"/>
      <c r="C314" s="41"/>
      <c r="D314" s="248" t="s">
        <v>152</v>
      </c>
      <c r="E314" s="41"/>
      <c r="F314" s="249" t="s">
        <v>467</v>
      </c>
      <c r="G314" s="41"/>
      <c r="H314" s="41"/>
      <c r="I314" s="145"/>
      <c r="J314" s="41"/>
      <c r="K314" s="41"/>
      <c r="L314" s="45"/>
      <c r="M314" s="250"/>
      <c r="N314" s="251"/>
      <c r="O314" s="92"/>
      <c r="P314" s="92"/>
      <c r="Q314" s="92"/>
      <c r="R314" s="92"/>
      <c r="S314" s="92"/>
      <c r="T314" s="93"/>
      <c r="U314" s="39"/>
      <c r="V314" s="39"/>
      <c r="W314" s="39"/>
      <c r="X314" s="39"/>
      <c r="Y314" s="39"/>
      <c r="Z314" s="39"/>
      <c r="AA314" s="39"/>
      <c r="AB314" s="39"/>
      <c r="AC314" s="39"/>
      <c r="AD314" s="39"/>
      <c r="AE314" s="39"/>
      <c r="AT314" s="18" t="s">
        <v>152</v>
      </c>
      <c r="AU314" s="18" t="s">
        <v>87</v>
      </c>
    </row>
    <row r="315" s="12" customFormat="1" ht="25.92" customHeight="1">
      <c r="A315" s="12"/>
      <c r="B315" s="220"/>
      <c r="C315" s="221"/>
      <c r="D315" s="222" t="s">
        <v>76</v>
      </c>
      <c r="E315" s="223" t="s">
        <v>468</v>
      </c>
      <c r="F315" s="223" t="s">
        <v>469</v>
      </c>
      <c r="G315" s="221"/>
      <c r="H315" s="221"/>
      <c r="I315" s="224"/>
      <c r="J315" s="225">
        <f>BK315</f>
        <v>0</v>
      </c>
      <c r="K315" s="221"/>
      <c r="L315" s="226"/>
      <c r="M315" s="227"/>
      <c r="N315" s="228"/>
      <c r="O315" s="228"/>
      <c r="P315" s="229">
        <f>P316+P345+P366+P416+P451+P493+P505</f>
        <v>0</v>
      </c>
      <c r="Q315" s="228"/>
      <c r="R315" s="229">
        <f>R316+R345+R366+R416+R451+R493+R505</f>
        <v>9.022420674779001</v>
      </c>
      <c r="S315" s="228"/>
      <c r="T315" s="230">
        <f>T316+T345+T366+T416+T451+T493+T505</f>
        <v>4.3645243000000002</v>
      </c>
      <c r="U315" s="12"/>
      <c r="V315" s="12"/>
      <c r="W315" s="12"/>
      <c r="X315" s="12"/>
      <c r="Y315" s="12"/>
      <c r="Z315" s="12"/>
      <c r="AA315" s="12"/>
      <c r="AB315" s="12"/>
      <c r="AC315" s="12"/>
      <c r="AD315" s="12"/>
      <c r="AE315" s="12"/>
      <c r="AR315" s="231" t="s">
        <v>85</v>
      </c>
      <c r="AT315" s="232" t="s">
        <v>76</v>
      </c>
      <c r="AU315" s="232" t="s">
        <v>77</v>
      </c>
      <c r="AY315" s="231" t="s">
        <v>143</v>
      </c>
      <c r="BK315" s="233">
        <f>BK316+BK345+BK366+BK416+BK451+BK493+BK505</f>
        <v>0</v>
      </c>
    </row>
    <row r="316" s="12" customFormat="1" ht="22.8" customHeight="1">
      <c r="A316" s="12"/>
      <c r="B316" s="220"/>
      <c r="C316" s="221"/>
      <c r="D316" s="222" t="s">
        <v>76</v>
      </c>
      <c r="E316" s="234" t="s">
        <v>470</v>
      </c>
      <c r="F316" s="234" t="s">
        <v>471</v>
      </c>
      <c r="G316" s="221"/>
      <c r="H316" s="221"/>
      <c r="I316" s="224"/>
      <c r="J316" s="235">
        <f>BK316</f>
        <v>0</v>
      </c>
      <c r="K316" s="221"/>
      <c r="L316" s="226"/>
      <c r="M316" s="227"/>
      <c r="N316" s="228"/>
      <c r="O316" s="228"/>
      <c r="P316" s="229">
        <f>SUM(P317:P344)</f>
        <v>0</v>
      </c>
      <c r="Q316" s="228"/>
      <c r="R316" s="229">
        <f>SUM(R317:R344)</f>
        <v>1.7825131000000001</v>
      </c>
      <c r="S316" s="228"/>
      <c r="T316" s="230">
        <f>SUM(T317:T344)</f>
        <v>0.20999999999999999</v>
      </c>
      <c r="U316" s="12"/>
      <c r="V316" s="12"/>
      <c r="W316" s="12"/>
      <c r="X316" s="12"/>
      <c r="Y316" s="12"/>
      <c r="Z316" s="12"/>
      <c r="AA316" s="12"/>
      <c r="AB316" s="12"/>
      <c r="AC316" s="12"/>
      <c r="AD316" s="12"/>
      <c r="AE316" s="12"/>
      <c r="AR316" s="231" t="s">
        <v>87</v>
      </c>
      <c r="AT316" s="232" t="s">
        <v>76</v>
      </c>
      <c r="AU316" s="232" t="s">
        <v>85</v>
      </c>
      <c r="AY316" s="231" t="s">
        <v>143</v>
      </c>
      <c r="BK316" s="233">
        <f>SUM(BK317:BK344)</f>
        <v>0</v>
      </c>
    </row>
    <row r="317" s="2" customFormat="1" ht="36" customHeight="1">
      <c r="A317" s="39"/>
      <c r="B317" s="40"/>
      <c r="C317" s="236" t="s">
        <v>472</v>
      </c>
      <c r="D317" s="236" t="s">
        <v>145</v>
      </c>
      <c r="E317" s="237" t="s">
        <v>473</v>
      </c>
      <c r="F317" s="238" t="s">
        <v>474</v>
      </c>
      <c r="G317" s="239" t="s">
        <v>184</v>
      </c>
      <c r="H317" s="240">
        <v>163.83000000000001</v>
      </c>
      <c r="I317" s="241"/>
      <c r="J317" s="240">
        <f>ROUND(I317*H317,2)</f>
        <v>0</v>
      </c>
      <c r="K317" s="238" t="s">
        <v>149</v>
      </c>
      <c r="L317" s="45"/>
      <c r="M317" s="242" t="s">
        <v>1</v>
      </c>
      <c r="N317" s="243" t="s">
        <v>42</v>
      </c>
      <c r="O317" s="92"/>
      <c r="P317" s="244">
        <f>O317*H317</f>
        <v>0</v>
      </c>
      <c r="Q317" s="244">
        <v>0.00139</v>
      </c>
      <c r="R317" s="244">
        <f>Q317*H317</f>
        <v>0.2277237</v>
      </c>
      <c r="S317" s="244">
        <v>0</v>
      </c>
      <c r="T317" s="245">
        <f>S317*H317</f>
        <v>0</v>
      </c>
      <c r="U317" s="39"/>
      <c r="V317" s="39"/>
      <c r="W317" s="39"/>
      <c r="X317" s="39"/>
      <c r="Y317" s="39"/>
      <c r="Z317" s="39"/>
      <c r="AA317" s="39"/>
      <c r="AB317" s="39"/>
      <c r="AC317" s="39"/>
      <c r="AD317" s="39"/>
      <c r="AE317" s="39"/>
      <c r="AR317" s="246" t="s">
        <v>282</v>
      </c>
      <c r="AT317" s="246" t="s">
        <v>145</v>
      </c>
      <c r="AU317" s="246" t="s">
        <v>87</v>
      </c>
      <c r="AY317" s="18" t="s">
        <v>143</v>
      </c>
      <c r="BE317" s="247">
        <f>IF(N317="základní",J317,0)</f>
        <v>0</v>
      </c>
      <c r="BF317" s="247">
        <f>IF(N317="snížená",J317,0)</f>
        <v>0</v>
      </c>
      <c r="BG317" s="247">
        <f>IF(N317="zákl. přenesená",J317,0)</f>
        <v>0</v>
      </c>
      <c r="BH317" s="247">
        <f>IF(N317="sníž. přenesená",J317,0)</f>
        <v>0</v>
      </c>
      <c r="BI317" s="247">
        <f>IF(N317="nulová",J317,0)</f>
        <v>0</v>
      </c>
      <c r="BJ317" s="18" t="s">
        <v>85</v>
      </c>
      <c r="BK317" s="247">
        <f>ROUND(I317*H317,2)</f>
        <v>0</v>
      </c>
      <c r="BL317" s="18" t="s">
        <v>282</v>
      </c>
      <c r="BM317" s="246" t="s">
        <v>475</v>
      </c>
    </row>
    <row r="318" s="14" customFormat="1">
      <c r="A318" s="14"/>
      <c r="B318" s="262"/>
      <c r="C318" s="263"/>
      <c r="D318" s="248" t="s">
        <v>154</v>
      </c>
      <c r="E318" s="264" t="s">
        <v>1</v>
      </c>
      <c r="F318" s="265" t="s">
        <v>476</v>
      </c>
      <c r="G318" s="263"/>
      <c r="H318" s="266">
        <v>5.5800000000000001</v>
      </c>
      <c r="I318" s="267"/>
      <c r="J318" s="263"/>
      <c r="K318" s="263"/>
      <c r="L318" s="268"/>
      <c r="M318" s="269"/>
      <c r="N318" s="270"/>
      <c r="O318" s="270"/>
      <c r="P318" s="270"/>
      <c r="Q318" s="270"/>
      <c r="R318" s="270"/>
      <c r="S318" s="270"/>
      <c r="T318" s="271"/>
      <c r="U318" s="14"/>
      <c r="V318" s="14"/>
      <c r="W318" s="14"/>
      <c r="X318" s="14"/>
      <c r="Y318" s="14"/>
      <c r="Z318" s="14"/>
      <c r="AA318" s="14"/>
      <c r="AB318" s="14"/>
      <c r="AC318" s="14"/>
      <c r="AD318" s="14"/>
      <c r="AE318" s="14"/>
      <c r="AT318" s="272" t="s">
        <v>154</v>
      </c>
      <c r="AU318" s="272" t="s">
        <v>87</v>
      </c>
      <c r="AV318" s="14" t="s">
        <v>87</v>
      </c>
      <c r="AW318" s="14" t="s">
        <v>32</v>
      </c>
      <c r="AX318" s="14" t="s">
        <v>77</v>
      </c>
      <c r="AY318" s="272" t="s">
        <v>143</v>
      </c>
    </row>
    <row r="319" s="14" customFormat="1">
      <c r="A319" s="14"/>
      <c r="B319" s="262"/>
      <c r="C319" s="263"/>
      <c r="D319" s="248" t="s">
        <v>154</v>
      </c>
      <c r="E319" s="264" t="s">
        <v>1</v>
      </c>
      <c r="F319" s="265" t="s">
        <v>477</v>
      </c>
      <c r="G319" s="263"/>
      <c r="H319" s="266">
        <v>6.9400000000000004</v>
      </c>
      <c r="I319" s="267"/>
      <c r="J319" s="263"/>
      <c r="K319" s="263"/>
      <c r="L319" s="268"/>
      <c r="M319" s="269"/>
      <c r="N319" s="270"/>
      <c r="O319" s="270"/>
      <c r="P319" s="270"/>
      <c r="Q319" s="270"/>
      <c r="R319" s="270"/>
      <c r="S319" s="270"/>
      <c r="T319" s="271"/>
      <c r="U319" s="14"/>
      <c r="V319" s="14"/>
      <c r="W319" s="14"/>
      <c r="X319" s="14"/>
      <c r="Y319" s="14"/>
      <c r="Z319" s="14"/>
      <c r="AA319" s="14"/>
      <c r="AB319" s="14"/>
      <c r="AC319" s="14"/>
      <c r="AD319" s="14"/>
      <c r="AE319" s="14"/>
      <c r="AT319" s="272" t="s">
        <v>154</v>
      </c>
      <c r="AU319" s="272" t="s">
        <v>87</v>
      </c>
      <c r="AV319" s="14" t="s">
        <v>87</v>
      </c>
      <c r="AW319" s="14" t="s">
        <v>32</v>
      </c>
      <c r="AX319" s="14" t="s">
        <v>77</v>
      </c>
      <c r="AY319" s="272" t="s">
        <v>143</v>
      </c>
    </row>
    <row r="320" s="14" customFormat="1">
      <c r="A320" s="14"/>
      <c r="B320" s="262"/>
      <c r="C320" s="263"/>
      <c r="D320" s="248" t="s">
        <v>154</v>
      </c>
      <c r="E320" s="264" t="s">
        <v>1</v>
      </c>
      <c r="F320" s="265" t="s">
        <v>478</v>
      </c>
      <c r="G320" s="263"/>
      <c r="H320" s="266">
        <v>40.460000000000001</v>
      </c>
      <c r="I320" s="267"/>
      <c r="J320" s="263"/>
      <c r="K320" s="263"/>
      <c r="L320" s="268"/>
      <c r="M320" s="269"/>
      <c r="N320" s="270"/>
      <c r="O320" s="270"/>
      <c r="P320" s="270"/>
      <c r="Q320" s="270"/>
      <c r="R320" s="270"/>
      <c r="S320" s="270"/>
      <c r="T320" s="271"/>
      <c r="U320" s="14"/>
      <c r="V320" s="14"/>
      <c r="W320" s="14"/>
      <c r="X320" s="14"/>
      <c r="Y320" s="14"/>
      <c r="Z320" s="14"/>
      <c r="AA320" s="14"/>
      <c r="AB320" s="14"/>
      <c r="AC320" s="14"/>
      <c r="AD320" s="14"/>
      <c r="AE320" s="14"/>
      <c r="AT320" s="272" t="s">
        <v>154</v>
      </c>
      <c r="AU320" s="272" t="s">
        <v>87</v>
      </c>
      <c r="AV320" s="14" t="s">
        <v>87</v>
      </c>
      <c r="AW320" s="14" t="s">
        <v>32</v>
      </c>
      <c r="AX320" s="14" t="s">
        <v>77</v>
      </c>
      <c r="AY320" s="272" t="s">
        <v>143</v>
      </c>
    </row>
    <row r="321" s="14" customFormat="1">
      <c r="A321" s="14"/>
      <c r="B321" s="262"/>
      <c r="C321" s="263"/>
      <c r="D321" s="248" t="s">
        <v>154</v>
      </c>
      <c r="E321" s="264" t="s">
        <v>1</v>
      </c>
      <c r="F321" s="265" t="s">
        <v>479</v>
      </c>
      <c r="G321" s="263"/>
      <c r="H321" s="266">
        <v>38.549999999999997</v>
      </c>
      <c r="I321" s="267"/>
      <c r="J321" s="263"/>
      <c r="K321" s="263"/>
      <c r="L321" s="268"/>
      <c r="M321" s="269"/>
      <c r="N321" s="270"/>
      <c r="O321" s="270"/>
      <c r="P321" s="270"/>
      <c r="Q321" s="270"/>
      <c r="R321" s="270"/>
      <c r="S321" s="270"/>
      <c r="T321" s="271"/>
      <c r="U321" s="14"/>
      <c r="V321" s="14"/>
      <c r="W321" s="14"/>
      <c r="X321" s="14"/>
      <c r="Y321" s="14"/>
      <c r="Z321" s="14"/>
      <c r="AA321" s="14"/>
      <c r="AB321" s="14"/>
      <c r="AC321" s="14"/>
      <c r="AD321" s="14"/>
      <c r="AE321" s="14"/>
      <c r="AT321" s="272" t="s">
        <v>154</v>
      </c>
      <c r="AU321" s="272" t="s">
        <v>87</v>
      </c>
      <c r="AV321" s="14" t="s">
        <v>87</v>
      </c>
      <c r="AW321" s="14" t="s">
        <v>32</v>
      </c>
      <c r="AX321" s="14" t="s">
        <v>77</v>
      </c>
      <c r="AY321" s="272" t="s">
        <v>143</v>
      </c>
    </row>
    <row r="322" s="14" customFormat="1">
      <c r="A322" s="14"/>
      <c r="B322" s="262"/>
      <c r="C322" s="263"/>
      <c r="D322" s="248" t="s">
        <v>154</v>
      </c>
      <c r="E322" s="264" t="s">
        <v>1</v>
      </c>
      <c r="F322" s="265" t="s">
        <v>480</v>
      </c>
      <c r="G322" s="263"/>
      <c r="H322" s="266">
        <v>48.899999999999999</v>
      </c>
      <c r="I322" s="267"/>
      <c r="J322" s="263"/>
      <c r="K322" s="263"/>
      <c r="L322" s="268"/>
      <c r="M322" s="269"/>
      <c r="N322" s="270"/>
      <c r="O322" s="270"/>
      <c r="P322" s="270"/>
      <c r="Q322" s="270"/>
      <c r="R322" s="270"/>
      <c r="S322" s="270"/>
      <c r="T322" s="271"/>
      <c r="U322" s="14"/>
      <c r="V322" s="14"/>
      <c r="W322" s="14"/>
      <c r="X322" s="14"/>
      <c r="Y322" s="14"/>
      <c r="Z322" s="14"/>
      <c r="AA322" s="14"/>
      <c r="AB322" s="14"/>
      <c r="AC322" s="14"/>
      <c r="AD322" s="14"/>
      <c r="AE322" s="14"/>
      <c r="AT322" s="272" t="s">
        <v>154</v>
      </c>
      <c r="AU322" s="272" t="s">
        <v>87</v>
      </c>
      <c r="AV322" s="14" t="s">
        <v>87</v>
      </c>
      <c r="AW322" s="14" t="s">
        <v>32</v>
      </c>
      <c r="AX322" s="14" t="s">
        <v>77</v>
      </c>
      <c r="AY322" s="272" t="s">
        <v>143</v>
      </c>
    </row>
    <row r="323" s="14" customFormat="1">
      <c r="A323" s="14"/>
      <c r="B323" s="262"/>
      <c r="C323" s="263"/>
      <c r="D323" s="248" t="s">
        <v>154</v>
      </c>
      <c r="E323" s="264" t="s">
        <v>1</v>
      </c>
      <c r="F323" s="265" t="s">
        <v>481</v>
      </c>
      <c r="G323" s="263"/>
      <c r="H323" s="266">
        <v>6.1500000000000004</v>
      </c>
      <c r="I323" s="267"/>
      <c r="J323" s="263"/>
      <c r="K323" s="263"/>
      <c r="L323" s="268"/>
      <c r="M323" s="269"/>
      <c r="N323" s="270"/>
      <c r="O323" s="270"/>
      <c r="P323" s="270"/>
      <c r="Q323" s="270"/>
      <c r="R323" s="270"/>
      <c r="S323" s="270"/>
      <c r="T323" s="271"/>
      <c r="U323" s="14"/>
      <c r="V323" s="14"/>
      <c r="W323" s="14"/>
      <c r="X323" s="14"/>
      <c r="Y323" s="14"/>
      <c r="Z323" s="14"/>
      <c r="AA323" s="14"/>
      <c r="AB323" s="14"/>
      <c r="AC323" s="14"/>
      <c r="AD323" s="14"/>
      <c r="AE323" s="14"/>
      <c r="AT323" s="272" t="s">
        <v>154</v>
      </c>
      <c r="AU323" s="272" t="s">
        <v>87</v>
      </c>
      <c r="AV323" s="14" t="s">
        <v>87</v>
      </c>
      <c r="AW323" s="14" t="s">
        <v>32</v>
      </c>
      <c r="AX323" s="14" t="s">
        <v>77</v>
      </c>
      <c r="AY323" s="272" t="s">
        <v>143</v>
      </c>
    </row>
    <row r="324" s="14" customFormat="1">
      <c r="A324" s="14"/>
      <c r="B324" s="262"/>
      <c r="C324" s="263"/>
      <c r="D324" s="248" t="s">
        <v>154</v>
      </c>
      <c r="E324" s="264" t="s">
        <v>1</v>
      </c>
      <c r="F324" s="265" t="s">
        <v>482</v>
      </c>
      <c r="G324" s="263"/>
      <c r="H324" s="266">
        <v>5.6799999999999997</v>
      </c>
      <c r="I324" s="267"/>
      <c r="J324" s="263"/>
      <c r="K324" s="263"/>
      <c r="L324" s="268"/>
      <c r="M324" s="269"/>
      <c r="N324" s="270"/>
      <c r="O324" s="270"/>
      <c r="P324" s="270"/>
      <c r="Q324" s="270"/>
      <c r="R324" s="270"/>
      <c r="S324" s="270"/>
      <c r="T324" s="271"/>
      <c r="U324" s="14"/>
      <c r="V324" s="14"/>
      <c r="W324" s="14"/>
      <c r="X324" s="14"/>
      <c r="Y324" s="14"/>
      <c r="Z324" s="14"/>
      <c r="AA324" s="14"/>
      <c r="AB324" s="14"/>
      <c r="AC324" s="14"/>
      <c r="AD324" s="14"/>
      <c r="AE324" s="14"/>
      <c r="AT324" s="272" t="s">
        <v>154</v>
      </c>
      <c r="AU324" s="272" t="s">
        <v>87</v>
      </c>
      <c r="AV324" s="14" t="s">
        <v>87</v>
      </c>
      <c r="AW324" s="14" t="s">
        <v>32</v>
      </c>
      <c r="AX324" s="14" t="s">
        <v>77</v>
      </c>
      <c r="AY324" s="272" t="s">
        <v>143</v>
      </c>
    </row>
    <row r="325" s="14" customFormat="1">
      <c r="A325" s="14"/>
      <c r="B325" s="262"/>
      <c r="C325" s="263"/>
      <c r="D325" s="248" t="s">
        <v>154</v>
      </c>
      <c r="E325" s="264" t="s">
        <v>1</v>
      </c>
      <c r="F325" s="265" t="s">
        <v>483</v>
      </c>
      <c r="G325" s="263"/>
      <c r="H325" s="266">
        <v>6.54</v>
      </c>
      <c r="I325" s="267"/>
      <c r="J325" s="263"/>
      <c r="K325" s="263"/>
      <c r="L325" s="268"/>
      <c r="M325" s="269"/>
      <c r="N325" s="270"/>
      <c r="O325" s="270"/>
      <c r="P325" s="270"/>
      <c r="Q325" s="270"/>
      <c r="R325" s="270"/>
      <c r="S325" s="270"/>
      <c r="T325" s="271"/>
      <c r="U325" s="14"/>
      <c r="V325" s="14"/>
      <c r="W325" s="14"/>
      <c r="X325" s="14"/>
      <c r="Y325" s="14"/>
      <c r="Z325" s="14"/>
      <c r="AA325" s="14"/>
      <c r="AB325" s="14"/>
      <c r="AC325" s="14"/>
      <c r="AD325" s="14"/>
      <c r="AE325" s="14"/>
      <c r="AT325" s="272" t="s">
        <v>154</v>
      </c>
      <c r="AU325" s="272" t="s">
        <v>87</v>
      </c>
      <c r="AV325" s="14" t="s">
        <v>87</v>
      </c>
      <c r="AW325" s="14" t="s">
        <v>32</v>
      </c>
      <c r="AX325" s="14" t="s">
        <v>77</v>
      </c>
      <c r="AY325" s="272" t="s">
        <v>143</v>
      </c>
    </row>
    <row r="326" s="14" customFormat="1">
      <c r="A326" s="14"/>
      <c r="B326" s="262"/>
      <c r="C326" s="263"/>
      <c r="D326" s="248" t="s">
        <v>154</v>
      </c>
      <c r="E326" s="264" t="s">
        <v>1</v>
      </c>
      <c r="F326" s="265" t="s">
        <v>484</v>
      </c>
      <c r="G326" s="263"/>
      <c r="H326" s="266">
        <v>5.0300000000000002</v>
      </c>
      <c r="I326" s="267"/>
      <c r="J326" s="263"/>
      <c r="K326" s="263"/>
      <c r="L326" s="268"/>
      <c r="M326" s="269"/>
      <c r="N326" s="270"/>
      <c r="O326" s="270"/>
      <c r="P326" s="270"/>
      <c r="Q326" s="270"/>
      <c r="R326" s="270"/>
      <c r="S326" s="270"/>
      <c r="T326" s="271"/>
      <c r="U326" s="14"/>
      <c r="V326" s="14"/>
      <c r="W326" s="14"/>
      <c r="X326" s="14"/>
      <c r="Y326" s="14"/>
      <c r="Z326" s="14"/>
      <c r="AA326" s="14"/>
      <c r="AB326" s="14"/>
      <c r="AC326" s="14"/>
      <c r="AD326" s="14"/>
      <c r="AE326" s="14"/>
      <c r="AT326" s="272" t="s">
        <v>154</v>
      </c>
      <c r="AU326" s="272" t="s">
        <v>87</v>
      </c>
      <c r="AV326" s="14" t="s">
        <v>87</v>
      </c>
      <c r="AW326" s="14" t="s">
        <v>32</v>
      </c>
      <c r="AX326" s="14" t="s">
        <v>77</v>
      </c>
      <c r="AY326" s="272" t="s">
        <v>143</v>
      </c>
    </row>
    <row r="327" s="15" customFormat="1">
      <c r="A327" s="15"/>
      <c r="B327" s="273"/>
      <c r="C327" s="274"/>
      <c r="D327" s="248" t="s">
        <v>154</v>
      </c>
      <c r="E327" s="275" t="s">
        <v>1</v>
      </c>
      <c r="F327" s="276" t="s">
        <v>189</v>
      </c>
      <c r="G327" s="274"/>
      <c r="H327" s="277">
        <v>163.83000000000001</v>
      </c>
      <c r="I327" s="278"/>
      <c r="J327" s="274"/>
      <c r="K327" s="274"/>
      <c r="L327" s="279"/>
      <c r="M327" s="280"/>
      <c r="N327" s="281"/>
      <c r="O327" s="281"/>
      <c r="P327" s="281"/>
      <c r="Q327" s="281"/>
      <c r="R327" s="281"/>
      <c r="S327" s="281"/>
      <c r="T327" s="282"/>
      <c r="U327" s="15"/>
      <c r="V327" s="15"/>
      <c r="W327" s="15"/>
      <c r="X327" s="15"/>
      <c r="Y327" s="15"/>
      <c r="Z327" s="15"/>
      <c r="AA327" s="15"/>
      <c r="AB327" s="15"/>
      <c r="AC327" s="15"/>
      <c r="AD327" s="15"/>
      <c r="AE327" s="15"/>
      <c r="AT327" s="283" t="s">
        <v>154</v>
      </c>
      <c r="AU327" s="283" t="s">
        <v>87</v>
      </c>
      <c r="AV327" s="15" t="s">
        <v>150</v>
      </c>
      <c r="AW327" s="15" t="s">
        <v>32</v>
      </c>
      <c r="AX327" s="15" t="s">
        <v>85</v>
      </c>
      <c r="AY327" s="283" t="s">
        <v>143</v>
      </c>
    </row>
    <row r="328" s="2" customFormat="1" ht="24" customHeight="1">
      <c r="A328" s="39"/>
      <c r="B328" s="40"/>
      <c r="C328" s="295" t="s">
        <v>485</v>
      </c>
      <c r="D328" s="295" t="s">
        <v>300</v>
      </c>
      <c r="E328" s="296" t="s">
        <v>486</v>
      </c>
      <c r="F328" s="297" t="s">
        <v>487</v>
      </c>
      <c r="G328" s="298" t="s">
        <v>184</v>
      </c>
      <c r="H328" s="299">
        <v>172.02000000000001</v>
      </c>
      <c r="I328" s="300"/>
      <c r="J328" s="299">
        <f>ROUND(I328*H328,2)</f>
        <v>0</v>
      </c>
      <c r="K328" s="297" t="s">
        <v>149</v>
      </c>
      <c r="L328" s="301"/>
      <c r="M328" s="302" t="s">
        <v>1</v>
      </c>
      <c r="N328" s="303" t="s">
        <v>42</v>
      </c>
      <c r="O328" s="92"/>
      <c r="P328" s="244">
        <f>O328*H328</f>
        <v>0</v>
      </c>
      <c r="Q328" s="244">
        <v>0.0080000000000000002</v>
      </c>
      <c r="R328" s="244">
        <f>Q328*H328</f>
        <v>1.3761600000000001</v>
      </c>
      <c r="S328" s="244">
        <v>0</v>
      </c>
      <c r="T328" s="245">
        <f>S328*H328</f>
        <v>0</v>
      </c>
      <c r="U328" s="39"/>
      <c r="V328" s="39"/>
      <c r="W328" s="39"/>
      <c r="X328" s="39"/>
      <c r="Y328" s="39"/>
      <c r="Z328" s="39"/>
      <c r="AA328" s="39"/>
      <c r="AB328" s="39"/>
      <c r="AC328" s="39"/>
      <c r="AD328" s="39"/>
      <c r="AE328" s="39"/>
      <c r="AR328" s="246" t="s">
        <v>367</v>
      </c>
      <c r="AT328" s="246" t="s">
        <v>300</v>
      </c>
      <c r="AU328" s="246" t="s">
        <v>87</v>
      </c>
      <c r="AY328" s="18" t="s">
        <v>143</v>
      </c>
      <c r="BE328" s="247">
        <f>IF(N328="základní",J328,0)</f>
        <v>0</v>
      </c>
      <c r="BF328" s="247">
        <f>IF(N328="snížená",J328,0)</f>
        <v>0</v>
      </c>
      <c r="BG328" s="247">
        <f>IF(N328="zákl. přenesená",J328,0)</f>
        <v>0</v>
      </c>
      <c r="BH328" s="247">
        <f>IF(N328="sníž. přenesená",J328,0)</f>
        <v>0</v>
      </c>
      <c r="BI328" s="247">
        <f>IF(N328="nulová",J328,0)</f>
        <v>0</v>
      </c>
      <c r="BJ328" s="18" t="s">
        <v>85</v>
      </c>
      <c r="BK328" s="247">
        <f>ROUND(I328*H328,2)</f>
        <v>0</v>
      </c>
      <c r="BL328" s="18" t="s">
        <v>282</v>
      </c>
      <c r="BM328" s="246" t="s">
        <v>488</v>
      </c>
    </row>
    <row r="329" s="14" customFormat="1">
      <c r="A329" s="14"/>
      <c r="B329" s="262"/>
      <c r="C329" s="263"/>
      <c r="D329" s="248" t="s">
        <v>154</v>
      </c>
      <c r="E329" s="263"/>
      <c r="F329" s="265" t="s">
        <v>489</v>
      </c>
      <c r="G329" s="263"/>
      <c r="H329" s="266">
        <v>172.02000000000001</v>
      </c>
      <c r="I329" s="267"/>
      <c r="J329" s="263"/>
      <c r="K329" s="263"/>
      <c r="L329" s="268"/>
      <c r="M329" s="269"/>
      <c r="N329" s="270"/>
      <c r="O329" s="270"/>
      <c r="P329" s="270"/>
      <c r="Q329" s="270"/>
      <c r="R329" s="270"/>
      <c r="S329" s="270"/>
      <c r="T329" s="271"/>
      <c r="U329" s="14"/>
      <c r="V329" s="14"/>
      <c r="W329" s="14"/>
      <c r="X329" s="14"/>
      <c r="Y329" s="14"/>
      <c r="Z329" s="14"/>
      <c r="AA329" s="14"/>
      <c r="AB329" s="14"/>
      <c r="AC329" s="14"/>
      <c r="AD329" s="14"/>
      <c r="AE329" s="14"/>
      <c r="AT329" s="272" t="s">
        <v>154</v>
      </c>
      <c r="AU329" s="272" t="s">
        <v>87</v>
      </c>
      <c r="AV329" s="14" t="s">
        <v>87</v>
      </c>
      <c r="AW329" s="14" t="s">
        <v>4</v>
      </c>
      <c r="AX329" s="14" t="s">
        <v>85</v>
      </c>
      <c r="AY329" s="272" t="s">
        <v>143</v>
      </c>
    </row>
    <row r="330" s="2" customFormat="1" ht="24" customHeight="1">
      <c r="A330" s="39"/>
      <c r="B330" s="40"/>
      <c r="C330" s="295" t="s">
        <v>490</v>
      </c>
      <c r="D330" s="295" t="s">
        <v>300</v>
      </c>
      <c r="E330" s="296" t="s">
        <v>491</v>
      </c>
      <c r="F330" s="297" t="s">
        <v>492</v>
      </c>
      <c r="G330" s="298" t="s">
        <v>206</v>
      </c>
      <c r="H330" s="299">
        <v>141.06</v>
      </c>
      <c r="I330" s="300"/>
      <c r="J330" s="299">
        <f>ROUND(I330*H330,2)</f>
        <v>0</v>
      </c>
      <c r="K330" s="297" t="s">
        <v>149</v>
      </c>
      <c r="L330" s="301"/>
      <c r="M330" s="302" t="s">
        <v>1</v>
      </c>
      <c r="N330" s="303" t="s">
        <v>42</v>
      </c>
      <c r="O330" s="92"/>
      <c r="P330" s="244">
        <f>O330*H330</f>
        <v>0</v>
      </c>
      <c r="Q330" s="244">
        <v>0.00027</v>
      </c>
      <c r="R330" s="244">
        <f>Q330*H330</f>
        <v>0.038086200000000001</v>
      </c>
      <c r="S330" s="244">
        <v>0</v>
      </c>
      <c r="T330" s="245">
        <f>S330*H330</f>
        <v>0</v>
      </c>
      <c r="U330" s="39"/>
      <c r="V330" s="39"/>
      <c r="W330" s="39"/>
      <c r="X330" s="39"/>
      <c r="Y330" s="39"/>
      <c r="Z330" s="39"/>
      <c r="AA330" s="39"/>
      <c r="AB330" s="39"/>
      <c r="AC330" s="39"/>
      <c r="AD330" s="39"/>
      <c r="AE330" s="39"/>
      <c r="AR330" s="246" t="s">
        <v>367</v>
      </c>
      <c r="AT330" s="246" t="s">
        <v>300</v>
      </c>
      <c r="AU330" s="246" t="s">
        <v>87</v>
      </c>
      <c r="AY330" s="18" t="s">
        <v>143</v>
      </c>
      <c r="BE330" s="247">
        <f>IF(N330="základní",J330,0)</f>
        <v>0</v>
      </c>
      <c r="BF330" s="247">
        <f>IF(N330="snížená",J330,0)</f>
        <v>0</v>
      </c>
      <c r="BG330" s="247">
        <f>IF(N330="zákl. přenesená",J330,0)</f>
        <v>0</v>
      </c>
      <c r="BH330" s="247">
        <f>IF(N330="sníž. přenesená",J330,0)</f>
        <v>0</v>
      </c>
      <c r="BI330" s="247">
        <f>IF(N330="nulová",J330,0)</f>
        <v>0</v>
      </c>
      <c r="BJ330" s="18" t="s">
        <v>85</v>
      </c>
      <c r="BK330" s="247">
        <f>ROUND(I330*H330,2)</f>
        <v>0</v>
      </c>
      <c r="BL330" s="18" t="s">
        <v>282</v>
      </c>
      <c r="BM330" s="246" t="s">
        <v>493</v>
      </c>
    </row>
    <row r="331" s="14" customFormat="1">
      <c r="A331" s="14"/>
      <c r="B331" s="262"/>
      <c r="C331" s="263"/>
      <c r="D331" s="248" t="s">
        <v>154</v>
      </c>
      <c r="E331" s="264" t="s">
        <v>1</v>
      </c>
      <c r="F331" s="265" t="s">
        <v>494</v>
      </c>
      <c r="G331" s="263"/>
      <c r="H331" s="266">
        <v>134.34</v>
      </c>
      <c r="I331" s="267"/>
      <c r="J331" s="263"/>
      <c r="K331" s="263"/>
      <c r="L331" s="268"/>
      <c r="M331" s="269"/>
      <c r="N331" s="270"/>
      <c r="O331" s="270"/>
      <c r="P331" s="270"/>
      <c r="Q331" s="270"/>
      <c r="R331" s="270"/>
      <c r="S331" s="270"/>
      <c r="T331" s="271"/>
      <c r="U331" s="14"/>
      <c r="V331" s="14"/>
      <c r="W331" s="14"/>
      <c r="X331" s="14"/>
      <c r="Y331" s="14"/>
      <c r="Z331" s="14"/>
      <c r="AA331" s="14"/>
      <c r="AB331" s="14"/>
      <c r="AC331" s="14"/>
      <c r="AD331" s="14"/>
      <c r="AE331" s="14"/>
      <c r="AT331" s="272" t="s">
        <v>154</v>
      </c>
      <c r="AU331" s="272" t="s">
        <v>87</v>
      </c>
      <c r="AV331" s="14" t="s">
        <v>87</v>
      </c>
      <c r="AW331" s="14" t="s">
        <v>32</v>
      </c>
      <c r="AX331" s="14" t="s">
        <v>85</v>
      </c>
      <c r="AY331" s="272" t="s">
        <v>143</v>
      </c>
    </row>
    <row r="332" s="14" customFormat="1">
      <c r="A332" s="14"/>
      <c r="B332" s="262"/>
      <c r="C332" s="263"/>
      <c r="D332" s="248" t="s">
        <v>154</v>
      </c>
      <c r="E332" s="263"/>
      <c r="F332" s="265" t="s">
        <v>495</v>
      </c>
      <c r="G332" s="263"/>
      <c r="H332" s="266">
        <v>141.06</v>
      </c>
      <c r="I332" s="267"/>
      <c r="J332" s="263"/>
      <c r="K332" s="263"/>
      <c r="L332" s="268"/>
      <c r="M332" s="269"/>
      <c r="N332" s="270"/>
      <c r="O332" s="270"/>
      <c r="P332" s="270"/>
      <c r="Q332" s="270"/>
      <c r="R332" s="270"/>
      <c r="S332" s="270"/>
      <c r="T332" s="271"/>
      <c r="U332" s="14"/>
      <c r="V332" s="14"/>
      <c r="W332" s="14"/>
      <c r="X332" s="14"/>
      <c r="Y332" s="14"/>
      <c r="Z332" s="14"/>
      <c r="AA332" s="14"/>
      <c r="AB332" s="14"/>
      <c r="AC332" s="14"/>
      <c r="AD332" s="14"/>
      <c r="AE332" s="14"/>
      <c r="AT332" s="272" t="s">
        <v>154</v>
      </c>
      <c r="AU332" s="272" t="s">
        <v>87</v>
      </c>
      <c r="AV332" s="14" t="s">
        <v>87</v>
      </c>
      <c r="AW332" s="14" t="s">
        <v>4</v>
      </c>
      <c r="AX332" s="14" t="s">
        <v>85</v>
      </c>
      <c r="AY332" s="272" t="s">
        <v>143</v>
      </c>
    </row>
    <row r="333" s="2" customFormat="1" ht="24" customHeight="1">
      <c r="A333" s="39"/>
      <c r="B333" s="40"/>
      <c r="C333" s="295" t="s">
        <v>496</v>
      </c>
      <c r="D333" s="295" t="s">
        <v>300</v>
      </c>
      <c r="E333" s="296" t="s">
        <v>497</v>
      </c>
      <c r="F333" s="297" t="s">
        <v>498</v>
      </c>
      <c r="G333" s="298" t="s">
        <v>206</v>
      </c>
      <c r="H333" s="299">
        <v>430.06</v>
      </c>
      <c r="I333" s="300"/>
      <c r="J333" s="299">
        <f>ROUND(I333*H333,2)</f>
        <v>0</v>
      </c>
      <c r="K333" s="297" t="s">
        <v>149</v>
      </c>
      <c r="L333" s="301"/>
      <c r="M333" s="302" t="s">
        <v>1</v>
      </c>
      <c r="N333" s="303" t="s">
        <v>42</v>
      </c>
      <c r="O333" s="92"/>
      <c r="P333" s="244">
        <f>O333*H333</f>
        <v>0</v>
      </c>
      <c r="Q333" s="244">
        <v>0.00031</v>
      </c>
      <c r="R333" s="244">
        <f>Q333*H333</f>
        <v>0.13331860000000001</v>
      </c>
      <c r="S333" s="244">
        <v>0</v>
      </c>
      <c r="T333" s="245">
        <f>S333*H333</f>
        <v>0</v>
      </c>
      <c r="U333" s="39"/>
      <c r="V333" s="39"/>
      <c r="W333" s="39"/>
      <c r="X333" s="39"/>
      <c r="Y333" s="39"/>
      <c r="Z333" s="39"/>
      <c r="AA333" s="39"/>
      <c r="AB333" s="39"/>
      <c r="AC333" s="39"/>
      <c r="AD333" s="39"/>
      <c r="AE333" s="39"/>
      <c r="AR333" s="246" t="s">
        <v>367</v>
      </c>
      <c r="AT333" s="246" t="s">
        <v>300</v>
      </c>
      <c r="AU333" s="246" t="s">
        <v>87</v>
      </c>
      <c r="AY333" s="18" t="s">
        <v>143</v>
      </c>
      <c r="BE333" s="247">
        <f>IF(N333="základní",J333,0)</f>
        <v>0</v>
      </c>
      <c r="BF333" s="247">
        <f>IF(N333="snížená",J333,0)</f>
        <v>0</v>
      </c>
      <c r="BG333" s="247">
        <f>IF(N333="zákl. přenesená",J333,0)</f>
        <v>0</v>
      </c>
      <c r="BH333" s="247">
        <f>IF(N333="sníž. přenesená",J333,0)</f>
        <v>0</v>
      </c>
      <c r="BI333" s="247">
        <f>IF(N333="nulová",J333,0)</f>
        <v>0</v>
      </c>
      <c r="BJ333" s="18" t="s">
        <v>85</v>
      </c>
      <c r="BK333" s="247">
        <f>ROUND(I333*H333,2)</f>
        <v>0</v>
      </c>
      <c r="BL333" s="18" t="s">
        <v>282</v>
      </c>
      <c r="BM333" s="246" t="s">
        <v>499</v>
      </c>
    </row>
    <row r="334" s="14" customFormat="1">
      <c r="A334" s="14"/>
      <c r="B334" s="262"/>
      <c r="C334" s="263"/>
      <c r="D334" s="248" t="s">
        <v>154</v>
      </c>
      <c r="E334" s="264" t="s">
        <v>1</v>
      </c>
      <c r="F334" s="265" t="s">
        <v>500</v>
      </c>
      <c r="G334" s="263"/>
      <c r="H334" s="266">
        <v>409.57999999999998</v>
      </c>
      <c r="I334" s="267"/>
      <c r="J334" s="263"/>
      <c r="K334" s="263"/>
      <c r="L334" s="268"/>
      <c r="M334" s="269"/>
      <c r="N334" s="270"/>
      <c r="O334" s="270"/>
      <c r="P334" s="270"/>
      <c r="Q334" s="270"/>
      <c r="R334" s="270"/>
      <c r="S334" s="270"/>
      <c r="T334" s="271"/>
      <c r="U334" s="14"/>
      <c r="V334" s="14"/>
      <c r="W334" s="14"/>
      <c r="X334" s="14"/>
      <c r="Y334" s="14"/>
      <c r="Z334" s="14"/>
      <c r="AA334" s="14"/>
      <c r="AB334" s="14"/>
      <c r="AC334" s="14"/>
      <c r="AD334" s="14"/>
      <c r="AE334" s="14"/>
      <c r="AT334" s="272" t="s">
        <v>154</v>
      </c>
      <c r="AU334" s="272" t="s">
        <v>87</v>
      </c>
      <c r="AV334" s="14" t="s">
        <v>87</v>
      </c>
      <c r="AW334" s="14" t="s">
        <v>32</v>
      </c>
      <c r="AX334" s="14" t="s">
        <v>85</v>
      </c>
      <c r="AY334" s="272" t="s">
        <v>143</v>
      </c>
    </row>
    <row r="335" s="14" customFormat="1">
      <c r="A335" s="14"/>
      <c r="B335" s="262"/>
      <c r="C335" s="263"/>
      <c r="D335" s="248" t="s">
        <v>154</v>
      </c>
      <c r="E335" s="263"/>
      <c r="F335" s="265" t="s">
        <v>501</v>
      </c>
      <c r="G335" s="263"/>
      <c r="H335" s="266">
        <v>430.06</v>
      </c>
      <c r="I335" s="267"/>
      <c r="J335" s="263"/>
      <c r="K335" s="263"/>
      <c r="L335" s="268"/>
      <c r="M335" s="269"/>
      <c r="N335" s="270"/>
      <c r="O335" s="270"/>
      <c r="P335" s="270"/>
      <c r="Q335" s="270"/>
      <c r="R335" s="270"/>
      <c r="S335" s="270"/>
      <c r="T335" s="271"/>
      <c r="U335" s="14"/>
      <c r="V335" s="14"/>
      <c r="W335" s="14"/>
      <c r="X335" s="14"/>
      <c r="Y335" s="14"/>
      <c r="Z335" s="14"/>
      <c r="AA335" s="14"/>
      <c r="AB335" s="14"/>
      <c r="AC335" s="14"/>
      <c r="AD335" s="14"/>
      <c r="AE335" s="14"/>
      <c r="AT335" s="272" t="s">
        <v>154</v>
      </c>
      <c r="AU335" s="272" t="s">
        <v>87</v>
      </c>
      <c r="AV335" s="14" t="s">
        <v>87</v>
      </c>
      <c r="AW335" s="14" t="s">
        <v>4</v>
      </c>
      <c r="AX335" s="14" t="s">
        <v>85</v>
      </c>
      <c r="AY335" s="272" t="s">
        <v>143</v>
      </c>
    </row>
    <row r="336" s="2" customFormat="1" ht="24" customHeight="1">
      <c r="A336" s="39"/>
      <c r="B336" s="40"/>
      <c r="C336" s="295" t="s">
        <v>502</v>
      </c>
      <c r="D336" s="295" t="s">
        <v>300</v>
      </c>
      <c r="E336" s="296" t="s">
        <v>503</v>
      </c>
      <c r="F336" s="297" t="s">
        <v>504</v>
      </c>
      <c r="G336" s="298" t="s">
        <v>171</v>
      </c>
      <c r="H336" s="299">
        <v>120.41</v>
      </c>
      <c r="I336" s="300"/>
      <c r="J336" s="299">
        <f>ROUND(I336*H336,2)</f>
        <v>0</v>
      </c>
      <c r="K336" s="297" t="s">
        <v>149</v>
      </c>
      <c r="L336" s="301"/>
      <c r="M336" s="302" t="s">
        <v>1</v>
      </c>
      <c r="N336" s="303" t="s">
        <v>42</v>
      </c>
      <c r="O336" s="92"/>
      <c r="P336" s="244">
        <f>O336*H336</f>
        <v>0</v>
      </c>
      <c r="Q336" s="244">
        <v>6.0000000000000002E-05</v>
      </c>
      <c r="R336" s="244">
        <f>Q336*H336</f>
        <v>0.0072246000000000003</v>
      </c>
      <c r="S336" s="244">
        <v>0</v>
      </c>
      <c r="T336" s="245">
        <f>S336*H336</f>
        <v>0</v>
      </c>
      <c r="U336" s="39"/>
      <c r="V336" s="39"/>
      <c r="W336" s="39"/>
      <c r="X336" s="39"/>
      <c r="Y336" s="39"/>
      <c r="Z336" s="39"/>
      <c r="AA336" s="39"/>
      <c r="AB336" s="39"/>
      <c r="AC336" s="39"/>
      <c r="AD336" s="39"/>
      <c r="AE336" s="39"/>
      <c r="AR336" s="246" t="s">
        <v>367</v>
      </c>
      <c r="AT336" s="246" t="s">
        <v>300</v>
      </c>
      <c r="AU336" s="246" t="s">
        <v>87</v>
      </c>
      <c r="AY336" s="18" t="s">
        <v>143</v>
      </c>
      <c r="BE336" s="247">
        <f>IF(N336="základní",J336,0)</f>
        <v>0</v>
      </c>
      <c r="BF336" s="247">
        <f>IF(N336="snížená",J336,0)</f>
        <v>0</v>
      </c>
      <c r="BG336" s="247">
        <f>IF(N336="zákl. přenesená",J336,0)</f>
        <v>0</v>
      </c>
      <c r="BH336" s="247">
        <f>IF(N336="sníž. přenesená",J336,0)</f>
        <v>0</v>
      </c>
      <c r="BI336" s="247">
        <f>IF(N336="nulová",J336,0)</f>
        <v>0</v>
      </c>
      <c r="BJ336" s="18" t="s">
        <v>85</v>
      </c>
      <c r="BK336" s="247">
        <f>ROUND(I336*H336,2)</f>
        <v>0</v>
      </c>
      <c r="BL336" s="18" t="s">
        <v>282</v>
      </c>
      <c r="BM336" s="246" t="s">
        <v>505</v>
      </c>
    </row>
    <row r="337" s="14" customFormat="1">
      <c r="A337" s="14"/>
      <c r="B337" s="262"/>
      <c r="C337" s="263"/>
      <c r="D337" s="248" t="s">
        <v>154</v>
      </c>
      <c r="E337" s="264" t="s">
        <v>1</v>
      </c>
      <c r="F337" s="265" t="s">
        <v>506</v>
      </c>
      <c r="G337" s="263"/>
      <c r="H337" s="266">
        <v>114.68000000000001</v>
      </c>
      <c r="I337" s="267"/>
      <c r="J337" s="263"/>
      <c r="K337" s="263"/>
      <c r="L337" s="268"/>
      <c r="M337" s="269"/>
      <c r="N337" s="270"/>
      <c r="O337" s="270"/>
      <c r="P337" s="270"/>
      <c r="Q337" s="270"/>
      <c r="R337" s="270"/>
      <c r="S337" s="270"/>
      <c r="T337" s="271"/>
      <c r="U337" s="14"/>
      <c r="V337" s="14"/>
      <c r="W337" s="14"/>
      <c r="X337" s="14"/>
      <c r="Y337" s="14"/>
      <c r="Z337" s="14"/>
      <c r="AA337" s="14"/>
      <c r="AB337" s="14"/>
      <c r="AC337" s="14"/>
      <c r="AD337" s="14"/>
      <c r="AE337" s="14"/>
      <c r="AT337" s="272" t="s">
        <v>154</v>
      </c>
      <c r="AU337" s="272" t="s">
        <v>87</v>
      </c>
      <c r="AV337" s="14" t="s">
        <v>87</v>
      </c>
      <c r="AW337" s="14" t="s">
        <v>32</v>
      </c>
      <c r="AX337" s="14" t="s">
        <v>85</v>
      </c>
      <c r="AY337" s="272" t="s">
        <v>143</v>
      </c>
    </row>
    <row r="338" s="14" customFormat="1">
      <c r="A338" s="14"/>
      <c r="B338" s="262"/>
      <c r="C338" s="263"/>
      <c r="D338" s="248" t="s">
        <v>154</v>
      </c>
      <c r="E338" s="263"/>
      <c r="F338" s="265" t="s">
        <v>507</v>
      </c>
      <c r="G338" s="263"/>
      <c r="H338" s="266">
        <v>120.41</v>
      </c>
      <c r="I338" s="267"/>
      <c r="J338" s="263"/>
      <c r="K338" s="263"/>
      <c r="L338" s="268"/>
      <c r="M338" s="269"/>
      <c r="N338" s="270"/>
      <c r="O338" s="270"/>
      <c r="P338" s="270"/>
      <c r="Q338" s="270"/>
      <c r="R338" s="270"/>
      <c r="S338" s="270"/>
      <c r="T338" s="271"/>
      <c r="U338" s="14"/>
      <c r="V338" s="14"/>
      <c r="W338" s="14"/>
      <c r="X338" s="14"/>
      <c r="Y338" s="14"/>
      <c r="Z338" s="14"/>
      <c r="AA338" s="14"/>
      <c r="AB338" s="14"/>
      <c r="AC338" s="14"/>
      <c r="AD338" s="14"/>
      <c r="AE338" s="14"/>
      <c r="AT338" s="272" t="s">
        <v>154</v>
      </c>
      <c r="AU338" s="272" t="s">
        <v>87</v>
      </c>
      <c r="AV338" s="14" t="s">
        <v>87</v>
      </c>
      <c r="AW338" s="14" t="s">
        <v>4</v>
      </c>
      <c r="AX338" s="14" t="s">
        <v>85</v>
      </c>
      <c r="AY338" s="272" t="s">
        <v>143</v>
      </c>
    </row>
    <row r="339" s="2" customFormat="1" ht="24" customHeight="1">
      <c r="A339" s="39"/>
      <c r="B339" s="40"/>
      <c r="C339" s="236" t="s">
        <v>508</v>
      </c>
      <c r="D339" s="236" t="s">
        <v>145</v>
      </c>
      <c r="E339" s="237" t="s">
        <v>509</v>
      </c>
      <c r="F339" s="238" t="s">
        <v>510</v>
      </c>
      <c r="G339" s="239" t="s">
        <v>184</v>
      </c>
      <c r="H339" s="240">
        <v>100</v>
      </c>
      <c r="I339" s="241"/>
      <c r="J339" s="240">
        <f>ROUND(I339*H339,2)</f>
        <v>0</v>
      </c>
      <c r="K339" s="238" t="s">
        <v>149</v>
      </c>
      <c r="L339" s="45"/>
      <c r="M339" s="242" t="s">
        <v>1</v>
      </c>
      <c r="N339" s="243" t="s">
        <v>42</v>
      </c>
      <c r="O339" s="92"/>
      <c r="P339" s="244">
        <f>O339*H339</f>
        <v>0</v>
      </c>
      <c r="Q339" s="244">
        <v>0</v>
      </c>
      <c r="R339" s="244">
        <f>Q339*H339</f>
        <v>0</v>
      </c>
      <c r="S339" s="244">
        <v>0.0020999999999999999</v>
      </c>
      <c r="T339" s="245">
        <f>S339*H339</f>
        <v>0.20999999999999999</v>
      </c>
      <c r="U339" s="39"/>
      <c r="V339" s="39"/>
      <c r="W339" s="39"/>
      <c r="X339" s="39"/>
      <c r="Y339" s="39"/>
      <c r="Z339" s="39"/>
      <c r="AA339" s="39"/>
      <c r="AB339" s="39"/>
      <c r="AC339" s="39"/>
      <c r="AD339" s="39"/>
      <c r="AE339" s="39"/>
      <c r="AR339" s="246" t="s">
        <v>282</v>
      </c>
      <c r="AT339" s="246" t="s">
        <v>145</v>
      </c>
      <c r="AU339" s="246" t="s">
        <v>87</v>
      </c>
      <c r="AY339" s="18" t="s">
        <v>143</v>
      </c>
      <c r="BE339" s="247">
        <f>IF(N339="základní",J339,0)</f>
        <v>0</v>
      </c>
      <c r="BF339" s="247">
        <f>IF(N339="snížená",J339,0)</f>
        <v>0</v>
      </c>
      <c r="BG339" s="247">
        <f>IF(N339="zákl. přenesená",J339,0)</f>
        <v>0</v>
      </c>
      <c r="BH339" s="247">
        <f>IF(N339="sníž. přenesená",J339,0)</f>
        <v>0</v>
      </c>
      <c r="BI339" s="247">
        <f>IF(N339="nulová",J339,0)</f>
        <v>0</v>
      </c>
      <c r="BJ339" s="18" t="s">
        <v>85</v>
      </c>
      <c r="BK339" s="247">
        <f>ROUND(I339*H339,2)</f>
        <v>0</v>
      </c>
      <c r="BL339" s="18" t="s">
        <v>282</v>
      </c>
      <c r="BM339" s="246" t="s">
        <v>511</v>
      </c>
    </row>
    <row r="340" s="2" customFormat="1">
      <c r="A340" s="39"/>
      <c r="B340" s="40"/>
      <c r="C340" s="41"/>
      <c r="D340" s="248" t="s">
        <v>152</v>
      </c>
      <c r="E340" s="41"/>
      <c r="F340" s="249" t="s">
        <v>512</v>
      </c>
      <c r="G340" s="41"/>
      <c r="H340" s="41"/>
      <c r="I340" s="145"/>
      <c r="J340" s="41"/>
      <c r="K340" s="41"/>
      <c r="L340" s="45"/>
      <c r="M340" s="250"/>
      <c r="N340" s="251"/>
      <c r="O340" s="92"/>
      <c r="P340" s="92"/>
      <c r="Q340" s="92"/>
      <c r="R340" s="92"/>
      <c r="S340" s="92"/>
      <c r="T340" s="93"/>
      <c r="U340" s="39"/>
      <c r="V340" s="39"/>
      <c r="W340" s="39"/>
      <c r="X340" s="39"/>
      <c r="Y340" s="39"/>
      <c r="Z340" s="39"/>
      <c r="AA340" s="39"/>
      <c r="AB340" s="39"/>
      <c r="AC340" s="39"/>
      <c r="AD340" s="39"/>
      <c r="AE340" s="39"/>
      <c r="AT340" s="18" t="s">
        <v>152</v>
      </c>
      <c r="AU340" s="18" t="s">
        <v>87</v>
      </c>
    </row>
    <row r="341" s="2" customFormat="1" ht="60" customHeight="1">
      <c r="A341" s="39"/>
      <c r="B341" s="40"/>
      <c r="C341" s="236" t="s">
        <v>513</v>
      </c>
      <c r="D341" s="236" t="s">
        <v>145</v>
      </c>
      <c r="E341" s="237" t="s">
        <v>514</v>
      </c>
      <c r="F341" s="238" t="s">
        <v>515</v>
      </c>
      <c r="G341" s="239" t="s">
        <v>176</v>
      </c>
      <c r="H341" s="240">
        <v>1.78</v>
      </c>
      <c r="I341" s="241"/>
      <c r="J341" s="240">
        <f>ROUND(I341*H341,2)</f>
        <v>0</v>
      </c>
      <c r="K341" s="238" t="s">
        <v>149</v>
      </c>
      <c r="L341" s="45"/>
      <c r="M341" s="242" t="s">
        <v>1</v>
      </c>
      <c r="N341" s="243" t="s">
        <v>42</v>
      </c>
      <c r="O341" s="92"/>
      <c r="P341" s="244">
        <f>O341*H341</f>
        <v>0</v>
      </c>
      <c r="Q341" s="244">
        <v>0</v>
      </c>
      <c r="R341" s="244">
        <f>Q341*H341</f>
        <v>0</v>
      </c>
      <c r="S341" s="244">
        <v>0</v>
      </c>
      <c r="T341" s="245">
        <f>S341*H341</f>
        <v>0</v>
      </c>
      <c r="U341" s="39"/>
      <c r="V341" s="39"/>
      <c r="W341" s="39"/>
      <c r="X341" s="39"/>
      <c r="Y341" s="39"/>
      <c r="Z341" s="39"/>
      <c r="AA341" s="39"/>
      <c r="AB341" s="39"/>
      <c r="AC341" s="39"/>
      <c r="AD341" s="39"/>
      <c r="AE341" s="39"/>
      <c r="AR341" s="246" t="s">
        <v>282</v>
      </c>
      <c r="AT341" s="246" t="s">
        <v>145</v>
      </c>
      <c r="AU341" s="246" t="s">
        <v>87</v>
      </c>
      <c r="AY341" s="18" t="s">
        <v>143</v>
      </c>
      <c r="BE341" s="247">
        <f>IF(N341="základní",J341,0)</f>
        <v>0</v>
      </c>
      <c r="BF341" s="247">
        <f>IF(N341="snížená",J341,0)</f>
        <v>0</v>
      </c>
      <c r="BG341" s="247">
        <f>IF(N341="zákl. přenesená",J341,0)</f>
        <v>0</v>
      </c>
      <c r="BH341" s="247">
        <f>IF(N341="sníž. přenesená",J341,0)</f>
        <v>0</v>
      </c>
      <c r="BI341" s="247">
        <f>IF(N341="nulová",J341,0)</f>
        <v>0</v>
      </c>
      <c r="BJ341" s="18" t="s">
        <v>85</v>
      </c>
      <c r="BK341" s="247">
        <f>ROUND(I341*H341,2)</f>
        <v>0</v>
      </c>
      <c r="BL341" s="18" t="s">
        <v>282</v>
      </c>
      <c r="BM341" s="246" t="s">
        <v>516</v>
      </c>
    </row>
    <row r="342" s="2" customFormat="1">
      <c r="A342" s="39"/>
      <c r="B342" s="40"/>
      <c r="C342" s="41"/>
      <c r="D342" s="248" t="s">
        <v>152</v>
      </c>
      <c r="E342" s="41"/>
      <c r="F342" s="249" t="s">
        <v>517</v>
      </c>
      <c r="G342" s="41"/>
      <c r="H342" s="41"/>
      <c r="I342" s="145"/>
      <c r="J342" s="41"/>
      <c r="K342" s="41"/>
      <c r="L342" s="45"/>
      <c r="M342" s="250"/>
      <c r="N342" s="251"/>
      <c r="O342" s="92"/>
      <c r="P342" s="92"/>
      <c r="Q342" s="92"/>
      <c r="R342" s="92"/>
      <c r="S342" s="92"/>
      <c r="T342" s="93"/>
      <c r="U342" s="39"/>
      <c r="V342" s="39"/>
      <c r="W342" s="39"/>
      <c r="X342" s="39"/>
      <c r="Y342" s="39"/>
      <c r="Z342" s="39"/>
      <c r="AA342" s="39"/>
      <c r="AB342" s="39"/>
      <c r="AC342" s="39"/>
      <c r="AD342" s="39"/>
      <c r="AE342" s="39"/>
      <c r="AT342" s="18" t="s">
        <v>152</v>
      </c>
      <c r="AU342" s="18" t="s">
        <v>87</v>
      </c>
    </row>
    <row r="343" s="2" customFormat="1" ht="60" customHeight="1">
      <c r="A343" s="39"/>
      <c r="B343" s="40"/>
      <c r="C343" s="236" t="s">
        <v>518</v>
      </c>
      <c r="D343" s="236" t="s">
        <v>145</v>
      </c>
      <c r="E343" s="237" t="s">
        <v>519</v>
      </c>
      <c r="F343" s="238" t="s">
        <v>520</v>
      </c>
      <c r="G343" s="239" t="s">
        <v>176</v>
      </c>
      <c r="H343" s="240">
        <v>1.78</v>
      </c>
      <c r="I343" s="241"/>
      <c r="J343" s="240">
        <f>ROUND(I343*H343,2)</f>
        <v>0</v>
      </c>
      <c r="K343" s="238" t="s">
        <v>149</v>
      </c>
      <c r="L343" s="45"/>
      <c r="M343" s="242" t="s">
        <v>1</v>
      </c>
      <c r="N343" s="243" t="s">
        <v>42</v>
      </c>
      <c r="O343" s="92"/>
      <c r="P343" s="244">
        <f>O343*H343</f>
        <v>0</v>
      </c>
      <c r="Q343" s="244">
        <v>0</v>
      </c>
      <c r="R343" s="244">
        <f>Q343*H343</f>
        <v>0</v>
      </c>
      <c r="S343" s="244">
        <v>0</v>
      </c>
      <c r="T343" s="245">
        <f>S343*H343</f>
        <v>0</v>
      </c>
      <c r="U343" s="39"/>
      <c r="V343" s="39"/>
      <c r="W343" s="39"/>
      <c r="X343" s="39"/>
      <c r="Y343" s="39"/>
      <c r="Z343" s="39"/>
      <c r="AA343" s="39"/>
      <c r="AB343" s="39"/>
      <c r="AC343" s="39"/>
      <c r="AD343" s="39"/>
      <c r="AE343" s="39"/>
      <c r="AR343" s="246" t="s">
        <v>282</v>
      </c>
      <c r="AT343" s="246" t="s">
        <v>145</v>
      </c>
      <c r="AU343" s="246" t="s">
        <v>87</v>
      </c>
      <c r="AY343" s="18" t="s">
        <v>143</v>
      </c>
      <c r="BE343" s="247">
        <f>IF(N343="základní",J343,0)</f>
        <v>0</v>
      </c>
      <c r="BF343" s="247">
        <f>IF(N343="snížená",J343,0)</f>
        <v>0</v>
      </c>
      <c r="BG343" s="247">
        <f>IF(N343="zákl. přenesená",J343,0)</f>
        <v>0</v>
      </c>
      <c r="BH343" s="247">
        <f>IF(N343="sníž. přenesená",J343,0)</f>
        <v>0</v>
      </c>
      <c r="BI343" s="247">
        <f>IF(N343="nulová",J343,0)</f>
        <v>0</v>
      </c>
      <c r="BJ343" s="18" t="s">
        <v>85</v>
      </c>
      <c r="BK343" s="247">
        <f>ROUND(I343*H343,2)</f>
        <v>0</v>
      </c>
      <c r="BL343" s="18" t="s">
        <v>282</v>
      </c>
      <c r="BM343" s="246" t="s">
        <v>521</v>
      </c>
    </row>
    <row r="344" s="2" customFormat="1">
      <c r="A344" s="39"/>
      <c r="B344" s="40"/>
      <c r="C344" s="41"/>
      <c r="D344" s="248" t="s">
        <v>152</v>
      </c>
      <c r="E344" s="41"/>
      <c r="F344" s="249" t="s">
        <v>517</v>
      </c>
      <c r="G344" s="41"/>
      <c r="H344" s="41"/>
      <c r="I344" s="145"/>
      <c r="J344" s="41"/>
      <c r="K344" s="41"/>
      <c r="L344" s="45"/>
      <c r="M344" s="250"/>
      <c r="N344" s="251"/>
      <c r="O344" s="92"/>
      <c r="P344" s="92"/>
      <c r="Q344" s="92"/>
      <c r="R344" s="92"/>
      <c r="S344" s="92"/>
      <c r="T344" s="93"/>
      <c r="U344" s="39"/>
      <c r="V344" s="39"/>
      <c r="W344" s="39"/>
      <c r="X344" s="39"/>
      <c r="Y344" s="39"/>
      <c r="Z344" s="39"/>
      <c r="AA344" s="39"/>
      <c r="AB344" s="39"/>
      <c r="AC344" s="39"/>
      <c r="AD344" s="39"/>
      <c r="AE344" s="39"/>
      <c r="AT344" s="18" t="s">
        <v>152</v>
      </c>
      <c r="AU344" s="18" t="s">
        <v>87</v>
      </c>
    </row>
    <row r="345" s="12" customFormat="1" ht="22.8" customHeight="1">
      <c r="A345" s="12"/>
      <c r="B345" s="220"/>
      <c r="C345" s="221"/>
      <c r="D345" s="222" t="s">
        <v>76</v>
      </c>
      <c r="E345" s="234" t="s">
        <v>522</v>
      </c>
      <c r="F345" s="234" t="s">
        <v>523</v>
      </c>
      <c r="G345" s="221"/>
      <c r="H345" s="221"/>
      <c r="I345" s="224"/>
      <c r="J345" s="235">
        <f>BK345</f>
        <v>0</v>
      </c>
      <c r="K345" s="221"/>
      <c r="L345" s="226"/>
      <c r="M345" s="227"/>
      <c r="N345" s="228"/>
      <c r="O345" s="228"/>
      <c r="P345" s="229">
        <f>SUM(P346:P365)</f>
        <v>0</v>
      </c>
      <c r="Q345" s="228"/>
      <c r="R345" s="229">
        <f>SUM(R346:R365)</f>
        <v>0.19039999999999999</v>
      </c>
      <c r="S345" s="228"/>
      <c r="T345" s="230">
        <f>SUM(T346:T365)</f>
        <v>0.312</v>
      </c>
      <c r="U345" s="12"/>
      <c r="V345" s="12"/>
      <c r="W345" s="12"/>
      <c r="X345" s="12"/>
      <c r="Y345" s="12"/>
      <c r="Z345" s="12"/>
      <c r="AA345" s="12"/>
      <c r="AB345" s="12"/>
      <c r="AC345" s="12"/>
      <c r="AD345" s="12"/>
      <c r="AE345" s="12"/>
      <c r="AR345" s="231" t="s">
        <v>87</v>
      </c>
      <c r="AT345" s="232" t="s">
        <v>76</v>
      </c>
      <c r="AU345" s="232" t="s">
        <v>85</v>
      </c>
      <c r="AY345" s="231" t="s">
        <v>143</v>
      </c>
      <c r="BK345" s="233">
        <f>SUM(BK346:BK365)</f>
        <v>0</v>
      </c>
    </row>
    <row r="346" s="2" customFormat="1" ht="36" customHeight="1">
      <c r="A346" s="39"/>
      <c r="B346" s="40"/>
      <c r="C346" s="236" t="s">
        <v>524</v>
      </c>
      <c r="D346" s="236" t="s">
        <v>145</v>
      </c>
      <c r="E346" s="237" t="s">
        <v>525</v>
      </c>
      <c r="F346" s="238" t="s">
        <v>526</v>
      </c>
      <c r="G346" s="239" t="s">
        <v>171</v>
      </c>
      <c r="H346" s="240">
        <v>9</v>
      </c>
      <c r="I346" s="241"/>
      <c r="J346" s="240">
        <f>ROUND(I346*H346,2)</f>
        <v>0</v>
      </c>
      <c r="K346" s="238" t="s">
        <v>149</v>
      </c>
      <c r="L346" s="45"/>
      <c r="M346" s="242" t="s">
        <v>1</v>
      </c>
      <c r="N346" s="243" t="s">
        <v>42</v>
      </c>
      <c r="O346" s="92"/>
      <c r="P346" s="244">
        <f>O346*H346</f>
        <v>0</v>
      </c>
      <c r="Q346" s="244">
        <v>0</v>
      </c>
      <c r="R346" s="244">
        <f>Q346*H346</f>
        <v>0</v>
      </c>
      <c r="S346" s="244">
        <v>0</v>
      </c>
      <c r="T346" s="245">
        <f>S346*H346</f>
        <v>0</v>
      </c>
      <c r="U346" s="39"/>
      <c r="V346" s="39"/>
      <c r="W346" s="39"/>
      <c r="X346" s="39"/>
      <c r="Y346" s="39"/>
      <c r="Z346" s="39"/>
      <c r="AA346" s="39"/>
      <c r="AB346" s="39"/>
      <c r="AC346" s="39"/>
      <c r="AD346" s="39"/>
      <c r="AE346" s="39"/>
      <c r="AR346" s="246" t="s">
        <v>282</v>
      </c>
      <c r="AT346" s="246" t="s">
        <v>145</v>
      </c>
      <c r="AU346" s="246" t="s">
        <v>87</v>
      </c>
      <c r="AY346" s="18" t="s">
        <v>143</v>
      </c>
      <c r="BE346" s="247">
        <f>IF(N346="základní",J346,0)</f>
        <v>0</v>
      </c>
      <c r="BF346" s="247">
        <f>IF(N346="snížená",J346,0)</f>
        <v>0</v>
      </c>
      <c r="BG346" s="247">
        <f>IF(N346="zákl. přenesená",J346,0)</f>
        <v>0</v>
      </c>
      <c r="BH346" s="247">
        <f>IF(N346="sníž. přenesená",J346,0)</f>
        <v>0</v>
      </c>
      <c r="BI346" s="247">
        <f>IF(N346="nulová",J346,0)</f>
        <v>0</v>
      </c>
      <c r="BJ346" s="18" t="s">
        <v>85</v>
      </c>
      <c r="BK346" s="247">
        <f>ROUND(I346*H346,2)</f>
        <v>0</v>
      </c>
      <c r="BL346" s="18" t="s">
        <v>282</v>
      </c>
      <c r="BM346" s="246" t="s">
        <v>527</v>
      </c>
    </row>
    <row r="347" s="2" customFormat="1">
      <c r="A347" s="39"/>
      <c r="B347" s="40"/>
      <c r="C347" s="41"/>
      <c r="D347" s="248" t="s">
        <v>152</v>
      </c>
      <c r="E347" s="41"/>
      <c r="F347" s="249" t="s">
        <v>528</v>
      </c>
      <c r="G347" s="41"/>
      <c r="H347" s="41"/>
      <c r="I347" s="145"/>
      <c r="J347" s="41"/>
      <c r="K347" s="41"/>
      <c r="L347" s="45"/>
      <c r="M347" s="250"/>
      <c r="N347" s="251"/>
      <c r="O347" s="92"/>
      <c r="P347" s="92"/>
      <c r="Q347" s="92"/>
      <c r="R347" s="92"/>
      <c r="S347" s="92"/>
      <c r="T347" s="93"/>
      <c r="U347" s="39"/>
      <c r="V347" s="39"/>
      <c r="W347" s="39"/>
      <c r="X347" s="39"/>
      <c r="Y347" s="39"/>
      <c r="Z347" s="39"/>
      <c r="AA347" s="39"/>
      <c r="AB347" s="39"/>
      <c r="AC347" s="39"/>
      <c r="AD347" s="39"/>
      <c r="AE347" s="39"/>
      <c r="AT347" s="18" t="s">
        <v>152</v>
      </c>
      <c r="AU347" s="18" t="s">
        <v>87</v>
      </c>
    </row>
    <row r="348" s="2" customFormat="1" ht="24" customHeight="1">
      <c r="A348" s="39"/>
      <c r="B348" s="40"/>
      <c r="C348" s="295" t="s">
        <v>529</v>
      </c>
      <c r="D348" s="295" t="s">
        <v>300</v>
      </c>
      <c r="E348" s="296" t="s">
        <v>530</v>
      </c>
      <c r="F348" s="297" t="s">
        <v>531</v>
      </c>
      <c r="G348" s="298" t="s">
        <v>171</v>
      </c>
      <c r="H348" s="299">
        <v>5</v>
      </c>
      <c r="I348" s="300"/>
      <c r="J348" s="299">
        <f>ROUND(I348*H348,2)</f>
        <v>0</v>
      </c>
      <c r="K348" s="297" t="s">
        <v>433</v>
      </c>
      <c r="L348" s="301"/>
      <c r="M348" s="302" t="s">
        <v>1</v>
      </c>
      <c r="N348" s="303" t="s">
        <v>42</v>
      </c>
      <c r="O348" s="92"/>
      <c r="P348" s="244">
        <f>O348*H348</f>
        <v>0</v>
      </c>
      <c r="Q348" s="244">
        <v>0.012999999999999999</v>
      </c>
      <c r="R348" s="244">
        <f>Q348*H348</f>
        <v>0.065000000000000002</v>
      </c>
      <c r="S348" s="244">
        <v>0</v>
      </c>
      <c r="T348" s="245">
        <f>S348*H348</f>
        <v>0</v>
      </c>
      <c r="U348" s="39"/>
      <c r="V348" s="39"/>
      <c r="W348" s="39"/>
      <c r="X348" s="39"/>
      <c r="Y348" s="39"/>
      <c r="Z348" s="39"/>
      <c r="AA348" s="39"/>
      <c r="AB348" s="39"/>
      <c r="AC348" s="39"/>
      <c r="AD348" s="39"/>
      <c r="AE348" s="39"/>
      <c r="AR348" s="246" t="s">
        <v>367</v>
      </c>
      <c r="AT348" s="246" t="s">
        <v>300</v>
      </c>
      <c r="AU348" s="246" t="s">
        <v>87</v>
      </c>
      <c r="AY348" s="18" t="s">
        <v>143</v>
      </c>
      <c r="BE348" s="247">
        <f>IF(N348="základní",J348,0)</f>
        <v>0</v>
      </c>
      <c r="BF348" s="247">
        <f>IF(N348="snížená",J348,0)</f>
        <v>0</v>
      </c>
      <c r="BG348" s="247">
        <f>IF(N348="zákl. přenesená",J348,0)</f>
        <v>0</v>
      </c>
      <c r="BH348" s="247">
        <f>IF(N348="sníž. přenesená",J348,0)</f>
        <v>0</v>
      </c>
      <c r="BI348" s="247">
        <f>IF(N348="nulová",J348,0)</f>
        <v>0</v>
      </c>
      <c r="BJ348" s="18" t="s">
        <v>85</v>
      </c>
      <c r="BK348" s="247">
        <f>ROUND(I348*H348,2)</f>
        <v>0</v>
      </c>
      <c r="BL348" s="18" t="s">
        <v>282</v>
      </c>
      <c r="BM348" s="246" t="s">
        <v>532</v>
      </c>
    </row>
    <row r="349" s="2" customFormat="1" ht="24" customHeight="1">
      <c r="A349" s="39"/>
      <c r="B349" s="40"/>
      <c r="C349" s="295" t="s">
        <v>533</v>
      </c>
      <c r="D349" s="295" t="s">
        <v>300</v>
      </c>
      <c r="E349" s="296" t="s">
        <v>534</v>
      </c>
      <c r="F349" s="297" t="s">
        <v>531</v>
      </c>
      <c r="G349" s="298" t="s">
        <v>171</v>
      </c>
      <c r="H349" s="299">
        <v>2</v>
      </c>
      <c r="I349" s="300"/>
      <c r="J349" s="299">
        <f>ROUND(I349*H349,2)</f>
        <v>0</v>
      </c>
      <c r="K349" s="297" t="s">
        <v>433</v>
      </c>
      <c r="L349" s="301"/>
      <c r="M349" s="302" t="s">
        <v>1</v>
      </c>
      <c r="N349" s="303" t="s">
        <v>42</v>
      </c>
      <c r="O349" s="92"/>
      <c r="P349" s="244">
        <f>O349*H349</f>
        <v>0</v>
      </c>
      <c r="Q349" s="244">
        <v>0.012999999999999999</v>
      </c>
      <c r="R349" s="244">
        <f>Q349*H349</f>
        <v>0.025999999999999999</v>
      </c>
      <c r="S349" s="244">
        <v>0</v>
      </c>
      <c r="T349" s="245">
        <f>S349*H349</f>
        <v>0</v>
      </c>
      <c r="U349" s="39"/>
      <c r="V349" s="39"/>
      <c r="W349" s="39"/>
      <c r="X349" s="39"/>
      <c r="Y349" s="39"/>
      <c r="Z349" s="39"/>
      <c r="AA349" s="39"/>
      <c r="AB349" s="39"/>
      <c r="AC349" s="39"/>
      <c r="AD349" s="39"/>
      <c r="AE349" s="39"/>
      <c r="AR349" s="246" t="s">
        <v>367</v>
      </c>
      <c r="AT349" s="246" t="s">
        <v>300</v>
      </c>
      <c r="AU349" s="246" t="s">
        <v>87</v>
      </c>
      <c r="AY349" s="18" t="s">
        <v>143</v>
      </c>
      <c r="BE349" s="247">
        <f>IF(N349="základní",J349,0)</f>
        <v>0</v>
      </c>
      <c r="BF349" s="247">
        <f>IF(N349="snížená",J349,0)</f>
        <v>0</v>
      </c>
      <c r="BG349" s="247">
        <f>IF(N349="zákl. přenesená",J349,0)</f>
        <v>0</v>
      </c>
      <c r="BH349" s="247">
        <f>IF(N349="sníž. přenesená",J349,0)</f>
        <v>0</v>
      </c>
      <c r="BI349" s="247">
        <f>IF(N349="nulová",J349,0)</f>
        <v>0</v>
      </c>
      <c r="BJ349" s="18" t="s">
        <v>85</v>
      </c>
      <c r="BK349" s="247">
        <f>ROUND(I349*H349,2)</f>
        <v>0</v>
      </c>
      <c r="BL349" s="18" t="s">
        <v>282</v>
      </c>
      <c r="BM349" s="246" t="s">
        <v>535</v>
      </c>
    </row>
    <row r="350" s="2" customFormat="1" ht="24" customHeight="1">
      <c r="A350" s="39"/>
      <c r="B350" s="40"/>
      <c r="C350" s="295" t="s">
        <v>536</v>
      </c>
      <c r="D350" s="295" t="s">
        <v>300</v>
      </c>
      <c r="E350" s="296" t="s">
        <v>537</v>
      </c>
      <c r="F350" s="297" t="s">
        <v>538</v>
      </c>
      <c r="G350" s="298" t="s">
        <v>171</v>
      </c>
      <c r="H350" s="299">
        <v>2</v>
      </c>
      <c r="I350" s="300"/>
      <c r="J350" s="299">
        <f>ROUND(I350*H350,2)</f>
        <v>0</v>
      </c>
      <c r="K350" s="297" t="s">
        <v>433</v>
      </c>
      <c r="L350" s="301"/>
      <c r="M350" s="302" t="s">
        <v>1</v>
      </c>
      <c r="N350" s="303" t="s">
        <v>42</v>
      </c>
      <c r="O350" s="92"/>
      <c r="P350" s="244">
        <f>O350*H350</f>
        <v>0</v>
      </c>
      <c r="Q350" s="244">
        <v>0.012999999999999999</v>
      </c>
      <c r="R350" s="244">
        <f>Q350*H350</f>
        <v>0.025999999999999999</v>
      </c>
      <c r="S350" s="244">
        <v>0</v>
      </c>
      <c r="T350" s="245">
        <f>S350*H350</f>
        <v>0</v>
      </c>
      <c r="U350" s="39"/>
      <c r="V350" s="39"/>
      <c r="W350" s="39"/>
      <c r="X350" s="39"/>
      <c r="Y350" s="39"/>
      <c r="Z350" s="39"/>
      <c r="AA350" s="39"/>
      <c r="AB350" s="39"/>
      <c r="AC350" s="39"/>
      <c r="AD350" s="39"/>
      <c r="AE350" s="39"/>
      <c r="AR350" s="246" t="s">
        <v>367</v>
      </c>
      <c r="AT350" s="246" t="s">
        <v>300</v>
      </c>
      <c r="AU350" s="246" t="s">
        <v>87</v>
      </c>
      <c r="AY350" s="18" t="s">
        <v>143</v>
      </c>
      <c r="BE350" s="247">
        <f>IF(N350="základní",J350,0)</f>
        <v>0</v>
      </c>
      <c r="BF350" s="247">
        <f>IF(N350="snížená",J350,0)</f>
        <v>0</v>
      </c>
      <c r="BG350" s="247">
        <f>IF(N350="zákl. přenesená",J350,0)</f>
        <v>0</v>
      </c>
      <c r="BH350" s="247">
        <f>IF(N350="sníž. přenesená",J350,0)</f>
        <v>0</v>
      </c>
      <c r="BI350" s="247">
        <f>IF(N350="nulová",J350,0)</f>
        <v>0</v>
      </c>
      <c r="BJ350" s="18" t="s">
        <v>85</v>
      </c>
      <c r="BK350" s="247">
        <f>ROUND(I350*H350,2)</f>
        <v>0</v>
      </c>
      <c r="BL350" s="18" t="s">
        <v>282</v>
      </c>
      <c r="BM350" s="246" t="s">
        <v>539</v>
      </c>
    </row>
    <row r="351" s="2" customFormat="1" ht="36" customHeight="1">
      <c r="A351" s="39"/>
      <c r="B351" s="40"/>
      <c r="C351" s="236" t="s">
        <v>540</v>
      </c>
      <c r="D351" s="236" t="s">
        <v>145</v>
      </c>
      <c r="E351" s="237" t="s">
        <v>541</v>
      </c>
      <c r="F351" s="238" t="s">
        <v>542</v>
      </c>
      <c r="G351" s="239" t="s">
        <v>171</v>
      </c>
      <c r="H351" s="240">
        <v>1</v>
      </c>
      <c r="I351" s="241"/>
      <c r="J351" s="240">
        <f>ROUND(I351*H351,2)</f>
        <v>0</v>
      </c>
      <c r="K351" s="238" t="s">
        <v>149</v>
      </c>
      <c r="L351" s="45"/>
      <c r="M351" s="242" t="s">
        <v>1</v>
      </c>
      <c r="N351" s="243" t="s">
        <v>42</v>
      </c>
      <c r="O351" s="92"/>
      <c r="P351" s="244">
        <f>O351*H351</f>
        <v>0</v>
      </c>
      <c r="Q351" s="244">
        <v>0</v>
      </c>
      <c r="R351" s="244">
        <f>Q351*H351</f>
        <v>0</v>
      </c>
      <c r="S351" s="244">
        <v>0</v>
      </c>
      <c r="T351" s="245">
        <f>S351*H351</f>
        <v>0</v>
      </c>
      <c r="U351" s="39"/>
      <c r="V351" s="39"/>
      <c r="W351" s="39"/>
      <c r="X351" s="39"/>
      <c r="Y351" s="39"/>
      <c r="Z351" s="39"/>
      <c r="AA351" s="39"/>
      <c r="AB351" s="39"/>
      <c r="AC351" s="39"/>
      <c r="AD351" s="39"/>
      <c r="AE351" s="39"/>
      <c r="AR351" s="246" t="s">
        <v>282</v>
      </c>
      <c r="AT351" s="246" t="s">
        <v>145</v>
      </c>
      <c r="AU351" s="246" t="s">
        <v>87</v>
      </c>
      <c r="AY351" s="18" t="s">
        <v>143</v>
      </c>
      <c r="BE351" s="247">
        <f>IF(N351="základní",J351,0)</f>
        <v>0</v>
      </c>
      <c r="BF351" s="247">
        <f>IF(N351="snížená",J351,0)</f>
        <v>0</v>
      </c>
      <c r="BG351" s="247">
        <f>IF(N351="zákl. přenesená",J351,0)</f>
        <v>0</v>
      </c>
      <c r="BH351" s="247">
        <f>IF(N351="sníž. přenesená",J351,0)</f>
        <v>0</v>
      </c>
      <c r="BI351" s="247">
        <f>IF(N351="nulová",J351,0)</f>
        <v>0</v>
      </c>
      <c r="BJ351" s="18" t="s">
        <v>85</v>
      </c>
      <c r="BK351" s="247">
        <f>ROUND(I351*H351,2)</f>
        <v>0</v>
      </c>
      <c r="BL351" s="18" t="s">
        <v>282</v>
      </c>
      <c r="BM351" s="246" t="s">
        <v>543</v>
      </c>
    </row>
    <row r="352" s="2" customFormat="1">
      <c r="A352" s="39"/>
      <c r="B352" s="40"/>
      <c r="C352" s="41"/>
      <c r="D352" s="248" t="s">
        <v>152</v>
      </c>
      <c r="E352" s="41"/>
      <c r="F352" s="249" t="s">
        <v>528</v>
      </c>
      <c r="G352" s="41"/>
      <c r="H352" s="41"/>
      <c r="I352" s="145"/>
      <c r="J352" s="41"/>
      <c r="K352" s="41"/>
      <c r="L352" s="45"/>
      <c r="M352" s="250"/>
      <c r="N352" s="251"/>
      <c r="O352" s="92"/>
      <c r="P352" s="92"/>
      <c r="Q352" s="92"/>
      <c r="R352" s="92"/>
      <c r="S352" s="92"/>
      <c r="T352" s="93"/>
      <c r="U352" s="39"/>
      <c r="V352" s="39"/>
      <c r="W352" s="39"/>
      <c r="X352" s="39"/>
      <c r="Y352" s="39"/>
      <c r="Z352" s="39"/>
      <c r="AA352" s="39"/>
      <c r="AB352" s="39"/>
      <c r="AC352" s="39"/>
      <c r="AD352" s="39"/>
      <c r="AE352" s="39"/>
      <c r="AT352" s="18" t="s">
        <v>152</v>
      </c>
      <c r="AU352" s="18" t="s">
        <v>87</v>
      </c>
    </row>
    <row r="353" s="2" customFormat="1" ht="24" customHeight="1">
      <c r="A353" s="39"/>
      <c r="B353" s="40"/>
      <c r="C353" s="295" t="s">
        <v>544</v>
      </c>
      <c r="D353" s="295" t="s">
        <v>300</v>
      </c>
      <c r="E353" s="296" t="s">
        <v>545</v>
      </c>
      <c r="F353" s="297" t="s">
        <v>546</v>
      </c>
      <c r="G353" s="298" t="s">
        <v>171</v>
      </c>
      <c r="H353" s="299">
        <v>1</v>
      </c>
      <c r="I353" s="300"/>
      <c r="J353" s="299">
        <f>ROUND(I353*H353,2)</f>
        <v>0</v>
      </c>
      <c r="K353" s="297" t="s">
        <v>433</v>
      </c>
      <c r="L353" s="301"/>
      <c r="M353" s="302" t="s">
        <v>1</v>
      </c>
      <c r="N353" s="303" t="s">
        <v>42</v>
      </c>
      <c r="O353" s="92"/>
      <c r="P353" s="244">
        <f>O353*H353</f>
        <v>0</v>
      </c>
      <c r="Q353" s="244">
        <v>0.012999999999999999</v>
      </c>
      <c r="R353" s="244">
        <f>Q353*H353</f>
        <v>0.012999999999999999</v>
      </c>
      <c r="S353" s="244">
        <v>0</v>
      </c>
      <c r="T353" s="245">
        <f>S353*H353</f>
        <v>0</v>
      </c>
      <c r="U353" s="39"/>
      <c r="V353" s="39"/>
      <c r="W353" s="39"/>
      <c r="X353" s="39"/>
      <c r="Y353" s="39"/>
      <c r="Z353" s="39"/>
      <c r="AA353" s="39"/>
      <c r="AB353" s="39"/>
      <c r="AC353" s="39"/>
      <c r="AD353" s="39"/>
      <c r="AE353" s="39"/>
      <c r="AR353" s="246" t="s">
        <v>367</v>
      </c>
      <c r="AT353" s="246" t="s">
        <v>300</v>
      </c>
      <c r="AU353" s="246" t="s">
        <v>87</v>
      </c>
      <c r="AY353" s="18" t="s">
        <v>143</v>
      </c>
      <c r="BE353" s="247">
        <f>IF(N353="základní",J353,0)</f>
        <v>0</v>
      </c>
      <c r="BF353" s="247">
        <f>IF(N353="snížená",J353,0)</f>
        <v>0</v>
      </c>
      <c r="BG353" s="247">
        <f>IF(N353="zákl. přenesená",J353,0)</f>
        <v>0</v>
      </c>
      <c r="BH353" s="247">
        <f>IF(N353="sníž. přenesená",J353,0)</f>
        <v>0</v>
      </c>
      <c r="BI353" s="247">
        <f>IF(N353="nulová",J353,0)</f>
        <v>0</v>
      </c>
      <c r="BJ353" s="18" t="s">
        <v>85</v>
      </c>
      <c r="BK353" s="247">
        <f>ROUND(I353*H353,2)</f>
        <v>0</v>
      </c>
      <c r="BL353" s="18" t="s">
        <v>282</v>
      </c>
      <c r="BM353" s="246" t="s">
        <v>547</v>
      </c>
    </row>
    <row r="354" s="2" customFormat="1" ht="36" customHeight="1">
      <c r="A354" s="39"/>
      <c r="B354" s="40"/>
      <c r="C354" s="236" t="s">
        <v>548</v>
      </c>
      <c r="D354" s="236" t="s">
        <v>145</v>
      </c>
      <c r="E354" s="237" t="s">
        <v>549</v>
      </c>
      <c r="F354" s="238" t="s">
        <v>550</v>
      </c>
      <c r="G354" s="239" t="s">
        <v>171</v>
      </c>
      <c r="H354" s="240">
        <v>2</v>
      </c>
      <c r="I354" s="241"/>
      <c r="J354" s="240">
        <f>ROUND(I354*H354,2)</f>
        <v>0</v>
      </c>
      <c r="K354" s="238" t="s">
        <v>149</v>
      </c>
      <c r="L354" s="45"/>
      <c r="M354" s="242" t="s">
        <v>1</v>
      </c>
      <c r="N354" s="243" t="s">
        <v>42</v>
      </c>
      <c r="O354" s="92"/>
      <c r="P354" s="244">
        <f>O354*H354</f>
        <v>0</v>
      </c>
      <c r="Q354" s="244">
        <v>0</v>
      </c>
      <c r="R354" s="244">
        <f>Q354*H354</f>
        <v>0</v>
      </c>
      <c r="S354" s="244">
        <v>0</v>
      </c>
      <c r="T354" s="245">
        <f>S354*H354</f>
        <v>0</v>
      </c>
      <c r="U354" s="39"/>
      <c r="V354" s="39"/>
      <c r="W354" s="39"/>
      <c r="X354" s="39"/>
      <c r="Y354" s="39"/>
      <c r="Z354" s="39"/>
      <c r="AA354" s="39"/>
      <c r="AB354" s="39"/>
      <c r="AC354" s="39"/>
      <c r="AD354" s="39"/>
      <c r="AE354" s="39"/>
      <c r="AR354" s="246" t="s">
        <v>282</v>
      </c>
      <c r="AT354" s="246" t="s">
        <v>145</v>
      </c>
      <c r="AU354" s="246" t="s">
        <v>87</v>
      </c>
      <c r="AY354" s="18" t="s">
        <v>143</v>
      </c>
      <c r="BE354" s="247">
        <f>IF(N354="základní",J354,0)</f>
        <v>0</v>
      </c>
      <c r="BF354" s="247">
        <f>IF(N354="snížená",J354,0)</f>
        <v>0</v>
      </c>
      <c r="BG354" s="247">
        <f>IF(N354="zákl. přenesená",J354,0)</f>
        <v>0</v>
      </c>
      <c r="BH354" s="247">
        <f>IF(N354="sníž. přenesená",J354,0)</f>
        <v>0</v>
      </c>
      <c r="BI354" s="247">
        <f>IF(N354="nulová",J354,0)</f>
        <v>0</v>
      </c>
      <c r="BJ354" s="18" t="s">
        <v>85</v>
      </c>
      <c r="BK354" s="247">
        <f>ROUND(I354*H354,2)</f>
        <v>0</v>
      </c>
      <c r="BL354" s="18" t="s">
        <v>282</v>
      </c>
      <c r="BM354" s="246" t="s">
        <v>551</v>
      </c>
    </row>
    <row r="355" s="2" customFormat="1">
      <c r="A355" s="39"/>
      <c r="B355" s="40"/>
      <c r="C355" s="41"/>
      <c r="D355" s="248" t="s">
        <v>152</v>
      </c>
      <c r="E355" s="41"/>
      <c r="F355" s="249" t="s">
        <v>528</v>
      </c>
      <c r="G355" s="41"/>
      <c r="H355" s="41"/>
      <c r="I355" s="145"/>
      <c r="J355" s="41"/>
      <c r="K355" s="41"/>
      <c r="L355" s="45"/>
      <c r="M355" s="250"/>
      <c r="N355" s="251"/>
      <c r="O355" s="92"/>
      <c r="P355" s="92"/>
      <c r="Q355" s="92"/>
      <c r="R355" s="92"/>
      <c r="S355" s="92"/>
      <c r="T355" s="93"/>
      <c r="U355" s="39"/>
      <c r="V355" s="39"/>
      <c r="W355" s="39"/>
      <c r="X355" s="39"/>
      <c r="Y355" s="39"/>
      <c r="Z355" s="39"/>
      <c r="AA355" s="39"/>
      <c r="AB355" s="39"/>
      <c r="AC355" s="39"/>
      <c r="AD355" s="39"/>
      <c r="AE355" s="39"/>
      <c r="AT355" s="18" t="s">
        <v>152</v>
      </c>
      <c r="AU355" s="18" t="s">
        <v>87</v>
      </c>
    </row>
    <row r="356" s="2" customFormat="1" ht="24" customHeight="1">
      <c r="A356" s="39"/>
      <c r="B356" s="40"/>
      <c r="C356" s="295" t="s">
        <v>552</v>
      </c>
      <c r="D356" s="295" t="s">
        <v>300</v>
      </c>
      <c r="E356" s="296" t="s">
        <v>553</v>
      </c>
      <c r="F356" s="297" t="s">
        <v>554</v>
      </c>
      <c r="G356" s="298" t="s">
        <v>171</v>
      </c>
      <c r="H356" s="299">
        <v>2</v>
      </c>
      <c r="I356" s="300"/>
      <c r="J356" s="299">
        <f>ROUND(I356*H356,2)</f>
        <v>0</v>
      </c>
      <c r="K356" s="297" t="s">
        <v>149</v>
      </c>
      <c r="L356" s="301"/>
      <c r="M356" s="302" t="s">
        <v>1</v>
      </c>
      <c r="N356" s="303" t="s">
        <v>42</v>
      </c>
      <c r="O356" s="92"/>
      <c r="P356" s="244">
        <f>O356*H356</f>
        <v>0</v>
      </c>
      <c r="Q356" s="244">
        <v>0.027</v>
      </c>
      <c r="R356" s="244">
        <f>Q356*H356</f>
        <v>0.053999999999999999</v>
      </c>
      <c r="S356" s="244">
        <v>0</v>
      </c>
      <c r="T356" s="245">
        <f>S356*H356</f>
        <v>0</v>
      </c>
      <c r="U356" s="39"/>
      <c r="V356" s="39"/>
      <c r="W356" s="39"/>
      <c r="X356" s="39"/>
      <c r="Y356" s="39"/>
      <c r="Z356" s="39"/>
      <c r="AA356" s="39"/>
      <c r="AB356" s="39"/>
      <c r="AC356" s="39"/>
      <c r="AD356" s="39"/>
      <c r="AE356" s="39"/>
      <c r="AR356" s="246" t="s">
        <v>367</v>
      </c>
      <c r="AT356" s="246" t="s">
        <v>300</v>
      </c>
      <c r="AU356" s="246" t="s">
        <v>87</v>
      </c>
      <c r="AY356" s="18" t="s">
        <v>143</v>
      </c>
      <c r="BE356" s="247">
        <f>IF(N356="základní",J356,0)</f>
        <v>0</v>
      </c>
      <c r="BF356" s="247">
        <f>IF(N356="snížená",J356,0)</f>
        <v>0</v>
      </c>
      <c r="BG356" s="247">
        <f>IF(N356="zákl. přenesená",J356,0)</f>
        <v>0</v>
      </c>
      <c r="BH356" s="247">
        <f>IF(N356="sníž. přenesená",J356,0)</f>
        <v>0</v>
      </c>
      <c r="BI356" s="247">
        <f>IF(N356="nulová",J356,0)</f>
        <v>0</v>
      </c>
      <c r="BJ356" s="18" t="s">
        <v>85</v>
      </c>
      <c r="BK356" s="247">
        <f>ROUND(I356*H356,2)</f>
        <v>0</v>
      </c>
      <c r="BL356" s="18" t="s">
        <v>282</v>
      </c>
      <c r="BM356" s="246" t="s">
        <v>555</v>
      </c>
    </row>
    <row r="357" s="2" customFormat="1" ht="24" customHeight="1">
      <c r="A357" s="39"/>
      <c r="B357" s="40"/>
      <c r="C357" s="236" t="s">
        <v>556</v>
      </c>
      <c r="D357" s="236" t="s">
        <v>145</v>
      </c>
      <c r="E357" s="237" t="s">
        <v>557</v>
      </c>
      <c r="F357" s="238" t="s">
        <v>558</v>
      </c>
      <c r="G357" s="239" t="s">
        <v>171</v>
      </c>
      <c r="H357" s="240">
        <v>2</v>
      </c>
      <c r="I357" s="241"/>
      <c r="J357" s="240">
        <f>ROUND(I357*H357,2)</f>
        <v>0</v>
      </c>
      <c r="K357" s="238" t="s">
        <v>149</v>
      </c>
      <c r="L357" s="45"/>
      <c r="M357" s="242" t="s">
        <v>1</v>
      </c>
      <c r="N357" s="243" t="s">
        <v>42</v>
      </c>
      <c r="O357" s="92"/>
      <c r="P357" s="244">
        <f>O357*H357</f>
        <v>0</v>
      </c>
      <c r="Q357" s="244">
        <v>0</v>
      </c>
      <c r="R357" s="244">
        <f>Q357*H357</f>
        <v>0</v>
      </c>
      <c r="S357" s="244">
        <v>0</v>
      </c>
      <c r="T357" s="245">
        <f>S357*H357</f>
        <v>0</v>
      </c>
      <c r="U357" s="39"/>
      <c r="V357" s="39"/>
      <c r="W357" s="39"/>
      <c r="X357" s="39"/>
      <c r="Y357" s="39"/>
      <c r="Z357" s="39"/>
      <c r="AA357" s="39"/>
      <c r="AB357" s="39"/>
      <c r="AC357" s="39"/>
      <c r="AD357" s="39"/>
      <c r="AE357" s="39"/>
      <c r="AR357" s="246" t="s">
        <v>282</v>
      </c>
      <c r="AT357" s="246" t="s">
        <v>145</v>
      </c>
      <c r="AU357" s="246" t="s">
        <v>87</v>
      </c>
      <c r="AY357" s="18" t="s">
        <v>143</v>
      </c>
      <c r="BE357" s="247">
        <f>IF(N357="základní",J357,0)</f>
        <v>0</v>
      </c>
      <c r="BF357" s="247">
        <f>IF(N357="snížená",J357,0)</f>
        <v>0</v>
      </c>
      <c r="BG357" s="247">
        <f>IF(N357="zákl. přenesená",J357,0)</f>
        <v>0</v>
      </c>
      <c r="BH357" s="247">
        <f>IF(N357="sníž. přenesená",J357,0)</f>
        <v>0</v>
      </c>
      <c r="BI357" s="247">
        <f>IF(N357="nulová",J357,0)</f>
        <v>0</v>
      </c>
      <c r="BJ357" s="18" t="s">
        <v>85</v>
      </c>
      <c r="BK357" s="247">
        <f>ROUND(I357*H357,2)</f>
        <v>0</v>
      </c>
      <c r="BL357" s="18" t="s">
        <v>282</v>
      </c>
      <c r="BM357" s="246" t="s">
        <v>559</v>
      </c>
    </row>
    <row r="358" s="2" customFormat="1" ht="16.5" customHeight="1">
      <c r="A358" s="39"/>
      <c r="B358" s="40"/>
      <c r="C358" s="295" t="s">
        <v>560</v>
      </c>
      <c r="D358" s="295" t="s">
        <v>300</v>
      </c>
      <c r="E358" s="296" t="s">
        <v>561</v>
      </c>
      <c r="F358" s="297" t="s">
        <v>562</v>
      </c>
      <c r="G358" s="298" t="s">
        <v>171</v>
      </c>
      <c r="H358" s="299">
        <v>2</v>
      </c>
      <c r="I358" s="300"/>
      <c r="J358" s="299">
        <f>ROUND(I358*H358,2)</f>
        <v>0</v>
      </c>
      <c r="K358" s="297" t="s">
        <v>149</v>
      </c>
      <c r="L358" s="301"/>
      <c r="M358" s="302" t="s">
        <v>1</v>
      </c>
      <c r="N358" s="303" t="s">
        <v>42</v>
      </c>
      <c r="O358" s="92"/>
      <c r="P358" s="244">
        <f>O358*H358</f>
        <v>0</v>
      </c>
      <c r="Q358" s="244">
        <v>0.0032000000000000002</v>
      </c>
      <c r="R358" s="244">
        <f>Q358*H358</f>
        <v>0.0064000000000000003</v>
      </c>
      <c r="S358" s="244">
        <v>0</v>
      </c>
      <c r="T358" s="245">
        <f>S358*H358</f>
        <v>0</v>
      </c>
      <c r="U358" s="39"/>
      <c r="V358" s="39"/>
      <c r="W358" s="39"/>
      <c r="X358" s="39"/>
      <c r="Y358" s="39"/>
      <c r="Z358" s="39"/>
      <c r="AA358" s="39"/>
      <c r="AB358" s="39"/>
      <c r="AC358" s="39"/>
      <c r="AD358" s="39"/>
      <c r="AE358" s="39"/>
      <c r="AR358" s="246" t="s">
        <v>367</v>
      </c>
      <c r="AT358" s="246" t="s">
        <v>300</v>
      </c>
      <c r="AU358" s="246" t="s">
        <v>87</v>
      </c>
      <c r="AY358" s="18" t="s">
        <v>143</v>
      </c>
      <c r="BE358" s="247">
        <f>IF(N358="základní",J358,0)</f>
        <v>0</v>
      </c>
      <c r="BF358" s="247">
        <f>IF(N358="snížená",J358,0)</f>
        <v>0</v>
      </c>
      <c r="BG358" s="247">
        <f>IF(N358="zákl. přenesená",J358,0)</f>
        <v>0</v>
      </c>
      <c r="BH358" s="247">
        <f>IF(N358="sníž. přenesená",J358,0)</f>
        <v>0</v>
      </c>
      <c r="BI358" s="247">
        <f>IF(N358="nulová",J358,0)</f>
        <v>0</v>
      </c>
      <c r="BJ358" s="18" t="s">
        <v>85</v>
      </c>
      <c r="BK358" s="247">
        <f>ROUND(I358*H358,2)</f>
        <v>0</v>
      </c>
      <c r="BL358" s="18" t="s">
        <v>282</v>
      </c>
      <c r="BM358" s="246" t="s">
        <v>563</v>
      </c>
    </row>
    <row r="359" s="2" customFormat="1" ht="48" customHeight="1">
      <c r="A359" s="39"/>
      <c r="B359" s="40"/>
      <c r="C359" s="236" t="s">
        <v>564</v>
      </c>
      <c r="D359" s="236" t="s">
        <v>145</v>
      </c>
      <c r="E359" s="237" t="s">
        <v>565</v>
      </c>
      <c r="F359" s="238" t="s">
        <v>566</v>
      </c>
      <c r="G359" s="239" t="s">
        <v>171</v>
      </c>
      <c r="H359" s="240">
        <v>13</v>
      </c>
      <c r="I359" s="241"/>
      <c r="J359" s="240">
        <f>ROUND(I359*H359,2)</f>
        <v>0</v>
      </c>
      <c r="K359" s="238" t="s">
        <v>149</v>
      </c>
      <c r="L359" s="45"/>
      <c r="M359" s="242" t="s">
        <v>1</v>
      </c>
      <c r="N359" s="243" t="s">
        <v>42</v>
      </c>
      <c r="O359" s="92"/>
      <c r="P359" s="244">
        <f>O359*H359</f>
        <v>0</v>
      </c>
      <c r="Q359" s="244">
        <v>0</v>
      </c>
      <c r="R359" s="244">
        <f>Q359*H359</f>
        <v>0</v>
      </c>
      <c r="S359" s="244">
        <v>0.024</v>
      </c>
      <c r="T359" s="245">
        <f>S359*H359</f>
        <v>0.312</v>
      </c>
      <c r="U359" s="39"/>
      <c r="V359" s="39"/>
      <c r="W359" s="39"/>
      <c r="X359" s="39"/>
      <c r="Y359" s="39"/>
      <c r="Z359" s="39"/>
      <c r="AA359" s="39"/>
      <c r="AB359" s="39"/>
      <c r="AC359" s="39"/>
      <c r="AD359" s="39"/>
      <c r="AE359" s="39"/>
      <c r="AR359" s="246" t="s">
        <v>282</v>
      </c>
      <c r="AT359" s="246" t="s">
        <v>145</v>
      </c>
      <c r="AU359" s="246" t="s">
        <v>87</v>
      </c>
      <c r="AY359" s="18" t="s">
        <v>143</v>
      </c>
      <c r="BE359" s="247">
        <f>IF(N359="základní",J359,0)</f>
        <v>0</v>
      </c>
      <c r="BF359" s="247">
        <f>IF(N359="snížená",J359,0)</f>
        <v>0</v>
      </c>
      <c r="BG359" s="247">
        <f>IF(N359="zákl. přenesená",J359,0)</f>
        <v>0</v>
      </c>
      <c r="BH359" s="247">
        <f>IF(N359="sníž. přenesená",J359,0)</f>
        <v>0</v>
      </c>
      <c r="BI359" s="247">
        <f>IF(N359="nulová",J359,0)</f>
        <v>0</v>
      </c>
      <c r="BJ359" s="18" t="s">
        <v>85</v>
      </c>
      <c r="BK359" s="247">
        <f>ROUND(I359*H359,2)</f>
        <v>0</v>
      </c>
      <c r="BL359" s="18" t="s">
        <v>282</v>
      </c>
      <c r="BM359" s="246" t="s">
        <v>567</v>
      </c>
    </row>
    <row r="360" s="2" customFormat="1">
      <c r="A360" s="39"/>
      <c r="B360" s="40"/>
      <c r="C360" s="41"/>
      <c r="D360" s="248" t="s">
        <v>152</v>
      </c>
      <c r="E360" s="41"/>
      <c r="F360" s="249" t="s">
        <v>568</v>
      </c>
      <c r="G360" s="41"/>
      <c r="H360" s="41"/>
      <c r="I360" s="145"/>
      <c r="J360" s="41"/>
      <c r="K360" s="41"/>
      <c r="L360" s="45"/>
      <c r="M360" s="250"/>
      <c r="N360" s="251"/>
      <c r="O360" s="92"/>
      <c r="P360" s="92"/>
      <c r="Q360" s="92"/>
      <c r="R360" s="92"/>
      <c r="S360" s="92"/>
      <c r="T360" s="93"/>
      <c r="U360" s="39"/>
      <c r="V360" s="39"/>
      <c r="W360" s="39"/>
      <c r="X360" s="39"/>
      <c r="Y360" s="39"/>
      <c r="Z360" s="39"/>
      <c r="AA360" s="39"/>
      <c r="AB360" s="39"/>
      <c r="AC360" s="39"/>
      <c r="AD360" s="39"/>
      <c r="AE360" s="39"/>
      <c r="AT360" s="18" t="s">
        <v>152</v>
      </c>
      <c r="AU360" s="18" t="s">
        <v>87</v>
      </c>
    </row>
    <row r="361" s="14" customFormat="1">
      <c r="A361" s="14"/>
      <c r="B361" s="262"/>
      <c r="C361" s="263"/>
      <c r="D361" s="248" t="s">
        <v>154</v>
      </c>
      <c r="E361" s="264" t="s">
        <v>1</v>
      </c>
      <c r="F361" s="265" t="s">
        <v>569</v>
      </c>
      <c r="G361" s="263"/>
      <c r="H361" s="266">
        <v>13</v>
      </c>
      <c r="I361" s="267"/>
      <c r="J361" s="263"/>
      <c r="K361" s="263"/>
      <c r="L361" s="268"/>
      <c r="M361" s="269"/>
      <c r="N361" s="270"/>
      <c r="O361" s="270"/>
      <c r="P361" s="270"/>
      <c r="Q361" s="270"/>
      <c r="R361" s="270"/>
      <c r="S361" s="270"/>
      <c r="T361" s="271"/>
      <c r="U361" s="14"/>
      <c r="V361" s="14"/>
      <c r="W361" s="14"/>
      <c r="X361" s="14"/>
      <c r="Y361" s="14"/>
      <c r="Z361" s="14"/>
      <c r="AA361" s="14"/>
      <c r="AB361" s="14"/>
      <c r="AC361" s="14"/>
      <c r="AD361" s="14"/>
      <c r="AE361" s="14"/>
      <c r="AT361" s="272" t="s">
        <v>154</v>
      </c>
      <c r="AU361" s="272" t="s">
        <v>87</v>
      </c>
      <c r="AV361" s="14" t="s">
        <v>87</v>
      </c>
      <c r="AW361" s="14" t="s">
        <v>32</v>
      </c>
      <c r="AX361" s="14" t="s">
        <v>85</v>
      </c>
      <c r="AY361" s="272" t="s">
        <v>143</v>
      </c>
    </row>
    <row r="362" s="2" customFormat="1" ht="48" customHeight="1">
      <c r="A362" s="39"/>
      <c r="B362" s="40"/>
      <c r="C362" s="236" t="s">
        <v>570</v>
      </c>
      <c r="D362" s="236" t="s">
        <v>145</v>
      </c>
      <c r="E362" s="237" t="s">
        <v>571</v>
      </c>
      <c r="F362" s="238" t="s">
        <v>572</v>
      </c>
      <c r="G362" s="239" t="s">
        <v>176</v>
      </c>
      <c r="H362" s="240">
        <v>0.19</v>
      </c>
      <c r="I362" s="241"/>
      <c r="J362" s="240">
        <f>ROUND(I362*H362,2)</f>
        <v>0</v>
      </c>
      <c r="K362" s="238" t="s">
        <v>149</v>
      </c>
      <c r="L362" s="45"/>
      <c r="M362" s="242" t="s">
        <v>1</v>
      </c>
      <c r="N362" s="243" t="s">
        <v>42</v>
      </c>
      <c r="O362" s="92"/>
      <c r="P362" s="244">
        <f>O362*H362</f>
        <v>0</v>
      </c>
      <c r="Q362" s="244">
        <v>0</v>
      </c>
      <c r="R362" s="244">
        <f>Q362*H362</f>
        <v>0</v>
      </c>
      <c r="S362" s="244">
        <v>0</v>
      </c>
      <c r="T362" s="245">
        <f>S362*H362</f>
        <v>0</v>
      </c>
      <c r="U362" s="39"/>
      <c r="V362" s="39"/>
      <c r="W362" s="39"/>
      <c r="X362" s="39"/>
      <c r="Y362" s="39"/>
      <c r="Z362" s="39"/>
      <c r="AA362" s="39"/>
      <c r="AB362" s="39"/>
      <c r="AC362" s="39"/>
      <c r="AD362" s="39"/>
      <c r="AE362" s="39"/>
      <c r="AR362" s="246" t="s">
        <v>282</v>
      </c>
      <c r="AT362" s="246" t="s">
        <v>145</v>
      </c>
      <c r="AU362" s="246" t="s">
        <v>87</v>
      </c>
      <c r="AY362" s="18" t="s">
        <v>143</v>
      </c>
      <c r="BE362" s="247">
        <f>IF(N362="základní",J362,0)</f>
        <v>0</v>
      </c>
      <c r="BF362" s="247">
        <f>IF(N362="snížená",J362,0)</f>
        <v>0</v>
      </c>
      <c r="BG362" s="247">
        <f>IF(N362="zákl. přenesená",J362,0)</f>
        <v>0</v>
      </c>
      <c r="BH362" s="247">
        <f>IF(N362="sníž. přenesená",J362,0)</f>
        <v>0</v>
      </c>
      <c r="BI362" s="247">
        <f>IF(N362="nulová",J362,0)</f>
        <v>0</v>
      </c>
      <c r="BJ362" s="18" t="s">
        <v>85</v>
      </c>
      <c r="BK362" s="247">
        <f>ROUND(I362*H362,2)</f>
        <v>0</v>
      </c>
      <c r="BL362" s="18" t="s">
        <v>282</v>
      </c>
      <c r="BM362" s="246" t="s">
        <v>573</v>
      </c>
    </row>
    <row r="363" s="2" customFormat="1">
      <c r="A363" s="39"/>
      <c r="B363" s="40"/>
      <c r="C363" s="41"/>
      <c r="D363" s="248" t="s">
        <v>152</v>
      </c>
      <c r="E363" s="41"/>
      <c r="F363" s="249" t="s">
        <v>574</v>
      </c>
      <c r="G363" s="41"/>
      <c r="H363" s="41"/>
      <c r="I363" s="145"/>
      <c r="J363" s="41"/>
      <c r="K363" s="41"/>
      <c r="L363" s="45"/>
      <c r="M363" s="250"/>
      <c r="N363" s="251"/>
      <c r="O363" s="92"/>
      <c r="P363" s="92"/>
      <c r="Q363" s="92"/>
      <c r="R363" s="92"/>
      <c r="S363" s="92"/>
      <c r="T363" s="93"/>
      <c r="U363" s="39"/>
      <c r="V363" s="39"/>
      <c r="W363" s="39"/>
      <c r="X363" s="39"/>
      <c r="Y363" s="39"/>
      <c r="Z363" s="39"/>
      <c r="AA363" s="39"/>
      <c r="AB363" s="39"/>
      <c r="AC363" s="39"/>
      <c r="AD363" s="39"/>
      <c r="AE363" s="39"/>
      <c r="AT363" s="18" t="s">
        <v>152</v>
      </c>
      <c r="AU363" s="18" t="s">
        <v>87</v>
      </c>
    </row>
    <row r="364" s="2" customFormat="1" ht="48" customHeight="1">
      <c r="A364" s="39"/>
      <c r="B364" s="40"/>
      <c r="C364" s="236" t="s">
        <v>575</v>
      </c>
      <c r="D364" s="236" t="s">
        <v>145</v>
      </c>
      <c r="E364" s="237" t="s">
        <v>576</v>
      </c>
      <c r="F364" s="238" t="s">
        <v>577</v>
      </c>
      <c r="G364" s="239" t="s">
        <v>176</v>
      </c>
      <c r="H364" s="240">
        <v>0.19</v>
      </c>
      <c r="I364" s="241"/>
      <c r="J364" s="240">
        <f>ROUND(I364*H364,2)</f>
        <v>0</v>
      </c>
      <c r="K364" s="238" t="s">
        <v>149</v>
      </c>
      <c r="L364" s="45"/>
      <c r="M364" s="242" t="s">
        <v>1</v>
      </c>
      <c r="N364" s="243" t="s">
        <v>42</v>
      </c>
      <c r="O364" s="92"/>
      <c r="P364" s="244">
        <f>O364*H364</f>
        <v>0</v>
      </c>
      <c r="Q364" s="244">
        <v>0</v>
      </c>
      <c r="R364" s="244">
        <f>Q364*H364</f>
        <v>0</v>
      </c>
      <c r="S364" s="244">
        <v>0</v>
      </c>
      <c r="T364" s="245">
        <f>S364*H364</f>
        <v>0</v>
      </c>
      <c r="U364" s="39"/>
      <c r="V364" s="39"/>
      <c r="W364" s="39"/>
      <c r="X364" s="39"/>
      <c r="Y364" s="39"/>
      <c r="Z364" s="39"/>
      <c r="AA364" s="39"/>
      <c r="AB364" s="39"/>
      <c r="AC364" s="39"/>
      <c r="AD364" s="39"/>
      <c r="AE364" s="39"/>
      <c r="AR364" s="246" t="s">
        <v>282</v>
      </c>
      <c r="AT364" s="246" t="s">
        <v>145</v>
      </c>
      <c r="AU364" s="246" t="s">
        <v>87</v>
      </c>
      <c r="AY364" s="18" t="s">
        <v>143</v>
      </c>
      <c r="BE364" s="247">
        <f>IF(N364="základní",J364,0)</f>
        <v>0</v>
      </c>
      <c r="BF364" s="247">
        <f>IF(N364="snížená",J364,0)</f>
        <v>0</v>
      </c>
      <c r="BG364" s="247">
        <f>IF(N364="zákl. přenesená",J364,0)</f>
        <v>0</v>
      </c>
      <c r="BH364" s="247">
        <f>IF(N364="sníž. přenesená",J364,0)</f>
        <v>0</v>
      </c>
      <c r="BI364" s="247">
        <f>IF(N364="nulová",J364,0)</f>
        <v>0</v>
      </c>
      <c r="BJ364" s="18" t="s">
        <v>85</v>
      </c>
      <c r="BK364" s="247">
        <f>ROUND(I364*H364,2)</f>
        <v>0</v>
      </c>
      <c r="BL364" s="18" t="s">
        <v>282</v>
      </c>
      <c r="BM364" s="246" t="s">
        <v>578</v>
      </c>
    </row>
    <row r="365" s="2" customFormat="1">
      <c r="A365" s="39"/>
      <c r="B365" s="40"/>
      <c r="C365" s="41"/>
      <c r="D365" s="248" t="s">
        <v>152</v>
      </c>
      <c r="E365" s="41"/>
      <c r="F365" s="249" t="s">
        <v>574</v>
      </c>
      <c r="G365" s="41"/>
      <c r="H365" s="41"/>
      <c r="I365" s="145"/>
      <c r="J365" s="41"/>
      <c r="K365" s="41"/>
      <c r="L365" s="45"/>
      <c r="M365" s="250"/>
      <c r="N365" s="251"/>
      <c r="O365" s="92"/>
      <c r="P365" s="92"/>
      <c r="Q365" s="92"/>
      <c r="R365" s="92"/>
      <c r="S365" s="92"/>
      <c r="T365" s="93"/>
      <c r="U365" s="39"/>
      <c r="V365" s="39"/>
      <c r="W365" s="39"/>
      <c r="X365" s="39"/>
      <c r="Y365" s="39"/>
      <c r="Z365" s="39"/>
      <c r="AA365" s="39"/>
      <c r="AB365" s="39"/>
      <c r="AC365" s="39"/>
      <c r="AD365" s="39"/>
      <c r="AE365" s="39"/>
      <c r="AT365" s="18" t="s">
        <v>152</v>
      </c>
      <c r="AU365" s="18" t="s">
        <v>87</v>
      </c>
    </row>
    <row r="366" s="12" customFormat="1" ht="22.8" customHeight="1">
      <c r="A366" s="12"/>
      <c r="B366" s="220"/>
      <c r="C366" s="221"/>
      <c r="D366" s="222" t="s">
        <v>76</v>
      </c>
      <c r="E366" s="234" t="s">
        <v>579</v>
      </c>
      <c r="F366" s="234" t="s">
        <v>580</v>
      </c>
      <c r="G366" s="221"/>
      <c r="H366" s="221"/>
      <c r="I366" s="224"/>
      <c r="J366" s="235">
        <f>BK366</f>
        <v>0</v>
      </c>
      <c r="K366" s="221"/>
      <c r="L366" s="226"/>
      <c r="M366" s="227"/>
      <c r="N366" s="228"/>
      <c r="O366" s="228"/>
      <c r="P366" s="229">
        <f>SUM(P367:P415)</f>
        <v>0</v>
      </c>
      <c r="Q366" s="228"/>
      <c r="R366" s="229">
        <f>SUM(R367:R415)</f>
        <v>1.1001042649999999</v>
      </c>
      <c r="S366" s="228"/>
      <c r="T366" s="230">
        <f>SUM(T367:T415)</f>
        <v>1.0798269999999999</v>
      </c>
      <c r="U366" s="12"/>
      <c r="V366" s="12"/>
      <c r="W366" s="12"/>
      <c r="X366" s="12"/>
      <c r="Y366" s="12"/>
      <c r="Z366" s="12"/>
      <c r="AA366" s="12"/>
      <c r="AB366" s="12"/>
      <c r="AC366" s="12"/>
      <c r="AD366" s="12"/>
      <c r="AE366" s="12"/>
      <c r="AR366" s="231" t="s">
        <v>87</v>
      </c>
      <c r="AT366" s="232" t="s">
        <v>76</v>
      </c>
      <c r="AU366" s="232" t="s">
        <v>85</v>
      </c>
      <c r="AY366" s="231" t="s">
        <v>143</v>
      </c>
      <c r="BK366" s="233">
        <f>SUM(BK367:BK415)</f>
        <v>0</v>
      </c>
    </row>
    <row r="367" s="2" customFormat="1" ht="24" customHeight="1">
      <c r="A367" s="39"/>
      <c r="B367" s="40"/>
      <c r="C367" s="236" t="s">
        <v>581</v>
      </c>
      <c r="D367" s="236" t="s">
        <v>145</v>
      </c>
      <c r="E367" s="237" t="s">
        <v>582</v>
      </c>
      <c r="F367" s="238" t="s">
        <v>583</v>
      </c>
      <c r="G367" s="239" t="s">
        <v>184</v>
      </c>
      <c r="H367" s="240">
        <v>30.59</v>
      </c>
      <c r="I367" s="241"/>
      <c r="J367" s="240">
        <f>ROUND(I367*H367,2)</f>
        <v>0</v>
      </c>
      <c r="K367" s="238" t="s">
        <v>149</v>
      </c>
      <c r="L367" s="45"/>
      <c r="M367" s="242" t="s">
        <v>1</v>
      </c>
      <c r="N367" s="243" t="s">
        <v>42</v>
      </c>
      <c r="O367" s="92"/>
      <c r="P367" s="244">
        <f>O367*H367</f>
        <v>0</v>
      </c>
      <c r="Q367" s="244">
        <v>0</v>
      </c>
      <c r="R367" s="244">
        <f>Q367*H367</f>
        <v>0</v>
      </c>
      <c r="S367" s="244">
        <v>0</v>
      </c>
      <c r="T367" s="245">
        <f>S367*H367</f>
        <v>0</v>
      </c>
      <c r="U367" s="39"/>
      <c r="V367" s="39"/>
      <c r="W367" s="39"/>
      <c r="X367" s="39"/>
      <c r="Y367" s="39"/>
      <c r="Z367" s="39"/>
      <c r="AA367" s="39"/>
      <c r="AB367" s="39"/>
      <c r="AC367" s="39"/>
      <c r="AD367" s="39"/>
      <c r="AE367" s="39"/>
      <c r="AR367" s="246" t="s">
        <v>282</v>
      </c>
      <c r="AT367" s="246" t="s">
        <v>145</v>
      </c>
      <c r="AU367" s="246" t="s">
        <v>87</v>
      </c>
      <c r="AY367" s="18" t="s">
        <v>143</v>
      </c>
      <c r="BE367" s="247">
        <f>IF(N367="základní",J367,0)</f>
        <v>0</v>
      </c>
      <c r="BF367" s="247">
        <f>IF(N367="snížená",J367,0)</f>
        <v>0</v>
      </c>
      <c r="BG367" s="247">
        <f>IF(N367="zákl. přenesená",J367,0)</f>
        <v>0</v>
      </c>
      <c r="BH367" s="247">
        <f>IF(N367="sníž. přenesená",J367,0)</f>
        <v>0</v>
      </c>
      <c r="BI367" s="247">
        <f>IF(N367="nulová",J367,0)</f>
        <v>0</v>
      </c>
      <c r="BJ367" s="18" t="s">
        <v>85</v>
      </c>
      <c r="BK367" s="247">
        <f>ROUND(I367*H367,2)</f>
        <v>0</v>
      </c>
      <c r="BL367" s="18" t="s">
        <v>282</v>
      </c>
      <c r="BM367" s="246" t="s">
        <v>584</v>
      </c>
    </row>
    <row r="368" s="2" customFormat="1">
      <c r="A368" s="39"/>
      <c r="B368" s="40"/>
      <c r="C368" s="41"/>
      <c r="D368" s="248" t="s">
        <v>152</v>
      </c>
      <c r="E368" s="41"/>
      <c r="F368" s="249" t="s">
        <v>585</v>
      </c>
      <c r="G368" s="41"/>
      <c r="H368" s="41"/>
      <c r="I368" s="145"/>
      <c r="J368" s="41"/>
      <c r="K368" s="41"/>
      <c r="L368" s="45"/>
      <c r="M368" s="250"/>
      <c r="N368" s="251"/>
      <c r="O368" s="92"/>
      <c r="P368" s="92"/>
      <c r="Q368" s="92"/>
      <c r="R368" s="92"/>
      <c r="S368" s="92"/>
      <c r="T368" s="93"/>
      <c r="U368" s="39"/>
      <c r="V368" s="39"/>
      <c r="W368" s="39"/>
      <c r="X368" s="39"/>
      <c r="Y368" s="39"/>
      <c r="Z368" s="39"/>
      <c r="AA368" s="39"/>
      <c r="AB368" s="39"/>
      <c r="AC368" s="39"/>
      <c r="AD368" s="39"/>
      <c r="AE368" s="39"/>
      <c r="AT368" s="18" t="s">
        <v>152</v>
      </c>
      <c r="AU368" s="18" t="s">
        <v>87</v>
      </c>
    </row>
    <row r="369" s="13" customFormat="1">
      <c r="A369" s="13"/>
      <c r="B369" s="252"/>
      <c r="C369" s="253"/>
      <c r="D369" s="248" t="s">
        <v>154</v>
      </c>
      <c r="E369" s="254" t="s">
        <v>1</v>
      </c>
      <c r="F369" s="255" t="s">
        <v>586</v>
      </c>
      <c r="G369" s="253"/>
      <c r="H369" s="254" t="s">
        <v>1</v>
      </c>
      <c r="I369" s="256"/>
      <c r="J369" s="253"/>
      <c r="K369" s="253"/>
      <c r="L369" s="257"/>
      <c r="M369" s="258"/>
      <c r="N369" s="259"/>
      <c r="O369" s="259"/>
      <c r="P369" s="259"/>
      <c r="Q369" s="259"/>
      <c r="R369" s="259"/>
      <c r="S369" s="259"/>
      <c r="T369" s="260"/>
      <c r="U369" s="13"/>
      <c r="V369" s="13"/>
      <c r="W369" s="13"/>
      <c r="X369" s="13"/>
      <c r="Y369" s="13"/>
      <c r="Z369" s="13"/>
      <c r="AA369" s="13"/>
      <c r="AB369" s="13"/>
      <c r="AC369" s="13"/>
      <c r="AD369" s="13"/>
      <c r="AE369" s="13"/>
      <c r="AT369" s="261" t="s">
        <v>154</v>
      </c>
      <c r="AU369" s="261" t="s">
        <v>87</v>
      </c>
      <c r="AV369" s="13" t="s">
        <v>85</v>
      </c>
      <c r="AW369" s="13" t="s">
        <v>32</v>
      </c>
      <c r="AX369" s="13" t="s">
        <v>77</v>
      </c>
      <c r="AY369" s="261" t="s">
        <v>143</v>
      </c>
    </row>
    <row r="370" s="14" customFormat="1">
      <c r="A370" s="14"/>
      <c r="B370" s="262"/>
      <c r="C370" s="263"/>
      <c r="D370" s="248" t="s">
        <v>154</v>
      </c>
      <c r="E370" s="264" t="s">
        <v>1</v>
      </c>
      <c r="F370" s="265" t="s">
        <v>587</v>
      </c>
      <c r="G370" s="263"/>
      <c r="H370" s="266">
        <v>30.59</v>
      </c>
      <c r="I370" s="267"/>
      <c r="J370" s="263"/>
      <c r="K370" s="263"/>
      <c r="L370" s="268"/>
      <c r="M370" s="269"/>
      <c r="N370" s="270"/>
      <c r="O370" s="270"/>
      <c r="P370" s="270"/>
      <c r="Q370" s="270"/>
      <c r="R370" s="270"/>
      <c r="S370" s="270"/>
      <c r="T370" s="271"/>
      <c r="U370" s="14"/>
      <c r="V370" s="14"/>
      <c r="W370" s="14"/>
      <c r="X370" s="14"/>
      <c r="Y370" s="14"/>
      <c r="Z370" s="14"/>
      <c r="AA370" s="14"/>
      <c r="AB370" s="14"/>
      <c r="AC370" s="14"/>
      <c r="AD370" s="14"/>
      <c r="AE370" s="14"/>
      <c r="AT370" s="272" t="s">
        <v>154</v>
      </c>
      <c r="AU370" s="272" t="s">
        <v>87</v>
      </c>
      <c r="AV370" s="14" t="s">
        <v>87</v>
      </c>
      <c r="AW370" s="14" t="s">
        <v>32</v>
      </c>
      <c r="AX370" s="14" t="s">
        <v>85</v>
      </c>
      <c r="AY370" s="272" t="s">
        <v>143</v>
      </c>
    </row>
    <row r="371" s="2" customFormat="1" ht="16.5" customHeight="1">
      <c r="A371" s="39"/>
      <c r="B371" s="40"/>
      <c r="C371" s="236" t="s">
        <v>588</v>
      </c>
      <c r="D371" s="236" t="s">
        <v>145</v>
      </c>
      <c r="E371" s="237" t="s">
        <v>589</v>
      </c>
      <c r="F371" s="238" t="s">
        <v>590</v>
      </c>
      <c r="G371" s="239" t="s">
        <v>184</v>
      </c>
      <c r="H371" s="240">
        <v>30.59</v>
      </c>
      <c r="I371" s="241"/>
      <c r="J371" s="240">
        <f>ROUND(I371*H371,2)</f>
        <v>0</v>
      </c>
      <c r="K371" s="238" t="s">
        <v>149</v>
      </c>
      <c r="L371" s="45"/>
      <c r="M371" s="242" t="s">
        <v>1</v>
      </c>
      <c r="N371" s="243" t="s">
        <v>42</v>
      </c>
      <c r="O371" s="92"/>
      <c r="P371" s="244">
        <f>O371*H371</f>
        <v>0</v>
      </c>
      <c r="Q371" s="244">
        <v>0</v>
      </c>
      <c r="R371" s="244">
        <f>Q371*H371</f>
        <v>0</v>
      </c>
      <c r="S371" s="244">
        <v>0.035299999999999998</v>
      </c>
      <c r="T371" s="245">
        <f>S371*H371</f>
        <v>1.0798269999999999</v>
      </c>
      <c r="U371" s="39"/>
      <c r="V371" s="39"/>
      <c r="W371" s="39"/>
      <c r="X371" s="39"/>
      <c r="Y371" s="39"/>
      <c r="Z371" s="39"/>
      <c r="AA371" s="39"/>
      <c r="AB371" s="39"/>
      <c r="AC371" s="39"/>
      <c r="AD371" s="39"/>
      <c r="AE371" s="39"/>
      <c r="AR371" s="246" t="s">
        <v>282</v>
      </c>
      <c r="AT371" s="246" t="s">
        <v>145</v>
      </c>
      <c r="AU371" s="246" t="s">
        <v>87</v>
      </c>
      <c r="AY371" s="18" t="s">
        <v>143</v>
      </c>
      <c r="BE371" s="247">
        <f>IF(N371="základní",J371,0)</f>
        <v>0</v>
      </c>
      <c r="BF371" s="247">
        <f>IF(N371="snížená",J371,0)</f>
        <v>0</v>
      </c>
      <c r="BG371" s="247">
        <f>IF(N371="zákl. přenesená",J371,0)</f>
        <v>0</v>
      </c>
      <c r="BH371" s="247">
        <f>IF(N371="sníž. přenesená",J371,0)</f>
        <v>0</v>
      </c>
      <c r="BI371" s="247">
        <f>IF(N371="nulová",J371,0)</f>
        <v>0</v>
      </c>
      <c r="BJ371" s="18" t="s">
        <v>85</v>
      </c>
      <c r="BK371" s="247">
        <f>ROUND(I371*H371,2)</f>
        <v>0</v>
      </c>
      <c r="BL371" s="18" t="s">
        <v>282</v>
      </c>
      <c r="BM371" s="246" t="s">
        <v>591</v>
      </c>
    </row>
    <row r="372" s="14" customFormat="1">
      <c r="A372" s="14"/>
      <c r="B372" s="262"/>
      <c r="C372" s="263"/>
      <c r="D372" s="248" t="s">
        <v>154</v>
      </c>
      <c r="E372" s="264" t="s">
        <v>1</v>
      </c>
      <c r="F372" s="265" t="s">
        <v>587</v>
      </c>
      <c r="G372" s="263"/>
      <c r="H372" s="266">
        <v>30.59</v>
      </c>
      <c r="I372" s="267"/>
      <c r="J372" s="263"/>
      <c r="K372" s="263"/>
      <c r="L372" s="268"/>
      <c r="M372" s="269"/>
      <c r="N372" s="270"/>
      <c r="O372" s="270"/>
      <c r="P372" s="270"/>
      <c r="Q372" s="270"/>
      <c r="R372" s="270"/>
      <c r="S372" s="270"/>
      <c r="T372" s="271"/>
      <c r="U372" s="14"/>
      <c r="V372" s="14"/>
      <c r="W372" s="14"/>
      <c r="X372" s="14"/>
      <c r="Y372" s="14"/>
      <c r="Z372" s="14"/>
      <c r="AA372" s="14"/>
      <c r="AB372" s="14"/>
      <c r="AC372" s="14"/>
      <c r="AD372" s="14"/>
      <c r="AE372" s="14"/>
      <c r="AT372" s="272" t="s">
        <v>154</v>
      </c>
      <c r="AU372" s="272" t="s">
        <v>87</v>
      </c>
      <c r="AV372" s="14" t="s">
        <v>87</v>
      </c>
      <c r="AW372" s="14" t="s">
        <v>32</v>
      </c>
      <c r="AX372" s="14" t="s">
        <v>85</v>
      </c>
      <c r="AY372" s="272" t="s">
        <v>143</v>
      </c>
    </row>
    <row r="373" s="2" customFormat="1" ht="36" customHeight="1">
      <c r="A373" s="39"/>
      <c r="B373" s="40"/>
      <c r="C373" s="236" t="s">
        <v>592</v>
      </c>
      <c r="D373" s="236" t="s">
        <v>145</v>
      </c>
      <c r="E373" s="237" t="s">
        <v>593</v>
      </c>
      <c r="F373" s="238" t="s">
        <v>594</v>
      </c>
      <c r="G373" s="239" t="s">
        <v>184</v>
      </c>
      <c r="H373" s="240">
        <v>30.59</v>
      </c>
      <c r="I373" s="241"/>
      <c r="J373" s="240">
        <f>ROUND(I373*H373,2)</f>
        <v>0</v>
      </c>
      <c r="K373" s="238" t="s">
        <v>149</v>
      </c>
      <c r="L373" s="45"/>
      <c r="M373" s="242" t="s">
        <v>1</v>
      </c>
      <c r="N373" s="243" t="s">
        <v>42</v>
      </c>
      <c r="O373" s="92"/>
      <c r="P373" s="244">
        <f>O373*H373</f>
        <v>0</v>
      </c>
      <c r="Q373" s="244">
        <v>0.0063499999999999997</v>
      </c>
      <c r="R373" s="244">
        <f>Q373*H373</f>
        <v>0.19424649999999999</v>
      </c>
      <c r="S373" s="244">
        <v>0</v>
      </c>
      <c r="T373" s="245">
        <f>S373*H373</f>
        <v>0</v>
      </c>
      <c r="U373" s="39"/>
      <c r="V373" s="39"/>
      <c r="W373" s="39"/>
      <c r="X373" s="39"/>
      <c r="Y373" s="39"/>
      <c r="Z373" s="39"/>
      <c r="AA373" s="39"/>
      <c r="AB373" s="39"/>
      <c r="AC373" s="39"/>
      <c r="AD373" s="39"/>
      <c r="AE373" s="39"/>
      <c r="AR373" s="246" t="s">
        <v>282</v>
      </c>
      <c r="AT373" s="246" t="s">
        <v>145</v>
      </c>
      <c r="AU373" s="246" t="s">
        <v>87</v>
      </c>
      <c r="AY373" s="18" t="s">
        <v>143</v>
      </c>
      <c r="BE373" s="247">
        <f>IF(N373="základní",J373,0)</f>
        <v>0</v>
      </c>
      <c r="BF373" s="247">
        <f>IF(N373="snížená",J373,0)</f>
        <v>0</v>
      </c>
      <c r="BG373" s="247">
        <f>IF(N373="zákl. přenesená",J373,0)</f>
        <v>0</v>
      </c>
      <c r="BH373" s="247">
        <f>IF(N373="sníž. přenesená",J373,0)</f>
        <v>0</v>
      </c>
      <c r="BI373" s="247">
        <f>IF(N373="nulová",J373,0)</f>
        <v>0</v>
      </c>
      <c r="BJ373" s="18" t="s">
        <v>85</v>
      </c>
      <c r="BK373" s="247">
        <f>ROUND(I373*H373,2)</f>
        <v>0</v>
      </c>
      <c r="BL373" s="18" t="s">
        <v>282</v>
      </c>
      <c r="BM373" s="246" t="s">
        <v>595</v>
      </c>
    </row>
    <row r="374" s="2" customFormat="1">
      <c r="A374" s="39"/>
      <c r="B374" s="40"/>
      <c r="C374" s="41"/>
      <c r="D374" s="248" t="s">
        <v>152</v>
      </c>
      <c r="E374" s="41"/>
      <c r="F374" s="249" t="s">
        <v>596</v>
      </c>
      <c r="G374" s="41"/>
      <c r="H374" s="41"/>
      <c r="I374" s="145"/>
      <c r="J374" s="41"/>
      <c r="K374" s="41"/>
      <c r="L374" s="45"/>
      <c r="M374" s="250"/>
      <c r="N374" s="251"/>
      <c r="O374" s="92"/>
      <c r="P374" s="92"/>
      <c r="Q374" s="92"/>
      <c r="R374" s="92"/>
      <c r="S374" s="92"/>
      <c r="T374" s="93"/>
      <c r="U374" s="39"/>
      <c r="V374" s="39"/>
      <c r="W374" s="39"/>
      <c r="X374" s="39"/>
      <c r="Y374" s="39"/>
      <c r="Z374" s="39"/>
      <c r="AA374" s="39"/>
      <c r="AB374" s="39"/>
      <c r="AC374" s="39"/>
      <c r="AD374" s="39"/>
      <c r="AE374" s="39"/>
      <c r="AT374" s="18" t="s">
        <v>152</v>
      </c>
      <c r="AU374" s="18" t="s">
        <v>87</v>
      </c>
    </row>
    <row r="375" s="14" customFormat="1">
      <c r="A375" s="14"/>
      <c r="B375" s="262"/>
      <c r="C375" s="263"/>
      <c r="D375" s="248" t="s">
        <v>154</v>
      </c>
      <c r="E375" s="264" t="s">
        <v>1</v>
      </c>
      <c r="F375" s="265" t="s">
        <v>597</v>
      </c>
      <c r="G375" s="263"/>
      <c r="H375" s="266">
        <v>30.59</v>
      </c>
      <c r="I375" s="267"/>
      <c r="J375" s="263"/>
      <c r="K375" s="263"/>
      <c r="L375" s="268"/>
      <c r="M375" s="269"/>
      <c r="N375" s="270"/>
      <c r="O375" s="270"/>
      <c r="P375" s="270"/>
      <c r="Q375" s="270"/>
      <c r="R375" s="270"/>
      <c r="S375" s="270"/>
      <c r="T375" s="271"/>
      <c r="U375" s="14"/>
      <c r="V375" s="14"/>
      <c r="W375" s="14"/>
      <c r="X375" s="14"/>
      <c r="Y375" s="14"/>
      <c r="Z375" s="14"/>
      <c r="AA375" s="14"/>
      <c r="AB375" s="14"/>
      <c r="AC375" s="14"/>
      <c r="AD375" s="14"/>
      <c r="AE375" s="14"/>
      <c r="AT375" s="272" t="s">
        <v>154</v>
      </c>
      <c r="AU375" s="272" t="s">
        <v>87</v>
      </c>
      <c r="AV375" s="14" t="s">
        <v>87</v>
      </c>
      <c r="AW375" s="14" t="s">
        <v>32</v>
      </c>
      <c r="AX375" s="14" t="s">
        <v>85</v>
      </c>
      <c r="AY375" s="272" t="s">
        <v>143</v>
      </c>
    </row>
    <row r="376" s="2" customFormat="1" ht="36" customHeight="1">
      <c r="A376" s="39"/>
      <c r="B376" s="40"/>
      <c r="C376" s="295" t="s">
        <v>598</v>
      </c>
      <c r="D376" s="295" t="s">
        <v>300</v>
      </c>
      <c r="E376" s="296" t="s">
        <v>599</v>
      </c>
      <c r="F376" s="297" t="s">
        <v>600</v>
      </c>
      <c r="G376" s="298" t="s">
        <v>184</v>
      </c>
      <c r="H376" s="299">
        <v>33.649999999999999</v>
      </c>
      <c r="I376" s="300"/>
      <c r="J376" s="299">
        <f>ROUND(I376*H376,2)</f>
        <v>0</v>
      </c>
      <c r="K376" s="297" t="s">
        <v>149</v>
      </c>
      <c r="L376" s="301"/>
      <c r="M376" s="302" t="s">
        <v>1</v>
      </c>
      <c r="N376" s="303" t="s">
        <v>42</v>
      </c>
      <c r="O376" s="92"/>
      <c r="P376" s="244">
        <f>O376*H376</f>
        <v>0</v>
      </c>
      <c r="Q376" s="244">
        <v>0.019199999999999998</v>
      </c>
      <c r="R376" s="244">
        <f>Q376*H376</f>
        <v>0.64607999999999988</v>
      </c>
      <c r="S376" s="244">
        <v>0</v>
      </c>
      <c r="T376" s="245">
        <f>S376*H376</f>
        <v>0</v>
      </c>
      <c r="U376" s="39"/>
      <c r="V376" s="39"/>
      <c r="W376" s="39"/>
      <c r="X376" s="39"/>
      <c r="Y376" s="39"/>
      <c r="Z376" s="39"/>
      <c r="AA376" s="39"/>
      <c r="AB376" s="39"/>
      <c r="AC376" s="39"/>
      <c r="AD376" s="39"/>
      <c r="AE376" s="39"/>
      <c r="AR376" s="246" t="s">
        <v>367</v>
      </c>
      <c r="AT376" s="246" t="s">
        <v>300</v>
      </c>
      <c r="AU376" s="246" t="s">
        <v>87</v>
      </c>
      <c r="AY376" s="18" t="s">
        <v>143</v>
      </c>
      <c r="BE376" s="247">
        <f>IF(N376="základní",J376,0)</f>
        <v>0</v>
      </c>
      <c r="BF376" s="247">
        <f>IF(N376="snížená",J376,0)</f>
        <v>0</v>
      </c>
      <c r="BG376" s="247">
        <f>IF(N376="zákl. přenesená",J376,0)</f>
        <v>0</v>
      </c>
      <c r="BH376" s="247">
        <f>IF(N376="sníž. přenesená",J376,0)</f>
        <v>0</v>
      </c>
      <c r="BI376" s="247">
        <f>IF(N376="nulová",J376,0)</f>
        <v>0</v>
      </c>
      <c r="BJ376" s="18" t="s">
        <v>85</v>
      </c>
      <c r="BK376" s="247">
        <f>ROUND(I376*H376,2)</f>
        <v>0</v>
      </c>
      <c r="BL376" s="18" t="s">
        <v>282</v>
      </c>
      <c r="BM376" s="246" t="s">
        <v>601</v>
      </c>
    </row>
    <row r="377" s="14" customFormat="1">
      <c r="A377" s="14"/>
      <c r="B377" s="262"/>
      <c r="C377" s="263"/>
      <c r="D377" s="248" t="s">
        <v>154</v>
      </c>
      <c r="E377" s="263"/>
      <c r="F377" s="265" t="s">
        <v>602</v>
      </c>
      <c r="G377" s="263"/>
      <c r="H377" s="266">
        <v>33.649999999999999</v>
      </c>
      <c r="I377" s="267"/>
      <c r="J377" s="263"/>
      <c r="K377" s="263"/>
      <c r="L377" s="268"/>
      <c r="M377" s="269"/>
      <c r="N377" s="270"/>
      <c r="O377" s="270"/>
      <c r="P377" s="270"/>
      <c r="Q377" s="270"/>
      <c r="R377" s="270"/>
      <c r="S377" s="270"/>
      <c r="T377" s="271"/>
      <c r="U377" s="14"/>
      <c r="V377" s="14"/>
      <c r="W377" s="14"/>
      <c r="X377" s="14"/>
      <c r="Y377" s="14"/>
      <c r="Z377" s="14"/>
      <c r="AA377" s="14"/>
      <c r="AB377" s="14"/>
      <c r="AC377" s="14"/>
      <c r="AD377" s="14"/>
      <c r="AE377" s="14"/>
      <c r="AT377" s="272" t="s">
        <v>154</v>
      </c>
      <c r="AU377" s="272" t="s">
        <v>87</v>
      </c>
      <c r="AV377" s="14" t="s">
        <v>87</v>
      </c>
      <c r="AW377" s="14" t="s">
        <v>4</v>
      </c>
      <c r="AX377" s="14" t="s">
        <v>85</v>
      </c>
      <c r="AY377" s="272" t="s">
        <v>143</v>
      </c>
    </row>
    <row r="378" s="2" customFormat="1" ht="36" customHeight="1">
      <c r="A378" s="39"/>
      <c r="B378" s="40"/>
      <c r="C378" s="236" t="s">
        <v>603</v>
      </c>
      <c r="D378" s="236" t="s">
        <v>145</v>
      </c>
      <c r="E378" s="237" t="s">
        <v>604</v>
      </c>
      <c r="F378" s="238" t="s">
        <v>605</v>
      </c>
      <c r="G378" s="239" t="s">
        <v>184</v>
      </c>
      <c r="H378" s="240">
        <v>30.59</v>
      </c>
      <c r="I378" s="241"/>
      <c r="J378" s="240">
        <f>ROUND(I378*H378,2)</f>
        <v>0</v>
      </c>
      <c r="K378" s="238" t="s">
        <v>149</v>
      </c>
      <c r="L378" s="45"/>
      <c r="M378" s="242" t="s">
        <v>1</v>
      </c>
      <c r="N378" s="243" t="s">
        <v>42</v>
      </c>
      <c r="O378" s="92"/>
      <c r="P378" s="244">
        <f>O378*H378</f>
        <v>0</v>
      </c>
      <c r="Q378" s="244">
        <v>0</v>
      </c>
      <c r="R378" s="244">
        <f>Q378*H378</f>
        <v>0</v>
      </c>
      <c r="S378" s="244">
        <v>0</v>
      </c>
      <c r="T378" s="245">
        <f>S378*H378</f>
        <v>0</v>
      </c>
      <c r="U378" s="39"/>
      <c r="V378" s="39"/>
      <c r="W378" s="39"/>
      <c r="X378" s="39"/>
      <c r="Y378" s="39"/>
      <c r="Z378" s="39"/>
      <c r="AA378" s="39"/>
      <c r="AB378" s="39"/>
      <c r="AC378" s="39"/>
      <c r="AD378" s="39"/>
      <c r="AE378" s="39"/>
      <c r="AR378" s="246" t="s">
        <v>282</v>
      </c>
      <c r="AT378" s="246" t="s">
        <v>145</v>
      </c>
      <c r="AU378" s="246" t="s">
        <v>87</v>
      </c>
      <c r="AY378" s="18" t="s">
        <v>143</v>
      </c>
      <c r="BE378" s="247">
        <f>IF(N378="základní",J378,0)</f>
        <v>0</v>
      </c>
      <c r="BF378" s="247">
        <f>IF(N378="snížená",J378,0)</f>
        <v>0</v>
      </c>
      <c r="BG378" s="247">
        <f>IF(N378="zákl. přenesená",J378,0)</f>
        <v>0</v>
      </c>
      <c r="BH378" s="247">
        <f>IF(N378="sníž. přenesená",J378,0)</f>
        <v>0</v>
      </c>
      <c r="BI378" s="247">
        <f>IF(N378="nulová",J378,0)</f>
        <v>0</v>
      </c>
      <c r="BJ378" s="18" t="s">
        <v>85</v>
      </c>
      <c r="BK378" s="247">
        <f>ROUND(I378*H378,2)</f>
        <v>0</v>
      </c>
      <c r="BL378" s="18" t="s">
        <v>282</v>
      </c>
      <c r="BM378" s="246" t="s">
        <v>606</v>
      </c>
    </row>
    <row r="379" s="2" customFormat="1">
      <c r="A379" s="39"/>
      <c r="B379" s="40"/>
      <c r="C379" s="41"/>
      <c r="D379" s="248" t="s">
        <v>152</v>
      </c>
      <c r="E379" s="41"/>
      <c r="F379" s="249" t="s">
        <v>596</v>
      </c>
      <c r="G379" s="41"/>
      <c r="H379" s="41"/>
      <c r="I379" s="145"/>
      <c r="J379" s="41"/>
      <c r="K379" s="41"/>
      <c r="L379" s="45"/>
      <c r="M379" s="250"/>
      <c r="N379" s="251"/>
      <c r="O379" s="92"/>
      <c r="P379" s="92"/>
      <c r="Q379" s="92"/>
      <c r="R379" s="92"/>
      <c r="S379" s="92"/>
      <c r="T379" s="93"/>
      <c r="U379" s="39"/>
      <c r="V379" s="39"/>
      <c r="W379" s="39"/>
      <c r="X379" s="39"/>
      <c r="Y379" s="39"/>
      <c r="Z379" s="39"/>
      <c r="AA379" s="39"/>
      <c r="AB379" s="39"/>
      <c r="AC379" s="39"/>
      <c r="AD379" s="39"/>
      <c r="AE379" s="39"/>
      <c r="AT379" s="18" t="s">
        <v>152</v>
      </c>
      <c r="AU379" s="18" t="s">
        <v>87</v>
      </c>
    </row>
    <row r="380" s="2" customFormat="1" ht="36" customHeight="1">
      <c r="A380" s="39"/>
      <c r="B380" s="40"/>
      <c r="C380" s="236" t="s">
        <v>607</v>
      </c>
      <c r="D380" s="236" t="s">
        <v>145</v>
      </c>
      <c r="E380" s="237" t="s">
        <v>608</v>
      </c>
      <c r="F380" s="238" t="s">
        <v>609</v>
      </c>
      <c r="G380" s="239" t="s">
        <v>184</v>
      </c>
      <c r="H380" s="240">
        <v>30.59</v>
      </c>
      <c r="I380" s="241"/>
      <c r="J380" s="240">
        <f>ROUND(I380*H380,2)</f>
        <v>0</v>
      </c>
      <c r="K380" s="238" t="s">
        <v>149</v>
      </c>
      <c r="L380" s="45"/>
      <c r="M380" s="242" t="s">
        <v>1</v>
      </c>
      <c r="N380" s="243" t="s">
        <v>42</v>
      </c>
      <c r="O380" s="92"/>
      <c r="P380" s="244">
        <f>O380*H380</f>
        <v>0</v>
      </c>
      <c r="Q380" s="244">
        <v>0</v>
      </c>
      <c r="R380" s="244">
        <f>Q380*H380</f>
        <v>0</v>
      </c>
      <c r="S380" s="244">
        <v>0</v>
      </c>
      <c r="T380" s="245">
        <f>S380*H380</f>
        <v>0</v>
      </c>
      <c r="U380" s="39"/>
      <c r="V380" s="39"/>
      <c r="W380" s="39"/>
      <c r="X380" s="39"/>
      <c r="Y380" s="39"/>
      <c r="Z380" s="39"/>
      <c r="AA380" s="39"/>
      <c r="AB380" s="39"/>
      <c r="AC380" s="39"/>
      <c r="AD380" s="39"/>
      <c r="AE380" s="39"/>
      <c r="AR380" s="246" t="s">
        <v>282</v>
      </c>
      <c r="AT380" s="246" t="s">
        <v>145</v>
      </c>
      <c r="AU380" s="246" t="s">
        <v>87</v>
      </c>
      <c r="AY380" s="18" t="s">
        <v>143</v>
      </c>
      <c r="BE380" s="247">
        <f>IF(N380="základní",J380,0)</f>
        <v>0</v>
      </c>
      <c r="BF380" s="247">
        <f>IF(N380="snížená",J380,0)</f>
        <v>0</v>
      </c>
      <c r="BG380" s="247">
        <f>IF(N380="zákl. přenesená",J380,0)</f>
        <v>0</v>
      </c>
      <c r="BH380" s="247">
        <f>IF(N380="sníž. přenesená",J380,0)</f>
        <v>0</v>
      </c>
      <c r="BI380" s="247">
        <f>IF(N380="nulová",J380,0)</f>
        <v>0</v>
      </c>
      <c r="BJ380" s="18" t="s">
        <v>85</v>
      </c>
      <c r="BK380" s="247">
        <f>ROUND(I380*H380,2)</f>
        <v>0</v>
      </c>
      <c r="BL380" s="18" t="s">
        <v>282</v>
      </c>
      <c r="BM380" s="246" t="s">
        <v>610</v>
      </c>
    </row>
    <row r="381" s="2" customFormat="1">
      <c r="A381" s="39"/>
      <c r="B381" s="40"/>
      <c r="C381" s="41"/>
      <c r="D381" s="248" t="s">
        <v>152</v>
      </c>
      <c r="E381" s="41"/>
      <c r="F381" s="249" t="s">
        <v>596</v>
      </c>
      <c r="G381" s="41"/>
      <c r="H381" s="41"/>
      <c r="I381" s="145"/>
      <c r="J381" s="41"/>
      <c r="K381" s="41"/>
      <c r="L381" s="45"/>
      <c r="M381" s="250"/>
      <c r="N381" s="251"/>
      <c r="O381" s="92"/>
      <c r="P381" s="92"/>
      <c r="Q381" s="92"/>
      <c r="R381" s="92"/>
      <c r="S381" s="92"/>
      <c r="T381" s="93"/>
      <c r="U381" s="39"/>
      <c r="V381" s="39"/>
      <c r="W381" s="39"/>
      <c r="X381" s="39"/>
      <c r="Y381" s="39"/>
      <c r="Z381" s="39"/>
      <c r="AA381" s="39"/>
      <c r="AB381" s="39"/>
      <c r="AC381" s="39"/>
      <c r="AD381" s="39"/>
      <c r="AE381" s="39"/>
      <c r="AT381" s="18" t="s">
        <v>152</v>
      </c>
      <c r="AU381" s="18" t="s">
        <v>87</v>
      </c>
    </row>
    <row r="382" s="2" customFormat="1" ht="36" customHeight="1">
      <c r="A382" s="39"/>
      <c r="B382" s="40"/>
      <c r="C382" s="236" t="s">
        <v>611</v>
      </c>
      <c r="D382" s="236" t="s">
        <v>145</v>
      </c>
      <c r="E382" s="237" t="s">
        <v>612</v>
      </c>
      <c r="F382" s="238" t="s">
        <v>613</v>
      </c>
      <c r="G382" s="239" t="s">
        <v>184</v>
      </c>
      <c r="H382" s="240">
        <v>30.59</v>
      </c>
      <c r="I382" s="241"/>
      <c r="J382" s="240">
        <f>ROUND(I382*H382,2)</f>
        <v>0</v>
      </c>
      <c r="K382" s="238" t="s">
        <v>149</v>
      </c>
      <c r="L382" s="45"/>
      <c r="M382" s="242" t="s">
        <v>1</v>
      </c>
      <c r="N382" s="243" t="s">
        <v>42</v>
      </c>
      <c r="O382" s="92"/>
      <c r="P382" s="244">
        <f>O382*H382</f>
        <v>0</v>
      </c>
      <c r="Q382" s="244">
        <v>0</v>
      </c>
      <c r="R382" s="244">
        <f>Q382*H382</f>
        <v>0</v>
      </c>
      <c r="S382" s="244">
        <v>0</v>
      </c>
      <c r="T382" s="245">
        <f>S382*H382</f>
        <v>0</v>
      </c>
      <c r="U382" s="39"/>
      <c r="V382" s="39"/>
      <c r="W382" s="39"/>
      <c r="X382" s="39"/>
      <c r="Y382" s="39"/>
      <c r="Z382" s="39"/>
      <c r="AA382" s="39"/>
      <c r="AB382" s="39"/>
      <c r="AC382" s="39"/>
      <c r="AD382" s="39"/>
      <c r="AE382" s="39"/>
      <c r="AR382" s="246" t="s">
        <v>282</v>
      </c>
      <c r="AT382" s="246" t="s">
        <v>145</v>
      </c>
      <c r="AU382" s="246" t="s">
        <v>87</v>
      </c>
      <c r="AY382" s="18" t="s">
        <v>143</v>
      </c>
      <c r="BE382" s="247">
        <f>IF(N382="základní",J382,0)</f>
        <v>0</v>
      </c>
      <c r="BF382" s="247">
        <f>IF(N382="snížená",J382,0)</f>
        <v>0</v>
      </c>
      <c r="BG382" s="247">
        <f>IF(N382="zákl. přenesená",J382,0)</f>
        <v>0</v>
      </c>
      <c r="BH382" s="247">
        <f>IF(N382="sníž. přenesená",J382,0)</f>
        <v>0</v>
      </c>
      <c r="BI382" s="247">
        <f>IF(N382="nulová",J382,0)</f>
        <v>0</v>
      </c>
      <c r="BJ382" s="18" t="s">
        <v>85</v>
      </c>
      <c r="BK382" s="247">
        <f>ROUND(I382*H382,2)</f>
        <v>0</v>
      </c>
      <c r="BL382" s="18" t="s">
        <v>282</v>
      </c>
      <c r="BM382" s="246" t="s">
        <v>614</v>
      </c>
    </row>
    <row r="383" s="2" customFormat="1">
      <c r="A383" s="39"/>
      <c r="B383" s="40"/>
      <c r="C383" s="41"/>
      <c r="D383" s="248" t="s">
        <v>152</v>
      </c>
      <c r="E383" s="41"/>
      <c r="F383" s="249" t="s">
        <v>596</v>
      </c>
      <c r="G383" s="41"/>
      <c r="H383" s="41"/>
      <c r="I383" s="145"/>
      <c r="J383" s="41"/>
      <c r="K383" s="41"/>
      <c r="L383" s="45"/>
      <c r="M383" s="250"/>
      <c r="N383" s="251"/>
      <c r="O383" s="92"/>
      <c r="P383" s="92"/>
      <c r="Q383" s="92"/>
      <c r="R383" s="92"/>
      <c r="S383" s="92"/>
      <c r="T383" s="93"/>
      <c r="U383" s="39"/>
      <c r="V383" s="39"/>
      <c r="W383" s="39"/>
      <c r="X383" s="39"/>
      <c r="Y383" s="39"/>
      <c r="Z383" s="39"/>
      <c r="AA383" s="39"/>
      <c r="AB383" s="39"/>
      <c r="AC383" s="39"/>
      <c r="AD383" s="39"/>
      <c r="AE383" s="39"/>
      <c r="AT383" s="18" t="s">
        <v>152</v>
      </c>
      <c r="AU383" s="18" t="s">
        <v>87</v>
      </c>
    </row>
    <row r="384" s="2" customFormat="1" ht="24" customHeight="1">
      <c r="A384" s="39"/>
      <c r="B384" s="40"/>
      <c r="C384" s="236" t="s">
        <v>615</v>
      </c>
      <c r="D384" s="236" t="s">
        <v>145</v>
      </c>
      <c r="E384" s="237" t="s">
        <v>616</v>
      </c>
      <c r="F384" s="238" t="s">
        <v>617</v>
      </c>
      <c r="G384" s="239" t="s">
        <v>184</v>
      </c>
      <c r="H384" s="240">
        <v>30.59</v>
      </c>
      <c r="I384" s="241"/>
      <c r="J384" s="240">
        <f>ROUND(I384*H384,2)</f>
        <v>0</v>
      </c>
      <c r="K384" s="238" t="s">
        <v>149</v>
      </c>
      <c r="L384" s="45"/>
      <c r="M384" s="242" t="s">
        <v>1</v>
      </c>
      <c r="N384" s="243" t="s">
        <v>42</v>
      </c>
      <c r="O384" s="92"/>
      <c r="P384" s="244">
        <f>O384*H384</f>
        <v>0</v>
      </c>
      <c r="Q384" s="244">
        <v>0.00029999999999999997</v>
      </c>
      <c r="R384" s="244">
        <f>Q384*H384</f>
        <v>0.0091769999999999994</v>
      </c>
      <c r="S384" s="244">
        <v>0</v>
      </c>
      <c r="T384" s="245">
        <f>S384*H384</f>
        <v>0</v>
      </c>
      <c r="U384" s="39"/>
      <c r="V384" s="39"/>
      <c r="W384" s="39"/>
      <c r="X384" s="39"/>
      <c r="Y384" s="39"/>
      <c r="Z384" s="39"/>
      <c r="AA384" s="39"/>
      <c r="AB384" s="39"/>
      <c r="AC384" s="39"/>
      <c r="AD384" s="39"/>
      <c r="AE384" s="39"/>
      <c r="AR384" s="246" t="s">
        <v>282</v>
      </c>
      <c r="AT384" s="246" t="s">
        <v>145</v>
      </c>
      <c r="AU384" s="246" t="s">
        <v>87</v>
      </c>
      <c r="AY384" s="18" t="s">
        <v>143</v>
      </c>
      <c r="BE384" s="247">
        <f>IF(N384="základní",J384,0)</f>
        <v>0</v>
      </c>
      <c r="BF384" s="247">
        <f>IF(N384="snížená",J384,0)</f>
        <v>0</v>
      </c>
      <c r="BG384" s="247">
        <f>IF(N384="zákl. přenesená",J384,0)</f>
        <v>0</v>
      </c>
      <c r="BH384" s="247">
        <f>IF(N384="sníž. přenesená",J384,0)</f>
        <v>0</v>
      </c>
      <c r="BI384" s="247">
        <f>IF(N384="nulová",J384,0)</f>
        <v>0</v>
      </c>
      <c r="BJ384" s="18" t="s">
        <v>85</v>
      </c>
      <c r="BK384" s="247">
        <f>ROUND(I384*H384,2)</f>
        <v>0</v>
      </c>
      <c r="BL384" s="18" t="s">
        <v>282</v>
      </c>
      <c r="BM384" s="246" t="s">
        <v>618</v>
      </c>
    </row>
    <row r="385" s="2" customFormat="1">
      <c r="A385" s="39"/>
      <c r="B385" s="40"/>
      <c r="C385" s="41"/>
      <c r="D385" s="248" t="s">
        <v>152</v>
      </c>
      <c r="E385" s="41"/>
      <c r="F385" s="249" t="s">
        <v>585</v>
      </c>
      <c r="G385" s="41"/>
      <c r="H385" s="41"/>
      <c r="I385" s="145"/>
      <c r="J385" s="41"/>
      <c r="K385" s="41"/>
      <c r="L385" s="45"/>
      <c r="M385" s="250"/>
      <c r="N385" s="251"/>
      <c r="O385" s="92"/>
      <c r="P385" s="92"/>
      <c r="Q385" s="92"/>
      <c r="R385" s="92"/>
      <c r="S385" s="92"/>
      <c r="T385" s="93"/>
      <c r="U385" s="39"/>
      <c r="V385" s="39"/>
      <c r="W385" s="39"/>
      <c r="X385" s="39"/>
      <c r="Y385" s="39"/>
      <c r="Z385" s="39"/>
      <c r="AA385" s="39"/>
      <c r="AB385" s="39"/>
      <c r="AC385" s="39"/>
      <c r="AD385" s="39"/>
      <c r="AE385" s="39"/>
      <c r="AT385" s="18" t="s">
        <v>152</v>
      </c>
      <c r="AU385" s="18" t="s">
        <v>87</v>
      </c>
    </row>
    <row r="386" s="2" customFormat="1" ht="24" customHeight="1">
      <c r="A386" s="39"/>
      <c r="B386" s="40"/>
      <c r="C386" s="236" t="s">
        <v>619</v>
      </c>
      <c r="D386" s="236" t="s">
        <v>145</v>
      </c>
      <c r="E386" s="237" t="s">
        <v>620</v>
      </c>
      <c r="F386" s="238" t="s">
        <v>621</v>
      </c>
      <c r="G386" s="239" t="s">
        <v>184</v>
      </c>
      <c r="H386" s="240">
        <v>11.300000000000001</v>
      </c>
      <c r="I386" s="241"/>
      <c r="J386" s="240">
        <f>ROUND(I386*H386,2)</f>
        <v>0</v>
      </c>
      <c r="K386" s="238" t="s">
        <v>149</v>
      </c>
      <c r="L386" s="45"/>
      <c r="M386" s="242" t="s">
        <v>1</v>
      </c>
      <c r="N386" s="243" t="s">
        <v>42</v>
      </c>
      <c r="O386" s="92"/>
      <c r="P386" s="244">
        <f>O386*H386</f>
        <v>0</v>
      </c>
      <c r="Q386" s="244">
        <v>0</v>
      </c>
      <c r="R386" s="244">
        <f>Q386*H386</f>
        <v>0</v>
      </c>
      <c r="S386" s="244">
        <v>0</v>
      </c>
      <c r="T386" s="245">
        <f>S386*H386</f>
        <v>0</v>
      </c>
      <c r="U386" s="39"/>
      <c r="V386" s="39"/>
      <c r="W386" s="39"/>
      <c r="X386" s="39"/>
      <c r="Y386" s="39"/>
      <c r="Z386" s="39"/>
      <c r="AA386" s="39"/>
      <c r="AB386" s="39"/>
      <c r="AC386" s="39"/>
      <c r="AD386" s="39"/>
      <c r="AE386" s="39"/>
      <c r="AR386" s="246" t="s">
        <v>282</v>
      </c>
      <c r="AT386" s="246" t="s">
        <v>145</v>
      </c>
      <c r="AU386" s="246" t="s">
        <v>87</v>
      </c>
      <c r="AY386" s="18" t="s">
        <v>143</v>
      </c>
      <c r="BE386" s="247">
        <f>IF(N386="základní",J386,0)</f>
        <v>0</v>
      </c>
      <c r="BF386" s="247">
        <f>IF(N386="snížená",J386,0)</f>
        <v>0</v>
      </c>
      <c r="BG386" s="247">
        <f>IF(N386="zákl. přenesená",J386,0)</f>
        <v>0</v>
      </c>
      <c r="BH386" s="247">
        <f>IF(N386="sníž. přenesená",J386,0)</f>
        <v>0</v>
      </c>
      <c r="BI386" s="247">
        <f>IF(N386="nulová",J386,0)</f>
        <v>0</v>
      </c>
      <c r="BJ386" s="18" t="s">
        <v>85</v>
      </c>
      <c r="BK386" s="247">
        <f>ROUND(I386*H386,2)</f>
        <v>0</v>
      </c>
      <c r="BL386" s="18" t="s">
        <v>282</v>
      </c>
      <c r="BM386" s="246" t="s">
        <v>622</v>
      </c>
    </row>
    <row r="387" s="2" customFormat="1">
      <c r="A387" s="39"/>
      <c r="B387" s="40"/>
      <c r="C387" s="41"/>
      <c r="D387" s="248" t="s">
        <v>152</v>
      </c>
      <c r="E387" s="41"/>
      <c r="F387" s="249" t="s">
        <v>623</v>
      </c>
      <c r="G387" s="41"/>
      <c r="H387" s="41"/>
      <c r="I387" s="145"/>
      <c r="J387" s="41"/>
      <c r="K387" s="41"/>
      <c r="L387" s="45"/>
      <c r="M387" s="250"/>
      <c r="N387" s="251"/>
      <c r="O387" s="92"/>
      <c r="P387" s="92"/>
      <c r="Q387" s="92"/>
      <c r="R387" s="92"/>
      <c r="S387" s="92"/>
      <c r="T387" s="93"/>
      <c r="U387" s="39"/>
      <c r="V387" s="39"/>
      <c r="W387" s="39"/>
      <c r="X387" s="39"/>
      <c r="Y387" s="39"/>
      <c r="Z387" s="39"/>
      <c r="AA387" s="39"/>
      <c r="AB387" s="39"/>
      <c r="AC387" s="39"/>
      <c r="AD387" s="39"/>
      <c r="AE387" s="39"/>
      <c r="AT387" s="18" t="s">
        <v>152</v>
      </c>
      <c r="AU387" s="18" t="s">
        <v>87</v>
      </c>
    </row>
    <row r="388" s="13" customFormat="1">
      <c r="A388" s="13"/>
      <c r="B388" s="252"/>
      <c r="C388" s="253"/>
      <c r="D388" s="248" t="s">
        <v>154</v>
      </c>
      <c r="E388" s="254" t="s">
        <v>1</v>
      </c>
      <c r="F388" s="255" t="s">
        <v>272</v>
      </c>
      <c r="G388" s="253"/>
      <c r="H388" s="254" t="s">
        <v>1</v>
      </c>
      <c r="I388" s="256"/>
      <c r="J388" s="253"/>
      <c r="K388" s="253"/>
      <c r="L388" s="257"/>
      <c r="M388" s="258"/>
      <c r="N388" s="259"/>
      <c r="O388" s="259"/>
      <c r="P388" s="259"/>
      <c r="Q388" s="259"/>
      <c r="R388" s="259"/>
      <c r="S388" s="259"/>
      <c r="T388" s="260"/>
      <c r="U388" s="13"/>
      <c r="V388" s="13"/>
      <c r="W388" s="13"/>
      <c r="X388" s="13"/>
      <c r="Y388" s="13"/>
      <c r="Z388" s="13"/>
      <c r="AA388" s="13"/>
      <c r="AB388" s="13"/>
      <c r="AC388" s="13"/>
      <c r="AD388" s="13"/>
      <c r="AE388" s="13"/>
      <c r="AT388" s="261" t="s">
        <v>154</v>
      </c>
      <c r="AU388" s="261" t="s">
        <v>87</v>
      </c>
      <c r="AV388" s="13" t="s">
        <v>85</v>
      </c>
      <c r="AW388" s="13" t="s">
        <v>32</v>
      </c>
      <c r="AX388" s="13" t="s">
        <v>77</v>
      </c>
      <c r="AY388" s="261" t="s">
        <v>143</v>
      </c>
    </row>
    <row r="389" s="14" customFormat="1">
      <c r="A389" s="14"/>
      <c r="B389" s="262"/>
      <c r="C389" s="263"/>
      <c r="D389" s="248" t="s">
        <v>154</v>
      </c>
      <c r="E389" s="264" t="s">
        <v>1</v>
      </c>
      <c r="F389" s="265" t="s">
        <v>624</v>
      </c>
      <c r="G389" s="263"/>
      <c r="H389" s="266">
        <v>11.300000000000001</v>
      </c>
      <c r="I389" s="267"/>
      <c r="J389" s="263"/>
      <c r="K389" s="263"/>
      <c r="L389" s="268"/>
      <c r="M389" s="269"/>
      <c r="N389" s="270"/>
      <c r="O389" s="270"/>
      <c r="P389" s="270"/>
      <c r="Q389" s="270"/>
      <c r="R389" s="270"/>
      <c r="S389" s="270"/>
      <c r="T389" s="271"/>
      <c r="U389" s="14"/>
      <c r="V389" s="14"/>
      <c r="W389" s="14"/>
      <c r="X389" s="14"/>
      <c r="Y389" s="14"/>
      <c r="Z389" s="14"/>
      <c r="AA389" s="14"/>
      <c r="AB389" s="14"/>
      <c r="AC389" s="14"/>
      <c r="AD389" s="14"/>
      <c r="AE389" s="14"/>
      <c r="AT389" s="272" t="s">
        <v>154</v>
      </c>
      <c r="AU389" s="272" t="s">
        <v>87</v>
      </c>
      <c r="AV389" s="14" t="s">
        <v>87</v>
      </c>
      <c r="AW389" s="14" t="s">
        <v>32</v>
      </c>
      <c r="AX389" s="14" t="s">
        <v>85</v>
      </c>
      <c r="AY389" s="272" t="s">
        <v>143</v>
      </c>
    </row>
    <row r="390" s="2" customFormat="1" ht="24" customHeight="1">
      <c r="A390" s="39"/>
      <c r="B390" s="40"/>
      <c r="C390" s="295" t="s">
        <v>625</v>
      </c>
      <c r="D390" s="295" t="s">
        <v>300</v>
      </c>
      <c r="E390" s="296" t="s">
        <v>626</v>
      </c>
      <c r="F390" s="297" t="s">
        <v>627</v>
      </c>
      <c r="G390" s="298" t="s">
        <v>628</v>
      </c>
      <c r="H390" s="299">
        <v>87.010000000000005</v>
      </c>
      <c r="I390" s="300"/>
      <c r="J390" s="299">
        <f>ROUND(I390*H390,2)</f>
        <v>0</v>
      </c>
      <c r="K390" s="297" t="s">
        <v>433</v>
      </c>
      <c r="L390" s="301"/>
      <c r="M390" s="302" t="s">
        <v>1</v>
      </c>
      <c r="N390" s="303" t="s">
        <v>42</v>
      </c>
      <c r="O390" s="92"/>
      <c r="P390" s="244">
        <f>O390*H390</f>
        <v>0</v>
      </c>
      <c r="Q390" s="244">
        <v>0.001</v>
      </c>
      <c r="R390" s="244">
        <f>Q390*H390</f>
        <v>0.087010000000000004</v>
      </c>
      <c r="S390" s="244">
        <v>0</v>
      </c>
      <c r="T390" s="245">
        <f>S390*H390</f>
        <v>0</v>
      </c>
      <c r="U390" s="39"/>
      <c r="V390" s="39"/>
      <c r="W390" s="39"/>
      <c r="X390" s="39"/>
      <c r="Y390" s="39"/>
      <c r="Z390" s="39"/>
      <c r="AA390" s="39"/>
      <c r="AB390" s="39"/>
      <c r="AC390" s="39"/>
      <c r="AD390" s="39"/>
      <c r="AE390" s="39"/>
      <c r="AR390" s="246" t="s">
        <v>367</v>
      </c>
      <c r="AT390" s="246" t="s">
        <v>300</v>
      </c>
      <c r="AU390" s="246" t="s">
        <v>87</v>
      </c>
      <c r="AY390" s="18" t="s">
        <v>143</v>
      </c>
      <c r="BE390" s="247">
        <f>IF(N390="základní",J390,0)</f>
        <v>0</v>
      </c>
      <c r="BF390" s="247">
        <f>IF(N390="snížená",J390,0)</f>
        <v>0</v>
      </c>
      <c r="BG390" s="247">
        <f>IF(N390="zákl. přenesená",J390,0)</f>
        <v>0</v>
      </c>
      <c r="BH390" s="247">
        <f>IF(N390="sníž. přenesená",J390,0)</f>
        <v>0</v>
      </c>
      <c r="BI390" s="247">
        <f>IF(N390="nulová",J390,0)</f>
        <v>0</v>
      </c>
      <c r="BJ390" s="18" t="s">
        <v>85</v>
      </c>
      <c r="BK390" s="247">
        <f>ROUND(I390*H390,2)</f>
        <v>0</v>
      </c>
      <c r="BL390" s="18" t="s">
        <v>282</v>
      </c>
      <c r="BM390" s="246" t="s">
        <v>629</v>
      </c>
    </row>
    <row r="391" s="2" customFormat="1">
      <c r="A391" s="39"/>
      <c r="B391" s="40"/>
      <c r="C391" s="41"/>
      <c r="D391" s="248" t="s">
        <v>630</v>
      </c>
      <c r="E391" s="41"/>
      <c r="F391" s="249" t="s">
        <v>631</v>
      </c>
      <c r="G391" s="41"/>
      <c r="H391" s="41"/>
      <c r="I391" s="145"/>
      <c r="J391" s="41"/>
      <c r="K391" s="41"/>
      <c r="L391" s="45"/>
      <c r="M391" s="250"/>
      <c r="N391" s="251"/>
      <c r="O391" s="92"/>
      <c r="P391" s="92"/>
      <c r="Q391" s="92"/>
      <c r="R391" s="92"/>
      <c r="S391" s="92"/>
      <c r="T391" s="93"/>
      <c r="U391" s="39"/>
      <c r="V391" s="39"/>
      <c r="W391" s="39"/>
      <c r="X391" s="39"/>
      <c r="Y391" s="39"/>
      <c r="Z391" s="39"/>
      <c r="AA391" s="39"/>
      <c r="AB391" s="39"/>
      <c r="AC391" s="39"/>
      <c r="AD391" s="39"/>
      <c r="AE391" s="39"/>
      <c r="AT391" s="18" t="s">
        <v>630</v>
      </c>
      <c r="AU391" s="18" t="s">
        <v>87</v>
      </c>
    </row>
    <row r="392" s="14" customFormat="1">
      <c r="A392" s="14"/>
      <c r="B392" s="262"/>
      <c r="C392" s="263"/>
      <c r="D392" s="248" t="s">
        <v>154</v>
      </c>
      <c r="E392" s="264" t="s">
        <v>1</v>
      </c>
      <c r="F392" s="265" t="s">
        <v>632</v>
      </c>
      <c r="G392" s="263"/>
      <c r="H392" s="266">
        <v>87.010000000000005</v>
      </c>
      <c r="I392" s="267"/>
      <c r="J392" s="263"/>
      <c r="K392" s="263"/>
      <c r="L392" s="268"/>
      <c r="M392" s="269"/>
      <c r="N392" s="270"/>
      <c r="O392" s="270"/>
      <c r="P392" s="270"/>
      <c r="Q392" s="270"/>
      <c r="R392" s="270"/>
      <c r="S392" s="270"/>
      <c r="T392" s="271"/>
      <c r="U392" s="14"/>
      <c r="V392" s="14"/>
      <c r="W392" s="14"/>
      <c r="X392" s="14"/>
      <c r="Y392" s="14"/>
      <c r="Z392" s="14"/>
      <c r="AA392" s="14"/>
      <c r="AB392" s="14"/>
      <c r="AC392" s="14"/>
      <c r="AD392" s="14"/>
      <c r="AE392" s="14"/>
      <c r="AT392" s="272" t="s">
        <v>154</v>
      </c>
      <c r="AU392" s="272" t="s">
        <v>87</v>
      </c>
      <c r="AV392" s="14" t="s">
        <v>87</v>
      </c>
      <c r="AW392" s="14" t="s">
        <v>32</v>
      </c>
      <c r="AX392" s="14" t="s">
        <v>85</v>
      </c>
      <c r="AY392" s="272" t="s">
        <v>143</v>
      </c>
    </row>
    <row r="393" s="2" customFormat="1" ht="16.5" customHeight="1">
      <c r="A393" s="39"/>
      <c r="B393" s="40"/>
      <c r="C393" s="236" t="s">
        <v>633</v>
      </c>
      <c r="D393" s="236" t="s">
        <v>145</v>
      </c>
      <c r="E393" s="237" t="s">
        <v>634</v>
      </c>
      <c r="F393" s="238" t="s">
        <v>635</v>
      </c>
      <c r="G393" s="239" t="s">
        <v>206</v>
      </c>
      <c r="H393" s="240">
        <v>54.219999999999999</v>
      </c>
      <c r="I393" s="241"/>
      <c r="J393" s="240">
        <f>ROUND(I393*H393,2)</f>
        <v>0</v>
      </c>
      <c r="K393" s="238" t="s">
        <v>149</v>
      </c>
      <c r="L393" s="45"/>
      <c r="M393" s="242" t="s">
        <v>1</v>
      </c>
      <c r="N393" s="243" t="s">
        <v>42</v>
      </c>
      <c r="O393" s="92"/>
      <c r="P393" s="244">
        <f>O393*H393</f>
        <v>0</v>
      </c>
      <c r="Q393" s="244">
        <v>3.0000000000000001E-05</v>
      </c>
      <c r="R393" s="244">
        <f>Q393*H393</f>
        <v>0.0016266</v>
      </c>
      <c r="S393" s="244">
        <v>0</v>
      </c>
      <c r="T393" s="245">
        <f>S393*H393</f>
        <v>0</v>
      </c>
      <c r="U393" s="39"/>
      <c r="V393" s="39"/>
      <c r="W393" s="39"/>
      <c r="X393" s="39"/>
      <c r="Y393" s="39"/>
      <c r="Z393" s="39"/>
      <c r="AA393" s="39"/>
      <c r="AB393" s="39"/>
      <c r="AC393" s="39"/>
      <c r="AD393" s="39"/>
      <c r="AE393" s="39"/>
      <c r="AR393" s="246" t="s">
        <v>282</v>
      </c>
      <c r="AT393" s="246" t="s">
        <v>145</v>
      </c>
      <c r="AU393" s="246" t="s">
        <v>87</v>
      </c>
      <c r="AY393" s="18" t="s">
        <v>143</v>
      </c>
      <c r="BE393" s="247">
        <f>IF(N393="základní",J393,0)</f>
        <v>0</v>
      </c>
      <c r="BF393" s="247">
        <f>IF(N393="snížená",J393,0)</f>
        <v>0</v>
      </c>
      <c r="BG393" s="247">
        <f>IF(N393="zákl. přenesená",J393,0)</f>
        <v>0</v>
      </c>
      <c r="BH393" s="247">
        <f>IF(N393="sníž. přenesená",J393,0)</f>
        <v>0</v>
      </c>
      <c r="BI393" s="247">
        <f>IF(N393="nulová",J393,0)</f>
        <v>0</v>
      </c>
      <c r="BJ393" s="18" t="s">
        <v>85</v>
      </c>
      <c r="BK393" s="247">
        <f>ROUND(I393*H393,2)</f>
        <v>0</v>
      </c>
      <c r="BL393" s="18" t="s">
        <v>282</v>
      </c>
      <c r="BM393" s="246" t="s">
        <v>636</v>
      </c>
    </row>
    <row r="394" s="2" customFormat="1">
      <c r="A394" s="39"/>
      <c r="B394" s="40"/>
      <c r="C394" s="41"/>
      <c r="D394" s="248" t="s">
        <v>152</v>
      </c>
      <c r="E394" s="41"/>
      <c r="F394" s="249" t="s">
        <v>637</v>
      </c>
      <c r="G394" s="41"/>
      <c r="H394" s="41"/>
      <c r="I394" s="145"/>
      <c r="J394" s="41"/>
      <c r="K394" s="41"/>
      <c r="L394" s="45"/>
      <c r="M394" s="250"/>
      <c r="N394" s="251"/>
      <c r="O394" s="92"/>
      <c r="P394" s="92"/>
      <c r="Q394" s="92"/>
      <c r="R394" s="92"/>
      <c r="S394" s="92"/>
      <c r="T394" s="93"/>
      <c r="U394" s="39"/>
      <c r="V394" s="39"/>
      <c r="W394" s="39"/>
      <c r="X394" s="39"/>
      <c r="Y394" s="39"/>
      <c r="Z394" s="39"/>
      <c r="AA394" s="39"/>
      <c r="AB394" s="39"/>
      <c r="AC394" s="39"/>
      <c r="AD394" s="39"/>
      <c r="AE394" s="39"/>
      <c r="AT394" s="18" t="s">
        <v>152</v>
      </c>
      <c r="AU394" s="18" t="s">
        <v>87</v>
      </c>
    </row>
    <row r="395" s="14" customFormat="1">
      <c r="A395" s="14"/>
      <c r="B395" s="262"/>
      <c r="C395" s="263"/>
      <c r="D395" s="248" t="s">
        <v>154</v>
      </c>
      <c r="E395" s="264" t="s">
        <v>1</v>
      </c>
      <c r="F395" s="265" t="s">
        <v>638</v>
      </c>
      <c r="G395" s="263"/>
      <c r="H395" s="266">
        <v>20.43</v>
      </c>
      <c r="I395" s="267"/>
      <c r="J395" s="263"/>
      <c r="K395" s="263"/>
      <c r="L395" s="268"/>
      <c r="M395" s="269"/>
      <c r="N395" s="270"/>
      <c r="O395" s="270"/>
      <c r="P395" s="270"/>
      <c r="Q395" s="270"/>
      <c r="R395" s="270"/>
      <c r="S395" s="270"/>
      <c r="T395" s="271"/>
      <c r="U395" s="14"/>
      <c r="V395" s="14"/>
      <c r="W395" s="14"/>
      <c r="X395" s="14"/>
      <c r="Y395" s="14"/>
      <c r="Z395" s="14"/>
      <c r="AA395" s="14"/>
      <c r="AB395" s="14"/>
      <c r="AC395" s="14"/>
      <c r="AD395" s="14"/>
      <c r="AE395" s="14"/>
      <c r="AT395" s="272" t="s">
        <v>154</v>
      </c>
      <c r="AU395" s="272" t="s">
        <v>87</v>
      </c>
      <c r="AV395" s="14" t="s">
        <v>87</v>
      </c>
      <c r="AW395" s="14" t="s">
        <v>32</v>
      </c>
      <c r="AX395" s="14" t="s">
        <v>77</v>
      </c>
      <c r="AY395" s="272" t="s">
        <v>143</v>
      </c>
    </row>
    <row r="396" s="14" customFormat="1">
      <c r="A396" s="14"/>
      <c r="B396" s="262"/>
      <c r="C396" s="263"/>
      <c r="D396" s="248" t="s">
        <v>154</v>
      </c>
      <c r="E396" s="264" t="s">
        <v>1</v>
      </c>
      <c r="F396" s="265" t="s">
        <v>639</v>
      </c>
      <c r="G396" s="263"/>
      <c r="H396" s="266">
        <v>10.539999999999999</v>
      </c>
      <c r="I396" s="267"/>
      <c r="J396" s="263"/>
      <c r="K396" s="263"/>
      <c r="L396" s="268"/>
      <c r="M396" s="269"/>
      <c r="N396" s="270"/>
      <c r="O396" s="270"/>
      <c r="P396" s="270"/>
      <c r="Q396" s="270"/>
      <c r="R396" s="270"/>
      <c r="S396" s="270"/>
      <c r="T396" s="271"/>
      <c r="U396" s="14"/>
      <c r="V396" s="14"/>
      <c r="W396" s="14"/>
      <c r="X396" s="14"/>
      <c r="Y396" s="14"/>
      <c r="Z396" s="14"/>
      <c r="AA396" s="14"/>
      <c r="AB396" s="14"/>
      <c r="AC396" s="14"/>
      <c r="AD396" s="14"/>
      <c r="AE396" s="14"/>
      <c r="AT396" s="272" t="s">
        <v>154</v>
      </c>
      <c r="AU396" s="272" t="s">
        <v>87</v>
      </c>
      <c r="AV396" s="14" t="s">
        <v>87</v>
      </c>
      <c r="AW396" s="14" t="s">
        <v>32</v>
      </c>
      <c r="AX396" s="14" t="s">
        <v>77</v>
      </c>
      <c r="AY396" s="272" t="s">
        <v>143</v>
      </c>
    </row>
    <row r="397" s="14" customFormat="1">
      <c r="A397" s="14"/>
      <c r="B397" s="262"/>
      <c r="C397" s="263"/>
      <c r="D397" s="248" t="s">
        <v>154</v>
      </c>
      <c r="E397" s="264" t="s">
        <v>1</v>
      </c>
      <c r="F397" s="265" t="s">
        <v>640</v>
      </c>
      <c r="G397" s="263"/>
      <c r="H397" s="266">
        <v>13.699999999999999</v>
      </c>
      <c r="I397" s="267"/>
      <c r="J397" s="263"/>
      <c r="K397" s="263"/>
      <c r="L397" s="268"/>
      <c r="M397" s="269"/>
      <c r="N397" s="270"/>
      <c r="O397" s="270"/>
      <c r="P397" s="270"/>
      <c r="Q397" s="270"/>
      <c r="R397" s="270"/>
      <c r="S397" s="270"/>
      <c r="T397" s="271"/>
      <c r="U397" s="14"/>
      <c r="V397" s="14"/>
      <c r="W397" s="14"/>
      <c r="X397" s="14"/>
      <c r="Y397" s="14"/>
      <c r="Z397" s="14"/>
      <c r="AA397" s="14"/>
      <c r="AB397" s="14"/>
      <c r="AC397" s="14"/>
      <c r="AD397" s="14"/>
      <c r="AE397" s="14"/>
      <c r="AT397" s="272" t="s">
        <v>154</v>
      </c>
      <c r="AU397" s="272" t="s">
        <v>87</v>
      </c>
      <c r="AV397" s="14" t="s">
        <v>87</v>
      </c>
      <c r="AW397" s="14" t="s">
        <v>32</v>
      </c>
      <c r="AX397" s="14" t="s">
        <v>77</v>
      </c>
      <c r="AY397" s="272" t="s">
        <v>143</v>
      </c>
    </row>
    <row r="398" s="14" customFormat="1">
      <c r="A398" s="14"/>
      <c r="B398" s="262"/>
      <c r="C398" s="263"/>
      <c r="D398" s="248" t="s">
        <v>154</v>
      </c>
      <c r="E398" s="264" t="s">
        <v>1</v>
      </c>
      <c r="F398" s="265" t="s">
        <v>641</v>
      </c>
      <c r="G398" s="263"/>
      <c r="H398" s="266">
        <v>9.5500000000000007</v>
      </c>
      <c r="I398" s="267"/>
      <c r="J398" s="263"/>
      <c r="K398" s="263"/>
      <c r="L398" s="268"/>
      <c r="M398" s="269"/>
      <c r="N398" s="270"/>
      <c r="O398" s="270"/>
      <c r="P398" s="270"/>
      <c r="Q398" s="270"/>
      <c r="R398" s="270"/>
      <c r="S398" s="270"/>
      <c r="T398" s="271"/>
      <c r="U398" s="14"/>
      <c r="V398" s="14"/>
      <c r="W398" s="14"/>
      <c r="X398" s="14"/>
      <c r="Y398" s="14"/>
      <c r="Z398" s="14"/>
      <c r="AA398" s="14"/>
      <c r="AB398" s="14"/>
      <c r="AC398" s="14"/>
      <c r="AD398" s="14"/>
      <c r="AE398" s="14"/>
      <c r="AT398" s="272" t="s">
        <v>154</v>
      </c>
      <c r="AU398" s="272" t="s">
        <v>87</v>
      </c>
      <c r="AV398" s="14" t="s">
        <v>87</v>
      </c>
      <c r="AW398" s="14" t="s">
        <v>32</v>
      </c>
      <c r="AX398" s="14" t="s">
        <v>77</v>
      </c>
      <c r="AY398" s="272" t="s">
        <v>143</v>
      </c>
    </row>
    <row r="399" s="15" customFormat="1">
      <c r="A399" s="15"/>
      <c r="B399" s="273"/>
      <c r="C399" s="274"/>
      <c r="D399" s="248" t="s">
        <v>154</v>
      </c>
      <c r="E399" s="275" t="s">
        <v>1</v>
      </c>
      <c r="F399" s="276" t="s">
        <v>189</v>
      </c>
      <c r="G399" s="274"/>
      <c r="H399" s="277">
        <v>54.219999999999999</v>
      </c>
      <c r="I399" s="278"/>
      <c r="J399" s="274"/>
      <c r="K399" s="274"/>
      <c r="L399" s="279"/>
      <c r="M399" s="280"/>
      <c r="N399" s="281"/>
      <c r="O399" s="281"/>
      <c r="P399" s="281"/>
      <c r="Q399" s="281"/>
      <c r="R399" s="281"/>
      <c r="S399" s="281"/>
      <c r="T399" s="282"/>
      <c r="U399" s="15"/>
      <c r="V399" s="15"/>
      <c r="W399" s="15"/>
      <c r="X399" s="15"/>
      <c r="Y399" s="15"/>
      <c r="Z399" s="15"/>
      <c r="AA399" s="15"/>
      <c r="AB399" s="15"/>
      <c r="AC399" s="15"/>
      <c r="AD399" s="15"/>
      <c r="AE399" s="15"/>
      <c r="AT399" s="283" t="s">
        <v>154</v>
      </c>
      <c r="AU399" s="283" t="s">
        <v>87</v>
      </c>
      <c r="AV399" s="15" t="s">
        <v>150</v>
      </c>
      <c r="AW399" s="15" t="s">
        <v>32</v>
      </c>
      <c r="AX399" s="15" t="s">
        <v>85</v>
      </c>
      <c r="AY399" s="283" t="s">
        <v>143</v>
      </c>
    </row>
    <row r="400" s="2" customFormat="1" ht="36" customHeight="1">
      <c r="A400" s="39"/>
      <c r="B400" s="40"/>
      <c r="C400" s="236" t="s">
        <v>642</v>
      </c>
      <c r="D400" s="236" t="s">
        <v>145</v>
      </c>
      <c r="E400" s="237" t="s">
        <v>643</v>
      </c>
      <c r="F400" s="238" t="s">
        <v>644</v>
      </c>
      <c r="G400" s="239" t="s">
        <v>184</v>
      </c>
      <c r="H400" s="240">
        <v>19.98</v>
      </c>
      <c r="I400" s="241"/>
      <c r="J400" s="240">
        <f>ROUND(I400*H400,2)</f>
        <v>0</v>
      </c>
      <c r="K400" s="238" t="s">
        <v>149</v>
      </c>
      <c r="L400" s="45"/>
      <c r="M400" s="242" t="s">
        <v>1</v>
      </c>
      <c r="N400" s="243" t="s">
        <v>42</v>
      </c>
      <c r="O400" s="92"/>
      <c r="P400" s="244">
        <f>O400*H400</f>
        <v>0</v>
      </c>
      <c r="Q400" s="244">
        <v>0.0074999999999999997</v>
      </c>
      <c r="R400" s="244">
        <f>Q400*H400</f>
        <v>0.14985000000000001</v>
      </c>
      <c r="S400" s="244">
        <v>0</v>
      </c>
      <c r="T400" s="245">
        <f>S400*H400</f>
        <v>0</v>
      </c>
      <c r="U400" s="39"/>
      <c r="V400" s="39"/>
      <c r="W400" s="39"/>
      <c r="X400" s="39"/>
      <c r="Y400" s="39"/>
      <c r="Z400" s="39"/>
      <c r="AA400" s="39"/>
      <c r="AB400" s="39"/>
      <c r="AC400" s="39"/>
      <c r="AD400" s="39"/>
      <c r="AE400" s="39"/>
      <c r="AR400" s="246" t="s">
        <v>282</v>
      </c>
      <c r="AT400" s="246" t="s">
        <v>145</v>
      </c>
      <c r="AU400" s="246" t="s">
        <v>87</v>
      </c>
      <c r="AY400" s="18" t="s">
        <v>143</v>
      </c>
      <c r="BE400" s="247">
        <f>IF(N400="základní",J400,0)</f>
        <v>0</v>
      </c>
      <c r="BF400" s="247">
        <f>IF(N400="snížená",J400,0)</f>
        <v>0</v>
      </c>
      <c r="BG400" s="247">
        <f>IF(N400="zákl. přenesená",J400,0)</f>
        <v>0</v>
      </c>
      <c r="BH400" s="247">
        <f>IF(N400="sníž. přenesená",J400,0)</f>
        <v>0</v>
      </c>
      <c r="BI400" s="247">
        <f>IF(N400="nulová",J400,0)</f>
        <v>0</v>
      </c>
      <c r="BJ400" s="18" t="s">
        <v>85</v>
      </c>
      <c r="BK400" s="247">
        <f>ROUND(I400*H400,2)</f>
        <v>0</v>
      </c>
      <c r="BL400" s="18" t="s">
        <v>282</v>
      </c>
      <c r="BM400" s="246" t="s">
        <v>645</v>
      </c>
    </row>
    <row r="401" s="2" customFormat="1">
      <c r="A401" s="39"/>
      <c r="B401" s="40"/>
      <c r="C401" s="41"/>
      <c r="D401" s="248" t="s">
        <v>152</v>
      </c>
      <c r="E401" s="41"/>
      <c r="F401" s="249" t="s">
        <v>585</v>
      </c>
      <c r="G401" s="41"/>
      <c r="H401" s="41"/>
      <c r="I401" s="145"/>
      <c r="J401" s="41"/>
      <c r="K401" s="41"/>
      <c r="L401" s="45"/>
      <c r="M401" s="250"/>
      <c r="N401" s="251"/>
      <c r="O401" s="92"/>
      <c r="P401" s="92"/>
      <c r="Q401" s="92"/>
      <c r="R401" s="92"/>
      <c r="S401" s="92"/>
      <c r="T401" s="93"/>
      <c r="U401" s="39"/>
      <c r="V401" s="39"/>
      <c r="W401" s="39"/>
      <c r="X401" s="39"/>
      <c r="Y401" s="39"/>
      <c r="Z401" s="39"/>
      <c r="AA401" s="39"/>
      <c r="AB401" s="39"/>
      <c r="AC401" s="39"/>
      <c r="AD401" s="39"/>
      <c r="AE401" s="39"/>
      <c r="AT401" s="18" t="s">
        <v>152</v>
      </c>
      <c r="AU401" s="18" t="s">
        <v>87</v>
      </c>
    </row>
    <row r="402" s="13" customFormat="1">
      <c r="A402" s="13"/>
      <c r="B402" s="252"/>
      <c r="C402" s="253"/>
      <c r="D402" s="248" t="s">
        <v>154</v>
      </c>
      <c r="E402" s="254" t="s">
        <v>1</v>
      </c>
      <c r="F402" s="255" t="s">
        <v>646</v>
      </c>
      <c r="G402" s="253"/>
      <c r="H402" s="254" t="s">
        <v>1</v>
      </c>
      <c r="I402" s="256"/>
      <c r="J402" s="253"/>
      <c r="K402" s="253"/>
      <c r="L402" s="257"/>
      <c r="M402" s="258"/>
      <c r="N402" s="259"/>
      <c r="O402" s="259"/>
      <c r="P402" s="259"/>
      <c r="Q402" s="259"/>
      <c r="R402" s="259"/>
      <c r="S402" s="259"/>
      <c r="T402" s="260"/>
      <c r="U402" s="13"/>
      <c r="V402" s="13"/>
      <c r="W402" s="13"/>
      <c r="X402" s="13"/>
      <c r="Y402" s="13"/>
      <c r="Z402" s="13"/>
      <c r="AA402" s="13"/>
      <c r="AB402" s="13"/>
      <c r="AC402" s="13"/>
      <c r="AD402" s="13"/>
      <c r="AE402" s="13"/>
      <c r="AT402" s="261" t="s">
        <v>154</v>
      </c>
      <c r="AU402" s="261" t="s">
        <v>87</v>
      </c>
      <c r="AV402" s="13" t="s">
        <v>85</v>
      </c>
      <c r="AW402" s="13" t="s">
        <v>32</v>
      </c>
      <c r="AX402" s="13" t="s">
        <v>77</v>
      </c>
      <c r="AY402" s="261" t="s">
        <v>143</v>
      </c>
    </row>
    <row r="403" s="14" customFormat="1">
      <c r="A403" s="14"/>
      <c r="B403" s="262"/>
      <c r="C403" s="263"/>
      <c r="D403" s="248" t="s">
        <v>154</v>
      </c>
      <c r="E403" s="264" t="s">
        <v>1</v>
      </c>
      <c r="F403" s="265" t="s">
        <v>647</v>
      </c>
      <c r="G403" s="263"/>
      <c r="H403" s="266">
        <v>7.8899999999999997</v>
      </c>
      <c r="I403" s="267"/>
      <c r="J403" s="263"/>
      <c r="K403" s="263"/>
      <c r="L403" s="268"/>
      <c r="M403" s="269"/>
      <c r="N403" s="270"/>
      <c r="O403" s="270"/>
      <c r="P403" s="270"/>
      <c r="Q403" s="270"/>
      <c r="R403" s="270"/>
      <c r="S403" s="270"/>
      <c r="T403" s="271"/>
      <c r="U403" s="14"/>
      <c r="V403" s="14"/>
      <c r="W403" s="14"/>
      <c r="X403" s="14"/>
      <c r="Y403" s="14"/>
      <c r="Z403" s="14"/>
      <c r="AA403" s="14"/>
      <c r="AB403" s="14"/>
      <c r="AC403" s="14"/>
      <c r="AD403" s="14"/>
      <c r="AE403" s="14"/>
      <c r="AT403" s="272" t="s">
        <v>154</v>
      </c>
      <c r="AU403" s="272" t="s">
        <v>87</v>
      </c>
      <c r="AV403" s="14" t="s">
        <v>87</v>
      </c>
      <c r="AW403" s="14" t="s">
        <v>32</v>
      </c>
      <c r="AX403" s="14" t="s">
        <v>77</v>
      </c>
      <c r="AY403" s="272" t="s">
        <v>143</v>
      </c>
    </row>
    <row r="404" s="14" customFormat="1">
      <c r="A404" s="14"/>
      <c r="B404" s="262"/>
      <c r="C404" s="263"/>
      <c r="D404" s="248" t="s">
        <v>154</v>
      </c>
      <c r="E404" s="264" t="s">
        <v>1</v>
      </c>
      <c r="F404" s="265" t="s">
        <v>648</v>
      </c>
      <c r="G404" s="263"/>
      <c r="H404" s="266">
        <v>6.2400000000000002</v>
      </c>
      <c r="I404" s="267"/>
      <c r="J404" s="263"/>
      <c r="K404" s="263"/>
      <c r="L404" s="268"/>
      <c r="M404" s="269"/>
      <c r="N404" s="270"/>
      <c r="O404" s="270"/>
      <c r="P404" s="270"/>
      <c r="Q404" s="270"/>
      <c r="R404" s="270"/>
      <c r="S404" s="270"/>
      <c r="T404" s="271"/>
      <c r="U404" s="14"/>
      <c r="V404" s="14"/>
      <c r="W404" s="14"/>
      <c r="X404" s="14"/>
      <c r="Y404" s="14"/>
      <c r="Z404" s="14"/>
      <c r="AA404" s="14"/>
      <c r="AB404" s="14"/>
      <c r="AC404" s="14"/>
      <c r="AD404" s="14"/>
      <c r="AE404" s="14"/>
      <c r="AT404" s="272" t="s">
        <v>154</v>
      </c>
      <c r="AU404" s="272" t="s">
        <v>87</v>
      </c>
      <c r="AV404" s="14" t="s">
        <v>87</v>
      </c>
      <c r="AW404" s="14" t="s">
        <v>32</v>
      </c>
      <c r="AX404" s="14" t="s">
        <v>77</v>
      </c>
      <c r="AY404" s="272" t="s">
        <v>143</v>
      </c>
    </row>
    <row r="405" s="14" customFormat="1">
      <c r="A405" s="14"/>
      <c r="B405" s="262"/>
      <c r="C405" s="263"/>
      <c r="D405" s="248" t="s">
        <v>154</v>
      </c>
      <c r="E405" s="264" t="s">
        <v>1</v>
      </c>
      <c r="F405" s="265" t="s">
        <v>649</v>
      </c>
      <c r="G405" s="263"/>
      <c r="H405" s="266">
        <v>5.8499999999999996</v>
      </c>
      <c r="I405" s="267"/>
      <c r="J405" s="263"/>
      <c r="K405" s="263"/>
      <c r="L405" s="268"/>
      <c r="M405" s="269"/>
      <c r="N405" s="270"/>
      <c r="O405" s="270"/>
      <c r="P405" s="270"/>
      <c r="Q405" s="270"/>
      <c r="R405" s="270"/>
      <c r="S405" s="270"/>
      <c r="T405" s="271"/>
      <c r="U405" s="14"/>
      <c r="V405" s="14"/>
      <c r="W405" s="14"/>
      <c r="X405" s="14"/>
      <c r="Y405" s="14"/>
      <c r="Z405" s="14"/>
      <c r="AA405" s="14"/>
      <c r="AB405" s="14"/>
      <c r="AC405" s="14"/>
      <c r="AD405" s="14"/>
      <c r="AE405" s="14"/>
      <c r="AT405" s="272" t="s">
        <v>154</v>
      </c>
      <c r="AU405" s="272" t="s">
        <v>87</v>
      </c>
      <c r="AV405" s="14" t="s">
        <v>87</v>
      </c>
      <c r="AW405" s="14" t="s">
        <v>32</v>
      </c>
      <c r="AX405" s="14" t="s">
        <v>77</v>
      </c>
      <c r="AY405" s="272" t="s">
        <v>143</v>
      </c>
    </row>
    <row r="406" s="15" customFormat="1">
      <c r="A406" s="15"/>
      <c r="B406" s="273"/>
      <c r="C406" s="274"/>
      <c r="D406" s="248" t="s">
        <v>154</v>
      </c>
      <c r="E406" s="275" t="s">
        <v>1</v>
      </c>
      <c r="F406" s="276" t="s">
        <v>189</v>
      </c>
      <c r="G406" s="274"/>
      <c r="H406" s="277">
        <v>19.979999999999997</v>
      </c>
      <c r="I406" s="278"/>
      <c r="J406" s="274"/>
      <c r="K406" s="274"/>
      <c r="L406" s="279"/>
      <c r="M406" s="280"/>
      <c r="N406" s="281"/>
      <c r="O406" s="281"/>
      <c r="P406" s="281"/>
      <c r="Q406" s="281"/>
      <c r="R406" s="281"/>
      <c r="S406" s="281"/>
      <c r="T406" s="282"/>
      <c r="U406" s="15"/>
      <c r="V406" s="15"/>
      <c r="W406" s="15"/>
      <c r="X406" s="15"/>
      <c r="Y406" s="15"/>
      <c r="Z406" s="15"/>
      <c r="AA406" s="15"/>
      <c r="AB406" s="15"/>
      <c r="AC406" s="15"/>
      <c r="AD406" s="15"/>
      <c r="AE406" s="15"/>
      <c r="AT406" s="283" t="s">
        <v>154</v>
      </c>
      <c r="AU406" s="283" t="s">
        <v>87</v>
      </c>
      <c r="AV406" s="15" t="s">
        <v>150</v>
      </c>
      <c r="AW406" s="15" t="s">
        <v>32</v>
      </c>
      <c r="AX406" s="15" t="s">
        <v>85</v>
      </c>
      <c r="AY406" s="283" t="s">
        <v>143</v>
      </c>
    </row>
    <row r="407" s="2" customFormat="1" ht="24" customHeight="1">
      <c r="A407" s="39"/>
      <c r="B407" s="40"/>
      <c r="C407" s="236" t="s">
        <v>650</v>
      </c>
      <c r="D407" s="236" t="s">
        <v>145</v>
      </c>
      <c r="E407" s="237" t="s">
        <v>651</v>
      </c>
      <c r="F407" s="238" t="s">
        <v>652</v>
      </c>
      <c r="G407" s="239" t="s">
        <v>206</v>
      </c>
      <c r="H407" s="240">
        <v>30.629999999999999</v>
      </c>
      <c r="I407" s="241"/>
      <c r="J407" s="240">
        <f>ROUND(I407*H407,2)</f>
        <v>0</v>
      </c>
      <c r="K407" s="238" t="s">
        <v>149</v>
      </c>
      <c r="L407" s="45"/>
      <c r="M407" s="242" t="s">
        <v>1</v>
      </c>
      <c r="N407" s="243" t="s">
        <v>42</v>
      </c>
      <c r="O407" s="92"/>
      <c r="P407" s="244">
        <f>O407*H407</f>
        <v>0</v>
      </c>
      <c r="Q407" s="244">
        <v>0.00039550000000000002</v>
      </c>
      <c r="R407" s="244">
        <f>Q407*H407</f>
        <v>0.012114165</v>
      </c>
      <c r="S407" s="244">
        <v>0</v>
      </c>
      <c r="T407" s="245">
        <f>S407*H407</f>
        <v>0</v>
      </c>
      <c r="U407" s="39"/>
      <c r="V407" s="39"/>
      <c r="W407" s="39"/>
      <c r="X407" s="39"/>
      <c r="Y407" s="39"/>
      <c r="Z407" s="39"/>
      <c r="AA407" s="39"/>
      <c r="AB407" s="39"/>
      <c r="AC407" s="39"/>
      <c r="AD407" s="39"/>
      <c r="AE407" s="39"/>
      <c r="AR407" s="246" t="s">
        <v>282</v>
      </c>
      <c r="AT407" s="246" t="s">
        <v>145</v>
      </c>
      <c r="AU407" s="246" t="s">
        <v>87</v>
      </c>
      <c r="AY407" s="18" t="s">
        <v>143</v>
      </c>
      <c r="BE407" s="247">
        <f>IF(N407="základní",J407,0)</f>
        <v>0</v>
      </c>
      <c r="BF407" s="247">
        <f>IF(N407="snížená",J407,0)</f>
        <v>0</v>
      </c>
      <c r="BG407" s="247">
        <f>IF(N407="zákl. přenesená",J407,0)</f>
        <v>0</v>
      </c>
      <c r="BH407" s="247">
        <f>IF(N407="sníž. přenesená",J407,0)</f>
        <v>0</v>
      </c>
      <c r="BI407" s="247">
        <f>IF(N407="nulová",J407,0)</f>
        <v>0</v>
      </c>
      <c r="BJ407" s="18" t="s">
        <v>85</v>
      </c>
      <c r="BK407" s="247">
        <f>ROUND(I407*H407,2)</f>
        <v>0</v>
      </c>
      <c r="BL407" s="18" t="s">
        <v>282</v>
      </c>
      <c r="BM407" s="246" t="s">
        <v>653</v>
      </c>
    </row>
    <row r="408" s="2" customFormat="1">
      <c r="A408" s="39"/>
      <c r="B408" s="40"/>
      <c r="C408" s="41"/>
      <c r="D408" s="248" t="s">
        <v>152</v>
      </c>
      <c r="E408" s="41"/>
      <c r="F408" s="249" t="s">
        <v>623</v>
      </c>
      <c r="G408" s="41"/>
      <c r="H408" s="41"/>
      <c r="I408" s="145"/>
      <c r="J408" s="41"/>
      <c r="K408" s="41"/>
      <c r="L408" s="45"/>
      <c r="M408" s="250"/>
      <c r="N408" s="251"/>
      <c r="O408" s="92"/>
      <c r="P408" s="92"/>
      <c r="Q408" s="92"/>
      <c r="R408" s="92"/>
      <c r="S408" s="92"/>
      <c r="T408" s="93"/>
      <c r="U408" s="39"/>
      <c r="V408" s="39"/>
      <c r="W408" s="39"/>
      <c r="X408" s="39"/>
      <c r="Y408" s="39"/>
      <c r="Z408" s="39"/>
      <c r="AA408" s="39"/>
      <c r="AB408" s="39"/>
      <c r="AC408" s="39"/>
      <c r="AD408" s="39"/>
      <c r="AE408" s="39"/>
      <c r="AT408" s="18" t="s">
        <v>152</v>
      </c>
      <c r="AU408" s="18" t="s">
        <v>87</v>
      </c>
    </row>
    <row r="409" s="14" customFormat="1">
      <c r="A409" s="14"/>
      <c r="B409" s="262"/>
      <c r="C409" s="263"/>
      <c r="D409" s="248" t="s">
        <v>154</v>
      </c>
      <c r="E409" s="264" t="s">
        <v>1</v>
      </c>
      <c r="F409" s="265" t="s">
        <v>654</v>
      </c>
      <c r="G409" s="263"/>
      <c r="H409" s="266">
        <v>15.779999999999999</v>
      </c>
      <c r="I409" s="267"/>
      <c r="J409" s="263"/>
      <c r="K409" s="263"/>
      <c r="L409" s="268"/>
      <c r="M409" s="269"/>
      <c r="N409" s="270"/>
      <c r="O409" s="270"/>
      <c r="P409" s="270"/>
      <c r="Q409" s="270"/>
      <c r="R409" s="270"/>
      <c r="S409" s="270"/>
      <c r="T409" s="271"/>
      <c r="U409" s="14"/>
      <c r="V409" s="14"/>
      <c r="W409" s="14"/>
      <c r="X409" s="14"/>
      <c r="Y409" s="14"/>
      <c r="Z409" s="14"/>
      <c r="AA409" s="14"/>
      <c r="AB409" s="14"/>
      <c r="AC409" s="14"/>
      <c r="AD409" s="14"/>
      <c r="AE409" s="14"/>
      <c r="AT409" s="272" t="s">
        <v>154</v>
      </c>
      <c r="AU409" s="272" t="s">
        <v>87</v>
      </c>
      <c r="AV409" s="14" t="s">
        <v>87</v>
      </c>
      <c r="AW409" s="14" t="s">
        <v>32</v>
      </c>
      <c r="AX409" s="14" t="s">
        <v>77</v>
      </c>
      <c r="AY409" s="272" t="s">
        <v>143</v>
      </c>
    </row>
    <row r="410" s="14" customFormat="1">
      <c r="A410" s="14"/>
      <c r="B410" s="262"/>
      <c r="C410" s="263"/>
      <c r="D410" s="248" t="s">
        <v>154</v>
      </c>
      <c r="E410" s="264" t="s">
        <v>1</v>
      </c>
      <c r="F410" s="265" t="s">
        <v>655</v>
      </c>
      <c r="G410" s="263"/>
      <c r="H410" s="266">
        <v>14.85</v>
      </c>
      <c r="I410" s="267"/>
      <c r="J410" s="263"/>
      <c r="K410" s="263"/>
      <c r="L410" s="268"/>
      <c r="M410" s="269"/>
      <c r="N410" s="270"/>
      <c r="O410" s="270"/>
      <c r="P410" s="270"/>
      <c r="Q410" s="270"/>
      <c r="R410" s="270"/>
      <c r="S410" s="270"/>
      <c r="T410" s="271"/>
      <c r="U410" s="14"/>
      <c r="V410" s="14"/>
      <c r="W410" s="14"/>
      <c r="X410" s="14"/>
      <c r="Y410" s="14"/>
      <c r="Z410" s="14"/>
      <c r="AA410" s="14"/>
      <c r="AB410" s="14"/>
      <c r="AC410" s="14"/>
      <c r="AD410" s="14"/>
      <c r="AE410" s="14"/>
      <c r="AT410" s="272" t="s">
        <v>154</v>
      </c>
      <c r="AU410" s="272" t="s">
        <v>87</v>
      </c>
      <c r="AV410" s="14" t="s">
        <v>87</v>
      </c>
      <c r="AW410" s="14" t="s">
        <v>32</v>
      </c>
      <c r="AX410" s="14" t="s">
        <v>77</v>
      </c>
      <c r="AY410" s="272" t="s">
        <v>143</v>
      </c>
    </row>
    <row r="411" s="15" customFormat="1">
      <c r="A411" s="15"/>
      <c r="B411" s="273"/>
      <c r="C411" s="274"/>
      <c r="D411" s="248" t="s">
        <v>154</v>
      </c>
      <c r="E411" s="275" t="s">
        <v>1</v>
      </c>
      <c r="F411" s="276" t="s">
        <v>189</v>
      </c>
      <c r="G411" s="274"/>
      <c r="H411" s="277">
        <v>30.629999999999999</v>
      </c>
      <c r="I411" s="278"/>
      <c r="J411" s="274"/>
      <c r="K411" s="274"/>
      <c r="L411" s="279"/>
      <c r="M411" s="280"/>
      <c r="N411" s="281"/>
      <c r="O411" s="281"/>
      <c r="P411" s="281"/>
      <c r="Q411" s="281"/>
      <c r="R411" s="281"/>
      <c r="S411" s="281"/>
      <c r="T411" s="282"/>
      <c r="U411" s="15"/>
      <c r="V411" s="15"/>
      <c r="W411" s="15"/>
      <c r="X411" s="15"/>
      <c r="Y411" s="15"/>
      <c r="Z411" s="15"/>
      <c r="AA411" s="15"/>
      <c r="AB411" s="15"/>
      <c r="AC411" s="15"/>
      <c r="AD411" s="15"/>
      <c r="AE411" s="15"/>
      <c r="AT411" s="283" t="s">
        <v>154</v>
      </c>
      <c r="AU411" s="283" t="s">
        <v>87</v>
      </c>
      <c r="AV411" s="15" t="s">
        <v>150</v>
      </c>
      <c r="AW411" s="15" t="s">
        <v>32</v>
      </c>
      <c r="AX411" s="15" t="s">
        <v>85</v>
      </c>
      <c r="AY411" s="283" t="s">
        <v>143</v>
      </c>
    </row>
    <row r="412" s="2" customFormat="1" ht="48" customHeight="1">
      <c r="A412" s="39"/>
      <c r="B412" s="40"/>
      <c r="C412" s="236" t="s">
        <v>656</v>
      </c>
      <c r="D412" s="236" t="s">
        <v>145</v>
      </c>
      <c r="E412" s="237" t="s">
        <v>657</v>
      </c>
      <c r="F412" s="238" t="s">
        <v>658</v>
      </c>
      <c r="G412" s="239" t="s">
        <v>176</v>
      </c>
      <c r="H412" s="240">
        <v>1.1000000000000001</v>
      </c>
      <c r="I412" s="241"/>
      <c r="J412" s="240">
        <f>ROUND(I412*H412,2)</f>
        <v>0</v>
      </c>
      <c r="K412" s="238" t="s">
        <v>149</v>
      </c>
      <c r="L412" s="45"/>
      <c r="M412" s="242" t="s">
        <v>1</v>
      </c>
      <c r="N412" s="243" t="s">
        <v>42</v>
      </c>
      <c r="O412" s="92"/>
      <c r="P412" s="244">
        <f>O412*H412</f>
        <v>0</v>
      </c>
      <c r="Q412" s="244">
        <v>0</v>
      </c>
      <c r="R412" s="244">
        <f>Q412*H412</f>
        <v>0</v>
      </c>
      <c r="S412" s="244">
        <v>0</v>
      </c>
      <c r="T412" s="245">
        <f>S412*H412</f>
        <v>0</v>
      </c>
      <c r="U412" s="39"/>
      <c r="V412" s="39"/>
      <c r="W412" s="39"/>
      <c r="X412" s="39"/>
      <c r="Y412" s="39"/>
      <c r="Z412" s="39"/>
      <c r="AA412" s="39"/>
      <c r="AB412" s="39"/>
      <c r="AC412" s="39"/>
      <c r="AD412" s="39"/>
      <c r="AE412" s="39"/>
      <c r="AR412" s="246" t="s">
        <v>282</v>
      </c>
      <c r="AT412" s="246" t="s">
        <v>145</v>
      </c>
      <c r="AU412" s="246" t="s">
        <v>87</v>
      </c>
      <c r="AY412" s="18" t="s">
        <v>143</v>
      </c>
      <c r="BE412" s="247">
        <f>IF(N412="základní",J412,0)</f>
        <v>0</v>
      </c>
      <c r="BF412" s="247">
        <f>IF(N412="snížená",J412,0)</f>
        <v>0</v>
      </c>
      <c r="BG412" s="247">
        <f>IF(N412="zákl. přenesená",J412,0)</f>
        <v>0</v>
      </c>
      <c r="BH412" s="247">
        <f>IF(N412="sníž. přenesená",J412,0)</f>
        <v>0</v>
      </c>
      <c r="BI412" s="247">
        <f>IF(N412="nulová",J412,0)</f>
        <v>0</v>
      </c>
      <c r="BJ412" s="18" t="s">
        <v>85</v>
      </c>
      <c r="BK412" s="247">
        <f>ROUND(I412*H412,2)</f>
        <v>0</v>
      </c>
      <c r="BL412" s="18" t="s">
        <v>282</v>
      </c>
      <c r="BM412" s="246" t="s">
        <v>659</v>
      </c>
    </row>
    <row r="413" s="2" customFormat="1">
      <c r="A413" s="39"/>
      <c r="B413" s="40"/>
      <c r="C413" s="41"/>
      <c r="D413" s="248" t="s">
        <v>152</v>
      </c>
      <c r="E413" s="41"/>
      <c r="F413" s="249" t="s">
        <v>660</v>
      </c>
      <c r="G413" s="41"/>
      <c r="H413" s="41"/>
      <c r="I413" s="145"/>
      <c r="J413" s="41"/>
      <c r="K413" s="41"/>
      <c r="L413" s="45"/>
      <c r="M413" s="250"/>
      <c r="N413" s="251"/>
      <c r="O413" s="92"/>
      <c r="P413" s="92"/>
      <c r="Q413" s="92"/>
      <c r="R413" s="92"/>
      <c r="S413" s="92"/>
      <c r="T413" s="93"/>
      <c r="U413" s="39"/>
      <c r="V413" s="39"/>
      <c r="W413" s="39"/>
      <c r="X413" s="39"/>
      <c r="Y413" s="39"/>
      <c r="Z413" s="39"/>
      <c r="AA413" s="39"/>
      <c r="AB413" s="39"/>
      <c r="AC413" s="39"/>
      <c r="AD413" s="39"/>
      <c r="AE413" s="39"/>
      <c r="AT413" s="18" t="s">
        <v>152</v>
      </c>
      <c r="AU413" s="18" t="s">
        <v>87</v>
      </c>
    </row>
    <row r="414" s="2" customFormat="1" ht="48" customHeight="1">
      <c r="A414" s="39"/>
      <c r="B414" s="40"/>
      <c r="C414" s="236" t="s">
        <v>661</v>
      </c>
      <c r="D414" s="236" t="s">
        <v>145</v>
      </c>
      <c r="E414" s="237" t="s">
        <v>662</v>
      </c>
      <c r="F414" s="238" t="s">
        <v>663</v>
      </c>
      <c r="G414" s="239" t="s">
        <v>176</v>
      </c>
      <c r="H414" s="240">
        <v>1.1000000000000001</v>
      </c>
      <c r="I414" s="241"/>
      <c r="J414" s="240">
        <f>ROUND(I414*H414,2)</f>
        <v>0</v>
      </c>
      <c r="K414" s="238" t="s">
        <v>149</v>
      </c>
      <c r="L414" s="45"/>
      <c r="M414" s="242" t="s">
        <v>1</v>
      </c>
      <c r="N414" s="243" t="s">
        <v>42</v>
      </c>
      <c r="O414" s="92"/>
      <c r="P414" s="244">
        <f>O414*H414</f>
        <v>0</v>
      </c>
      <c r="Q414" s="244">
        <v>0</v>
      </c>
      <c r="R414" s="244">
        <f>Q414*H414</f>
        <v>0</v>
      </c>
      <c r="S414" s="244">
        <v>0</v>
      </c>
      <c r="T414" s="245">
        <f>S414*H414</f>
        <v>0</v>
      </c>
      <c r="U414" s="39"/>
      <c r="V414" s="39"/>
      <c r="W414" s="39"/>
      <c r="X414" s="39"/>
      <c r="Y414" s="39"/>
      <c r="Z414" s="39"/>
      <c r="AA414" s="39"/>
      <c r="AB414" s="39"/>
      <c r="AC414" s="39"/>
      <c r="AD414" s="39"/>
      <c r="AE414" s="39"/>
      <c r="AR414" s="246" t="s">
        <v>282</v>
      </c>
      <c r="AT414" s="246" t="s">
        <v>145</v>
      </c>
      <c r="AU414" s="246" t="s">
        <v>87</v>
      </c>
      <c r="AY414" s="18" t="s">
        <v>143</v>
      </c>
      <c r="BE414" s="247">
        <f>IF(N414="základní",J414,0)</f>
        <v>0</v>
      </c>
      <c r="BF414" s="247">
        <f>IF(N414="snížená",J414,0)</f>
        <v>0</v>
      </c>
      <c r="BG414" s="247">
        <f>IF(N414="zákl. přenesená",J414,0)</f>
        <v>0</v>
      </c>
      <c r="BH414" s="247">
        <f>IF(N414="sníž. přenesená",J414,0)</f>
        <v>0</v>
      </c>
      <c r="BI414" s="247">
        <f>IF(N414="nulová",J414,0)</f>
        <v>0</v>
      </c>
      <c r="BJ414" s="18" t="s">
        <v>85</v>
      </c>
      <c r="BK414" s="247">
        <f>ROUND(I414*H414,2)</f>
        <v>0</v>
      </c>
      <c r="BL414" s="18" t="s">
        <v>282</v>
      </c>
      <c r="BM414" s="246" t="s">
        <v>664</v>
      </c>
    </row>
    <row r="415" s="2" customFormat="1">
      <c r="A415" s="39"/>
      <c r="B415" s="40"/>
      <c r="C415" s="41"/>
      <c r="D415" s="248" t="s">
        <v>152</v>
      </c>
      <c r="E415" s="41"/>
      <c r="F415" s="249" t="s">
        <v>660</v>
      </c>
      <c r="G415" s="41"/>
      <c r="H415" s="41"/>
      <c r="I415" s="145"/>
      <c r="J415" s="41"/>
      <c r="K415" s="41"/>
      <c r="L415" s="45"/>
      <c r="M415" s="250"/>
      <c r="N415" s="251"/>
      <c r="O415" s="92"/>
      <c r="P415" s="92"/>
      <c r="Q415" s="92"/>
      <c r="R415" s="92"/>
      <c r="S415" s="92"/>
      <c r="T415" s="93"/>
      <c r="U415" s="39"/>
      <c r="V415" s="39"/>
      <c r="W415" s="39"/>
      <c r="X415" s="39"/>
      <c r="Y415" s="39"/>
      <c r="Z415" s="39"/>
      <c r="AA415" s="39"/>
      <c r="AB415" s="39"/>
      <c r="AC415" s="39"/>
      <c r="AD415" s="39"/>
      <c r="AE415" s="39"/>
      <c r="AT415" s="18" t="s">
        <v>152</v>
      </c>
      <c r="AU415" s="18" t="s">
        <v>87</v>
      </c>
    </row>
    <row r="416" s="12" customFormat="1" ht="22.8" customHeight="1">
      <c r="A416" s="12"/>
      <c r="B416" s="220"/>
      <c r="C416" s="221"/>
      <c r="D416" s="222" t="s">
        <v>76</v>
      </c>
      <c r="E416" s="234" t="s">
        <v>665</v>
      </c>
      <c r="F416" s="234" t="s">
        <v>666</v>
      </c>
      <c r="G416" s="221"/>
      <c r="H416" s="221"/>
      <c r="I416" s="224"/>
      <c r="J416" s="235">
        <f>BK416</f>
        <v>0</v>
      </c>
      <c r="K416" s="221"/>
      <c r="L416" s="226"/>
      <c r="M416" s="227"/>
      <c r="N416" s="228"/>
      <c r="O416" s="228"/>
      <c r="P416" s="229">
        <f>SUM(P417:P450)</f>
        <v>0</v>
      </c>
      <c r="Q416" s="228"/>
      <c r="R416" s="229">
        <f>SUM(R417:R450)</f>
        <v>2.8231247550789997</v>
      </c>
      <c r="S416" s="228"/>
      <c r="T416" s="230">
        <f>SUM(T417:T450)</f>
        <v>2.6619999999999999</v>
      </c>
      <c r="U416" s="12"/>
      <c r="V416" s="12"/>
      <c r="W416" s="12"/>
      <c r="X416" s="12"/>
      <c r="Y416" s="12"/>
      <c r="Z416" s="12"/>
      <c r="AA416" s="12"/>
      <c r="AB416" s="12"/>
      <c r="AC416" s="12"/>
      <c r="AD416" s="12"/>
      <c r="AE416" s="12"/>
      <c r="AR416" s="231" t="s">
        <v>87</v>
      </c>
      <c r="AT416" s="232" t="s">
        <v>76</v>
      </c>
      <c r="AU416" s="232" t="s">
        <v>85</v>
      </c>
      <c r="AY416" s="231" t="s">
        <v>143</v>
      </c>
      <c r="BK416" s="233">
        <f>SUM(BK417:BK450)</f>
        <v>0</v>
      </c>
    </row>
    <row r="417" s="2" customFormat="1" ht="24" customHeight="1">
      <c r="A417" s="39"/>
      <c r="B417" s="40"/>
      <c r="C417" s="236" t="s">
        <v>667</v>
      </c>
      <c r="D417" s="236" t="s">
        <v>145</v>
      </c>
      <c r="E417" s="237" t="s">
        <v>668</v>
      </c>
      <c r="F417" s="238" t="s">
        <v>669</v>
      </c>
      <c r="G417" s="239" t="s">
        <v>184</v>
      </c>
      <c r="H417" s="240">
        <v>163.69</v>
      </c>
      <c r="I417" s="241"/>
      <c r="J417" s="240">
        <f>ROUND(I417*H417,2)</f>
        <v>0</v>
      </c>
      <c r="K417" s="238" t="s">
        <v>149</v>
      </c>
      <c r="L417" s="45"/>
      <c r="M417" s="242" t="s">
        <v>1</v>
      </c>
      <c r="N417" s="243" t="s">
        <v>42</v>
      </c>
      <c r="O417" s="92"/>
      <c r="P417" s="244">
        <f>O417*H417</f>
        <v>0</v>
      </c>
      <c r="Q417" s="244">
        <v>7.6799999999999999E-07</v>
      </c>
      <c r="R417" s="244">
        <f>Q417*H417</f>
        <v>0.00012571391999999999</v>
      </c>
      <c r="S417" s="244">
        <v>0</v>
      </c>
      <c r="T417" s="245">
        <f>S417*H417</f>
        <v>0</v>
      </c>
      <c r="U417" s="39"/>
      <c r="V417" s="39"/>
      <c r="W417" s="39"/>
      <c r="X417" s="39"/>
      <c r="Y417" s="39"/>
      <c r="Z417" s="39"/>
      <c r="AA417" s="39"/>
      <c r="AB417" s="39"/>
      <c r="AC417" s="39"/>
      <c r="AD417" s="39"/>
      <c r="AE417" s="39"/>
      <c r="AR417" s="246" t="s">
        <v>282</v>
      </c>
      <c r="AT417" s="246" t="s">
        <v>145</v>
      </c>
      <c r="AU417" s="246" t="s">
        <v>87</v>
      </c>
      <c r="AY417" s="18" t="s">
        <v>143</v>
      </c>
      <c r="BE417" s="247">
        <f>IF(N417="základní",J417,0)</f>
        <v>0</v>
      </c>
      <c r="BF417" s="247">
        <f>IF(N417="snížená",J417,0)</f>
        <v>0</v>
      </c>
      <c r="BG417" s="247">
        <f>IF(N417="zákl. přenesená",J417,0)</f>
        <v>0</v>
      </c>
      <c r="BH417" s="247">
        <f>IF(N417="sníž. přenesená",J417,0)</f>
        <v>0</v>
      </c>
      <c r="BI417" s="247">
        <f>IF(N417="nulová",J417,0)</f>
        <v>0</v>
      </c>
      <c r="BJ417" s="18" t="s">
        <v>85</v>
      </c>
      <c r="BK417" s="247">
        <f>ROUND(I417*H417,2)</f>
        <v>0</v>
      </c>
      <c r="BL417" s="18" t="s">
        <v>282</v>
      </c>
      <c r="BM417" s="246" t="s">
        <v>670</v>
      </c>
    </row>
    <row r="418" s="2" customFormat="1">
      <c r="A418" s="39"/>
      <c r="B418" s="40"/>
      <c r="C418" s="41"/>
      <c r="D418" s="248" t="s">
        <v>152</v>
      </c>
      <c r="E418" s="41"/>
      <c r="F418" s="249" t="s">
        <v>671</v>
      </c>
      <c r="G418" s="41"/>
      <c r="H418" s="41"/>
      <c r="I418" s="145"/>
      <c r="J418" s="41"/>
      <c r="K418" s="41"/>
      <c r="L418" s="45"/>
      <c r="M418" s="250"/>
      <c r="N418" s="251"/>
      <c r="O418" s="92"/>
      <c r="P418" s="92"/>
      <c r="Q418" s="92"/>
      <c r="R418" s="92"/>
      <c r="S418" s="92"/>
      <c r="T418" s="93"/>
      <c r="U418" s="39"/>
      <c r="V418" s="39"/>
      <c r="W418" s="39"/>
      <c r="X418" s="39"/>
      <c r="Y418" s="39"/>
      <c r="Z418" s="39"/>
      <c r="AA418" s="39"/>
      <c r="AB418" s="39"/>
      <c r="AC418" s="39"/>
      <c r="AD418" s="39"/>
      <c r="AE418" s="39"/>
      <c r="AT418" s="18" t="s">
        <v>152</v>
      </c>
      <c r="AU418" s="18" t="s">
        <v>87</v>
      </c>
    </row>
    <row r="419" s="13" customFormat="1">
      <c r="A419" s="13"/>
      <c r="B419" s="252"/>
      <c r="C419" s="253"/>
      <c r="D419" s="248" t="s">
        <v>154</v>
      </c>
      <c r="E419" s="254" t="s">
        <v>1</v>
      </c>
      <c r="F419" s="255" t="s">
        <v>672</v>
      </c>
      <c r="G419" s="253"/>
      <c r="H419" s="254" t="s">
        <v>1</v>
      </c>
      <c r="I419" s="256"/>
      <c r="J419" s="253"/>
      <c r="K419" s="253"/>
      <c r="L419" s="257"/>
      <c r="M419" s="258"/>
      <c r="N419" s="259"/>
      <c r="O419" s="259"/>
      <c r="P419" s="259"/>
      <c r="Q419" s="259"/>
      <c r="R419" s="259"/>
      <c r="S419" s="259"/>
      <c r="T419" s="260"/>
      <c r="U419" s="13"/>
      <c r="V419" s="13"/>
      <c r="W419" s="13"/>
      <c r="X419" s="13"/>
      <c r="Y419" s="13"/>
      <c r="Z419" s="13"/>
      <c r="AA419" s="13"/>
      <c r="AB419" s="13"/>
      <c r="AC419" s="13"/>
      <c r="AD419" s="13"/>
      <c r="AE419" s="13"/>
      <c r="AT419" s="261" t="s">
        <v>154</v>
      </c>
      <c r="AU419" s="261" t="s">
        <v>87</v>
      </c>
      <c r="AV419" s="13" t="s">
        <v>85</v>
      </c>
      <c r="AW419" s="13" t="s">
        <v>32</v>
      </c>
      <c r="AX419" s="13" t="s">
        <v>77</v>
      </c>
      <c r="AY419" s="261" t="s">
        <v>143</v>
      </c>
    </row>
    <row r="420" s="14" customFormat="1">
      <c r="A420" s="14"/>
      <c r="B420" s="262"/>
      <c r="C420" s="263"/>
      <c r="D420" s="248" t="s">
        <v>154</v>
      </c>
      <c r="E420" s="264" t="s">
        <v>1</v>
      </c>
      <c r="F420" s="265" t="s">
        <v>673</v>
      </c>
      <c r="G420" s="263"/>
      <c r="H420" s="266">
        <v>133.09999999999999</v>
      </c>
      <c r="I420" s="267"/>
      <c r="J420" s="263"/>
      <c r="K420" s="263"/>
      <c r="L420" s="268"/>
      <c r="M420" s="269"/>
      <c r="N420" s="270"/>
      <c r="O420" s="270"/>
      <c r="P420" s="270"/>
      <c r="Q420" s="270"/>
      <c r="R420" s="270"/>
      <c r="S420" s="270"/>
      <c r="T420" s="271"/>
      <c r="U420" s="14"/>
      <c r="V420" s="14"/>
      <c r="W420" s="14"/>
      <c r="X420" s="14"/>
      <c r="Y420" s="14"/>
      <c r="Z420" s="14"/>
      <c r="AA420" s="14"/>
      <c r="AB420" s="14"/>
      <c r="AC420" s="14"/>
      <c r="AD420" s="14"/>
      <c r="AE420" s="14"/>
      <c r="AT420" s="272" t="s">
        <v>154</v>
      </c>
      <c r="AU420" s="272" t="s">
        <v>87</v>
      </c>
      <c r="AV420" s="14" t="s">
        <v>87</v>
      </c>
      <c r="AW420" s="14" t="s">
        <v>32</v>
      </c>
      <c r="AX420" s="14" t="s">
        <v>77</v>
      </c>
      <c r="AY420" s="272" t="s">
        <v>143</v>
      </c>
    </row>
    <row r="421" s="13" customFormat="1">
      <c r="A421" s="13"/>
      <c r="B421" s="252"/>
      <c r="C421" s="253"/>
      <c r="D421" s="248" t="s">
        <v>154</v>
      </c>
      <c r="E421" s="254" t="s">
        <v>1</v>
      </c>
      <c r="F421" s="255" t="s">
        <v>646</v>
      </c>
      <c r="G421" s="253"/>
      <c r="H421" s="254" t="s">
        <v>1</v>
      </c>
      <c r="I421" s="256"/>
      <c r="J421" s="253"/>
      <c r="K421" s="253"/>
      <c r="L421" s="257"/>
      <c r="M421" s="258"/>
      <c r="N421" s="259"/>
      <c r="O421" s="259"/>
      <c r="P421" s="259"/>
      <c r="Q421" s="259"/>
      <c r="R421" s="259"/>
      <c r="S421" s="259"/>
      <c r="T421" s="260"/>
      <c r="U421" s="13"/>
      <c r="V421" s="13"/>
      <c r="W421" s="13"/>
      <c r="X421" s="13"/>
      <c r="Y421" s="13"/>
      <c r="Z421" s="13"/>
      <c r="AA421" s="13"/>
      <c r="AB421" s="13"/>
      <c r="AC421" s="13"/>
      <c r="AD421" s="13"/>
      <c r="AE421" s="13"/>
      <c r="AT421" s="261" t="s">
        <v>154</v>
      </c>
      <c r="AU421" s="261" t="s">
        <v>87</v>
      </c>
      <c r="AV421" s="13" t="s">
        <v>85</v>
      </c>
      <c r="AW421" s="13" t="s">
        <v>32</v>
      </c>
      <c r="AX421" s="13" t="s">
        <v>77</v>
      </c>
      <c r="AY421" s="261" t="s">
        <v>143</v>
      </c>
    </row>
    <row r="422" s="14" customFormat="1">
      <c r="A422" s="14"/>
      <c r="B422" s="262"/>
      <c r="C422" s="263"/>
      <c r="D422" s="248" t="s">
        <v>154</v>
      </c>
      <c r="E422" s="264" t="s">
        <v>1</v>
      </c>
      <c r="F422" s="265" t="s">
        <v>674</v>
      </c>
      <c r="G422" s="263"/>
      <c r="H422" s="266">
        <v>19.289999999999999</v>
      </c>
      <c r="I422" s="267"/>
      <c r="J422" s="263"/>
      <c r="K422" s="263"/>
      <c r="L422" s="268"/>
      <c r="M422" s="269"/>
      <c r="N422" s="270"/>
      <c r="O422" s="270"/>
      <c r="P422" s="270"/>
      <c r="Q422" s="270"/>
      <c r="R422" s="270"/>
      <c r="S422" s="270"/>
      <c r="T422" s="271"/>
      <c r="U422" s="14"/>
      <c r="V422" s="14"/>
      <c r="W422" s="14"/>
      <c r="X422" s="14"/>
      <c r="Y422" s="14"/>
      <c r="Z422" s="14"/>
      <c r="AA422" s="14"/>
      <c r="AB422" s="14"/>
      <c r="AC422" s="14"/>
      <c r="AD422" s="14"/>
      <c r="AE422" s="14"/>
      <c r="AT422" s="272" t="s">
        <v>154</v>
      </c>
      <c r="AU422" s="272" t="s">
        <v>87</v>
      </c>
      <c r="AV422" s="14" t="s">
        <v>87</v>
      </c>
      <c r="AW422" s="14" t="s">
        <v>32</v>
      </c>
      <c r="AX422" s="14" t="s">
        <v>77</v>
      </c>
      <c r="AY422" s="272" t="s">
        <v>143</v>
      </c>
    </row>
    <row r="423" s="13" customFormat="1">
      <c r="A423" s="13"/>
      <c r="B423" s="252"/>
      <c r="C423" s="253"/>
      <c r="D423" s="248" t="s">
        <v>154</v>
      </c>
      <c r="E423" s="254" t="s">
        <v>1</v>
      </c>
      <c r="F423" s="255" t="s">
        <v>675</v>
      </c>
      <c r="G423" s="253"/>
      <c r="H423" s="254" t="s">
        <v>1</v>
      </c>
      <c r="I423" s="256"/>
      <c r="J423" s="253"/>
      <c r="K423" s="253"/>
      <c r="L423" s="257"/>
      <c r="M423" s="258"/>
      <c r="N423" s="259"/>
      <c r="O423" s="259"/>
      <c r="P423" s="259"/>
      <c r="Q423" s="259"/>
      <c r="R423" s="259"/>
      <c r="S423" s="259"/>
      <c r="T423" s="260"/>
      <c r="U423" s="13"/>
      <c r="V423" s="13"/>
      <c r="W423" s="13"/>
      <c r="X423" s="13"/>
      <c r="Y423" s="13"/>
      <c r="Z423" s="13"/>
      <c r="AA423" s="13"/>
      <c r="AB423" s="13"/>
      <c r="AC423" s="13"/>
      <c r="AD423" s="13"/>
      <c r="AE423" s="13"/>
      <c r="AT423" s="261" t="s">
        <v>154</v>
      </c>
      <c r="AU423" s="261" t="s">
        <v>87</v>
      </c>
      <c r="AV423" s="13" t="s">
        <v>85</v>
      </c>
      <c r="AW423" s="13" t="s">
        <v>32</v>
      </c>
      <c r="AX423" s="13" t="s">
        <v>77</v>
      </c>
      <c r="AY423" s="261" t="s">
        <v>143</v>
      </c>
    </row>
    <row r="424" s="14" customFormat="1">
      <c r="A424" s="14"/>
      <c r="B424" s="262"/>
      <c r="C424" s="263"/>
      <c r="D424" s="248" t="s">
        <v>154</v>
      </c>
      <c r="E424" s="264" t="s">
        <v>1</v>
      </c>
      <c r="F424" s="265" t="s">
        <v>676</v>
      </c>
      <c r="G424" s="263"/>
      <c r="H424" s="266">
        <v>11.300000000000001</v>
      </c>
      <c r="I424" s="267"/>
      <c r="J424" s="263"/>
      <c r="K424" s="263"/>
      <c r="L424" s="268"/>
      <c r="M424" s="269"/>
      <c r="N424" s="270"/>
      <c r="O424" s="270"/>
      <c r="P424" s="270"/>
      <c r="Q424" s="270"/>
      <c r="R424" s="270"/>
      <c r="S424" s="270"/>
      <c r="T424" s="271"/>
      <c r="U424" s="14"/>
      <c r="V424" s="14"/>
      <c r="W424" s="14"/>
      <c r="X424" s="14"/>
      <c r="Y424" s="14"/>
      <c r="Z424" s="14"/>
      <c r="AA424" s="14"/>
      <c r="AB424" s="14"/>
      <c r="AC424" s="14"/>
      <c r="AD424" s="14"/>
      <c r="AE424" s="14"/>
      <c r="AT424" s="272" t="s">
        <v>154</v>
      </c>
      <c r="AU424" s="272" t="s">
        <v>87</v>
      </c>
      <c r="AV424" s="14" t="s">
        <v>87</v>
      </c>
      <c r="AW424" s="14" t="s">
        <v>32</v>
      </c>
      <c r="AX424" s="14" t="s">
        <v>77</v>
      </c>
      <c r="AY424" s="272" t="s">
        <v>143</v>
      </c>
    </row>
    <row r="425" s="15" customFormat="1">
      <c r="A425" s="15"/>
      <c r="B425" s="273"/>
      <c r="C425" s="274"/>
      <c r="D425" s="248" t="s">
        <v>154</v>
      </c>
      <c r="E425" s="275" t="s">
        <v>1</v>
      </c>
      <c r="F425" s="276" t="s">
        <v>189</v>
      </c>
      <c r="G425" s="274"/>
      <c r="H425" s="277">
        <v>163.69</v>
      </c>
      <c r="I425" s="278"/>
      <c r="J425" s="274"/>
      <c r="K425" s="274"/>
      <c r="L425" s="279"/>
      <c r="M425" s="280"/>
      <c r="N425" s="281"/>
      <c r="O425" s="281"/>
      <c r="P425" s="281"/>
      <c r="Q425" s="281"/>
      <c r="R425" s="281"/>
      <c r="S425" s="281"/>
      <c r="T425" s="282"/>
      <c r="U425" s="15"/>
      <c r="V425" s="15"/>
      <c r="W425" s="15"/>
      <c r="X425" s="15"/>
      <c r="Y425" s="15"/>
      <c r="Z425" s="15"/>
      <c r="AA425" s="15"/>
      <c r="AB425" s="15"/>
      <c r="AC425" s="15"/>
      <c r="AD425" s="15"/>
      <c r="AE425" s="15"/>
      <c r="AT425" s="283" t="s">
        <v>154</v>
      </c>
      <c r="AU425" s="283" t="s">
        <v>87</v>
      </c>
      <c r="AV425" s="15" t="s">
        <v>150</v>
      </c>
      <c r="AW425" s="15" t="s">
        <v>32</v>
      </c>
      <c r="AX425" s="15" t="s">
        <v>85</v>
      </c>
      <c r="AY425" s="283" t="s">
        <v>143</v>
      </c>
    </row>
    <row r="426" s="2" customFormat="1" ht="36" customHeight="1">
      <c r="A426" s="39"/>
      <c r="B426" s="40"/>
      <c r="C426" s="236" t="s">
        <v>677</v>
      </c>
      <c r="D426" s="236" t="s">
        <v>145</v>
      </c>
      <c r="E426" s="237" t="s">
        <v>678</v>
      </c>
      <c r="F426" s="238" t="s">
        <v>679</v>
      </c>
      <c r="G426" s="239" t="s">
        <v>184</v>
      </c>
      <c r="H426" s="240">
        <v>163.69</v>
      </c>
      <c r="I426" s="241"/>
      <c r="J426" s="240">
        <f>ROUND(I426*H426,2)</f>
        <v>0</v>
      </c>
      <c r="K426" s="238" t="s">
        <v>149</v>
      </c>
      <c r="L426" s="45"/>
      <c r="M426" s="242" t="s">
        <v>1</v>
      </c>
      <c r="N426" s="243" t="s">
        <v>42</v>
      </c>
      <c r="O426" s="92"/>
      <c r="P426" s="244">
        <f>O426*H426</f>
        <v>0</v>
      </c>
      <c r="Q426" s="244">
        <v>1.7680000000000001E-06</v>
      </c>
      <c r="R426" s="244">
        <f>Q426*H426</f>
        <v>0.00028940391999999999</v>
      </c>
      <c r="S426" s="244">
        <v>0</v>
      </c>
      <c r="T426" s="245">
        <f>S426*H426</f>
        <v>0</v>
      </c>
      <c r="U426" s="39"/>
      <c r="V426" s="39"/>
      <c r="W426" s="39"/>
      <c r="X426" s="39"/>
      <c r="Y426" s="39"/>
      <c r="Z426" s="39"/>
      <c r="AA426" s="39"/>
      <c r="AB426" s="39"/>
      <c r="AC426" s="39"/>
      <c r="AD426" s="39"/>
      <c r="AE426" s="39"/>
      <c r="AR426" s="246" t="s">
        <v>282</v>
      </c>
      <c r="AT426" s="246" t="s">
        <v>145</v>
      </c>
      <c r="AU426" s="246" t="s">
        <v>87</v>
      </c>
      <c r="AY426" s="18" t="s">
        <v>143</v>
      </c>
      <c r="BE426" s="247">
        <f>IF(N426="základní",J426,0)</f>
        <v>0</v>
      </c>
      <c r="BF426" s="247">
        <f>IF(N426="snížená",J426,0)</f>
        <v>0</v>
      </c>
      <c r="BG426" s="247">
        <f>IF(N426="zákl. přenesená",J426,0)</f>
        <v>0</v>
      </c>
      <c r="BH426" s="247">
        <f>IF(N426="sníž. přenesená",J426,0)</f>
        <v>0</v>
      </c>
      <c r="BI426" s="247">
        <f>IF(N426="nulová",J426,0)</f>
        <v>0</v>
      </c>
      <c r="BJ426" s="18" t="s">
        <v>85</v>
      </c>
      <c r="BK426" s="247">
        <f>ROUND(I426*H426,2)</f>
        <v>0</v>
      </c>
      <c r="BL426" s="18" t="s">
        <v>282</v>
      </c>
      <c r="BM426" s="246" t="s">
        <v>680</v>
      </c>
    </row>
    <row r="427" s="2" customFormat="1">
      <c r="A427" s="39"/>
      <c r="B427" s="40"/>
      <c r="C427" s="41"/>
      <c r="D427" s="248" t="s">
        <v>152</v>
      </c>
      <c r="E427" s="41"/>
      <c r="F427" s="249" t="s">
        <v>671</v>
      </c>
      <c r="G427" s="41"/>
      <c r="H427" s="41"/>
      <c r="I427" s="145"/>
      <c r="J427" s="41"/>
      <c r="K427" s="41"/>
      <c r="L427" s="45"/>
      <c r="M427" s="250"/>
      <c r="N427" s="251"/>
      <c r="O427" s="92"/>
      <c r="P427" s="92"/>
      <c r="Q427" s="92"/>
      <c r="R427" s="92"/>
      <c r="S427" s="92"/>
      <c r="T427" s="93"/>
      <c r="U427" s="39"/>
      <c r="V427" s="39"/>
      <c r="W427" s="39"/>
      <c r="X427" s="39"/>
      <c r="Y427" s="39"/>
      <c r="Z427" s="39"/>
      <c r="AA427" s="39"/>
      <c r="AB427" s="39"/>
      <c r="AC427" s="39"/>
      <c r="AD427" s="39"/>
      <c r="AE427" s="39"/>
      <c r="AT427" s="18" t="s">
        <v>152</v>
      </c>
      <c r="AU427" s="18" t="s">
        <v>87</v>
      </c>
    </row>
    <row r="428" s="2" customFormat="1" ht="16.5" customHeight="1">
      <c r="A428" s="39"/>
      <c r="B428" s="40"/>
      <c r="C428" s="236" t="s">
        <v>681</v>
      </c>
      <c r="D428" s="236" t="s">
        <v>145</v>
      </c>
      <c r="E428" s="237" t="s">
        <v>682</v>
      </c>
      <c r="F428" s="238" t="s">
        <v>683</v>
      </c>
      <c r="G428" s="239" t="s">
        <v>184</v>
      </c>
      <c r="H428" s="240">
        <v>133.09999999999999</v>
      </c>
      <c r="I428" s="241"/>
      <c r="J428" s="240">
        <f>ROUND(I428*H428,2)</f>
        <v>0</v>
      </c>
      <c r="K428" s="238" t="s">
        <v>149</v>
      </c>
      <c r="L428" s="45"/>
      <c r="M428" s="242" t="s">
        <v>1</v>
      </c>
      <c r="N428" s="243" t="s">
        <v>42</v>
      </c>
      <c r="O428" s="92"/>
      <c r="P428" s="244">
        <f>O428*H428</f>
        <v>0</v>
      </c>
      <c r="Q428" s="244">
        <v>0</v>
      </c>
      <c r="R428" s="244">
        <f>Q428*H428</f>
        <v>0</v>
      </c>
      <c r="S428" s="244">
        <v>0</v>
      </c>
      <c r="T428" s="245">
        <f>S428*H428</f>
        <v>0</v>
      </c>
      <c r="U428" s="39"/>
      <c r="V428" s="39"/>
      <c r="W428" s="39"/>
      <c r="X428" s="39"/>
      <c r="Y428" s="39"/>
      <c r="Z428" s="39"/>
      <c r="AA428" s="39"/>
      <c r="AB428" s="39"/>
      <c r="AC428" s="39"/>
      <c r="AD428" s="39"/>
      <c r="AE428" s="39"/>
      <c r="AR428" s="246" t="s">
        <v>282</v>
      </c>
      <c r="AT428" s="246" t="s">
        <v>145</v>
      </c>
      <c r="AU428" s="246" t="s">
        <v>87</v>
      </c>
      <c r="AY428" s="18" t="s">
        <v>143</v>
      </c>
      <c r="BE428" s="247">
        <f>IF(N428="základní",J428,0)</f>
        <v>0</v>
      </c>
      <c r="BF428" s="247">
        <f>IF(N428="snížená",J428,0)</f>
        <v>0</v>
      </c>
      <c r="BG428" s="247">
        <f>IF(N428="zákl. přenesená",J428,0)</f>
        <v>0</v>
      </c>
      <c r="BH428" s="247">
        <f>IF(N428="sníž. přenesená",J428,0)</f>
        <v>0</v>
      </c>
      <c r="BI428" s="247">
        <f>IF(N428="nulová",J428,0)</f>
        <v>0</v>
      </c>
      <c r="BJ428" s="18" t="s">
        <v>85</v>
      </c>
      <c r="BK428" s="247">
        <f>ROUND(I428*H428,2)</f>
        <v>0</v>
      </c>
      <c r="BL428" s="18" t="s">
        <v>282</v>
      </c>
      <c r="BM428" s="246" t="s">
        <v>684</v>
      </c>
    </row>
    <row r="429" s="2" customFormat="1">
      <c r="A429" s="39"/>
      <c r="B429" s="40"/>
      <c r="C429" s="41"/>
      <c r="D429" s="248" t="s">
        <v>152</v>
      </c>
      <c r="E429" s="41"/>
      <c r="F429" s="249" t="s">
        <v>671</v>
      </c>
      <c r="G429" s="41"/>
      <c r="H429" s="41"/>
      <c r="I429" s="145"/>
      <c r="J429" s="41"/>
      <c r="K429" s="41"/>
      <c r="L429" s="45"/>
      <c r="M429" s="250"/>
      <c r="N429" s="251"/>
      <c r="O429" s="92"/>
      <c r="P429" s="92"/>
      <c r="Q429" s="92"/>
      <c r="R429" s="92"/>
      <c r="S429" s="92"/>
      <c r="T429" s="93"/>
      <c r="U429" s="39"/>
      <c r="V429" s="39"/>
      <c r="W429" s="39"/>
      <c r="X429" s="39"/>
      <c r="Y429" s="39"/>
      <c r="Z429" s="39"/>
      <c r="AA429" s="39"/>
      <c r="AB429" s="39"/>
      <c r="AC429" s="39"/>
      <c r="AD429" s="39"/>
      <c r="AE429" s="39"/>
      <c r="AT429" s="18" t="s">
        <v>152</v>
      </c>
      <c r="AU429" s="18" t="s">
        <v>87</v>
      </c>
    </row>
    <row r="430" s="2" customFormat="1" ht="24" customHeight="1">
      <c r="A430" s="39"/>
      <c r="B430" s="40"/>
      <c r="C430" s="236" t="s">
        <v>685</v>
      </c>
      <c r="D430" s="236" t="s">
        <v>145</v>
      </c>
      <c r="E430" s="237" t="s">
        <v>686</v>
      </c>
      <c r="F430" s="238" t="s">
        <v>687</v>
      </c>
      <c r="G430" s="239" t="s">
        <v>184</v>
      </c>
      <c r="H430" s="240">
        <v>133.09999999999999</v>
      </c>
      <c r="I430" s="241"/>
      <c r="J430" s="240">
        <f>ROUND(I430*H430,2)</f>
        <v>0</v>
      </c>
      <c r="K430" s="238" t="s">
        <v>149</v>
      </c>
      <c r="L430" s="45"/>
      <c r="M430" s="242" t="s">
        <v>1</v>
      </c>
      <c r="N430" s="243" t="s">
        <v>42</v>
      </c>
      <c r="O430" s="92"/>
      <c r="P430" s="244">
        <f>O430*H430</f>
        <v>0</v>
      </c>
      <c r="Q430" s="244">
        <v>0.0074999999999999997</v>
      </c>
      <c r="R430" s="244">
        <f>Q430*H430</f>
        <v>0.99824999999999997</v>
      </c>
      <c r="S430" s="244">
        <v>0</v>
      </c>
      <c r="T430" s="245">
        <f>S430*H430</f>
        <v>0</v>
      </c>
      <c r="U430" s="39"/>
      <c r="V430" s="39"/>
      <c r="W430" s="39"/>
      <c r="X430" s="39"/>
      <c r="Y430" s="39"/>
      <c r="Z430" s="39"/>
      <c r="AA430" s="39"/>
      <c r="AB430" s="39"/>
      <c r="AC430" s="39"/>
      <c r="AD430" s="39"/>
      <c r="AE430" s="39"/>
      <c r="AR430" s="246" t="s">
        <v>282</v>
      </c>
      <c r="AT430" s="246" t="s">
        <v>145</v>
      </c>
      <c r="AU430" s="246" t="s">
        <v>87</v>
      </c>
      <c r="AY430" s="18" t="s">
        <v>143</v>
      </c>
      <c r="BE430" s="247">
        <f>IF(N430="základní",J430,0)</f>
        <v>0</v>
      </c>
      <c r="BF430" s="247">
        <f>IF(N430="snížená",J430,0)</f>
        <v>0</v>
      </c>
      <c r="BG430" s="247">
        <f>IF(N430="zákl. přenesená",J430,0)</f>
        <v>0</v>
      </c>
      <c r="BH430" s="247">
        <f>IF(N430="sníž. přenesená",J430,0)</f>
        <v>0</v>
      </c>
      <c r="BI430" s="247">
        <f>IF(N430="nulová",J430,0)</f>
        <v>0</v>
      </c>
      <c r="BJ430" s="18" t="s">
        <v>85</v>
      </c>
      <c r="BK430" s="247">
        <f>ROUND(I430*H430,2)</f>
        <v>0</v>
      </c>
      <c r="BL430" s="18" t="s">
        <v>282</v>
      </c>
      <c r="BM430" s="246" t="s">
        <v>688</v>
      </c>
    </row>
    <row r="431" s="2" customFormat="1">
      <c r="A431" s="39"/>
      <c r="B431" s="40"/>
      <c r="C431" s="41"/>
      <c r="D431" s="248" t="s">
        <v>152</v>
      </c>
      <c r="E431" s="41"/>
      <c r="F431" s="249" t="s">
        <v>671</v>
      </c>
      <c r="G431" s="41"/>
      <c r="H431" s="41"/>
      <c r="I431" s="145"/>
      <c r="J431" s="41"/>
      <c r="K431" s="41"/>
      <c r="L431" s="45"/>
      <c r="M431" s="250"/>
      <c r="N431" s="251"/>
      <c r="O431" s="92"/>
      <c r="P431" s="92"/>
      <c r="Q431" s="92"/>
      <c r="R431" s="92"/>
      <c r="S431" s="92"/>
      <c r="T431" s="93"/>
      <c r="U431" s="39"/>
      <c r="V431" s="39"/>
      <c r="W431" s="39"/>
      <c r="X431" s="39"/>
      <c r="Y431" s="39"/>
      <c r="Z431" s="39"/>
      <c r="AA431" s="39"/>
      <c r="AB431" s="39"/>
      <c r="AC431" s="39"/>
      <c r="AD431" s="39"/>
      <c r="AE431" s="39"/>
      <c r="AT431" s="18" t="s">
        <v>152</v>
      </c>
      <c r="AU431" s="18" t="s">
        <v>87</v>
      </c>
    </row>
    <row r="432" s="2" customFormat="1" ht="16.5" customHeight="1">
      <c r="A432" s="39"/>
      <c r="B432" s="40"/>
      <c r="C432" s="236" t="s">
        <v>689</v>
      </c>
      <c r="D432" s="236" t="s">
        <v>145</v>
      </c>
      <c r="E432" s="237" t="s">
        <v>690</v>
      </c>
      <c r="F432" s="238" t="s">
        <v>691</v>
      </c>
      <c r="G432" s="239" t="s">
        <v>184</v>
      </c>
      <c r="H432" s="240">
        <v>133.09999999999999</v>
      </c>
      <c r="I432" s="241"/>
      <c r="J432" s="240">
        <f>ROUND(I432*H432,2)</f>
        <v>0</v>
      </c>
      <c r="K432" s="238" t="s">
        <v>433</v>
      </c>
      <c r="L432" s="45"/>
      <c r="M432" s="242" t="s">
        <v>1</v>
      </c>
      <c r="N432" s="243" t="s">
        <v>42</v>
      </c>
      <c r="O432" s="92"/>
      <c r="P432" s="244">
        <f>O432*H432</f>
        <v>0</v>
      </c>
      <c r="Q432" s="244">
        <v>0</v>
      </c>
      <c r="R432" s="244">
        <f>Q432*H432</f>
        <v>0</v>
      </c>
      <c r="S432" s="244">
        <v>0.02</v>
      </c>
      <c r="T432" s="245">
        <f>S432*H432</f>
        <v>2.6619999999999999</v>
      </c>
      <c r="U432" s="39"/>
      <c r="V432" s="39"/>
      <c r="W432" s="39"/>
      <c r="X432" s="39"/>
      <c r="Y432" s="39"/>
      <c r="Z432" s="39"/>
      <c r="AA432" s="39"/>
      <c r="AB432" s="39"/>
      <c r="AC432" s="39"/>
      <c r="AD432" s="39"/>
      <c r="AE432" s="39"/>
      <c r="AR432" s="246" t="s">
        <v>282</v>
      </c>
      <c r="AT432" s="246" t="s">
        <v>145</v>
      </c>
      <c r="AU432" s="246" t="s">
        <v>87</v>
      </c>
      <c r="AY432" s="18" t="s">
        <v>143</v>
      </c>
      <c r="BE432" s="247">
        <f>IF(N432="základní",J432,0)</f>
        <v>0</v>
      </c>
      <c r="BF432" s="247">
        <f>IF(N432="snížená",J432,0)</f>
        <v>0</v>
      </c>
      <c r="BG432" s="247">
        <f>IF(N432="zákl. přenesená",J432,0)</f>
        <v>0</v>
      </c>
      <c r="BH432" s="247">
        <f>IF(N432="sníž. přenesená",J432,0)</f>
        <v>0</v>
      </c>
      <c r="BI432" s="247">
        <f>IF(N432="nulová",J432,0)</f>
        <v>0</v>
      </c>
      <c r="BJ432" s="18" t="s">
        <v>85</v>
      </c>
      <c r="BK432" s="247">
        <f>ROUND(I432*H432,2)</f>
        <v>0</v>
      </c>
      <c r="BL432" s="18" t="s">
        <v>282</v>
      </c>
      <c r="BM432" s="246" t="s">
        <v>692</v>
      </c>
    </row>
    <row r="433" s="14" customFormat="1">
      <c r="A433" s="14"/>
      <c r="B433" s="262"/>
      <c r="C433" s="263"/>
      <c r="D433" s="248" t="s">
        <v>154</v>
      </c>
      <c r="E433" s="264" t="s">
        <v>1</v>
      </c>
      <c r="F433" s="265" t="s">
        <v>693</v>
      </c>
      <c r="G433" s="263"/>
      <c r="H433" s="266">
        <v>133.09999999999999</v>
      </c>
      <c r="I433" s="267"/>
      <c r="J433" s="263"/>
      <c r="K433" s="263"/>
      <c r="L433" s="268"/>
      <c r="M433" s="269"/>
      <c r="N433" s="270"/>
      <c r="O433" s="270"/>
      <c r="P433" s="270"/>
      <c r="Q433" s="270"/>
      <c r="R433" s="270"/>
      <c r="S433" s="270"/>
      <c r="T433" s="271"/>
      <c r="U433" s="14"/>
      <c r="V433" s="14"/>
      <c r="W433" s="14"/>
      <c r="X433" s="14"/>
      <c r="Y433" s="14"/>
      <c r="Z433" s="14"/>
      <c r="AA433" s="14"/>
      <c r="AB433" s="14"/>
      <c r="AC433" s="14"/>
      <c r="AD433" s="14"/>
      <c r="AE433" s="14"/>
      <c r="AT433" s="272" t="s">
        <v>154</v>
      </c>
      <c r="AU433" s="272" t="s">
        <v>87</v>
      </c>
      <c r="AV433" s="14" t="s">
        <v>87</v>
      </c>
      <c r="AW433" s="14" t="s">
        <v>32</v>
      </c>
      <c r="AX433" s="14" t="s">
        <v>85</v>
      </c>
      <c r="AY433" s="272" t="s">
        <v>143</v>
      </c>
    </row>
    <row r="434" s="2" customFormat="1" ht="24" customHeight="1">
      <c r="A434" s="39"/>
      <c r="B434" s="40"/>
      <c r="C434" s="236" t="s">
        <v>694</v>
      </c>
      <c r="D434" s="236" t="s">
        <v>145</v>
      </c>
      <c r="E434" s="237" t="s">
        <v>695</v>
      </c>
      <c r="F434" s="238" t="s">
        <v>696</v>
      </c>
      <c r="G434" s="239" t="s">
        <v>184</v>
      </c>
      <c r="H434" s="240">
        <v>131.09999999999999</v>
      </c>
      <c r="I434" s="241"/>
      <c r="J434" s="240">
        <f>ROUND(I434*H434,2)</f>
        <v>0</v>
      </c>
      <c r="K434" s="238" t="s">
        <v>149</v>
      </c>
      <c r="L434" s="45"/>
      <c r="M434" s="242" t="s">
        <v>1</v>
      </c>
      <c r="N434" s="243" t="s">
        <v>42</v>
      </c>
      <c r="O434" s="92"/>
      <c r="P434" s="244">
        <f>O434*H434</f>
        <v>0</v>
      </c>
      <c r="Q434" s="244">
        <v>0.00059999999999999995</v>
      </c>
      <c r="R434" s="244">
        <f>Q434*H434</f>
        <v>0.078659999999999994</v>
      </c>
      <c r="S434" s="244">
        <v>0</v>
      </c>
      <c r="T434" s="245">
        <f>S434*H434</f>
        <v>0</v>
      </c>
      <c r="U434" s="39"/>
      <c r="V434" s="39"/>
      <c r="W434" s="39"/>
      <c r="X434" s="39"/>
      <c r="Y434" s="39"/>
      <c r="Z434" s="39"/>
      <c r="AA434" s="39"/>
      <c r="AB434" s="39"/>
      <c r="AC434" s="39"/>
      <c r="AD434" s="39"/>
      <c r="AE434" s="39"/>
      <c r="AR434" s="246" t="s">
        <v>282</v>
      </c>
      <c r="AT434" s="246" t="s">
        <v>145</v>
      </c>
      <c r="AU434" s="246" t="s">
        <v>87</v>
      </c>
      <c r="AY434" s="18" t="s">
        <v>143</v>
      </c>
      <c r="BE434" s="247">
        <f>IF(N434="základní",J434,0)</f>
        <v>0</v>
      </c>
      <c r="BF434" s="247">
        <f>IF(N434="snížená",J434,0)</f>
        <v>0</v>
      </c>
      <c r="BG434" s="247">
        <f>IF(N434="zákl. přenesená",J434,0)</f>
        <v>0</v>
      </c>
      <c r="BH434" s="247">
        <f>IF(N434="sníž. přenesená",J434,0)</f>
        <v>0</v>
      </c>
      <c r="BI434" s="247">
        <f>IF(N434="nulová",J434,0)</f>
        <v>0</v>
      </c>
      <c r="BJ434" s="18" t="s">
        <v>85</v>
      </c>
      <c r="BK434" s="247">
        <f>ROUND(I434*H434,2)</f>
        <v>0</v>
      </c>
      <c r="BL434" s="18" t="s">
        <v>282</v>
      </c>
      <c r="BM434" s="246" t="s">
        <v>697</v>
      </c>
    </row>
    <row r="435" s="14" customFormat="1">
      <c r="A435" s="14"/>
      <c r="B435" s="262"/>
      <c r="C435" s="263"/>
      <c r="D435" s="248" t="s">
        <v>154</v>
      </c>
      <c r="E435" s="264" t="s">
        <v>1</v>
      </c>
      <c r="F435" s="265" t="s">
        <v>698</v>
      </c>
      <c r="G435" s="263"/>
      <c r="H435" s="266">
        <v>131.09999999999999</v>
      </c>
      <c r="I435" s="267"/>
      <c r="J435" s="263"/>
      <c r="K435" s="263"/>
      <c r="L435" s="268"/>
      <c r="M435" s="269"/>
      <c r="N435" s="270"/>
      <c r="O435" s="270"/>
      <c r="P435" s="270"/>
      <c r="Q435" s="270"/>
      <c r="R435" s="270"/>
      <c r="S435" s="270"/>
      <c r="T435" s="271"/>
      <c r="U435" s="14"/>
      <c r="V435" s="14"/>
      <c r="W435" s="14"/>
      <c r="X435" s="14"/>
      <c r="Y435" s="14"/>
      <c r="Z435" s="14"/>
      <c r="AA435" s="14"/>
      <c r="AB435" s="14"/>
      <c r="AC435" s="14"/>
      <c r="AD435" s="14"/>
      <c r="AE435" s="14"/>
      <c r="AT435" s="272" t="s">
        <v>154</v>
      </c>
      <c r="AU435" s="272" t="s">
        <v>87</v>
      </c>
      <c r="AV435" s="14" t="s">
        <v>87</v>
      </c>
      <c r="AW435" s="14" t="s">
        <v>32</v>
      </c>
      <c r="AX435" s="14" t="s">
        <v>85</v>
      </c>
      <c r="AY435" s="272" t="s">
        <v>143</v>
      </c>
    </row>
    <row r="436" s="2" customFormat="1" ht="24" customHeight="1">
      <c r="A436" s="39"/>
      <c r="B436" s="40"/>
      <c r="C436" s="295" t="s">
        <v>699</v>
      </c>
      <c r="D436" s="295" t="s">
        <v>300</v>
      </c>
      <c r="E436" s="296" t="s">
        <v>700</v>
      </c>
      <c r="F436" s="297" t="s">
        <v>701</v>
      </c>
      <c r="G436" s="298" t="s">
        <v>184</v>
      </c>
      <c r="H436" s="299">
        <v>137.66</v>
      </c>
      <c r="I436" s="300"/>
      <c r="J436" s="299">
        <f>ROUND(I436*H436,2)</f>
        <v>0</v>
      </c>
      <c r="K436" s="297" t="s">
        <v>433</v>
      </c>
      <c r="L436" s="301"/>
      <c r="M436" s="302" t="s">
        <v>1</v>
      </c>
      <c r="N436" s="303" t="s">
        <v>42</v>
      </c>
      <c r="O436" s="92"/>
      <c r="P436" s="244">
        <f>O436*H436</f>
        <v>0</v>
      </c>
      <c r="Q436" s="244">
        <v>0.0124</v>
      </c>
      <c r="R436" s="244">
        <f>Q436*H436</f>
        <v>1.7069839999999998</v>
      </c>
      <c r="S436" s="244">
        <v>0</v>
      </c>
      <c r="T436" s="245">
        <f>S436*H436</f>
        <v>0</v>
      </c>
      <c r="U436" s="39"/>
      <c r="V436" s="39"/>
      <c r="W436" s="39"/>
      <c r="X436" s="39"/>
      <c r="Y436" s="39"/>
      <c r="Z436" s="39"/>
      <c r="AA436" s="39"/>
      <c r="AB436" s="39"/>
      <c r="AC436" s="39"/>
      <c r="AD436" s="39"/>
      <c r="AE436" s="39"/>
      <c r="AR436" s="246" t="s">
        <v>367</v>
      </c>
      <c r="AT436" s="246" t="s">
        <v>300</v>
      </c>
      <c r="AU436" s="246" t="s">
        <v>87</v>
      </c>
      <c r="AY436" s="18" t="s">
        <v>143</v>
      </c>
      <c r="BE436" s="247">
        <f>IF(N436="základní",J436,0)</f>
        <v>0</v>
      </c>
      <c r="BF436" s="247">
        <f>IF(N436="snížená",J436,0)</f>
        <v>0</v>
      </c>
      <c r="BG436" s="247">
        <f>IF(N436="zákl. přenesená",J436,0)</f>
        <v>0</v>
      </c>
      <c r="BH436" s="247">
        <f>IF(N436="sníž. přenesená",J436,0)</f>
        <v>0</v>
      </c>
      <c r="BI436" s="247">
        <f>IF(N436="nulová",J436,0)</f>
        <v>0</v>
      </c>
      <c r="BJ436" s="18" t="s">
        <v>85</v>
      </c>
      <c r="BK436" s="247">
        <f>ROUND(I436*H436,2)</f>
        <v>0</v>
      </c>
      <c r="BL436" s="18" t="s">
        <v>282</v>
      </c>
      <c r="BM436" s="246" t="s">
        <v>702</v>
      </c>
    </row>
    <row r="437" s="14" customFormat="1">
      <c r="A437" s="14"/>
      <c r="B437" s="262"/>
      <c r="C437" s="263"/>
      <c r="D437" s="248" t="s">
        <v>154</v>
      </c>
      <c r="E437" s="263"/>
      <c r="F437" s="265" t="s">
        <v>703</v>
      </c>
      <c r="G437" s="263"/>
      <c r="H437" s="266">
        <v>137.66</v>
      </c>
      <c r="I437" s="267"/>
      <c r="J437" s="263"/>
      <c r="K437" s="263"/>
      <c r="L437" s="268"/>
      <c r="M437" s="269"/>
      <c r="N437" s="270"/>
      <c r="O437" s="270"/>
      <c r="P437" s="270"/>
      <c r="Q437" s="270"/>
      <c r="R437" s="270"/>
      <c r="S437" s="270"/>
      <c r="T437" s="271"/>
      <c r="U437" s="14"/>
      <c r="V437" s="14"/>
      <c r="W437" s="14"/>
      <c r="X437" s="14"/>
      <c r="Y437" s="14"/>
      <c r="Z437" s="14"/>
      <c r="AA437" s="14"/>
      <c r="AB437" s="14"/>
      <c r="AC437" s="14"/>
      <c r="AD437" s="14"/>
      <c r="AE437" s="14"/>
      <c r="AT437" s="272" t="s">
        <v>154</v>
      </c>
      <c r="AU437" s="272" t="s">
        <v>87</v>
      </c>
      <c r="AV437" s="14" t="s">
        <v>87</v>
      </c>
      <c r="AW437" s="14" t="s">
        <v>4</v>
      </c>
      <c r="AX437" s="14" t="s">
        <v>85</v>
      </c>
      <c r="AY437" s="272" t="s">
        <v>143</v>
      </c>
    </row>
    <row r="438" s="2" customFormat="1" ht="16.5" customHeight="1">
      <c r="A438" s="39"/>
      <c r="B438" s="40"/>
      <c r="C438" s="236" t="s">
        <v>704</v>
      </c>
      <c r="D438" s="236" t="s">
        <v>145</v>
      </c>
      <c r="E438" s="237" t="s">
        <v>705</v>
      </c>
      <c r="F438" s="238" t="s">
        <v>706</v>
      </c>
      <c r="G438" s="239" t="s">
        <v>206</v>
      </c>
      <c r="H438" s="240">
        <v>97.609999999999999</v>
      </c>
      <c r="I438" s="241"/>
      <c r="J438" s="240">
        <f>ROUND(I438*H438,2)</f>
        <v>0</v>
      </c>
      <c r="K438" s="238" t="s">
        <v>149</v>
      </c>
      <c r="L438" s="45"/>
      <c r="M438" s="242" t="s">
        <v>1</v>
      </c>
      <c r="N438" s="243" t="s">
        <v>42</v>
      </c>
      <c r="O438" s="92"/>
      <c r="P438" s="244">
        <f>O438*H438</f>
        <v>0</v>
      </c>
      <c r="Q438" s="244">
        <v>1.26999E-05</v>
      </c>
      <c r="R438" s="244">
        <f>Q438*H438</f>
        <v>0.0012396372389999999</v>
      </c>
      <c r="S438" s="244">
        <v>0</v>
      </c>
      <c r="T438" s="245">
        <f>S438*H438</f>
        <v>0</v>
      </c>
      <c r="U438" s="39"/>
      <c r="V438" s="39"/>
      <c r="W438" s="39"/>
      <c r="X438" s="39"/>
      <c r="Y438" s="39"/>
      <c r="Z438" s="39"/>
      <c r="AA438" s="39"/>
      <c r="AB438" s="39"/>
      <c r="AC438" s="39"/>
      <c r="AD438" s="39"/>
      <c r="AE438" s="39"/>
      <c r="AR438" s="246" t="s">
        <v>282</v>
      </c>
      <c r="AT438" s="246" t="s">
        <v>145</v>
      </c>
      <c r="AU438" s="246" t="s">
        <v>87</v>
      </c>
      <c r="AY438" s="18" t="s">
        <v>143</v>
      </c>
      <c r="BE438" s="247">
        <f>IF(N438="základní",J438,0)</f>
        <v>0</v>
      </c>
      <c r="BF438" s="247">
        <f>IF(N438="snížená",J438,0)</f>
        <v>0</v>
      </c>
      <c r="BG438" s="247">
        <f>IF(N438="zákl. přenesená",J438,0)</f>
        <v>0</v>
      </c>
      <c r="BH438" s="247">
        <f>IF(N438="sníž. přenesená",J438,0)</f>
        <v>0</v>
      </c>
      <c r="BI438" s="247">
        <f>IF(N438="nulová",J438,0)</f>
        <v>0</v>
      </c>
      <c r="BJ438" s="18" t="s">
        <v>85</v>
      </c>
      <c r="BK438" s="247">
        <f>ROUND(I438*H438,2)</f>
        <v>0</v>
      </c>
      <c r="BL438" s="18" t="s">
        <v>282</v>
      </c>
      <c r="BM438" s="246" t="s">
        <v>707</v>
      </c>
    </row>
    <row r="439" s="14" customFormat="1">
      <c r="A439" s="14"/>
      <c r="B439" s="262"/>
      <c r="C439" s="263"/>
      <c r="D439" s="248" t="s">
        <v>154</v>
      </c>
      <c r="E439" s="264" t="s">
        <v>1</v>
      </c>
      <c r="F439" s="265" t="s">
        <v>708</v>
      </c>
      <c r="G439" s="263"/>
      <c r="H439" s="266">
        <v>7.79</v>
      </c>
      <c r="I439" s="267"/>
      <c r="J439" s="263"/>
      <c r="K439" s="263"/>
      <c r="L439" s="268"/>
      <c r="M439" s="269"/>
      <c r="N439" s="270"/>
      <c r="O439" s="270"/>
      <c r="P439" s="270"/>
      <c r="Q439" s="270"/>
      <c r="R439" s="270"/>
      <c r="S439" s="270"/>
      <c r="T439" s="271"/>
      <c r="U439" s="14"/>
      <c r="V439" s="14"/>
      <c r="W439" s="14"/>
      <c r="X439" s="14"/>
      <c r="Y439" s="14"/>
      <c r="Z439" s="14"/>
      <c r="AA439" s="14"/>
      <c r="AB439" s="14"/>
      <c r="AC439" s="14"/>
      <c r="AD439" s="14"/>
      <c r="AE439" s="14"/>
      <c r="AT439" s="272" t="s">
        <v>154</v>
      </c>
      <c r="AU439" s="272" t="s">
        <v>87</v>
      </c>
      <c r="AV439" s="14" t="s">
        <v>87</v>
      </c>
      <c r="AW439" s="14" t="s">
        <v>32</v>
      </c>
      <c r="AX439" s="14" t="s">
        <v>77</v>
      </c>
      <c r="AY439" s="272" t="s">
        <v>143</v>
      </c>
    </row>
    <row r="440" s="14" customFormat="1">
      <c r="A440" s="14"/>
      <c r="B440" s="262"/>
      <c r="C440" s="263"/>
      <c r="D440" s="248" t="s">
        <v>154</v>
      </c>
      <c r="E440" s="264" t="s">
        <v>1</v>
      </c>
      <c r="F440" s="265" t="s">
        <v>709</v>
      </c>
      <c r="G440" s="263"/>
      <c r="H440" s="266">
        <v>25.600000000000001</v>
      </c>
      <c r="I440" s="267"/>
      <c r="J440" s="263"/>
      <c r="K440" s="263"/>
      <c r="L440" s="268"/>
      <c r="M440" s="269"/>
      <c r="N440" s="270"/>
      <c r="O440" s="270"/>
      <c r="P440" s="270"/>
      <c r="Q440" s="270"/>
      <c r="R440" s="270"/>
      <c r="S440" s="270"/>
      <c r="T440" s="271"/>
      <c r="U440" s="14"/>
      <c r="V440" s="14"/>
      <c r="W440" s="14"/>
      <c r="X440" s="14"/>
      <c r="Y440" s="14"/>
      <c r="Z440" s="14"/>
      <c r="AA440" s="14"/>
      <c r="AB440" s="14"/>
      <c r="AC440" s="14"/>
      <c r="AD440" s="14"/>
      <c r="AE440" s="14"/>
      <c r="AT440" s="272" t="s">
        <v>154</v>
      </c>
      <c r="AU440" s="272" t="s">
        <v>87</v>
      </c>
      <c r="AV440" s="14" t="s">
        <v>87</v>
      </c>
      <c r="AW440" s="14" t="s">
        <v>32</v>
      </c>
      <c r="AX440" s="14" t="s">
        <v>77</v>
      </c>
      <c r="AY440" s="272" t="s">
        <v>143</v>
      </c>
    </row>
    <row r="441" s="14" customFormat="1">
      <c r="A441" s="14"/>
      <c r="B441" s="262"/>
      <c r="C441" s="263"/>
      <c r="D441" s="248" t="s">
        <v>154</v>
      </c>
      <c r="E441" s="264" t="s">
        <v>1</v>
      </c>
      <c r="F441" s="265" t="s">
        <v>710</v>
      </c>
      <c r="G441" s="263"/>
      <c r="H441" s="266">
        <v>25.48</v>
      </c>
      <c r="I441" s="267"/>
      <c r="J441" s="263"/>
      <c r="K441" s="263"/>
      <c r="L441" s="268"/>
      <c r="M441" s="269"/>
      <c r="N441" s="270"/>
      <c r="O441" s="270"/>
      <c r="P441" s="270"/>
      <c r="Q441" s="270"/>
      <c r="R441" s="270"/>
      <c r="S441" s="270"/>
      <c r="T441" s="271"/>
      <c r="U441" s="14"/>
      <c r="V441" s="14"/>
      <c r="W441" s="14"/>
      <c r="X441" s="14"/>
      <c r="Y441" s="14"/>
      <c r="Z441" s="14"/>
      <c r="AA441" s="14"/>
      <c r="AB441" s="14"/>
      <c r="AC441" s="14"/>
      <c r="AD441" s="14"/>
      <c r="AE441" s="14"/>
      <c r="AT441" s="272" t="s">
        <v>154</v>
      </c>
      <c r="AU441" s="272" t="s">
        <v>87</v>
      </c>
      <c r="AV441" s="14" t="s">
        <v>87</v>
      </c>
      <c r="AW441" s="14" t="s">
        <v>32</v>
      </c>
      <c r="AX441" s="14" t="s">
        <v>77</v>
      </c>
      <c r="AY441" s="272" t="s">
        <v>143</v>
      </c>
    </row>
    <row r="442" s="14" customFormat="1">
      <c r="A442" s="14"/>
      <c r="B442" s="262"/>
      <c r="C442" s="263"/>
      <c r="D442" s="248" t="s">
        <v>154</v>
      </c>
      <c r="E442" s="264" t="s">
        <v>1</v>
      </c>
      <c r="F442" s="265" t="s">
        <v>711</v>
      </c>
      <c r="G442" s="263"/>
      <c r="H442" s="266">
        <v>29.539999999999999</v>
      </c>
      <c r="I442" s="267"/>
      <c r="J442" s="263"/>
      <c r="K442" s="263"/>
      <c r="L442" s="268"/>
      <c r="M442" s="269"/>
      <c r="N442" s="270"/>
      <c r="O442" s="270"/>
      <c r="P442" s="270"/>
      <c r="Q442" s="270"/>
      <c r="R442" s="270"/>
      <c r="S442" s="270"/>
      <c r="T442" s="271"/>
      <c r="U442" s="14"/>
      <c r="V442" s="14"/>
      <c r="W442" s="14"/>
      <c r="X442" s="14"/>
      <c r="Y442" s="14"/>
      <c r="Z442" s="14"/>
      <c r="AA442" s="14"/>
      <c r="AB442" s="14"/>
      <c r="AC442" s="14"/>
      <c r="AD442" s="14"/>
      <c r="AE442" s="14"/>
      <c r="AT442" s="272" t="s">
        <v>154</v>
      </c>
      <c r="AU442" s="272" t="s">
        <v>87</v>
      </c>
      <c r="AV442" s="14" t="s">
        <v>87</v>
      </c>
      <c r="AW442" s="14" t="s">
        <v>32</v>
      </c>
      <c r="AX442" s="14" t="s">
        <v>77</v>
      </c>
      <c r="AY442" s="272" t="s">
        <v>143</v>
      </c>
    </row>
    <row r="443" s="14" customFormat="1">
      <c r="A443" s="14"/>
      <c r="B443" s="262"/>
      <c r="C443" s="263"/>
      <c r="D443" s="248" t="s">
        <v>154</v>
      </c>
      <c r="E443" s="264" t="s">
        <v>1</v>
      </c>
      <c r="F443" s="265" t="s">
        <v>712</v>
      </c>
      <c r="G443" s="263"/>
      <c r="H443" s="266">
        <v>9.1999999999999993</v>
      </c>
      <c r="I443" s="267"/>
      <c r="J443" s="263"/>
      <c r="K443" s="263"/>
      <c r="L443" s="268"/>
      <c r="M443" s="269"/>
      <c r="N443" s="270"/>
      <c r="O443" s="270"/>
      <c r="P443" s="270"/>
      <c r="Q443" s="270"/>
      <c r="R443" s="270"/>
      <c r="S443" s="270"/>
      <c r="T443" s="271"/>
      <c r="U443" s="14"/>
      <c r="V443" s="14"/>
      <c r="W443" s="14"/>
      <c r="X443" s="14"/>
      <c r="Y443" s="14"/>
      <c r="Z443" s="14"/>
      <c r="AA443" s="14"/>
      <c r="AB443" s="14"/>
      <c r="AC443" s="14"/>
      <c r="AD443" s="14"/>
      <c r="AE443" s="14"/>
      <c r="AT443" s="272" t="s">
        <v>154</v>
      </c>
      <c r="AU443" s="272" t="s">
        <v>87</v>
      </c>
      <c r="AV443" s="14" t="s">
        <v>87</v>
      </c>
      <c r="AW443" s="14" t="s">
        <v>32</v>
      </c>
      <c r="AX443" s="14" t="s">
        <v>77</v>
      </c>
      <c r="AY443" s="272" t="s">
        <v>143</v>
      </c>
    </row>
    <row r="444" s="15" customFormat="1">
      <c r="A444" s="15"/>
      <c r="B444" s="273"/>
      <c r="C444" s="274"/>
      <c r="D444" s="248" t="s">
        <v>154</v>
      </c>
      <c r="E444" s="275" t="s">
        <v>1</v>
      </c>
      <c r="F444" s="276" t="s">
        <v>189</v>
      </c>
      <c r="G444" s="274"/>
      <c r="H444" s="277">
        <v>97.609999999999999</v>
      </c>
      <c r="I444" s="278"/>
      <c r="J444" s="274"/>
      <c r="K444" s="274"/>
      <c r="L444" s="279"/>
      <c r="M444" s="280"/>
      <c r="N444" s="281"/>
      <c r="O444" s="281"/>
      <c r="P444" s="281"/>
      <c r="Q444" s="281"/>
      <c r="R444" s="281"/>
      <c r="S444" s="281"/>
      <c r="T444" s="282"/>
      <c r="U444" s="15"/>
      <c r="V444" s="15"/>
      <c r="W444" s="15"/>
      <c r="X444" s="15"/>
      <c r="Y444" s="15"/>
      <c r="Z444" s="15"/>
      <c r="AA444" s="15"/>
      <c r="AB444" s="15"/>
      <c r="AC444" s="15"/>
      <c r="AD444" s="15"/>
      <c r="AE444" s="15"/>
      <c r="AT444" s="283" t="s">
        <v>154</v>
      </c>
      <c r="AU444" s="283" t="s">
        <v>87</v>
      </c>
      <c r="AV444" s="15" t="s">
        <v>150</v>
      </c>
      <c r="AW444" s="15" t="s">
        <v>32</v>
      </c>
      <c r="AX444" s="15" t="s">
        <v>85</v>
      </c>
      <c r="AY444" s="283" t="s">
        <v>143</v>
      </c>
    </row>
    <row r="445" s="2" customFormat="1" ht="16.5" customHeight="1">
      <c r="A445" s="39"/>
      <c r="B445" s="40"/>
      <c r="C445" s="295" t="s">
        <v>713</v>
      </c>
      <c r="D445" s="295" t="s">
        <v>300</v>
      </c>
      <c r="E445" s="296" t="s">
        <v>714</v>
      </c>
      <c r="F445" s="297" t="s">
        <v>715</v>
      </c>
      <c r="G445" s="298" t="s">
        <v>206</v>
      </c>
      <c r="H445" s="299">
        <v>107.36</v>
      </c>
      <c r="I445" s="300"/>
      <c r="J445" s="299">
        <f>ROUND(I445*H445,2)</f>
        <v>0</v>
      </c>
      <c r="K445" s="297" t="s">
        <v>149</v>
      </c>
      <c r="L445" s="301"/>
      <c r="M445" s="302" t="s">
        <v>1</v>
      </c>
      <c r="N445" s="303" t="s">
        <v>42</v>
      </c>
      <c r="O445" s="92"/>
      <c r="P445" s="244">
        <f>O445*H445</f>
        <v>0</v>
      </c>
      <c r="Q445" s="244">
        <v>0.00035</v>
      </c>
      <c r="R445" s="244">
        <f>Q445*H445</f>
        <v>0.037575999999999998</v>
      </c>
      <c r="S445" s="244">
        <v>0</v>
      </c>
      <c r="T445" s="245">
        <f>S445*H445</f>
        <v>0</v>
      </c>
      <c r="U445" s="39"/>
      <c r="V445" s="39"/>
      <c r="W445" s="39"/>
      <c r="X445" s="39"/>
      <c r="Y445" s="39"/>
      <c r="Z445" s="39"/>
      <c r="AA445" s="39"/>
      <c r="AB445" s="39"/>
      <c r="AC445" s="39"/>
      <c r="AD445" s="39"/>
      <c r="AE445" s="39"/>
      <c r="AR445" s="246" t="s">
        <v>367</v>
      </c>
      <c r="AT445" s="246" t="s">
        <v>300</v>
      </c>
      <c r="AU445" s="246" t="s">
        <v>87</v>
      </c>
      <c r="AY445" s="18" t="s">
        <v>143</v>
      </c>
      <c r="BE445" s="247">
        <f>IF(N445="základní",J445,0)</f>
        <v>0</v>
      </c>
      <c r="BF445" s="247">
        <f>IF(N445="snížená",J445,0)</f>
        <v>0</v>
      </c>
      <c r="BG445" s="247">
        <f>IF(N445="zákl. přenesená",J445,0)</f>
        <v>0</v>
      </c>
      <c r="BH445" s="247">
        <f>IF(N445="sníž. přenesená",J445,0)</f>
        <v>0</v>
      </c>
      <c r="BI445" s="247">
        <f>IF(N445="nulová",J445,0)</f>
        <v>0</v>
      </c>
      <c r="BJ445" s="18" t="s">
        <v>85</v>
      </c>
      <c r="BK445" s="247">
        <f>ROUND(I445*H445,2)</f>
        <v>0</v>
      </c>
      <c r="BL445" s="18" t="s">
        <v>282</v>
      </c>
      <c r="BM445" s="246" t="s">
        <v>716</v>
      </c>
    </row>
    <row r="446" s="14" customFormat="1">
      <c r="A446" s="14"/>
      <c r="B446" s="262"/>
      <c r="C446" s="263"/>
      <c r="D446" s="248" t="s">
        <v>154</v>
      </c>
      <c r="E446" s="263"/>
      <c r="F446" s="265" t="s">
        <v>717</v>
      </c>
      <c r="G446" s="263"/>
      <c r="H446" s="266">
        <v>107.36</v>
      </c>
      <c r="I446" s="267"/>
      <c r="J446" s="263"/>
      <c r="K446" s="263"/>
      <c r="L446" s="268"/>
      <c r="M446" s="269"/>
      <c r="N446" s="270"/>
      <c r="O446" s="270"/>
      <c r="P446" s="270"/>
      <c r="Q446" s="270"/>
      <c r="R446" s="270"/>
      <c r="S446" s="270"/>
      <c r="T446" s="271"/>
      <c r="U446" s="14"/>
      <c r="V446" s="14"/>
      <c r="W446" s="14"/>
      <c r="X446" s="14"/>
      <c r="Y446" s="14"/>
      <c r="Z446" s="14"/>
      <c r="AA446" s="14"/>
      <c r="AB446" s="14"/>
      <c r="AC446" s="14"/>
      <c r="AD446" s="14"/>
      <c r="AE446" s="14"/>
      <c r="AT446" s="272" t="s">
        <v>154</v>
      </c>
      <c r="AU446" s="272" t="s">
        <v>87</v>
      </c>
      <c r="AV446" s="14" t="s">
        <v>87</v>
      </c>
      <c r="AW446" s="14" t="s">
        <v>4</v>
      </c>
      <c r="AX446" s="14" t="s">
        <v>85</v>
      </c>
      <c r="AY446" s="272" t="s">
        <v>143</v>
      </c>
    </row>
    <row r="447" s="2" customFormat="1" ht="48" customHeight="1">
      <c r="A447" s="39"/>
      <c r="B447" s="40"/>
      <c r="C447" s="236" t="s">
        <v>718</v>
      </c>
      <c r="D447" s="236" t="s">
        <v>145</v>
      </c>
      <c r="E447" s="237" t="s">
        <v>719</v>
      </c>
      <c r="F447" s="238" t="s">
        <v>720</v>
      </c>
      <c r="G447" s="239" t="s">
        <v>176</v>
      </c>
      <c r="H447" s="240">
        <v>2.8199999999999998</v>
      </c>
      <c r="I447" s="241"/>
      <c r="J447" s="240">
        <f>ROUND(I447*H447,2)</f>
        <v>0</v>
      </c>
      <c r="K447" s="238" t="s">
        <v>149</v>
      </c>
      <c r="L447" s="45"/>
      <c r="M447" s="242" t="s">
        <v>1</v>
      </c>
      <c r="N447" s="243" t="s">
        <v>42</v>
      </c>
      <c r="O447" s="92"/>
      <c r="P447" s="244">
        <f>O447*H447</f>
        <v>0</v>
      </c>
      <c r="Q447" s="244">
        <v>0</v>
      </c>
      <c r="R447" s="244">
        <f>Q447*H447</f>
        <v>0</v>
      </c>
      <c r="S447" s="244">
        <v>0</v>
      </c>
      <c r="T447" s="245">
        <f>S447*H447</f>
        <v>0</v>
      </c>
      <c r="U447" s="39"/>
      <c r="V447" s="39"/>
      <c r="W447" s="39"/>
      <c r="X447" s="39"/>
      <c r="Y447" s="39"/>
      <c r="Z447" s="39"/>
      <c r="AA447" s="39"/>
      <c r="AB447" s="39"/>
      <c r="AC447" s="39"/>
      <c r="AD447" s="39"/>
      <c r="AE447" s="39"/>
      <c r="AR447" s="246" t="s">
        <v>282</v>
      </c>
      <c r="AT447" s="246" t="s">
        <v>145</v>
      </c>
      <c r="AU447" s="246" t="s">
        <v>87</v>
      </c>
      <c r="AY447" s="18" t="s">
        <v>143</v>
      </c>
      <c r="BE447" s="247">
        <f>IF(N447="základní",J447,0)</f>
        <v>0</v>
      </c>
      <c r="BF447" s="247">
        <f>IF(N447="snížená",J447,0)</f>
        <v>0</v>
      </c>
      <c r="BG447" s="247">
        <f>IF(N447="zákl. přenesená",J447,0)</f>
        <v>0</v>
      </c>
      <c r="BH447" s="247">
        <f>IF(N447="sníž. přenesená",J447,0)</f>
        <v>0</v>
      </c>
      <c r="BI447" s="247">
        <f>IF(N447="nulová",J447,0)</f>
        <v>0</v>
      </c>
      <c r="BJ447" s="18" t="s">
        <v>85</v>
      </c>
      <c r="BK447" s="247">
        <f>ROUND(I447*H447,2)</f>
        <v>0</v>
      </c>
      <c r="BL447" s="18" t="s">
        <v>282</v>
      </c>
      <c r="BM447" s="246" t="s">
        <v>721</v>
      </c>
    </row>
    <row r="448" s="2" customFormat="1">
      <c r="A448" s="39"/>
      <c r="B448" s="40"/>
      <c r="C448" s="41"/>
      <c r="D448" s="248" t="s">
        <v>152</v>
      </c>
      <c r="E448" s="41"/>
      <c r="F448" s="249" t="s">
        <v>574</v>
      </c>
      <c r="G448" s="41"/>
      <c r="H448" s="41"/>
      <c r="I448" s="145"/>
      <c r="J448" s="41"/>
      <c r="K448" s="41"/>
      <c r="L448" s="45"/>
      <c r="M448" s="250"/>
      <c r="N448" s="251"/>
      <c r="O448" s="92"/>
      <c r="P448" s="92"/>
      <c r="Q448" s="92"/>
      <c r="R448" s="92"/>
      <c r="S448" s="92"/>
      <c r="T448" s="93"/>
      <c r="U448" s="39"/>
      <c r="V448" s="39"/>
      <c r="W448" s="39"/>
      <c r="X448" s="39"/>
      <c r="Y448" s="39"/>
      <c r="Z448" s="39"/>
      <c r="AA448" s="39"/>
      <c r="AB448" s="39"/>
      <c r="AC448" s="39"/>
      <c r="AD448" s="39"/>
      <c r="AE448" s="39"/>
      <c r="AT448" s="18" t="s">
        <v>152</v>
      </c>
      <c r="AU448" s="18" t="s">
        <v>87</v>
      </c>
    </row>
    <row r="449" s="2" customFormat="1" ht="48" customHeight="1">
      <c r="A449" s="39"/>
      <c r="B449" s="40"/>
      <c r="C449" s="236" t="s">
        <v>722</v>
      </c>
      <c r="D449" s="236" t="s">
        <v>145</v>
      </c>
      <c r="E449" s="237" t="s">
        <v>723</v>
      </c>
      <c r="F449" s="238" t="s">
        <v>724</v>
      </c>
      <c r="G449" s="239" t="s">
        <v>176</v>
      </c>
      <c r="H449" s="240">
        <v>2.8199999999999998</v>
      </c>
      <c r="I449" s="241"/>
      <c r="J449" s="240">
        <f>ROUND(I449*H449,2)</f>
        <v>0</v>
      </c>
      <c r="K449" s="238" t="s">
        <v>149</v>
      </c>
      <c r="L449" s="45"/>
      <c r="M449" s="242" t="s">
        <v>1</v>
      </c>
      <c r="N449" s="243" t="s">
        <v>42</v>
      </c>
      <c r="O449" s="92"/>
      <c r="P449" s="244">
        <f>O449*H449</f>
        <v>0</v>
      </c>
      <c r="Q449" s="244">
        <v>0</v>
      </c>
      <c r="R449" s="244">
        <f>Q449*H449</f>
        <v>0</v>
      </c>
      <c r="S449" s="244">
        <v>0</v>
      </c>
      <c r="T449" s="245">
        <f>S449*H449</f>
        <v>0</v>
      </c>
      <c r="U449" s="39"/>
      <c r="V449" s="39"/>
      <c r="W449" s="39"/>
      <c r="X449" s="39"/>
      <c r="Y449" s="39"/>
      <c r="Z449" s="39"/>
      <c r="AA449" s="39"/>
      <c r="AB449" s="39"/>
      <c r="AC449" s="39"/>
      <c r="AD449" s="39"/>
      <c r="AE449" s="39"/>
      <c r="AR449" s="246" t="s">
        <v>282</v>
      </c>
      <c r="AT449" s="246" t="s">
        <v>145</v>
      </c>
      <c r="AU449" s="246" t="s">
        <v>87</v>
      </c>
      <c r="AY449" s="18" t="s">
        <v>143</v>
      </c>
      <c r="BE449" s="247">
        <f>IF(N449="základní",J449,0)</f>
        <v>0</v>
      </c>
      <c r="BF449" s="247">
        <f>IF(N449="snížená",J449,0)</f>
        <v>0</v>
      </c>
      <c r="BG449" s="247">
        <f>IF(N449="zákl. přenesená",J449,0)</f>
        <v>0</v>
      </c>
      <c r="BH449" s="247">
        <f>IF(N449="sníž. přenesená",J449,0)</f>
        <v>0</v>
      </c>
      <c r="BI449" s="247">
        <f>IF(N449="nulová",J449,0)</f>
        <v>0</v>
      </c>
      <c r="BJ449" s="18" t="s">
        <v>85</v>
      </c>
      <c r="BK449" s="247">
        <f>ROUND(I449*H449,2)</f>
        <v>0</v>
      </c>
      <c r="BL449" s="18" t="s">
        <v>282</v>
      </c>
      <c r="BM449" s="246" t="s">
        <v>725</v>
      </c>
    </row>
    <row r="450" s="2" customFormat="1">
      <c r="A450" s="39"/>
      <c r="B450" s="40"/>
      <c r="C450" s="41"/>
      <c r="D450" s="248" t="s">
        <v>152</v>
      </c>
      <c r="E450" s="41"/>
      <c r="F450" s="249" t="s">
        <v>574</v>
      </c>
      <c r="G450" s="41"/>
      <c r="H450" s="41"/>
      <c r="I450" s="145"/>
      <c r="J450" s="41"/>
      <c r="K450" s="41"/>
      <c r="L450" s="45"/>
      <c r="M450" s="250"/>
      <c r="N450" s="251"/>
      <c r="O450" s="92"/>
      <c r="P450" s="92"/>
      <c r="Q450" s="92"/>
      <c r="R450" s="92"/>
      <c r="S450" s="92"/>
      <c r="T450" s="93"/>
      <c r="U450" s="39"/>
      <c r="V450" s="39"/>
      <c r="W450" s="39"/>
      <c r="X450" s="39"/>
      <c r="Y450" s="39"/>
      <c r="Z450" s="39"/>
      <c r="AA450" s="39"/>
      <c r="AB450" s="39"/>
      <c r="AC450" s="39"/>
      <c r="AD450" s="39"/>
      <c r="AE450" s="39"/>
      <c r="AT450" s="18" t="s">
        <v>152</v>
      </c>
      <c r="AU450" s="18" t="s">
        <v>87</v>
      </c>
    </row>
    <row r="451" s="12" customFormat="1" ht="22.8" customHeight="1">
      <c r="A451" s="12"/>
      <c r="B451" s="220"/>
      <c r="C451" s="221"/>
      <c r="D451" s="222" t="s">
        <v>76</v>
      </c>
      <c r="E451" s="234" t="s">
        <v>726</v>
      </c>
      <c r="F451" s="234" t="s">
        <v>727</v>
      </c>
      <c r="G451" s="221"/>
      <c r="H451" s="221"/>
      <c r="I451" s="224"/>
      <c r="J451" s="235">
        <f>BK451</f>
        <v>0</v>
      </c>
      <c r="K451" s="221"/>
      <c r="L451" s="226"/>
      <c r="M451" s="227"/>
      <c r="N451" s="228"/>
      <c r="O451" s="228"/>
      <c r="P451" s="229">
        <f>SUM(P452:P492)</f>
        <v>0</v>
      </c>
      <c r="Q451" s="228"/>
      <c r="R451" s="229">
        <f>SUM(R452:R492)</f>
        <v>2.5687796999999999</v>
      </c>
      <c r="S451" s="228"/>
      <c r="T451" s="230">
        <f>SUM(T452:T492)</f>
        <v>0</v>
      </c>
      <c r="U451" s="12"/>
      <c r="V451" s="12"/>
      <c r="W451" s="12"/>
      <c r="X451" s="12"/>
      <c r="Y451" s="12"/>
      <c r="Z451" s="12"/>
      <c r="AA451" s="12"/>
      <c r="AB451" s="12"/>
      <c r="AC451" s="12"/>
      <c r="AD451" s="12"/>
      <c r="AE451" s="12"/>
      <c r="AR451" s="231" t="s">
        <v>87</v>
      </c>
      <c r="AT451" s="232" t="s">
        <v>76</v>
      </c>
      <c r="AU451" s="232" t="s">
        <v>85</v>
      </c>
      <c r="AY451" s="231" t="s">
        <v>143</v>
      </c>
      <c r="BK451" s="233">
        <f>SUM(BK452:BK492)</f>
        <v>0</v>
      </c>
    </row>
    <row r="452" s="2" customFormat="1" ht="24" customHeight="1">
      <c r="A452" s="39"/>
      <c r="B452" s="40"/>
      <c r="C452" s="236" t="s">
        <v>728</v>
      </c>
      <c r="D452" s="236" t="s">
        <v>145</v>
      </c>
      <c r="E452" s="237" t="s">
        <v>729</v>
      </c>
      <c r="F452" s="238" t="s">
        <v>730</v>
      </c>
      <c r="G452" s="239" t="s">
        <v>184</v>
      </c>
      <c r="H452" s="240">
        <v>36.340000000000003</v>
      </c>
      <c r="I452" s="241"/>
      <c r="J452" s="240">
        <f>ROUND(I452*H452,2)</f>
        <v>0</v>
      </c>
      <c r="K452" s="238" t="s">
        <v>149</v>
      </c>
      <c r="L452" s="45"/>
      <c r="M452" s="242" t="s">
        <v>1</v>
      </c>
      <c r="N452" s="243" t="s">
        <v>42</v>
      </c>
      <c r="O452" s="92"/>
      <c r="P452" s="244">
        <f>O452*H452</f>
        <v>0</v>
      </c>
      <c r="Q452" s="244">
        <v>0.0015</v>
      </c>
      <c r="R452" s="244">
        <f>Q452*H452</f>
        <v>0.054510000000000003</v>
      </c>
      <c r="S452" s="244">
        <v>0</v>
      </c>
      <c r="T452" s="245">
        <f>S452*H452</f>
        <v>0</v>
      </c>
      <c r="U452" s="39"/>
      <c r="V452" s="39"/>
      <c r="W452" s="39"/>
      <c r="X452" s="39"/>
      <c r="Y452" s="39"/>
      <c r="Z452" s="39"/>
      <c r="AA452" s="39"/>
      <c r="AB452" s="39"/>
      <c r="AC452" s="39"/>
      <c r="AD452" s="39"/>
      <c r="AE452" s="39"/>
      <c r="AR452" s="246" t="s">
        <v>282</v>
      </c>
      <c r="AT452" s="246" t="s">
        <v>145</v>
      </c>
      <c r="AU452" s="246" t="s">
        <v>87</v>
      </c>
      <c r="AY452" s="18" t="s">
        <v>143</v>
      </c>
      <c r="BE452" s="247">
        <f>IF(N452="základní",J452,0)</f>
        <v>0</v>
      </c>
      <c r="BF452" s="247">
        <f>IF(N452="snížená",J452,0)</f>
        <v>0</v>
      </c>
      <c r="BG452" s="247">
        <f>IF(N452="zákl. přenesená",J452,0)</f>
        <v>0</v>
      </c>
      <c r="BH452" s="247">
        <f>IF(N452="sníž. přenesená",J452,0)</f>
        <v>0</v>
      </c>
      <c r="BI452" s="247">
        <f>IF(N452="nulová",J452,0)</f>
        <v>0</v>
      </c>
      <c r="BJ452" s="18" t="s">
        <v>85</v>
      </c>
      <c r="BK452" s="247">
        <f>ROUND(I452*H452,2)</f>
        <v>0</v>
      </c>
      <c r="BL452" s="18" t="s">
        <v>282</v>
      </c>
      <c r="BM452" s="246" t="s">
        <v>731</v>
      </c>
    </row>
    <row r="453" s="2" customFormat="1">
      <c r="A453" s="39"/>
      <c r="B453" s="40"/>
      <c r="C453" s="41"/>
      <c r="D453" s="248" t="s">
        <v>152</v>
      </c>
      <c r="E453" s="41"/>
      <c r="F453" s="249" t="s">
        <v>732</v>
      </c>
      <c r="G453" s="41"/>
      <c r="H453" s="41"/>
      <c r="I453" s="145"/>
      <c r="J453" s="41"/>
      <c r="K453" s="41"/>
      <c r="L453" s="45"/>
      <c r="M453" s="250"/>
      <c r="N453" s="251"/>
      <c r="O453" s="92"/>
      <c r="P453" s="92"/>
      <c r="Q453" s="92"/>
      <c r="R453" s="92"/>
      <c r="S453" s="92"/>
      <c r="T453" s="93"/>
      <c r="U453" s="39"/>
      <c r="V453" s="39"/>
      <c r="W453" s="39"/>
      <c r="X453" s="39"/>
      <c r="Y453" s="39"/>
      <c r="Z453" s="39"/>
      <c r="AA453" s="39"/>
      <c r="AB453" s="39"/>
      <c r="AC453" s="39"/>
      <c r="AD453" s="39"/>
      <c r="AE453" s="39"/>
      <c r="AT453" s="18" t="s">
        <v>152</v>
      </c>
      <c r="AU453" s="18" t="s">
        <v>87</v>
      </c>
    </row>
    <row r="454" s="13" customFormat="1">
      <c r="A454" s="13"/>
      <c r="B454" s="252"/>
      <c r="C454" s="253"/>
      <c r="D454" s="248" t="s">
        <v>154</v>
      </c>
      <c r="E454" s="254" t="s">
        <v>1</v>
      </c>
      <c r="F454" s="255" t="s">
        <v>733</v>
      </c>
      <c r="G454" s="253"/>
      <c r="H454" s="254" t="s">
        <v>1</v>
      </c>
      <c r="I454" s="256"/>
      <c r="J454" s="253"/>
      <c r="K454" s="253"/>
      <c r="L454" s="257"/>
      <c r="M454" s="258"/>
      <c r="N454" s="259"/>
      <c r="O454" s="259"/>
      <c r="P454" s="259"/>
      <c r="Q454" s="259"/>
      <c r="R454" s="259"/>
      <c r="S454" s="259"/>
      <c r="T454" s="260"/>
      <c r="U454" s="13"/>
      <c r="V454" s="13"/>
      <c r="W454" s="13"/>
      <c r="X454" s="13"/>
      <c r="Y454" s="13"/>
      <c r="Z454" s="13"/>
      <c r="AA454" s="13"/>
      <c r="AB454" s="13"/>
      <c r="AC454" s="13"/>
      <c r="AD454" s="13"/>
      <c r="AE454" s="13"/>
      <c r="AT454" s="261" t="s">
        <v>154</v>
      </c>
      <c r="AU454" s="261" t="s">
        <v>87</v>
      </c>
      <c r="AV454" s="13" t="s">
        <v>85</v>
      </c>
      <c r="AW454" s="13" t="s">
        <v>32</v>
      </c>
      <c r="AX454" s="13" t="s">
        <v>77</v>
      </c>
      <c r="AY454" s="261" t="s">
        <v>143</v>
      </c>
    </row>
    <row r="455" s="14" customFormat="1">
      <c r="A455" s="14"/>
      <c r="B455" s="262"/>
      <c r="C455" s="263"/>
      <c r="D455" s="248" t="s">
        <v>154</v>
      </c>
      <c r="E455" s="264" t="s">
        <v>1</v>
      </c>
      <c r="F455" s="265" t="s">
        <v>734</v>
      </c>
      <c r="G455" s="263"/>
      <c r="H455" s="266">
        <v>19.219999999999999</v>
      </c>
      <c r="I455" s="267"/>
      <c r="J455" s="263"/>
      <c r="K455" s="263"/>
      <c r="L455" s="268"/>
      <c r="M455" s="269"/>
      <c r="N455" s="270"/>
      <c r="O455" s="270"/>
      <c r="P455" s="270"/>
      <c r="Q455" s="270"/>
      <c r="R455" s="270"/>
      <c r="S455" s="270"/>
      <c r="T455" s="271"/>
      <c r="U455" s="14"/>
      <c r="V455" s="14"/>
      <c r="W455" s="14"/>
      <c r="X455" s="14"/>
      <c r="Y455" s="14"/>
      <c r="Z455" s="14"/>
      <c r="AA455" s="14"/>
      <c r="AB455" s="14"/>
      <c r="AC455" s="14"/>
      <c r="AD455" s="14"/>
      <c r="AE455" s="14"/>
      <c r="AT455" s="272" t="s">
        <v>154</v>
      </c>
      <c r="AU455" s="272" t="s">
        <v>87</v>
      </c>
      <c r="AV455" s="14" t="s">
        <v>87</v>
      </c>
      <c r="AW455" s="14" t="s">
        <v>32</v>
      </c>
      <c r="AX455" s="14" t="s">
        <v>77</v>
      </c>
      <c r="AY455" s="272" t="s">
        <v>143</v>
      </c>
    </row>
    <row r="456" s="14" customFormat="1">
      <c r="A456" s="14"/>
      <c r="B456" s="262"/>
      <c r="C456" s="263"/>
      <c r="D456" s="248" t="s">
        <v>154</v>
      </c>
      <c r="E456" s="264" t="s">
        <v>1</v>
      </c>
      <c r="F456" s="265" t="s">
        <v>735</v>
      </c>
      <c r="G456" s="263"/>
      <c r="H456" s="266">
        <v>17.120000000000001</v>
      </c>
      <c r="I456" s="267"/>
      <c r="J456" s="263"/>
      <c r="K456" s="263"/>
      <c r="L456" s="268"/>
      <c r="M456" s="269"/>
      <c r="N456" s="270"/>
      <c r="O456" s="270"/>
      <c r="P456" s="270"/>
      <c r="Q456" s="270"/>
      <c r="R456" s="270"/>
      <c r="S456" s="270"/>
      <c r="T456" s="271"/>
      <c r="U456" s="14"/>
      <c r="V456" s="14"/>
      <c r="W456" s="14"/>
      <c r="X456" s="14"/>
      <c r="Y456" s="14"/>
      <c r="Z456" s="14"/>
      <c r="AA456" s="14"/>
      <c r="AB456" s="14"/>
      <c r="AC456" s="14"/>
      <c r="AD456" s="14"/>
      <c r="AE456" s="14"/>
      <c r="AT456" s="272" t="s">
        <v>154</v>
      </c>
      <c r="AU456" s="272" t="s">
        <v>87</v>
      </c>
      <c r="AV456" s="14" t="s">
        <v>87</v>
      </c>
      <c r="AW456" s="14" t="s">
        <v>32</v>
      </c>
      <c r="AX456" s="14" t="s">
        <v>77</v>
      </c>
      <c r="AY456" s="272" t="s">
        <v>143</v>
      </c>
    </row>
    <row r="457" s="15" customFormat="1">
      <c r="A457" s="15"/>
      <c r="B457" s="273"/>
      <c r="C457" s="274"/>
      <c r="D457" s="248" t="s">
        <v>154</v>
      </c>
      <c r="E457" s="275" t="s">
        <v>1</v>
      </c>
      <c r="F457" s="276" t="s">
        <v>189</v>
      </c>
      <c r="G457" s="274"/>
      <c r="H457" s="277">
        <v>36.340000000000003</v>
      </c>
      <c r="I457" s="278"/>
      <c r="J457" s="274"/>
      <c r="K457" s="274"/>
      <c r="L457" s="279"/>
      <c r="M457" s="280"/>
      <c r="N457" s="281"/>
      <c r="O457" s="281"/>
      <c r="P457" s="281"/>
      <c r="Q457" s="281"/>
      <c r="R457" s="281"/>
      <c r="S457" s="281"/>
      <c r="T457" s="282"/>
      <c r="U457" s="15"/>
      <c r="V457" s="15"/>
      <c r="W457" s="15"/>
      <c r="X457" s="15"/>
      <c r="Y457" s="15"/>
      <c r="Z457" s="15"/>
      <c r="AA457" s="15"/>
      <c r="AB457" s="15"/>
      <c r="AC457" s="15"/>
      <c r="AD457" s="15"/>
      <c r="AE457" s="15"/>
      <c r="AT457" s="283" t="s">
        <v>154</v>
      </c>
      <c r="AU457" s="283" t="s">
        <v>87</v>
      </c>
      <c r="AV457" s="15" t="s">
        <v>150</v>
      </c>
      <c r="AW457" s="15" t="s">
        <v>32</v>
      </c>
      <c r="AX457" s="15" t="s">
        <v>85</v>
      </c>
      <c r="AY457" s="283" t="s">
        <v>143</v>
      </c>
    </row>
    <row r="458" s="2" customFormat="1" ht="36" customHeight="1">
      <c r="A458" s="39"/>
      <c r="B458" s="40"/>
      <c r="C458" s="236" t="s">
        <v>736</v>
      </c>
      <c r="D458" s="236" t="s">
        <v>145</v>
      </c>
      <c r="E458" s="237" t="s">
        <v>737</v>
      </c>
      <c r="F458" s="238" t="s">
        <v>738</v>
      </c>
      <c r="G458" s="239" t="s">
        <v>184</v>
      </c>
      <c r="H458" s="240">
        <v>120.25</v>
      </c>
      <c r="I458" s="241"/>
      <c r="J458" s="240">
        <f>ROUND(I458*H458,2)</f>
        <v>0</v>
      </c>
      <c r="K458" s="238" t="s">
        <v>149</v>
      </c>
      <c r="L458" s="45"/>
      <c r="M458" s="242" t="s">
        <v>1</v>
      </c>
      <c r="N458" s="243" t="s">
        <v>42</v>
      </c>
      <c r="O458" s="92"/>
      <c r="P458" s="244">
        <f>O458*H458</f>
        <v>0</v>
      </c>
      <c r="Q458" s="244">
        <v>0.0060499999999999998</v>
      </c>
      <c r="R458" s="244">
        <f>Q458*H458</f>
        <v>0.72751250000000001</v>
      </c>
      <c r="S458" s="244">
        <v>0</v>
      </c>
      <c r="T458" s="245">
        <f>S458*H458</f>
        <v>0</v>
      </c>
      <c r="U458" s="39"/>
      <c r="V458" s="39"/>
      <c r="W458" s="39"/>
      <c r="X458" s="39"/>
      <c r="Y458" s="39"/>
      <c r="Z458" s="39"/>
      <c r="AA458" s="39"/>
      <c r="AB458" s="39"/>
      <c r="AC458" s="39"/>
      <c r="AD458" s="39"/>
      <c r="AE458" s="39"/>
      <c r="AR458" s="246" t="s">
        <v>282</v>
      </c>
      <c r="AT458" s="246" t="s">
        <v>145</v>
      </c>
      <c r="AU458" s="246" t="s">
        <v>87</v>
      </c>
      <c r="AY458" s="18" t="s">
        <v>143</v>
      </c>
      <c r="BE458" s="247">
        <f>IF(N458="základní",J458,0)</f>
        <v>0</v>
      </c>
      <c r="BF458" s="247">
        <f>IF(N458="snížená",J458,0)</f>
        <v>0</v>
      </c>
      <c r="BG458" s="247">
        <f>IF(N458="zákl. přenesená",J458,0)</f>
        <v>0</v>
      </c>
      <c r="BH458" s="247">
        <f>IF(N458="sníž. přenesená",J458,0)</f>
        <v>0</v>
      </c>
      <c r="BI458" s="247">
        <f>IF(N458="nulová",J458,0)</f>
        <v>0</v>
      </c>
      <c r="BJ458" s="18" t="s">
        <v>85</v>
      </c>
      <c r="BK458" s="247">
        <f>ROUND(I458*H458,2)</f>
        <v>0</v>
      </c>
      <c r="BL458" s="18" t="s">
        <v>282</v>
      </c>
      <c r="BM458" s="246" t="s">
        <v>739</v>
      </c>
    </row>
    <row r="459" s="2" customFormat="1">
      <c r="A459" s="39"/>
      <c r="B459" s="40"/>
      <c r="C459" s="41"/>
      <c r="D459" s="248" t="s">
        <v>152</v>
      </c>
      <c r="E459" s="41"/>
      <c r="F459" s="249" t="s">
        <v>740</v>
      </c>
      <c r="G459" s="41"/>
      <c r="H459" s="41"/>
      <c r="I459" s="145"/>
      <c r="J459" s="41"/>
      <c r="K459" s="41"/>
      <c r="L459" s="45"/>
      <c r="M459" s="250"/>
      <c r="N459" s="251"/>
      <c r="O459" s="92"/>
      <c r="P459" s="92"/>
      <c r="Q459" s="92"/>
      <c r="R459" s="92"/>
      <c r="S459" s="92"/>
      <c r="T459" s="93"/>
      <c r="U459" s="39"/>
      <c r="V459" s="39"/>
      <c r="W459" s="39"/>
      <c r="X459" s="39"/>
      <c r="Y459" s="39"/>
      <c r="Z459" s="39"/>
      <c r="AA459" s="39"/>
      <c r="AB459" s="39"/>
      <c r="AC459" s="39"/>
      <c r="AD459" s="39"/>
      <c r="AE459" s="39"/>
      <c r="AT459" s="18" t="s">
        <v>152</v>
      </c>
      <c r="AU459" s="18" t="s">
        <v>87</v>
      </c>
    </row>
    <row r="460" s="14" customFormat="1">
      <c r="A460" s="14"/>
      <c r="B460" s="262"/>
      <c r="C460" s="263"/>
      <c r="D460" s="248" t="s">
        <v>154</v>
      </c>
      <c r="E460" s="264" t="s">
        <v>1</v>
      </c>
      <c r="F460" s="265" t="s">
        <v>741</v>
      </c>
      <c r="G460" s="263"/>
      <c r="H460" s="266">
        <v>42.590000000000003</v>
      </c>
      <c r="I460" s="267"/>
      <c r="J460" s="263"/>
      <c r="K460" s="263"/>
      <c r="L460" s="268"/>
      <c r="M460" s="269"/>
      <c r="N460" s="270"/>
      <c r="O460" s="270"/>
      <c r="P460" s="270"/>
      <c r="Q460" s="270"/>
      <c r="R460" s="270"/>
      <c r="S460" s="270"/>
      <c r="T460" s="271"/>
      <c r="U460" s="14"/>
      <c r="V460" s="14"/>
      <c r="W460" s="14"/>
      <c r="X460" s="14"/>
      <c r="Y460" s="14"/>
      <c r="Z460" s="14"/>
      <c r="AA460" s="14"/>
      <c r="AB460" s="14"/>
      <c r="AC460" s="14"/>
      <c r="AD460" s="14"/>
      <c r="AE460" s="14"/>
      <c r="AT460" s="272" t="s">
        <v>154</v>
      </c>
      <c r="AU460" s="272" t="s">
        <v>87</v>
      </c>
      <c r="AV460" s="14" t="s">
        <v>87</v>
      </c>
      <c r="AW460" s="14" t="s">
        <v>32</v>
      </c>
      <c r="AX460" s="14" t="s">
        <v>77</v>
      </c>
      <c r="AY460" s="272" t="s">
        <v>143</v>
      </c>
    </row>
    <row r="461" s="14" customFormat="1">
      <c r="A461" s="14"/>
      <c r="B461" s="262"/>
      <c r="C461" s="263"/>
      <c r="D461" s="248" t="s">
        <v>154</v>
      </c>
      <c r="E461" s="264" t="s">
        <v>1</v>
      </c>
      <c r="F461" s="265" t="s">
        <v>742</v>
      </c>
      <c r="G461" s="263"/>
      <c r="H461" s="266">
        <v>23.350000000000001</v>
      </c>
      <c r="I461" s="267"/>
      <c r="J461" s="263"/>
      <c r="K461" s="263"/>
      <c r="L461" s="268"/>
      <c r="M461" s="269"/>
      <c r="N461" s="270"/>
      <c r="O461" s="270"/>
      <c r="P461" s="270"/>
      <c r="Q461" s="270"/>
      <c r="R461" s="270"/>
      <c r="S461" s="270"/>
      <c r="T461" s="271"/>
      <c r="U461" s="14"/>
      <c r="V461" s="14"/>
      <c r="W461" s="14"/>
      <c r="X461" s="14"/>
      <c r="Y461" s="14"/>
      <c r="Z461" s="14"/>
      <c r="AA461" s="14"/>
      <c r="AB461" s="14"/>
      <c r="AC461" s="14"/>
      <c r="AD461" s="14"/>
      <c r="AE461" s="14"/>
      <c r="AT461" s="272" t="s">
        <v>154</v>
      </c>
      <c r="AU461" s="272" t="s">
        <v>87</v>
      </c>
      <c r="AV461" s="14" t="s">
        <v>87</v>
      </c>
      <c r="AW461" s="14" t="s">
        <v>32</v>
      </c>
      <c r="AX461" s="14" t="s">
        <v>77</v>
      </c>
      <c r="AY461" s="272" t="s">
        <v>143</v>
      </c>
    </row>
    <row r="462" s="14" customFormat="1">
      <c r="A462" s="14"/>
      <c r="B462" s="262"/>
      <c r="C462" s="263"/>
      <c r="D462" s="248" t="s">
        <v>154</v>
      </c>
      <c r="E462" s="264" t="s">
        <v>1</v>
      </c>
      <c r="F462" s="265" t="s">
        <v>743</v>
      </c>
      <c r="G462" s="263"/>
      <c r="H462" s="266">
        <v>30.84</v>
      </c>
      <c r="I462" s="267"/>
      <c r="J462" s="263"/>
      <c r="K462" s="263"/>
      <c r="L462" s="268"/>
      <c r="M462" s="269"/>
      <c r="N462" s="270"/>
      <c r="O462" s="270"/>
      <c r="P462" s="270"/>
      <c r="Q462" s="270"/>
      <c r="R462" s="270"/>
      <c r="S462" s="270"/>
      <c r="T462" s="271"/>
      <c r="U462" s="14"/>
      <c r="V462" s="14"/>
      <c r="W462" s="14"/>
      <c r="X462" s="14"/>
      <c r="Y462" s="14"/>
      <c r="Z462" s="14"/>
      <c r="AA462" s="14"/>
      <c r="AB462" s="14"/>
      <c r="AC462" s="14"/>
      <c r="AD462" s="14"/>
      <c r="AE462" s="14"/>
      <c r="AT462" s="272" t="s">
        <v>154</v>
      </c>
      <c r="AU462" s="272" t="s">
        <v>87</v>
      </c>
      <c r="AV462" s="14" t="s">
        <v>87</v>
      </c>
      <c r="AW462" s="14" t="s">
        <v>32</v>
      </c>
      <c r="AX462" s="14" t="s">
        <v>77</v>
      </c>
      <c r="AY462" s="272" t="s">
        <v>143</v>
      </c>
    </row>
    <row r="463" s="14" customFormat="1">
      <c r="A463" s="14"/>
      <c r="B463" s="262"/>
      <c r="C463" s="263"/>
      <c r="D463" s="248" t="s">
        <v>154</v>
      </c>
      <c r="E463" s="264" t="s">
        <v>1</v>
      </c>
      <c r="F463" s="265" t="s">
        <v>744</v>
      </c>
      <c r="G463" s="263"/>
      <c r="H463" s="266">
        <v>21.170000000000002</v>
      </c>
      <c r="I463" s="267"/>
      <c r="J463" s="263"/>
      <c r="K463" s="263"/>
      <c r="L463" s="268"/>
      <c r="M463" s="269"/>
      <c r="N463" s="270"/>
      <c r="O463" s="270"/>
      <c r="P463" s="270"/>
      <c r="Q463" s="270"/>
      <c r="R463" s="270"/>
      <c r="S463" s="270"/>
      <c r="T463" s="271"/>
      <c r="U463" s="14"/>
      <c r="V463" s="14"/>
      <c r="W463" s="14"/>
      <c r="X463" s="14"/>
      <c r="Y463" s="14"/>
      <c r="Z463" s="14"/>
      <c r="AA463" s="14"/>
      <c r="AB463" s="14"/>
      <c r="AC463" s="14"/>
      <c r="AD463" s="14"/>
      <c r="AE463" s="14"/>
      <c r="AT463" s="272" t="s">
        <v>154</v>
      </c>
      <c r="AU463" s="272" t="s">
        <v>87</v>
      </c>
      <c r="AV463" s="14" t="s">
        <v>87</v>
      </c>
      <c r="AW463" s="14" t="s">
        <v>32</v>
      </c>
      <c r="AX463" s="14" t="s">
        <v>77</v>
      </c>
      <c r="AY463" s="272" t="s">
        <v>143</v>
      </c>
    </row>
    <row r="464" s="14" customFormat="1">
      <c r="A464" s="14"/>
      <c r="B464" s="262"/>
      <c r="C464" s="263"/>
      <c r="D464" s="248" t="s">
        <v>154</v>
      </c>
      <c r="E464" s="264" t="s">
        <v>1</v>
      </c>
      <c r="F464" s="265" t="s">
        <v>745</v>
      </c>
      <c r="G464" s="263"/>
      <c r="H464" s="266">
        <v>2.2999999999999998</v>
      </c>
      <c r="I464" s="267"/>
      <c r="J464" s="263"/>
      <c r="K464" s="263"/>
      <c r="L464" s="268"/>
      <c r="M464" s="269"/>
      <c r="N464" s="270"/>
      <c r="O464" s="270"/>
      <c r="P464" s="270"/>
      <c r="Q464" s="270"/>
      <c r="R464" s="270"/>
      <c r="S464" s="270"/>
      <c r="T464" s="271"/>
      <c r="U464" s="14"/>
      <c r="V464" s="14"/>
      <c r="W464" s="14"/>
      <c r="X464" s="14"/>
      <c r="Y464" s="14"/>
      <c r="Z464" s="14"/>
      <c r="AA464" s="14"/>
      <c r="AB464" s="14"/>
      <c r="AC464" s="14"/>
      <c r="AD464" s="14"/>
      <c r="AE464" s="14"/>
      <c r="AT464" s="272" t="s">
        <v>154</v>
      </c>
      <c r="AU464" s="272" t="s">
        <v>87</v>
      </c>
      <c r="AV464" s="14" t="s">
        <v>87</v>
      </c>
      <c r="AW464" s="14" t="s">
        <v>32</v>
      </c>
      <c r="AX464" s="14" t="s">
        <v>77</v>
      </c>
      <c r="AY464" s="272" t="s">
        <v>143</v>
      </c>
    </row>
    <row r="465" s="15" customFormat="1">
      <c r="A465" s="15"/>
      <c r="B465" s="273"/>
      <c r="C465" s="274"/>
      <c r="D465" s="248" t="s">
        <v>154</v>
      </c>
      <c r="E465" s="275" t="s">
        <v>1</v>
      </c>
      <c r="F465" s="276" t="s">
        <v>189</v>
      </c>
      <c r="G465" s="274"/>
      <c r="H465" s="277">
        <v>120.25</v>
      </c>
      <c r="I465" s="278"/>
      <c r="J465" s="274"/>
      <c r="K465" s="274"/>
      <c r="L465" s="279"/>
      <c r="M465" s="280"/>
      <c r="N465" s="281"/>
      <c r="O465" s="281"/>
      <c r="P465" s="281"/>
      <c r="Q465" s="281"/>
      <c r="R465" s="281"/>
      <c r="S465" s="281"/>
      <c r="T465" s="282"/>
      <c r="U465" s="15"/>
      <c r="V465" s="15"/>
      <c r="W465" s="15"/>
      <c r="X465" s="15"/>
      <c r="Y465" s="15"/>
      <c r="Z465" s="15"/>
      <c r="AA465" s="15"/>
      <c r="AB465" s="15"/>
      <c r="AC465" s="15"/>
      <c r="AD465" s="15"/>
      <c r="AE465" s="15"/>
      <c r="AT465" s="283" t="s">
        <v>154</v>
      </c>
      <c r="AU465" s="283" t="s">
        <v>87</v>
      </c>
      <c r="AV465" s="15" t="s">
        <v>150</v>
      </c>
      <c r="AW465" s="15" t="s">
        <v>32</v>
      </c>
      <c r="AX465" s="15" t="s">
        <v>85</v>
      </c>
      <c r="AY465" s="283" t="s">
        <v>143</v>
      </c>
    </row>
    <row r="466" s="2" customFormat="1" ht="16.5" customHeight="1">
      <c r="A466" s="39"/>
      <c r="B466" s="40"/>
      <c r="C466" s="295" t="s">
        <v>746</v>
      </c>
      <c r="D466" s="295" t="s">
        <v>300</v>
      </c>
      <c r="E466" s="296" t="s">
        <v>747</v>
      </c>
      <c r="F466" s="297" t="s">
        <v>748</v>
      </c>
      <c r="G466" s="298" t="s">
        <v>184</v>
      </c>
      <c r="H466" s="299">
        <v>132.25999999999999</v>
      </c>
      <c r="I466" s="300"/>
      <c r="J466" s="299">
        <f>ROUND(I466*H466,2)</f>
        <v>0</v>
      </c>
      <c r="K466" s="297" t="s">
        <v>149</v>
      </c>
      <c r="L466" s="301"/>
      <c r="M466" s="302" t="s">
        <v>1</v>
      </c>
      <c r="N466" s="303" t="s">
        <v>42</v>
      </c>
      <c r="O466" s="92"/>
      <c r="P466" s="244">
        <f>O466*H466</f>
        <v>0</v>
      </c>
      <c r="Q466" s="244">
        <v>0.0129</v>
      </c>
      <c r="R466" s="244">
        <f>Q466*H466</f>
        <v>1.706154</v>
      </c>
      <c r="S466" s="244">
        <v>0</v>
      </c>
      <c r="T466" s="245">
        <f>S466*H466</f>
        <v>0</v>
      </c>
      <c r="U466" s="39"/>
      <c r="V466" s="39"/>
      <c r="W466" s="39"/>
      <c r="X466" s="39"/>
      <c r="Y466" s="39"/>
      <c r="Z466" s="39"/>
      <c r="AA466" s="39"/>
      <c r="AB466" s="39"/>
      <c r="AC466" s="39"/>
      <c r="AD466" s="39"/>
      <c r="AE466" s="39"/>
      <c r="AR466" s="246" t="s">
        <v>367</v>
      </c>
      <c r="AT466" s="246" t="s">
        <v>300</v>
      </c>
      <c r="AU466" s="246" t="s">
        <v>87</v>
      </c>
      <c r="AY466" s="18" t="s">
        <v>143</v>
      </c>
      <c r="BE466" s="247">
        <f>IF(N466="základní",J466,0)</f>
        <v>0</v>
      </c>
      <c r="BF466" s="247">
        <f>IF(N466="snížená",J466,0)</f>
        <v>0</v>
      </c>
      <c r="BG466" s="247">
        <f>IF(N466="zákl. přenesená",J466,0)</f>
        <v>0</v>
      </c>
      <c r="BH466" s="247">
        <f>IF(N466="sníž. přenesená",J466,0)</f>
        <v>0</v>
      </c>
      <c r="BI466" s="247">
        <f>IF(N466="nulová",J466,0)</f>
        <v>0</v>
      </c>
      <c r="BJ466" s="18" t="s">
        <v>85</v>
      </c>
      <c r="BK466" s="247">
        <f>ROUND(I466*H466,2)</f>
        <v>0</v>
      </c>
      <c r="BL466" s="18" t="s">
        <v>282</v>
      </c>
      <c r="BM466" s="246" t="s">
        <v>749</v>
      </c>
    </row>
    <row r="467" s="14" customFormat="1">
      <c r="A467" s="14"/>
      <c r="B467" s="262"/>
      <c r="C467" s="263"/>
      <c r="D467" s="248" t="s">
        <v>154</v>
      </c>
      <c r="E467" s="263"/>
      <c r="F467" s="265" t="s">
        <v>750</v>
      </c>
      <c r="G467" s="263"/>
      <c r="H467" s="266">
        <v>132.25999999999999</v>
      </c>
      <c r="I467" s="267"/>
      <c r="J467" s="263"/>
      <c r="K467" s="263"/>
      <c r="L467" s="268"/>
      <c r="M467" s="269"/>
      <c r="N467" s="270"/>
      <c r="O467" s="270"/>
      <c r="P467" s="270"/>
      <c r="Q467" s="270"/>
      <c r="R467" s="270"/>
      <c r="S467" s="270"/>
      <c r="T467" s="271"/>
      <c r="U467" s="14"/>
      <c r="V467" s="14"/>
      <c r="W467" s="14"/>
      <c r="X467" s="14"/>
      <c r="Y467" s="14"/>
      <c r="Z467" s="14"/>
      <c r="AA467" s="14"/>
      <c r="AB467" s="14"/>
      <c r="AC467" s="14"/>
      <c r="AD467" s="14"/>
      <c r="AE467" s="14"/>
      <c r="AT467" s="272" t="s">
        <v>154</v>
      </c>
      <c r="AU467" s="272" t="s">
        <v>87</v>
      </c>
      <c r="AV467" s="14" t="s">
        <v>87</v>
      </c>
      <c r="AW467" s="14" t="s">
        <v>4</v>
      </c>
      <c r="AX467" s="14" t="s">
        <v>85</v>
      </c>
      <c r="AY467" s="272" t="s">
        <v>143</v>
      </c>
    </row>
    <row r="468" s="2" customFormat="1" ht="24" customHeight="1">
      <c r="A468" s="39"/>
      <c r="B468" s="40"/>
      <c r="C468" s="236" t="s">
        <v>751</v>
      </c>
      <c r="D468" s="236" t="s">
        <v>145</v>
      </c>
      <c r="E468" s="237" t="s">
        <v>752</v>
      </c>
      <c r="F468" s="238" t="s">
        <v>753</v>
      </c>
      <c r="G468" s="239" t="s">
        <v>184</v>
      </c>
      <c r="H468" s="240">
        <v>120.24</v>
      </c>
      <c r="I468" s="241"/>
      <c r="J468" s="240">
        <f>ROUND(I468*H468,2)</f>
        <v>0</v>
      </c>
      <c r="K468" s="238" t="s">
        <v>149</v>
      </c>
      <c r="L468" s="45"/>
      <c r="M468" s="242" t="s">
        <v>1</v>
      </c>
      <c r="N468" s="243" t="s">
        <v>42</v>
      </c>
      <c r="O468" s="92"/>
      <c r="P468" s="244">
        <f>O468*H468</f>
        <v>0</v>
      </c>
      <c r="Q468" s="244">
        <v>0</v>
      </c>
      <c r="R468" s="244">
        <f>Q468*H468</f>
        <v>0</v>
      </c>
      <c r="S468" s="244">
        <v>0</v>
      </c>
      <c r="T468" s="245">
        <f>S468*H468</f>
        <v>0</v>
      </c>
      <c r="U468" s="39"/>
      <c r="V468" s="39"/>
      <c r="W468" s="39"/>
      <c r="X468" s="39"/>
      <c r="Y468" s="39"/>
      <c r="Z468" s="39"/>
      <c r="AA468" s="39"/>
      <c r="AB468" s="39"/>
      <c r="AC468" s="39"/>
      <c r="AD468" s="39"/>
      <c r="AE468" s="39"/>
      <c r="AR468" s="246" t="s">
        <v>282</v>
      </c>
      <c r="AT468" s="246" t="s">
        <v>145</v>
      </c>
      <c r="AU468" s="246" t="s">
        <v>87</v>
      </c>
      <c r="AY468" s="18" t="s">
        <v>143</v>
      </c>
      <c r="BE468" s="247">
        <f>IF(N468="základní",J468,0)</f>
        <v>0</v>
      </c>
      <c r="BF468" s="247">
        <f>IF(N468="snížená",J468,0)</f>
        <v>0</v>
      </c>
      <c r="BG468" s="247">
        <f>IF(N468="zákl. přenesená",J468,0)</f>
        <v>0</v>
      </c>
      <c r="BH468" s="247">
        <f>IF(N468="sníž. přenesená",J468,0)</f>
        <v>0</v>
      </c>
      <c r="BI468" s="247">
        <f>IF(N468="nulová",J468,0)</f>
        <v>0</v>
      </c>
      <c r="BJ468" s="18" t="s">
        <v>85</v>
      </c>
      <c r="BK468" s="247">
        <f>ROUND(I468*H468,2)</f>
        <v>0</v>
      </c>
      <c r="BL468" s="18" t="s">
        <v>282</v>
      </c>
      <c r="BM468" s="246" t="s">
        <v>754</v>
      </c>
    </row>
    <row r="469" s="2" customFormat="1">
      <c r="A469" s="39"/>
      <c r="B469" s="40"/>
      <c r="C469" s="41"/>
      <c r="D469" s="248" t="s">
        <v>152</v>
      </c>
      <c r="E469" s="41"/>
      <c r="F469" s="249" t="s">
        <v>740</v>
      </c>
      <c r="G469" s="41"/>
      <c r="H469" s="41"/>
      <c r="I469" s="145"/>
      <c r="J469" s="41"/>
      <c r="K469" s="41"/>
      <c r="L469" s="45"/>
      <c r="M469" s="250"/>
      <c r="N469" s="251"/>
      <c r="O469" s="92"/>
      <c r="P469" s="92"/>
      <c r="Q469" s="92"/>
      <c r="R469" s="92"/>
      <c r="S469" s="92"/>
      <c r="T469" s="93"/>
      <c r="U469" s="39"/>
      <c r="V469" s="39"/>
      <c r="W469" s="39"/>
      <c r="X469" s="39"/>
      <c r="Y469" s="39"/>
      <c r="Z469" s="39"/>
      <c r="AA469" s="39"/>
      <c r="AB469" s="39"/>
      <c r="AC469" s="39"/>
      <c r="AD469" s="39"/>
      <c r="AE469" s="39"/>
      <c r="AT469" s="18" t="s">
        <v>152</v>
      </c>
      <c r="AU469" s="18" t="s">
        <v>87</v>
      </c>
    </row>
    <row r="470" s="2" customFormat="1" ht="24" customHeight="1">
      <c r="A470" s="39"/>
      <c r="B470" s="40"/>
      <c r="C470" s="236" t="s">
        <v>755</v>
      </c>
      <c r="D470" s="236" t="s">
        <v>145</v>
      </c>
      <c r="E470" s="237" t="s">
        <v>756</v>
      </c>
      <c r="F470" s="238" t="s">
        <v>757</v>
      </c>
      <c r="G470" s="239" t="s">
        <v>184</v>
      </c>
      <c r="H470" s="240">
        <v>120.24</v>
      </c>
      <c r="I470" s="241"/>
      <c r="J470" s="240">
        <f>ROUND(I470*H470,2)</f>
        <v>0</v>
      </c>
      <c r="K470" s="238" t="s">
        <v>149</v>
      </c>
      <c r="L470" s="45"/>
      <c r="M470" s="242" t="s">
        <v>1</v>
      </c>
      <c r="N470" s="243" t="s">
        <v>42</v>
      </c>
      <c r="O470" s="92"/>
      <c r="P470" s="244">
        <f>O470*H470</f>
        <v>0</v>
      </c>
      <c r="Q470" s="244">
        <v>0</v>
      </c>
      <c r="R470" s="244">
        <f>Q470*H470</f>
        <v>0</v>
      </c>
      <c r="S470" s="244">
        <v>0</v>
      </c>
      <c r="T470" s="245">
        <f>S470*H470</f>
        <v>0</v>
      </c>
      <c r="U470" s="39"/>
      <c r="V470" s="39"/>
      <c r="W470" s="39"/>
      <c r="X470" s="39"/>
      <c r="Y470" s="39"/>
      <c r="Z470" s="39"/>
      <c r="AA470" s="39"/>
      <c r="AB470" s="39"/>
      <c r="AC470" s="39"/>
      <c r="AD470" s="39"/>
      <c r="AE470" s="39"/>
      <c r="AR470" s="246" t="s">
        <v>282</v>
      </c>
      <c r="AT470" s="246" t="s">
        <v>145</v>
      </c>
      <c r="AU470" s="246" t="s">
        <v>87</v>
      </c>
      <c r="AY470" s="18" t="s">
        <v>143</v>
      </c>
      <c r="BE470" s="247">
        <f>IF(N470="základní",J470,0)</f>
        <v>0</v>
      </c>
      <c r="BF470" s="247">
        <f>IF(N470="snížená",J470,0)</f>
        <v>0</v>
      </c>
      <c r="BG470" s="247">
        <f>IF(N470="zákl. přenesená",J470,0)</f>
        <v>0</v>
      </c>
      <c r="BH470" s="247">
        <f>IF(N470="sníž. přenesená",J470,0)</f>
        <v>0</v>
      </c>
      <c r="BI470" s="247">
        <f>IF(N470="nulová",J470,0)</f>
        <v>0</v>
      </c>
      <c r="BJ470" s="18" t="s">
        <v>85</v>
      </c>
      <c r="BK470" s="247">
        <f>ROUND(I470*H470,2)</f>
        <v>0</v>
      </c>
      <c r="BL470" s="18" t="s">
        <v>282</v>
      </c>
      <c r="BM470" s="246" t="s">
        <v>758</v>
      </c>
    </row>
    <row r="471" s="2" customFormat="1">
      <c r="A471" s="39"/>
      <c r="B471" s="40"/>
      <c r="C471" s="41"/>
      <c r="D471" s="248" t="s">
        <v>152</v>
      </c>
      <c r="E471" s="41"/>
      <c r="F471" s="249" t="s">
        <v>740</v>
      </c>
      <c r="G471" s="41"/>
      <c r="H471" s="41"/>
      <c r="I471" s="145"/>
      <c r="J471" s="41"/>
      <c r="K471" s="41"/>
      <c r="L471" s="45"/>
      <c r="M471" s="250"/>
      <c r="N471" s="251"/>
      <c r="O471" s="92"/>
      <c r="P471" s="92"/>
      <c r="Q471" s="92"/>
      <c r="R471" s="92"/>
      <c r="S471" s="92"/>
      <c r="T471" s="93"/>
      <c r="U471" s="39"/>
      <c r="V471" s="39"/>
      <c r="W471" s="39"/>
      <c r="X471" s="39"/>
      <c r="Y471" s="39"/>
      <c r="Z471" s="39"/>
      <c r="AA471" s="39"/>
      <c r="AB471" s="39"/>
      <c r="AC471" s="39"/>
      <c r="AD471" s="39"/>
      <c r="AE471" s="39"/>
      <c r="AT471" s="18" t="s">
        <v>152</v>
      </c>
      <c r="AU471" s="18" t="s">
        <v>87</v>
      </c>
    </row>
    <row r="472" s="2" customFormat="1" ht="24" customHeight="1">
      <c r="A472" s="39"/>
      <c r="B472" s="40"/>
      <c r="C472" s="236" t="s">
        <v>759</v>
      </c>
      <c r="D472" s="236" t="s">
        <v>145</v>
      </c>
      <c r="E472" s="237" t="s">
        <v>760</v>
      </c>
      <c r="F472" s="238" t="s">
        <v>761</v>
      </c>
      <c r="G472" s="239" t="s">
        <v>184</v>
      </c>
      <c r="H472" s="240">
        <v>120.24</v>
      </c>
      <c r="I472" s="241"/>
      <c r="J472" s="240">
        <f>ROUND(I472*H472,2)</f>
        <v>0</v>
      </c>
      <c r="K472" s="238" t="s">
        <v>149</v>
      </c>
      <c r="L472" s="45"/>
      <c r="M472" s="242" t="s">
        <v>1</v>
      </c>
      <c r="N472" s="243" t="s">
        <v>42</v>
      </c>
      <c r="O472" s="92"/>
      <c r="P472" s="244">
        <f>O472*H472</f>
        <v>0</v>
      </c>
      <c r="Q472" s="244">
        <v>0</v>
      </c>
      <c r="R472" s="244">
        <f>Q472*H472</f>
        <v>0</v>
      </c>
      <c r="S472" s="244">
        <v>0</v>
      </c>
      <c r="T472" s="245">
        <f>S472*H472</f>
        <v>0</v>
      </c>
      <c r="U472" s="39"/>
      <c r="V472" s="39"/>
      <c r="W472" s="39"/>
      <c r="X472" s="39"/>
      <c r="Y472" s="39"/>
      <c r="Z472" s="39"/>
      <c r="AA472" s="39"/>
      <c r="AB472" s="39"/>
      <c r="AC472" s="39"/>
      <c r="AD472" s="39"/>
      <c r="AE472" s="39"/>
      <c r="AR472" s="246" t="s">
        <v>282</v>
      </c>
      <c r="AT472" s="246" t="s">
        <v>145</v>
      </c>
      <c r="AU472" s="246" t="s">
        <v>87</v>
      </c>
      <c r="AY472" s="18" t="s">
        <v>143</v>
      </c>
      <c r="BE472" s="247">
        <f>IF(N472="základní",J472,0)</f>
        <v>0</v>
      </c>
      <c r="BF472" s="247">
        <f>IF(N472="snížená",J472,0)</f>
        <v>0</v>
      </c>
      <c r="BG472" s="247">
        <f>IF(N472="zákl. přenesená",J472,0)</f>
        <v>0</v>
      </c>
      <c r="BH472" s="247">
        <f>IF(N472="sníž. přenesená",J472,0)</f>
        <v>0</v>
      </c>
      <c r="BI472" s="247">
        <f>IF(N472="nulová",J472,0)</f>
        <v>0</v>
      </c>
      <c r="BJ472" s="18" t="s">
        <v>85</v>
      </c>
      <c r="BK472" s="247">
        <f>ROUND(I472*H472,2)</f>
        <v>0</v>
      </c>
      <c r="BL472" s="18" t="s">
        <v>282</v>
      </c>
      <c r="BM472" s="246" t="s">
        <v>762</v>
      </c>
    </row>
    <row r="473" s="2" customFormat="1">
      <c r="A473" s="39"/>
      <c r="B473" s="40"/>
      <c r="C473" s="41"/>
      <c r="D473" s="248" t="s">
        <v>152</v>
      </c>
      <c r="E473" s="41"/>
      <c r="F473" s="249" t="s">
        <v>740</v>
      </c>
      <c r="G473" s="41"/>
      <c r="H473" s="41"/>
      <c r="I473" s="145"/>
      <c r="J473" s="41"/>
      <c r="K473" s="41"/>
      <c r="L473" s="45"/>
      <c r="M473" s="250"/>
      <c r="N473" s="251"/>
      <c r="O473" s="92"/>
      <c r="P473" s="92"/>
      <c r="Q473" s="92"/>
      <c r="R473" s="92"/>
      <c r="S473" s="92"/>
      <c r="T473" s="93"/>
      <c r="U473" s="39"/>
      <c r="V473" s="39"/>
      <c r="W473" s="39"/>
      <c r="X473" s="39"/>
      <c r="Y473" s="39"/>
      <c r="Z473" s="39"/>
      <c r="AA473" s="39"/>
      <c r="AB473" s="39"/>
      <c r="AC473" s="39"/>
      <c r="AD473" s="39"/>
      <c r="AE473" s="39"/>
      <c r="AT473" s="18" t="s">
        <v>152</v>
      </c>
      <c r="AU473" s="18" t="s">
        <v>87</v>
      </c>
    </row>
    <row r="474" s="2" customFormat="1" ht="24" customHeight="1">
      <c r="A474" s="39"/>
      <c r="B474" s="40"/>
      <c r="C474" s="236" t="s">
        <v>763</v>
      </c>
      <c r="D474" s="236" t="s">
        <v>145</v>
      </c>
      <c r="E474" s="237" t="s">
        <v>764</v>
      </c>
      <c r="F474" s="238" t="s">
        <v>765</v>
      </c>
      <c r="G474" s="239" t="s">
        <v>184</v>
      </c>
      <c r="H474" s="240">
        <v>120.24</v>
      </c>
      <c r="I474" s="241"/>
      <c r="J474" s="240">
        <f>ROUND(I474*H474,2)</f>
        <v>0</v>
      </c>
      <c r="K474" s="238" t="s">
        <v>149</v>
      </c>
      <c r="L474" s="45"/>
      <c r="M474" s="242" t="s">
        <v>1</v>
      </c>
      <c r="N474" s="243" t="s">
        <v>42</v>
      </c>
      <c r="O474" s="92"/>
      <c r="P474" s="244">
        <f>O474*H474</f>
        <v>0</v>
      </c>
      <c r="Q474" s="244">
        <v>0</v>
      </c>
      <c r="R474" s="244">
        <f>Q474*H474</f>
        <v>0</v>
      </c>
      <c r="S474" s="244">
        <v>0</v>
      </c>
      <c r="T474" s="245">
        <f>S474*H474</f>
        <v>0</v>
      </c>
      <c r="U474" s="39"/>
      <c r="V474" s="39"/>
      <c r="W474" s="39"/>
      <c r="X474" s="39"/>
      <c r="Y474" s="39"/>
      <c r="Z474" s="39"/>
      <c r="AA474" s="39"/>
      <c r="AB474" s="39"/>
      <c r="AC474" s="39"/>
      <c r="AD474" s="39"/>
      <c r="AE474" s="39"/>
      <c r="AR474" s="246" t="s">
        <v>282</v>
      </c>
      <c r="AT474" s="246" t="s">
        <v>145</v>
      </c>
      <c r="AU474" s="246" t="s">
        <v>87</v>
      </c>
      <c r="AY474" s="18" t="s">
        <v>143</v>
      </c>
      <c r="BE474" s="247">
        <f>IF(N474="základní",J474,0)</f>
        <v>0</v>
      </c>
      <c r="BF474" s="247">
        <f>IF(N474="snížená",J474,0)</f>
        <v>0</v>
      </c>
      <c r="BG474" s="247">
        <f>IF(N474="zákl. přenesená",J474,0)</f>
        <v>0</v>
      </c>
      <c r="BH474" s="247">
        <f>IF(N474="sníž. přenesená",J474,0)</f>
        <v>0</v>
      </c>
      <c r="BI474" s="247">
        <f>IF(N474="nulová",J474,0)</f>
        <v>0</v>
      </c>
      <c r="BJ474" s="18" t="s">
        <v>85</v>
      </c>
      <c r="BK474" s="247">
        <f>ROUND(I474*H474,2)</f>
        <v>0</v>
      </c>
      <c r="BL474" s="18" t="s">
        <v>282</v>
      </c>
      <c r="BM474" s="246" t="s">
        <v>766</v>
      </c>
    </row>
    <row r="475" s="2" customFormat="1">
      <c r="A475" s="39"/>
      <c r="B475" s="40"/>
      <c r="C475" s="41"/>
      <c r="D475" s="248" t="s">
        <v>152</v>
      </c>
      <c r="E475" s="41"/>
      <c r="F475" s="249" t="s">
        <v>740</v>
      </c>
      <c r="G475" s="41"/>
      <c r="H475" s="41"/>
      <c r="I475" s="145"/>
      <c r="J475" s="41"/>
      <c r="K475" s="41"/>
      <c r="L475" s="45"/>
      <c r="M475" s="250"/>
      <c r="N475" s="251"/>
      <c r="O475" s="92"/>
      <c r="P475" s="92"/>
      <c r="Q475" s="92"/>
      <c r="R475" s="92"/>
      <c r="S475" s="92"/>
      <c r="T475" s="93"/>
      <c r="U475" s="39"/>
      <c r="V475" s="39"/>
      <c r="W475" s="39"/>
      <c r="X475" s="39"/>
      <c r="Y475" s="39"/>
      <c r="Z475" s="39"/>
      <c r="AA475" s="39"/>
      <c r="AB475" s="39"/>
      <c r="AC475" s="39"/>
      <c r="AD475" s="39"/>
      <c r="AE475" s="39"/>
      <c r="AT475" s="18" t="s">
        <v>152</v>
      </c>
      <c r="AU475" s="18" t="s">
        <v>87</v>
      </c>
    </row>
    <row r="476" s="2" customFormat="1" ht="24" customHeight="1">
      <c r="A476" s="39"/>
      <c r="B476" s="40"/>
      <c r="C476" s="236" t="s">
        <v>767</v>
      </c>
      <c r="D476" s="236" t="s">
        <v>145</v>
      </c>
      <c r="E476" s="237" t="s">
        <v>768</v>
      </c>
      <c r="F476" s="238" t="s">
        <v>769</v>
      </c>
      <c r="G476" s="239" t="s">
        <v>206</v>
      </c>
      <c r="H476" s="240">
        <v>8.8000000000000007</v>
      </c>
      <c r="I476" s="241"/>
      <c r="J476" s="240">
        <f>ROUND(I476*H476,2)</f>
        <v>0</v>
      </c>
      <c r="K476" s="238" t="s">
        <v>149</v>
      </c>
      <c r="L476" s="45"/>
      <c r="M476" s="242" t="s">
        <v>1</v>
      </c>
      <c r="N476" s="243" t="s">
        <v>42</v>
      </c>
      <c r="O476" s="92"/>
      <c r="P476" s="244">
        <f>O476*H476</f>
        <v>0</v>
      </c>
      <c r="Q476" s="244">
        <v>0.0010499999999999999</v>
      </c>
      <c r="R476" s="244">
        <f>Q476*H476</f>
        <v>0.0092399999999999999</v>
      </c>
      <c r="S476" s="244">
        <v>0</v>
      </c>
      <c r="T476" s="245">
        <f>S476*H476</f>
        <v>0</v>
      </c>
      <c r="U476" s="39"/>
      <c r="V476" s="39"/>
      <c r="W476" s="39"/>
      <c r="X476" s="39"/>
      <c r="Y476" s="39"/>
      <c r="Z476" s="39"/>
      <c r="AA476" s="39"/>
      <c r="AB476" s="39"/>
      <c r="AC476" s="39"/>
      <c r="AD476" s="39"/>
      <c r="AE476" s="39"/>
      <c r="AR476" s="246" t="s">
        <v>282</v>
      </c>
      <c r="AT476" s="246" t="s">
        <v>145</v>
      </c>
      <c r="AU476" s="246" t="s">
        <v>87</v>
      </c>
      <c r="AY476" s="18" t="s">
        <v>143</v>
      </c>
      <c r="BE476" s="247">
        <f>IF(N476="základní",J476,0)</f>
        <v>0</v>
      </c>
      <c r="BF476" s="247">
        <f>IF(N476="snížená",J476,0)</f>
        <v>0</v>
      </c>
      <c r="BG476" s="247">
        <f>IF(N476="zákl. přenesená",J476,0)</f>
        <v>0</v>
      </c>
      <c r="BH476" s="247">
        <f>IF(N476="sníž. přenesená",J476,0)</f>
        <v>0</v>
      </c>
      <c r="BI476" s="247">
        <f>IF(N476="nulová",J476,0)</f>
        <v>0</v>
      </c>
      <c r="BJ476" s="18" t="s">
        <v>85</v>
      </c>
      <c r="BK476" s="247">
        <f>ROUND(I476*H476,2)</f>
        <v>0</v>
      </c>
      <c r="BL476" s="18" t="s">
        <v>282</v>
      </c>
      <c r="BM476" s="246" t="s">
        <v>770</v>
      </c>
    </row>
    <row r="477" s="2" customFormat="1">
      <c r="A477" s="39"/>
      <c r="B477" s="40"/>
      <c r="C477" s="41"/>
      <c r="D477" s="248" t="s">
        <v>152</v>
      </c>
      <c r="E477" s="41"/>
      <c r="F477" s="249" t="s">
        <v>771</v>
      </c>
      <c r="G477" s="41"/>
      <c r="H477" s="41"/>
      <c r="I477" s="145"/>
      <c r="J477" s="41"/>
      <c r="K477" s="41"/>
      <c r="L477" s="45"/>
      <c r="M477" s="250"/>
      <c r="N477" s="251"/>
      <c r="O477" s="92"/>
      <c r="P477" s="92"/>
      <c r="Q477" s="92"/>
      <c r="R477" s="92"/>
      <c r="S477" s="92"/>
      <c r="T477" s="93"/>
      <c r="U477" s="39"/>
      <c r="V477" s="39"/>
      <c r="W477" s="39"/>
      <c r="X477" s="39"/>
      <c r="Y477" s="39"/>
      <c r="Z477" s="39"/>
      <c r="AA477" s="39"/>
      <c r="AB477" s="39"/>
      <c r="AC477" s="39"/>
      <c r="AD477" s="39"/>
      <c r="AE477" s="39"/>
      <c r="AT477" s="18" t="s">
        <v>152</v>
      </c>
      <c r="AU477" s="18" t="s">
        <v>87</v>
      </c>
    </row>
    <row r="478" s="2" customFormat="1">
      <c r="A478" s="39"/>
      <c r="B478" s="40"/>
      <c r="C478" s="41"/>
      <c r="D478" s="248" t="s">
        <v>630</v>
      </c>
      <c r="E478" s="41"/>
      <c r="F478" s="249" t="s">
        <v>772</v>
      </c>
      <c r="G478" s="41"/>
      <c r="H478" s="41"/>
      <c r="I478" s="145"/>
      <c r="J478" s="41"/>
      <c r="K478" s="41"/>
      <c r="L478" s="45"/>
      <c r="M478" s="250"/>
      <c r="N478" s="251"/>
      <c r="O478" s="92"/>
      <c r="P478" s="92"/>
      <c r="Q478" s="92"/>
      <c r="R478" s="92"/>
      <c r="S478" s="92"/>
      <c r="T478" s="93"/>
      <c r="U478" s="39"/>
      <c r="V478" s="39"/>
      <c r="W478" s="39"/>
      <c r="X478" s="39"/>
      <c r="Y478" s="39"/>
      <c r="Z478" s="39"/>
      <c r="AA478" s="39"/>
      <c r="AB478" s="39"/>
      <c r="AC478" s="39"/>
      <c r="AD478" s="39"/>
      <c r="AE478" s="39"/>
      <c r="AT478" s="18" t="s">
        <v>630</v>
      </c>
      <c r="AU478" s="18" t="s">
        <v>87</v>
      </c>
    </row>
    <row r="479" s="13" customFormat="1">
      <c r="A479" s="13"/>
      <c r="B479" s="252"/>
      <c r="C479" s="253"/>
      <c r="D479" s="248" t="s">
        <v>154</v>
      </c>
      <c r="E479" s="254" t="s">
        <v>1</v>
      </c>
      <c r="F479" s="255" t="s">
        <v>773</v>
      </c>
      <c r="G479" s="253"/>
      <c r="H479" s="254" t="s">
        <v>1</v>
      </c>
      <c r="I479" s="256"/>
      <c r="J479" s="253"/>
      <c r="K479" s="253"/>
      <c r="L479" s="257"/>
      <c r="M479" s="258"/>
      <c r="N479" s="259"/>
      <c r="O479" s="259"/>
      <c r="P479" s="259"/>
      <c r="Q479" s="259"/>
      <c r="R479" s="259"/>
      <c r="S479" s="259"/>
      <c r="T479" s="260"/>
      <c r="U479" s="13"/>
      <c r="V479" s="13"/>
      <c r="W479" s="13"/>
      <c r="X479" s="13"/>
      <c r="Y479" s="13"/>
      <c r="Z479" s="13"/>
      <c r="AA479" s="13"/>
      <c r="AB479" s="13"/>
      <c r="AC479" s="13"/>
      <c r="AD479" s="13"/>
      <c r="AE479" s="13"/>
      <c r="AT479" s="261" t="s">
        <v>154</v>
      </c>
      <c r="AU479" s="261" t="s">
        <v>87</v>
      </c>
      <c r="AV479" s="13" t="s">
        <v>85</v>
      </c>
      <c r="AW479" s="13" t="s">
        <v>32</v>
      </c>
      <c r="AX479" s="13" t="s">
        <v>77</v>
      </c>
      <c r="AY479" s="261" t="s">
        <v>143</v>
      </c>
    </row>
    <row r="480" s="14" customFormat="1">
      <c r="A480" s="14"/>
      <c r="B480" s="262"/>
      <c r="C480" s="263"/>
      <c r="D480" s="248" t="s">
        <v>154</v>
      </c>
      <c r="E480" s="264" t="s">
        <v>1</v>
      </c>
      <c r="F480" s="265" t="s">
        <v>774</v>
      </c>
      <c r="G480" s="263"/>
      <c r="H480" s="266">
        <v>8.8000000000000007</v>
      </c>
      <c r="I480" s="267"/>
      <c r="J480" s="263"/>
      <c r="K480" s="263"/>
      <c r="L480" s="268"/>
      <c r="M480" s="269"/>
      <c r="N480" s="270"/>
      <c r="O480" s="270"/>
      <c r="P480" s="270"/>
      <c r="Q480" s="270"/>
      <c r="R480" s="270"/>
      <c r="S480" s="270"/>
      <c r="T480" s="271"/>
      <c r="U480" s="14"/>
      <c r="V480" s="14"/>
      <c r="W480" s="14"/>
      <c r="X480" s="14"/>
      <c r="Y480" s="14"/>
      <c r="Z480" s="14"/>
      <c r="AA480" s="14"/>
      <c r="AB480" s="14"/>
      <c r="AC480" s="14"/>
      <c r="AD480" s="14"/>
      <c r="AE480" s="14"/>
      <c r="AT480" s="272" t="s">
        <v>154</v>
      </c>
      <c r="AU480" s="272" t="s">
        <v>87</v>
      </c>
      <c r="AV480" s="14" t="s">
        <v>87</v>
      </c>
      <c r="AW480" s="14" t="s">
        <v>32</v>
      </c>
      <c r="AX480" s="14" t="s">
        <v>85</v>
      </c>
      <c r="AY480" s="272" t="s">
        <v>143</v>
      </c>
    </row>
    <row r="481" s="2" customFormat="1" ht="24" customHeight="1">
      <c r="A481" s="39"/>
      <c r="B481" s="40"/>
      <c r="C481" s="236" t="s">
        <v>775</v>
      </c>
      <c r="D481" s="236" t="s">
        <v>145</v>
      </c>
      <c r="E481" s="237" t="s">
        <v>776</v>
      </c>
      <c r="F481" s="238" t="s">
        <v>777</v>
      </c>
      <c r="G481" s="239" t="s">
        <v>206</v>
      </c>
      <c r="H481" s="240">
        <v>61.520000000000003</v>
      </c>
      <c r="I481" s="241"/>
      <c r="J481" s="240">
        <f>ROUND(I481*H481,2)</f>
        <v>0</v>
      </c>
      <c r="K481" s="238" t="s">
        <v>149</v>
      </c>
      <c r="L481" s="45"/>
      <c r="M481" s="242" t="s">
        <v>1</v>
      </c>
      <c r="N481" s="243" t="s">
        <v>42</v>
      </c>
      <c r="O481" s="92"/>
      <c r="P481" s="244">
        <f>O481*H481</f>
        <v>0</v>
      </c>
      <c r="Q481" s="244">
        <v>0.00116</v>
      </c>
      <c r="R481" s="244">
        <f>Q481*H481</f>
        <v>0.071363200000000002</v>
      </c>
      <c r="S481" s="244">
        <v>0</v>
      </c>
      <c r="T481" s="245">
        <f>S481*H481</f>
        <v>0</v>
      </c>
      <c r="U481" s="39"/>
      <c r="V481" s="39"/>
      <c r="W481" s="39"/>
      <c r="X481" s="39"/>
      <c r="Y481" s="39"/>
      <c r="Z481" s="39"/>
      <c r="AA481" s="39"/>
      <c r="AB481" s="39"/>
      <c r="AC481" s="39"/>
      <c r="AD481" s="39"/>
      <c r="AE481" s="39"/>
      <c r="AR481" s="246" t="s">
        <v>282</v>
      </c>
      <c r="AT481" s="246" t="s">
        <v>145</v>
      </c>
      <c r="AU481" s="246" t="s">
        <v>87</v>
      </c>
      <c r="AY481" s="18" t="s">
        <v>143</v>
      </c>
      <c r="BE481" s="247">
        <f>IF(N481="základní",J481,0)</f>
        <v>0</v>
      </c>
      <c r="BF481" s="247">
        <f>IF(N481="snížená",J481,0)</f>
        <v>0</v>
      </c>
      <c r="BG481" s="247">
        <f>IF(N481="zákl. přenesená",J481,0)</f>
        <v>0</v>
      </c>
      <c r="BH481" s="247">
        <f>IF(N481="sníž. přenesená",J481,0)</f>
        <v>0</v>
      </c>
      <c r="BI481" s="247">
        <f>IF(N481="nulová",J481,0)</f>
        <v>0</v>
      </c>
      <c r="BJ481" s="18" t="s">
        <v>85</v>
      </c>
      <c r="BK481" s="247">
        <f>ROUND(I481*H481,2)</f>
        <v>0</v>
      </c>
      <c r="BL481" s="18" t="s">
        <v>282</v>
      </c>
      <c r="BM481" s="246" t="s">
        <v>778</v>
      </c>
    </row>
    <row r="482" s="2" customFormat="1">
      <c r="A482" s="39"/>
      <c r="B482" s="40"/>
      <c r="C482" s="41"/>
      <c r="D482" s="248" t="s">
        <v>152</v>
      </c>
      <c r="E482" s="41"/>
      <c r="F482" s="249" t="s">
        <v>771</v>
      </c>
      <c r="G482" s="41"/>
      <c r="H482" s="41"/>
      <c r="I482" s="145"/>
      <c r="J482" s="41"/>
      <c r="K482" s="41"/>
      <c r="L482" s="45"/>
      <c r="M482" s="250"/>
      <c r="N482" s="251"/>
      <c r="O482" s="92"/>
      <c r="P482" s="92"/>
      <c r="Q482" s="92"/>
      <c r="R482" s="92"/>
      <c r="S482" s="92"/>
      <c r="T482" s="93"/>
      <c r="U482" s="39"/>
      <c r="V482" s="39"/>
      <c r="W482" s="39"/>
      <c r="X482" s="39"/>
      <c r="Y482" s="39"/>
      <c r="Z482" s="39"/>
      <c r="AA482" s="39"/>
      <c r="AB482" s="39"/>
      <c r="AC482" s="39"/>
      <c r="AD482" s="39"/>
      <c r="AE482" s="39"/>
      <c r="AT482" s="18" t="s">
        <v>152</v>
      </c>
      <c r="AU482" s="18" t="s">
        <v>87</v>
      </c>
    </row>
    <row r="483" s="2" customFormat="1">
      <c r="A483" s="39"/>
      <c r="B483" s="40"/>
      <c r="C483" s="41"/>
      <c r="D483" s="248" t="s">
        <v>630</v>
      </c>
      <c r="E483" s="41"/>
      <c r="F483" s="249" t="s">
        <v>772</v>
      </c>
      <c r="G483" s="41"/>
      <c r="H483" s="41"/>
      <c r="I483" s="145"/>
      <c r="J483" s="41"/>
      <c r="K483" s="41"/>
      <c r="L483" s="45"/>
      <c r="M483" s="250"/>
      <c r="N483" s="251"/>
      <c r="O483" s="92"/>
      <c r="P483" s="92"/>
      <c r="Q483" s="92"/>
      <c r="R483" s="92"/>
      <c r="S483" s="92"/>
      <c r="T483" s="93"/>
      <c r="U483" s="39"/>
      <c r="V483" s="39"/>
      <c r="W483" s="39"/>
      <c r="X483" s="39"/>
      <c r="Y483" s="39"/>
      <c r="Z483" s="39"/>
      <c r="AA483" s="39"/>
      <c r="AB483" s="39"/>
      <c r="AC483" s="39"/>
      <c r="AD483" s="39"/>
      <c r="AE483" s="39"/>
      <c r="AT483" s="18" t="s">
        <v>630</v>
      </c>
      <c r="AU483" s="18" t="s">
        <v>87</v>
      </c>
    </row>
    <row r="484" s="14" customFormat="1">
      <c r="A484" s="14"/>
      <c r="B484" s="262"/>
      <c r="C484" s="263"/>
      <c r="D484" s="248" t="s">
        <v>154</v>
      </c>
      <c r="E484" s="264" t="s">
        <v>1</v>
      </c>
      <c r="F484" s="265" t="s">
        <v>779</v>
      </c>
      <c r="G484" s="263"/>
      <c r="H484" s="266">
        <v>22.629999999999999</v>
      </c>
      <c r="I484" s="267"/>
      <c r="J484" s="263"/>
      <c r="K484" s="263"/>
      <c r="L484" s="268"/>
      <c r="M484" s="269"/>
      <c r="N484" s="270"/>
      <c r="O484" s="270"/>
      <c r="P484" s="270"/>
      <c r="Q484" s="270"/>
      <c r="R484" s="270"/>
      <c r="S484" s="270"/>
      <c r="T484" s="271"/>
      <c r="U484" s="14"/>
      <c r="V484" s="14"/>
      <c r="W484" s="14"/>
      <c r="X484" s="14"/>
      <c r="Y484" s="14"/>
      <c r="Z484" s="14"/>
      <c r="AA484" s="14"/>
      <c r="AB484" s="14"/>
      <c r="AC484" s="14"/>
      <c r="AD484" s="14"/>
      <c r="AE484" s="14"/>
      <c r="AT484" s="272" t="s">
        <v>154</v>
      </c>
      <c r="AU484" s="272" t="s">
        <v>87</v>
      </c>
      <c r="AV484" s="14" t="s">
        <v>87</v>
      </c>
      <c r="AW484" s="14" t="s">
        <v>32</v>
      </c>
      <c r="AX484" s="14" t="s">
        <v>77</v>
      </c>
      <c r="AY484" s="272" t="s">
        <v>143</v>
      </c>
    </row>
    <row r="485" s="14" customFormat="1">
      <c r="A485" s="14"/>
      <c r="B485" s="262"/>
      <c r="C485" s="263"/>
      <c r="D485" s="248" t="s">
        <v>154</v>
      </c>
      <c r="E485" s="264" t="s">
        <v>1</v>
      </c>
      <c r="F485" s="265" t="s">
        <v>780</v>
      </c>
      <c r="G485" s="263"/>
      <c r="H485" s="266">
        <v>11.34</v>
      </c>
      <c r="I485" s="267"/>
      <c r="J485" s="263"/>
      <c r="K485" s="263"/>
      <c r="L485" s="268"/>
      <c r="M485" s="269"/>
      <c r="N485" s="270"/>
      <c r="O485" s="270"/>
      <c r="P485" s="270"/>
      <c r="Q485" s="270"/>
      <c r="R485" s="270"/>
      <c r="S485" s="270"/>
      <c r="T485" s="271"/>
      <c r="U485" s="14"/>
      <c r="V485" s="14"/>
      <c r="W485" s="14"/>
      <c r="X485" s="14"/>
      <c r="Y485" s="14"/>
      <c r="Z485" s="14"/>
      <c r="AA485" s="14"/>
      <c r="AB485" s="14"/>
      <c r="AC485" s="14"/>
      <c r="AD485" s="14"/>
      <c r="AE485" s="14"/>
      <c r="AT485" s="272" t="s">
        <v>154</v>
      </c>
      <c r="AU485" s="272" t="s">
        <v>87</v>
      </c>
      <c r="AV485" s="14" t="s">
        <v>87</v>
      </c>
      <c r="AW485" s="14" t="s">
        <v>32</v>
      </c>
      <c r="AX485" s="14" t="s">
        <v>77</v>
      </c>
      <c r="AY485" s="272" t="s">
        <v>143</v>
      </c>
    </row>
    <row r="486" s="14" customFormat="1">
      <c r="A486" s="14"/>
      <c r="B486" s="262"/>
      <c r="C486" s="263"/>
      <c r="D486" s="248" t="s">
        <v>154</v>
      </c>
      <c r="E486" s="264" t="s">
        <v>1</v>
      </c>
      <c r="F486" s="265" t="s">
        <v>781</v>
      </c>
      <c r="G486" s="263"/>
      <c r="H486" s="266">
        <v>17.199999999999999</v>
      </c>
      <c r="I486" s="267"/>
      <c r="J486" s="263"/>
      <c r="K486" s="263"/>
      <c r="L486" s="268"/>
      <c r="M486" s="269"/>
      <c r="N486" s="270"/>
      <c r="O486" s="270"/>
      <c r="P486" s="270"/>
      <c r="Q486" s="270"/>
      <c r="R486" s="270"/>
      <c r="S486" s="270"/>
      <c r="T486" s="271"/>
      <c r="U486" s="14"/>
      <c r="V486" s="14"/>
      <c r="W486" s="14"/>
      <c r="X486" s="14"/>
      <c r="Y486" s="14"/>
      <c r="Z486" s="14"/>
      <c r="AA486" s="14"/>
      <c r="AB486" s="14"/>
      <c r="AC486" s="14"/>
      <c r="AD486" s="14"/>
      <c r="AE486" s="14"/>
      <c r="AT486" s="272" t="s">
        <v>154</v>
      </c>
      <c r="AU486" s="272" t="s">
        <v>87</v>
      </c>
      <c r="AV486" s="14" t="s">
        <v>87</v>
      </c>
      <c r="AW486" s="14" t="s">
        <v>32</v>
      </c>
      <c r="AX486" s="14" t="s">
        <v>77</v>
      </c>
      <c r="AY486" s="272" t="s">
        <v>143</v>
      </c>
    </row>
    <row r="487" s="14" customFormat="1">
      <c r="A487" s="14"/>
      <c r="B487" s="262"/>
      <c r="C487" s="263"/>
      <c r="D487" s="248" t="s">
        <v>154</v>
      </c>
      <c r="E487" s="264" t="s">
        <v>1</v>
      </c>
      <c r="F487" s="265" t="s">
        <v>782</v>
      </c>
      <c r="G487" s="263"/>
      <c r="H487" s="266">
        <v>10.35</v>
      </c>
      <c r="I487" s="267"/>
      <c r="J487" s="263"/>
      <c r="K487" s="263"/>
      <c r="L487" s="268"/>
      <c r="M487" s="269"/>
      <c r="N487" s="270"/>
      <c r="O487" s="270"/>
      <c r="P487" s="270"/>
      <c r="Q487" s="270"/>
      <c r="R487" s="270"/>
      <c r="S487" s="270"/>
      <c r="T487" s="271"/>
      <c r="U487" s="14"/>
      <c r="V487" s="14"/>
      <c r="W487" s="14"/>
      <c r="X487" s="14"/>
      <c r="Y487" s="14"/>
      <c r="Z487" s="14"/>
      <c r="AA487" s="14"/>
      <c r="AB487" s="14"/>
      <c r="AC487" s="14"/>
      <c r="AD487" s="14"/>
      <c r="AE487" s="14"/>
      <c r="AT487" s="272" t="s">
        <v>154</v>
      </c>
      <c r="AU487" s="272" t="s">
        <v>87</v>
      </c>
      <c r="AV487" s="14" t="s">
        <v>87</v>
      </c>
      <c r="AW487" s="14" t="s">
        <v>32</v>
      </c>
      <c r="AX487" s="14" t="s">
        <v>77</v>
      </c>
      <c r="AY487" s="272" t="s">
        <v>143</v>
      </c>
    </row>
    <row r="488" s="15" customFormat="1">
      <c r="A488" s="15"/>
      <c r="B488" s="273"/>
      <c r="C488" s="274"/>
      <c r="D488" s="248" t="s">
        <v>154</v>
      </c>
      <c r="E488" s="275" t="s">
        <v>1</v>
      </c>
      <c r="F488" s="276" t="s">
        <v>189</v>
      </c>
      <c r="G488" s="274"/>
      <c r="H488" s="277">
        <v>61.520000000000003</v>
      </c>
      <c r="I488" s="278"/>
      <c r="J488" s="274"/>
      <c r="K488" s="274"/>
      <c r="L488" s="279"/>
      <c r="M488" s="280"/>
      <c r="N488" s="281"/>
      <c r="O488" s="281"/>
      <c r="P488" s="281"/>
      <c r="Q488" s="281"/>
      <c r="R488" s="281"/>
      <c r="S488" s="281"/>
      <c r="T488" s="282"/>
      <c r="U488" s="15"/>
      <c r="V488" s="15"/>
      <c r="W488" s="15"/>
      <c r="X488" s="15"/>
      <c r="Y488" s="15"/>
      <c r="Z488" s="15"/>
      <c r="AA488" s="15"/>
      <c r="AB488" s="15"/>
      <c r="AC488" s="15"/>
      <c r="AD488" s="15"/>
      <c r="AE488" s="15"/>
      <c r="AT488" s="283" t="s">
        <v>154</v>
      </c>
      <c r="AU488" s="283" t="s">
        <v>87</v>
      </c>
      <c r="AV488" s="15" t="s">
        <v>150</v>
      </c>
      <c r="AW488" s="15" t="s">
        <v>32</v>
      </c>
      <c r="AX488" s="15" t="s">
        <v>85</v>
      </c>
      <c r="AY488" s="283" t="s">
        <v>143</v>
      </c>
    </row>
    <row r="489" s="2" customFormat="1" ht="48" customHeight="1">
      <c r="A489" s="39"/>
      <c r="B489" s="40"/>
      <c r="C489" s="236" t="s">
        <v>783</v>
      </c>
      <c r="D489" s="236" t="s">
        <v>145</v>
      </c>
      <c r="E489" s="237" t="s">
        <v>784</v>
      </c>
      <c r="F489" s="238" t="s">
        <v>785</v>
      </c>
      <c r="G489" s="239" t="s">
        <v>176</v>
      </c>
      <c r="H489" s="240">
        <v>2.5699999999999998</v>
      </c>
      <c r="I489" s="241"/>
      <c r="J489" s="240">
        <f>ROUND(I489*H489,2)</f>
        <v>0</v>
      </c>
      <c r="K489" s="238" t="s">
        <v>149</v>
      </c>
      <c r="L489" s="45"/>
      <c r="M489" s="242" t="s">
        <v>1</v>
      </c>
      <c r="N489" s="243" t="s">
        <v>42</v>
      </c>
      <c r="O489" s="92"/>
      <c r="P489" s="244">
        <f>O489*H489</f>
        <v>0</v>
      </c>
      <c r="Q489" s="244">
        <v>0</v>
      </c>
      <c r="R489" s="244">
        <f>Q489*H489</f>
        <v>0</v>
      </c>
      <c r="S489" s="244">
        <v>0</v>
      </c>
      <c r="T489" s="245">
        <f>S489*H489</f>
        <v>0</v>
      </c>
      <c r="U489" s="39"/>
      <c r="V489" s="39"/>
      <c r="W489" s="39"/>
      <c r="X489" s="39"/>
      <c r="Y489" s="39"/>
      <c r="Z489" s="39"/>
      <c r="AA489" s="39"/>
      <c r="AB489" s="39"/>
      <c r="AC489" s="39"/>
      <c r="AD489" s="39"/>
      <c r="AE489" s="39"/>
      <c r="AR489" s="246" t="s">
        <v>282</v>
      </c>
      <c r="AT489" s="246" t="s">
        <v>145</v>
      </c>
      <c r="AU489" s="246" t="s">
        <v>87</v>
      </c>
      <c r="AY489" s="18" t="s">
        <v>143</v>
      </c>
      <c r="BE489" s="247">
        <f>IF(N489="základní",J489,0)</f>
        <v>0</v>
      </c>
      <c r="BF489" s="247">
        <f>IF(N489="snížená",J489,0)</f>
        <v>0</v>
      </c>
      <c r="BG489" s="247">
        <f>IF(N489="zákl. přenesená",J489,0)</f>
        <v>0</v>
      </c>
      <c r="BH489" s="247">
        <f>IF(N489="sníž. přenesená",J489,0)</f>
        <v>0</v>
      </c>
      <c r="BI489" s="247">
        <f>IF(N489="nulová",J489,0)</f>
        <v>0</v>
      </c>
      <c r="BJ489" s="18" t="s">
        <v>85</v>
      </c>
      <c r="BK489" s="247">
        <f>ROUND(I489*H489,2)</f>
        <v>0</v>
      </c>
      <c r="BL489" s="18" t="s">
        <v>282</v>
      </c>
      <c r="BM489" s="246" t="s">
        <v>786</v>
      </c>
    </row>
    <row r="490" s="2" customFormat="1">
      <c r="A490" s="39"/>
      <c r="B490" s="40"/>
      <c r="C490" s="41"/>
      <c r="D490" s="248" t="s">
        <v>152</v>
      </c>
      <c r="E490" s="41"/>
      <c r="F490" s="249" t="s">
        <v>660</v>
      </c>
      <c r="G490" s="41"/>
      <c r="H490" s="41"/>
      <c r="I490" s="145"/>
      <c r="J490" s="41"/>
      <c r="K490" s="41"/>
      <c r="L490" s="45"/>
      <c r="M490" s="250"/>
      <c r="N490" s="251"/>
      <c r="O490" s="92"/>
      <c r="P490" s="92"/>
      <c r="Q490" s="92"/>
      <c r="R490" s="92"/>
      <c r="S490" s="92"/>
      <c r="T490" s="93"/>
      <c r="U490" s="39"/>
      <c r="V490" s="39"/>
      <c r="W490" s="39"/>
      <c r="X490" s="39"/>
      <c r="Y490" s="39"/>
      <c r="Z490" s="39"/>
      <c r="AA490" s="39"/>
      <c r="AB490" s="39"/>
      <c r="AC490" s="39"/>
      <c r="AD490" s="39"/>
      <c r="AE490" s="39"/>
      <c r="AT490" s="18" t="s">
        <v>152</v>
      </c>
      <c r="AU490" s="18" t="s">
        <v>87</v>
      </c>
    </row>
    <row r="491" s="2" customFormat="1" ht="48" customHeight="1">
      <c r="A491" s="39"/>
      <c r="B491" s="40"/>
      <c r="C491" s="236" t="s">
        <v>787</v>
      </c>
      <c r="D491" s="236" t="s">
        <v>145</v>
      </c>
      <c r="E491" s="237" t="s">
        <v>788</v>
      </c>
      <c r="F491" s="238" t="s">
        <v>789</v>
      </c>
      <c r="G491" s="239" t="s">
        <v>176</v>
      </c>
      <c r="H491" s="240">
        <v>2.5699999999999998</v>
      </c>
      <c r="I491" s="241"/>
      <c r="J491" s="240">
        <f>ROUND(I491*H491,2)</f>
        <v>0</v>
      </c>
      <c r="K491" s="238" t="s">
        <v>149</v>
      </c>
      <c r="L491" s="45"/>
      <c r="M491" s="242" t="s">
        <v>1</v>
      </c>
      <c r="N491" s="243" t="s">
        <v>42</v>
      </c>
      <c r="O491" s="92"/>
      <c r="P491" s="244">
        <f>O491*H491</f>
        <v>0</v>
      </c>
      <c r="Q491" s="244">
        <v>0</v>
      </c>
      <c r="R491" s="244">
        <f>Q491*H491</f>
        <v>0</v>
      </c>
      <c r="S491" s="244">
        <v>0</v>
      </c>
      <c r="T491" s="245">
        <f>S491*H491</f>
        <v>0</v>
      </c>
      <c r="U491" s="39"/>
      <c r="V491" s="39"/>
      <c r="W491" s="39"/>
      <c r="X491" s="39"/>
      <c r="Y491" s="39"/>
      <c r="Z491" s="39"/>
      <c r="AA491" s="39"/>
      <c r="AB491" s="39"/>
      <c r="AC491" s="39"/>
      <c r="AD491" s="39"/>
      <c r="AE491" s="39"/>
      <c r="AR491" s="246" t="s">
        <v>282</v>
      </c>
      <c r="AT491" s="246" t="s">
        <v>145</v>
      </c>
      <c r="AU491" s="246" t="s">
        <v>87</v>
      </c>
      <c r="AY491" s="18" t="s">
        <v>143</v>
      </c>
      <c r="BE491" s="247">
        <f>IF(N491="základní",J491,0)</f>
        <v>0</v>
      </c>
      <c r="BF491" s="247">
        <f>IF(N491="snížená",J491,0)</f>
        <v>0</v>
      </c>
      <c r="BG491" s="247">
        <f>IF(N491="zákl. přenesená",J491,0)</f>
        <v>0</v>
      </c>
      <c r="BH491" s="247">
        <f>IF(N491="sníž. přenesená",J491,0)</f>
        <v>0</v>
      </c>
      <c r="BI491" s="247">
        <f>IF(N491="nulová",J491,0)</f>
        <v>0</v>
      </c>
      <c r="BJ491" s="18" t="s">
        <v>85</v>
      </c>
      <c r="BK491" s="247">
        <f>ROUND(I491*H491,2)</f>
        <v>0</v>
      </c>
      <c r="BL491" s="18" t="s">
        <v>282</v>
      </c>
      <c r="BM491" s="246" t="s">
        <v>790</v>
      </c>
    </row>
    <row r="492" s="2" customFormat="1">
      <c r="A492" s="39"/>
      <c r="B492" s="40"/>
      <c r="C492" s="41"/>
      <c r="D492" s="248" t="s">
        <v>152</v>
      </c>
      <c r="E492" s="41"/>
      <c r="F492" s="249" t="s">
        <v>660</v>
      </c>
      <c r="G492" s="41"/>
      <c r="H492" s="41"/>
      <c r="I492" s="145"/>
      <c r="J492" s="41"/>
      <c r="K492" s="41"/>
      <c r="L492" s="45"/>
      <c r="M492" s="250"/>
      <c r="N492" s="251"/>
      <c r="O492" s="92"/>
      <c r="P492" s="92"/>
      <c r="Q492" s="92"/>
      <c r="R492" s="92"/>
      <c r="S492" s="92"/>
      <c r="T492" s="93"/>
      <c r="U492" s="39"/>
      <c r="V492" s="39"/>
      <c r="W492" s="39"/>
      <c r="X492" s="39"/>
      <c r="Y492" s="39"/>
      <c r="Z492" s="39"/>
      <c r="AA492" s="39"/>
      <c r="AB492" s="39"/>
      <c r="AC492" s="39"/>
      <c r="AD492" s="39"/>
      <c r="AE492" s="39"/>
      <c r="AT492" s="18" t="s">
        <v>152</v>
      </c>
      <c r="AU492" s="18" t="s">
        <v>87</v>
      </c>
    </row>
    <row r="493" s="12" customFormat="1" ht="22.8" customHeight="1">
      <c r="A493" s="12"/>
      <c r="B493" s="220"/>
      <c r="C493" s="221"/>
      <c r="D493" s="222" t="s">
        <v>76</v>
      </c>
      <c r="E493" s="234" t="s">
        <v>791</v>
      </c>
      <c r="F493" s="234" t="s">
        <v>792</v>
      </c>
      <c r="G493" s="221"/>
      <c r="H493" s="221"/>
      <c r="I493" s="224"/>
      <c r="J493" s="235">
        <f>BK493</f>
        <v>0</v>
      </c>
      <c r="K493" s="221"/>
      <c r="L493" s="226"/>
      <c r="M493" s="227"/>
      <c r="N493" s="228"/>
      <c r="O493" s="228"/>
      <c r="P493" s="229">
        <f>SUM(P494:P504)</f>
        <v>0</v>
      </c>
      <c r="Q493" s="228"/>
      <c r="R493" s="229">
        <f>SUM(R494:R504)</f>
        <v>0.18928311069999998</v>
      </c>
      <c r="S493" s="228"/>
      <c r="T493" s="230">
        <f>SUM(T494:T504)</f>
        <v>0</v>
      </c>
      <c r="U493" s="12"/>
      <c r="V493" s="12"/>
      <c r="W493" s="12"/>
      <c r="X493" s="12"/>
      <c r="Y493" s="12"/>
      <c r="Z493" s="12"/>
      <c r="AA493" s="12"/>
      <c r="AB493" s="12"/>
      <c r="AC493" s="12"/>
      <c r="AD493" s="12"/>
      <c r="AE493" s="12"/>
      <c r="AR493" s="231" t="s">
        <v>87</v>
      </c>
      <c r="AT493" s="232" t="s">
        <v>76</v>
      </c>
      <c r="AU493" s="232" t="s">
        <v>85</v>
      </c>
      <c r="AY493" s="231" t="s">
        <v>143</v>
      </c>
      <c r="BK493" s="233">
        <f>SUM(BK494:BK504)</f>
        <v>0</v>
      </c>
    </row>
    <row r="494" s="2" customFormat="1" ht="24" customHeight="1">
      <c r="A494" s="39"/>
      <c r="B494" s="40"/>
      <c r="C494" s="236" t="s">
        <v>793</v>
      </c>
      <c r="D494" s="236" t="s">
        <v>145</v>
      </c>
      <c r="E494" s="237" t="s">
        <v>794</v>
      </c>
      <c r="F494" s="238" t="s">
        <v>795</v>
      </c>
      <c r="G494" s="239" t="s">
        <v>184</v>
      </c>
      <c r="H494" s="240">
        <v>0.89000000000000001</v>
      </c>
      <c r="I494" s="241"/>
      <c r="J494" s="240">
        <f>ROUND(I494*H494,2)</f>
        <v>0</v>
      </c>
      <c r="K494" s="238" t="s">
        <v>149</v>
      </c>
      <c r="L494" s="45"/>
      <c r="M494" s="242" t="s">
        <v>1</v>
      </c>
      <c r="N494" s="243" t="s">
        <v>42</v>
      </c>
      <c r="O494" s="92"/>
      <c r="P494" s="244">
        <f>O494*H494</f>
        <v>0</v>
      </c>
      <c r="Q494" s="244">
        <v>0.00016875000000000001</v>
      </c>
      <c r="R494" s="244">
        <f>Q494*H494</f>
        <v>0.00015018750000000001</v>
      </c>
      <c r="S494" s="244">
        <v>0</v>
      </c>
      <c r="T494" s="245">
        <f>S494*H494</f>
        <v>0</v>
      </c>
      <c r="U494" s="39"/>
      <c r="V494" s="39"/>
      <c r="W494" s="39"/>
      <c r="X494" s="39"/>
      <c r="Y494" s="39"/>
      <c r="Z494" s="39"/>
      <c r="AA494" s="39"/>
      <c r="AB494" s="39"/>
      <c r="AC494" s="39"/>
      <c r="AD494" s="39"/>
      <c r="AE494" s="39"/>
      <c r="AR494" s="246" t="s">
        <v>282</v>
      </c>
      <c r="AT494" s="246" t="s">
        <v>145</v>
      </c>
      <c r="AU494" s="246" t="s">
        <v>87</v>
      </c>
      <c r="AY494" s="18" t="s">
        <v>143</v>
      </c>
      <c r="BE494" s="247">
        <f>IF(N494="základní",J494,0)</f>
        <v>0</v>
      </c>
      <c r="BF494" s="247">
        <f>IF(N494="snížená",J494,0)</f>
        <v>0</v>
      </c>
      <c r="BG494" s="247">
        <f>IF(N494="zákl. přenesená",J494,0)</f>
        <v>0</v>
      </c>
      <c r="BH494" s="247">
        <f>IF(N494="sníž. přenesená",J494,0)</f>
        <v>0</v>
      </c>
      <c r="BI494" s="247">
        <f>IF(N494="nulová",J494,0)</f>
        <v>0</v>
      </c>
      <c r="BJ494" s="18" t="s">
        <v>85</v>
      </c>
      <c r="BK494" s="247">
        <f>ROUND(I494*H494,2)</f>
        <v>0</v>
      </c>
      <c r="BL494" s="18" t="s">
        <v>282</v>
      </c>
      <c r="BM494" s="246" t="s">
        <v>796</v>
      </c>
    </row>
    <row r="495" s="13" customFormat="1">
      <c r="A495" s="13"/>
      <c r="B495" s="252"/>
      <c r="C495" s="253"/>
      <c r="D495" s="248" t="s">
        <v>154</v>
      </c>
      <c r="E495" s="254" t="s">
        <v>1</v>
      </c>
      <c r="F495" s="255" t="s">
        <v>797</v>
      </c>
      <c r="G495" s="253"/>
      <c r="H495" s="254" t="s">
        <v>1</v>
      </c>
      <c r="I495" s="256"/>
      <c r="J495" s="253"/>
      <c r="K495" s="253"/>
      <c r="L495" s="257"/>
      <c r="M495" s="258"/>
      <c r="N495" s="259"/>
      <c r="O495" s="259"/>
      <c r="P495" s="259"/>
      <c r="Q495" s="259"/>
      <c r="R495" s="259"/>
      <c r="S495" s="259"/>
      <c r="T495" s="260"/>
      <c r="U495" s="13"/>
      <c r="V495" s="13"/>
      <c r="W495" s="13"/>
      <c r="X495" s="13"/>
      <c r="Y495" s="13"/>
      <c r="Z495" s="13"/>
      <c r="AA495" s="13"/>
      <c r="AB495" s="13"/>
      <c r="AC495" s="13"/>
      <c r="AD495" s="13"/>
      <c r="AE495" s="13"/>
      <c r="AT495" s="261" t="s">
        <v>154</v>
      </c>
      <c r="AU495" s="261" t="s">
        <v>87</v>
      </c>
      <c r="AV495" s="13" t="s">
        <v>85</v>
      </c>
      <c r="AW495" s="13" t="s">
        <v>32</v>
      </c>
      <c r="AX495" s="13" t="s">
        <v>77</v>
      </c>
      <c r="AY495" s="261" t="s">
        <v>143</v>
      </c>
    </row>
    <row r="496" s="14" customFormat="1">
      <c r="A496" s="14"/>
      <c r="B496" s="262"/>
      <c r="C496" s="263"/>
      <c r="D496" s="248" t="s">
        <v>154</v>
      </c>
      <c r="E496" s="264" t="s">
        <v>1</v>
      </c>
      <c r="F496" s="265" t="s">
        <v>798</v>
      </c>
      <c r="G496" s="263"/>
      <c r="H496" s="266">
        <v>0.89000000000000001</v>
      </c>
      <c r="I496" s="267"/>
      <c r="J496" s="263"/>
      <c r="K496" s="263"/>
      <c r="L496" s="268"/>
      <c r="M496" s="269"/>
      <c r="N496" s="270"/>
      <c r="O496" s="270"/>
      <c r="P496" s="270"/>
      <c r="Q496" s="270"/>
      <c r="R496" s="270"/>
      <c r="S496" s="270"/>
      <c r="T496" s="271"/>
      <c r="U496" s="14"/>
      <c r="V496" s="14"/>
      <c r="W496" s="14"/>
      <c r="X496" s="14"/>
      <c r="Y496" s="14"/>
      <c r="Z496" s="14"/>
      <c r="AA496" s="14"/>
      <c r="AB496" s="14"/>
      <c r="AC496" s="14"/>
      <c r="AD496" s="14"/>
      <c r="AE496" s="14"/>
      <c r="AT496" s="272" t="s">
        <v>154</v>
      </c>
      <c r="AU496" s="272" t="s">
        <v>87</v>
      </c>
      <c r="AV496" s="14" t="s">
        <v>87</v>
      </c>
      <c r="AW496" s="14" t="s">
        <v>32</v>
      </c>
      <c r="AX496" s="14" t="s">
        <v>85</v>
      </c>
      <c r="AY496" s="272" t="s">
        <v>143</v>
      </c>
    </row>
    <row r="497" s="2" customFormat="1" ht="36" customHeight="1">
      <c r="A497" s="39"/>
      <c r="B497" s="40"/>
      <c r="C497" s="236" t="s">
        <v>799</v>
      </c>
      <c r="D497" s="236" t="s">
        <v>145</v>
      </c>
      <c r="E497" s="237" t="s">
        <v>800</v>
      </c>
      <c r="F497" s="238" t="s">
        <v>801</v>
      </c>
      <c r="G497" s="239" t="s">
        <v>184</v>
      </c>
      <c r="H497" s="240">
        <v>237.63999999999999</v>
      </c>
      <c r="I497" s="241"/>
      <c r="J497" s="240">
        <f>ROUND(I497*H497,2)</f>
        <v>0</v>
      </c>
      <c r="K497" s="238" t="s">
        <v>149</v>
      </c>
      <c r="L497" s="45"/>
      <c r="M497" s="242" t="s">
        <v>1</v>
      </c>
      <c r="N497" s="243" t="s">
        <v>42</v>
      </c>
      <c r="O497" s="92"/>
      <c r="P497" s="244">
        <f>O497*H497</f>
        <v>0</v>
      </c>
      <c r="Q497" s="244">
        <v>0.00019588</v>
      </c>
      <c r="R497" s="244">
        <f>Q497*H497</f>
        <v>0.046548923199999995</v>
      </c>
      <c r="S497" s="244">
        <v>0</v>
      </c>
      <c r="T497" s="245">
        <f>S497*H497</f>
        <v>0</v>
      </c>
      <c r="U497" s="39"/>
      <c r="V497" s="39"/>
      <c r="W497" s="39"/>
      <c r="X497" s="39"/>
      <c r="Y497" s="39"/>
      <c r="Z497" s="39"/>
      <c r="AA497" s="39"/>
      <c r="AB497" s="39"/>
      <c r="AC497" s="39"/>
      <c r="AD497" s="39"/>
      <c r="AE497" s="39"/>
      <c r="AR497" s="246" t="s">
        <v>282</v>
      </c>
      <c r="AT497" s="246" t="s">
        <v>145</v>
      </c>
      <c r="AU497" s="246" t="s">
        <v>87</v>
      </c>
      <c r="AY497" s="18" t="s">
        <v>143</v>
      </c>
      <c r="BE497" s="247">
        <f>IF(N497="základní",J497,0)</f>
        <v>0</v>
      </c>
      <c r="BF497" s="247">
        <f>IF(N497="snížená",J497,0)</f>
        <v>0</v>
      </c>
      <c r="BG497" s="247">
        <f>IF(N497="zákl. přenesená",J497,0)</f>
        <v>0</v>
      </c>
      <c r="BH497" s="247">
        <f>IF(N497="sníž. přenesená",J497,0)</f>
        <v>0</v>
      </c>
      <c r="BI497" s="247">
        <f>IF(N497="nulová",J497,0)</f>
        <v>0</v>
      </c>
      <c r="BJ497" s="18" t="s">
        <v>85</v>
      </c>
      <c r="BK497" s="247">
        <f>ROUND(I497*H497,2)</f>
        <v>0</v>
      </c>
      <c r="BL497" s="18" t="s">
        <v>282</v>
      </c>
      <c r="BM497" s="246" t="s">
        <v>802</v>
      </c>
    </row>
    <row r="498" s="2" customFormat="1" ht="24" customHeight="1">
      <c r="A498" s="39"/>
      <c r="B498" s="40"/>
      <c r="C498" s="236" t="s">
        <v>803</v>
      </c>
      <c r="D498" s="236" t="s">
        <v>145</v>
      </c>
      <c r="E498" s="237" t="s">
        <v>804</v>
      </c>
      <c r="F498" s="238" t="s">
        <v>805</v>
      </c>
      <c r="G498" s="239" t="s">
        <v>184</v>
      </c>
      <c r="H498" s="240">
        <v>237.63999999999999</v>
      </c>
      <c r="I498" s="241"/>
      <c r="J498" s="240">
        <f>ROUND(I498*H498,2)</f>
        <v>0</v>
      </c>
      <c r="K498" s="238" t="s">
        <v>149</v>
      </c>
      <c r="L498" s="45"/>
      <c r="M498" s="242" t="s">
        <v>1</v>
      </c>
      <c r="N498" s="243" t="s">
        <v>42</v>
      </c>
      <c r="O498" s="92"/>
      <c r="P498" s="244">
        <f>O498*H498</f>
        <v>0</v>
      </c>
      <c r="Q498" s="244">
        <v>0.00059999999999999995</v>
      </c>
      <c r="R498" s="244">
        <f>Q498*H498</f>
        <v>0.14258399999999999</v>
      </c>
      <c r="S498" s="244">
        <v>0</v>
      </c>
      <c r="T498" s="245">
        <f>S498*H498</f>
        <v>0</v>
      </c>
      <c r="U498" s="39"/>
      <c r="V498" s="39"/>
      <c r="W498" s="39"/>
      <c r="X498" s="39"/>
      <c r="Y498" s="39"/>
      <c r="Z498" s="39"/>
      <c r="AA498" s="39"/>
      <c r="AB498" s="39"/>
      <c r="AC498" s="39"/>
      <c r="AD498" s="39"/>
      <c r="AE498" s="39"/>
      <c r="AR498" s="246" t="s">
        <v>282</v>
      </c>
      <c r="AT498" s="246" t="s">
        <v>145</v>
      </c>
      <c r="AU498" s="246" t="s">
        <v>87</v>
      </c>
      <c r="AY498" s="18" t="s">
        <v>143</v>
      </c>
      <c r="BE498" s="247">
        <f>IF(N498="základní",J498,0)</f>
        <v>0</v>
      </c>
      <c r="BF498" s="247">
        <f>IF(N498="snížená",J498,0)</f>
        <v>0</v>
      </c>
      <c r="BG498" s="247">
        <f>IF(N498="zákl. přenesená",J498,0)</f>
        <v>0</v>
      </c>
      <c r="BH498" s="247">
        <f>IF(N498="sníž. přenesená",J498,0)</f>
        <v>0</v>
      </c>
      <c r="BI498" s="247">
        <f>IF(N498="nulová",J498,0)</f>
        <v>0</v>
      </c>
      <c r="BJ498" s="18" t="s">
        <v>85</v>
      </c>
      <c r="BK498" s="247">
        <f>ROUND(I498*H498,2)</f>
        <v>0</v>
      </c>
      <c r="BL498" s="18" t="s">
        <v>282</v>
      </c>
      <c r="BM498" s="246" t="s">
        <v>806</v>
      </c>
    </row>
    <row r="499" s="14" customFormat="1">
      <c r="A499" s="14"/>
      <c r="B499" s="262"/>
      <c r="C499" s="263"/>
      <c r="D499" s="248" t="s">
        <v>154</v>
      </c>
      <c r="E499" s="264" t="s">
        <v>1</v>
      </c>
      <c r="F499" s="265" t="s">
        <v>807</v>
      </c>
      <c r="G499" s="263"/>
      <c r="H499" s="266">
        <v>51.200000000000003</v>
      </c>
      <c r="I499" s="267"/>
      <c r="J499" s="263"/>
      <c r="K499" s="263"/>
      <c r="L499" s="268"/>
      <c r="M499" s="269"/>
      <c r="N499" s="270"/>
      <c r="O499" s="270"/>
      <c r="P499" s="270"/>
      <c r="Q499" s="270"/>
      <c r="R499" s="270"/>
      <c r="S499" s="270"/>
      <c r="T499" s="271"/>
      <c r="U499" s="14"/>
      <c r="V499" s="14"/>
      <c r="W499" s="14"/>
      <c r="X499" s="14"/>
      <c r="Y499" s="14"/>
      <c r="Z499" s="14"/>
      <c r="AA499" s="14"/>
      <c r="AB499" s="14"/>
      <c r="AC499" s="14"/>
      <c r="AD499" s="14"/>
      <c r="AE499" s="14"/>
      <c r="AT499" s="272" t="s">
        <v>154</v>
      </c>
      <c r="AU499" s="272" t="s">
        <v>87</v>
      </c>
      <c r="AV499" s="14" t="s">
        <v>87</v>
      </c>
      <c r="AW499" s="14" t="s">
        <v>32</v>
      </c>
      <c r="AX499" s="14" t="s">
        <v>77</v>
      </c>
      <c r="AY499" s="272" t="s">
        <v>143</v>
      </c>
    </row>
    <row r="500" s="14" customFormat="1">
      <c r="A500" s="14"/>
      <c r="B500" s="262"/>
      <c r="C500" s="263"/>
      <c r="D500" s="248" t="s">
        <v>154</v>
      </c>
      <c r="E500" s="264" t="s">
        <v>1</v>
      </c>
      <c r="F500" s="265" t="s">
        <v>808</v>
      </c>
      <c r="G500" s="263"/>
      <c r="H500" s="266">
        <v>50.950000000000003</v>
      </c>
      <c r="I500" s="267"/>
      <c r="J500" s="263"/>
      <c r="K500" s="263"/>
      <c r="L500" s="268"/>
      <c r="M500" s="269"/>
      <c r="N500" s="270"/>
      <c r="O500" s="270"/>
      <c r="P500" s="270"/>
      <c r="Q500" s="270"/>
      <c r="R500" s="270"/>
      <c r="S500" s="270"/>
      <c r="T500" s="271"/>
      <c r="U500" s="14"/>
      <c r="V500" s="14"/>
      <c r="W500" s="14"/>
      <c r="X500" s="14"/>
      <c r="Y500" s="14"/>
      <c r="Z500" s="14"/>
      <c r="AA500" s="14"/>
      <c r="AB500" s="14"/>
      <c r="AC500" s="14"/>
      <c r="AD500" s="14"/>
      <c r="AE500" s="14"/>
      <c r="AT500" s="272" t="s">
        <v>154</v>
      </c>
      <c r="AU500" s="272" t="s">
        <v>87</v>
      </c>
      <c r="AV500" s="14" t="s">
        <v>87</v>
      </c>
      <c r="AW500" s="14" t="s">
        <v>32</v>
      </c>
      <c r="AX500" s="14" t="s">
        <v>77</v>
      </c>
      <c r="AY500" s="272" t="s">
        <v>143</v>
      </c>
    </row>
    <row r="501" s="14" customFormat="1">
      <c r="A501" s="14"/>
      <c r="B501" s="262"/>
      <c r="C501" s="263"/>
      <c r="D501" s="248" t="s">
        <v>154</v>
      </c>
      <c r="E501" s="264" t="s">
        <v>1</v>
      </c>
      <c r="F501" s="265" t="s">
        <v>809</v>
      </c>
      <c r="G501" s="263"/>
      <c r="H501" s="266">
        <v>59.07</v>
      </c>
      <c r="I501" s="267"/>
      <c r="J501" s="263"/>
      <c r="K501" s="263"/>
      <c r="L501" s="268"/>
      <c r="M501" s="269"/>
      <c r="N501" s="270"/>
      <c r="O501" s="270"/>
      <c r="P501" s="270"/>
      <c r="Q501" s="270"/>
      <c r="R501" s="270"/>
      <c r="S501" s="270"/>
      <c r="T501" s="271"/>
      <c r="U501" s="14"/>
      <c r="V501" s="14"/>
      <c r="W501" s="14"/>
      <c r="X501" s="14"/>
      <c r="Y501" s="14"/>
      <c r="Z501" s="14"/>
      <c r="AA501" s="14"/>
      <c r="AB501" s="14"/>
      <c r="AC501" s="14"/>
      <c r="AD501" s="14"/>
      <c r="AE501" s="14"/>
      <c r="AT501" s="272" t="s">
        <v>154</v>
      </c>
      <c r="AU501" s="272" t="s">
        <v>87</v>
      </c>
      <c r="AV501" s="14" t="s">
        <v>87</v>
      </c>
      <c r="AW501" s="14" t="s">
        <v>32</v>
      </c>
      <c r="AX501" s="14" t="s">
        <v>77</v>
      </c>
      <c r="AY501" s="272" t="s">
        <v>143</v>
      </c>
    </row>
    <row r="502" s="14" customFormat="1">
      <c r="A502" s="14"/>
      <c r="B502" s="262"/>
      <c r="C502" s="263"/>
      <c r="D502" s="248" t="s">
        <v>154</v>
      </c>
      <c r="E502" s="264" t="s">
        <v>1</v>
      </c>
      <c r="F502" s="265" t="s">
        <v>810</v>
      </c>
      <c r="G502" s="263"/>
      <c r="H502" s="266">
        <v>18.399999999999999</v>
      </c>
      <c r="I502" s="267"/>
      <c r="J502" s="263"/>
      <c r="K502" s="263"/>
      <c r="L502" s="268"/>
      <c r="M502" s="269"/>
      <c r="N502" s="270"/>
      <c r="O502" s="270"/>
      <c r="P502" s="270"/>
      <c r="Q502" s="270"/>
      <c r="R502" s="270"/>
      <c r="S502" s="270"/>
      <c r="T502" s="271"/>
      <c r="U502" s="14"/>
      <c r="V502" s="14"/>
      <c r="W502" s="14"/>
      <c r="X502" s="14"/>
      <c r="Y502" s="14"/>
      <c r="Z502" s="14"/>
      <c r="AA502" s="14"/>
      <c r="AB502" s="14"/>
      <c r="AC502" s="14"/>
      <c r="AD502" s="14"/>
      <c r="AE502" s="14"/>
      <c r="AT502" s="272" t="s">
        <v>154</v>
      </c>
      <c r="AU502" s="272" t="s">
        <v>87</v>
      </c>
      <c r="AV502" s="14" t="s">
        <v>87</v>
      </c>
      <c r="AW502" s="14" t="s">
        <v>32</v>
      </c>
      <c r="AX502" s="14" t="s">
        <v>77</v>
      </c>
      <c r="AY502" s="272" t="s">
        <v>143</v>
      </c>
    </row>
    <row r="503" s="14" customFormat="1">
      <c r="A503" s="14"/>
      <c r="B503" s="262"/>
      <c r="C503" s="263"/>
      <c r="D503" s="248" t="s">
        <v>154</v>
      </c>
      <c r="E503" s="264" t="s">
        <v>1</v>
      </c>
      <c r="F503" s="265" t="s">
        <v>811</v>
      </c>
      <c r="G503" s="263"/>
      <c r="H503" s="266">
        <v>58.020000000000003</v>
      </c>
      <c r="I503" s="267"/>
      <c r="J503" s="263"/>
      <c r="K503" s="263"/>
      <c r="L503" s="268"/>
      <c r="M503" s="269"/>
      <c r="N503" s="270"/>
      <c r="O503" s="270"/>
      <c r="P503" s="270"/>
      <c r="Q503" s="270"/>
      <c r="R503" s="270"/>
      <c r="S503" s="270"/>
      <c r="T503" s="271"/>
      <c r="U503" s="14"/>
      <c r="V503" s="14"/>
      <c r="W503" s="14"/>
      <c r="X503" s="14"/>
      <c r="Y503" s="14"/>
      <c r="Z503" s="14"/>
      <c r="AA503" s="14"/>
      <c r="AB503" s="14"/>
      <c r="AC503" s="14"/>
      <c r="AD503" s="14"/>
      <c r="AE503" s="14"/>
      <c r="AT503" s="272" t="s">
        <v>154</v>
      </c>
      <c r="AU503" s="272" t="s">
        <v>87</v>
      </c>
      <c r="AV503" s="14" t="s">
        <v>87</v>
      </c>
      <c r="AW503" s="14" t="s">
        <v>32</v>
      </c>
      <c r="AX503" s="14" t="s">
        <v>77</v>
      </c>
      <c r="AY503" s="272" t="s">
        <v>143</v>
      </c>
    </row>
    <row r="504" s="15" customFormat="1">
      <c r="A504" s="15"/>
      <c r="B504" s="273"/>
      <c r="C504" s="274"/>
      <c r="D504" s="248" t="s">
        <v>154</v>
      </c>
      <c r="E504" s="275" t="s">
        <v>1</v>
      </c>
      <c r="F504" s="276" t="s">
        <v>189</v>
      </c>
      <c r="G504" s="274"/>
      <c r="H504" s="277">
        <v>237.63999999999999</v>
      </c>
      <c r="I504" s="278"/>
      <c r="J504" s="274"/>
      <c r="K504" s="274"/>
      <c r="L504" s="279"/>
      <c r="M504" s="280"/>
      <c r="N504" s="281"/>
      <c r="O504" s="281"/>
      <c r="P504" s="281"/>
      <c r="Q504" s="281"/>
      <c r="R504" s="281"/>
      <c r="S504" s="281"/>
      <c r="T504" s="282"/>
      <c r="U504" s="15"/>
      <c r="V504" s="15"/>
      <c r="W504" s="15"/>
      <c r="X504" s="15"/>
      <c r="Y504" s="15"/>
      <c r="Z504" s="15"/>
      <c r="AA504" s="15"/>
      <c r="AB504" s="15"/>
      <c r="AC504" s="15"/>
      <c r="AD504" s="15"/>
      <c r="AE504" s="15"/>
      <c r="AT504" s="283" t="s">
        <v>154</v>
      </c>
      <c r="AU504" s="283" t="s">
        <v>87</v>
      </c>
      <c r="AV504" s="15" t="s">
        <v>150</v>
      </c>
      <c r="AW504" s="15" t="s">
        <v>32</v>
      </c>
      <c r="AX504" s="15" t="s">
        <v>85</v>
      </c>
      <c r="AY504" s="283" t="s">
        <v>143</v>
      </c>
    </row>
    <row r="505" s="12" customFormat="1" ht="22.8" customHeight="1">
      <c r="A505" s="12"/>
      <c r="B505" s="220"/>
      <c r="C505" s="221"/>
      <c r="D505" s="222" t="s">
        <v>76</v>
      </c>
      <c r="E505" s="234" t="s">
        <v>812</v>
      </c>
      <c r="F505" s="234" t="s">
        <v>813</v>
      </c>
      <c r="G505" s="221"/>
      <c r="H505" s="221"/>
      <c r="I505" s="224"/>
      <c r="J505" s="235">
        <f>BK505</f>
        <v>0</v>
      </c>
      <c r="K505" s="221"/>
      <c r="L505" s="226"/>
      <c r="M505" s="227"/>
      <c r="N505" s="228"/>
      <c r="O505" s="228"/>
      <c r="P505" s="229">
        <f>SUM(P506:P520)</f>
        <v>0</v>
      </c>
      <c r="Q505" s="228"/>
      <c r="R505" s="229">
        <f>SUM(R506:R520)</f>
        <v>0.36821574400000001</v>
      </c>
      <c r="S505" s="228"/>
      <c r="T505" s="230">
        <f>SUM(T506:T520)</f>
        <v>0.10069729999999999</v>
      </c>
      <c r="U505" s="12"/>
      <c r="V505" s="12"/>
      <c r="W505" s="12"/>
      <c r="X505" s="12"/>
      <c r="Y505" s="12"/>
      <c r="Z505" s="12"/>
      <c r="AA505" s="12"/>
      <c r="AB505" s="12"/>
      <c r="AC505" s="12"/>
      <c r="AD505" s="12"/>
      <c r="AE505" s="12"/>
      <c r="AR505" s="231" t="s">
        <v>87</v>
      </c>
      <c r="AT505" s="232" t="s">
        <v>76</v>
      </c>
      <c r="AU505" s="232" t="s">
        <v>85</v>
      </c>
      <c r="AY505" s="231" t="s">
        <v>143</v>
      </c>
      <c r="BK505" s="233">
        <f>SUM(BK506:BK520)</f>
        <v>0</v>
      </c>
    </row>
    <row r="506" s="2" customFormat="1" ht="16.5" customHeight="1">
      <c r="A506" s="39"/>
      <c r="B506" s="40"/>
      <c r="C506" s="236" t="s">
        <v>814</v>
      </c>
      <c r="D506" s="236" t="s">
        <v>145</v>
      </c>
      <c r="E506" s="237" t="s">
        <v>815</v>
      </c>
      <c r="F506" s="238" t="s">
        <v>816</v>
      </c>
      <c r="G506" s="239" t="s">
        <v>184</v>
      </c>
      <c r="H506" s="240">
        <v>324.82999999999998</v>
      </c>
      <c r="I506" s="241"/>
      <c r="J506" s="240">
        <f>ROUND(I506*H506,2)</f>
        <v>0</v>
      </c>
      <c r="K506" s="238" t="s">
        <v>149</v>
      </c>
      <c r="L506" s="45"/>
      <c r="M506" s="242" t="s">
        <v>1</v>
      </c>
      <c r="N506" s="243" t="s">
        <v>42</v>
      </c>
      <c r="O506" s="92"/>
      <c r="P506" s="244">
        <f>O506*H506</f>
        <v>0</v>
      </c>
      <c r="Q506" s="244">
        <v>0.001</v>
      </c>
      <c r="R506" s="244">
        <f>Q506*H506</f>
        <v>0.32483000000000001</v>
      </c>
      <c r="S506" s="244">
        <v>0.00031</v>
      </c>
      <c r="T506" s="245">
        <f>S506*H506</f>
        <v>0.10069729999999999</v>
      </c>
      <c r="U506" s="39"/>
      <c r="V506" s="39"/>
      <c r="W506" s="39"/>
      <c r="X506" s="39"/>
      <c r="Y506" s="39"/>
      <c r="Z506" s="39"/>
      <c r="AA506" s="39"/>
      <c r="AB506" s="39"/>
      <c r="AC506" s="39"/>
      <c r="AD506" s="39"/>
      <c r="AE506" s="39"/>
      <c r="AR506" s="246" t="s">
        <v>282</v>
      </c>
      <c r="AT506" s="246" t="s">
        <v>145</v>
      </c>
      <c r="AU506" s="246" t="s">
        <v>87</v>
      </c>
      <c r="AY506" s="18" t="s">
        <v>143</v>
      </c>
      <c r="BE506" s="247">
        <f>IF(N506="základní",J506,0)</f>
        <v>0</v>
      </c>
      <c r="BF506" s="247">
        <f>IF(N506="snížená",J506,0)</f>
        <v>0</v>
      </c>
      <c r="BG506" s="247">
        <f>IF(N506="zákl. přenesená",J506,0)</f>
        <v>0</v>
      </c>
      <c r="BH506" s="247">
        <f>IF(N506="sníž. přenesená",J506,0)</f>
        <v>0</v>
      </c>
      <c r="BI506" s="247">
        <f>IF(N506="nulová",J506,0)</f>
        <v>0</v>
      </c>
      <c r="BJ506" s="18" t="s">
        <v>85</v>
      </c>
      <c r="BK506" s="247">
        <f>ROUND(I506*H506,2)</f>
        <v>0</v>
      </c>
      <c r="BL506" s="18" t="s">
        <v>282</v>
      </c>
      <c r="BM506" s="246" t="s">
        <v>817</v>
      </c>
    </row>
    <row r="507" s="2" customFormat="1">
      <c r="A507" s="39"/>
      <c r="B507" s="40"/>
      <c r="C507" s="41"/>
      <c r="D507" s="248" t="s">
        <v>152</v>
      </c>
      <c r="E507" s="41"/>
      <c r="F507" s="249" t="s">
        <v>818</v>
      </c>
      <c r="G507" s="41"/>
      <c r="H507" s="41"/>
      <c r="I507" s="145"/>
      <c r="J507" s="41"/>
      <c r="K507" s="41"/>
      <c r="L507" s="45"/>
      <c r="M507" s="250"/>
      <c r="N507" s="251"/>
      <c r="O507" s="92"/>
      <c r="P507" s="92"/>
      <c r="Q507" s="92"/>
      <c r="R507" s="92"/>
      <c r="S507" s="92"/>
      <c r="T507" s="93"/>
      <c r="U507" s="39"/>
      <c r="V507" s="39"/>
      <c r="W507" s="39"/>
      <c r="X507" s="39"/>
      <c r="Y507" s="39"/>
      <c r="Z507" s="39"/>
      <c r="AA507" s="39"/>
      <c r="AB507" s="39"/>
      <c r="AC507" s="39"/>
      <c r="AD507" s="39"/>
      <c r="AE507" s="39"/>
      <c r="AT507" s="18" t="s">
        <v>152</v>
      </c>
      <c r="AU507" s="18" t="s">
        <v>87</v>
      </c>
    </row>
    <row r="508" s="13" customFormat="1">
      <c r="A508" s="13"/>
      <c r="B508" s="252"/>
      <c r="C508" s="253"/>
      <c r="D508" s="248" t="s">
        <v>154</v>
      </c>
      <c r="E508" s="254" t="s">
        <v>1</v>
      </c>
      <c r="F508" s="255" t="s">
        <v>819</v>
      </c>
      <c r="G508" s="253"/>
      <c r="H508" s="254" t="s">
        <v>1</v>
      </c>
      <c r="I508" s="256"/>
      <c r="J508" s="253"/>
      <c r="K508" s="253"/>
      <c r="L508" s="257"/>
      <c r="M508" s="258"/>
      <c r="N508" s="259"/>
      <c r="O508" s="259"/>
      <c r="P508" s="259"/>
      <c r="Q508" s="259"/>
      <c r="R508" s="259"/>
      <c r="S508" s="259"/>
      <c r="T508" s="260"/>
      <c r="U508" s="13"/>
      <c r="V508" s="13"/>
      <c r="W508" s="13"/>
      <c r="X508" s="13"/>
      <c r="Y508" s="13"/>
      <c r="Z508" s="13"/>
      <c r="AA508" s="13"/>
      <c r="AB508" s="13"/>
      <c r="AC508" s="13"/>
      <c r="AD508" s="13"/>
      <c r="AE508" s="13"/>
      <c r="AT508" s="261" t="s">
        <v>154</v>
      </c>
      <c r="AU508" s="261" t="s">
        <v>87</v>
      </c>
      <c r="AV508" s="13" t="s">
        <v>85</v>
      </c>
      <c r="AW508" s="13" t="s">
        <v>32</v>
      </c>
      <c r="AX508" s="13" t="s">
        <v>77</v>
      </c>
      <c r="AY508" s="261" t="s">
        <v>143</v>
      </c>
    </row>
    <row r="509" s="14" customFormat="1">
      <c r="A509" s="14"/>
      <c r="B509" s="262"/>
      <c r="C509" s="263"/>
      <c r="D509" s="248" t="s">
        <v>154</v>
      </c>
      <c r="E509" s="264" t="s">
        <v>1</v>
      </c>
      <c r="F509" s="265" t="s">
        <v>820</v>
      </c>
      <c r="G509" s="263"/>
      <c r="H509" s="266">
        <v>324.82999999999998</v>
      </c>
      <c r="I509" s="267"/>
      <c r="J509" s="263"/>
      <c r="K509" s="263"/>
      <c r="L509" s="268"/>
      <c r="M509" s="269"/>
      <c r="N509" s="270"/>
      <c r="O509" s="270"/>
      <c r="P509" s="270"/>
      <c r="Q509" s="270"/>
      <c r="R509" s="270"/>
      <c r="S509" s="270"/>
      <c r="T509" s="271"/>
      <c r="U509" s="14"/>
      <c r="V509" s="14"/>
      <c r="W509" s="14"/>
      <c r="X509" s="14"/>
      <c r="Y509" s="14"/>
      <c r="Z509" s="14"/>
      <c r="AA509" s="14"/>
      <c r="AB509" s="14"/>
      <c r="AC509" s="14"/>
      <c r="AD509" s="14"/>
      <c r="AE509" s="14"/>
      <c r="AT509" s="272" t="s">
        <v>154</v>
      </c>
      <c r="AU509" s="272" t="s">
        <v>87</v>
      </c>
      <c r="AV509" s="14" t="s">
        <v>87</v>
      </c>
      <c r="AW509" s="14" t="s">
        <v>32</v>
      </c>
      <c r="AX509" s="14" t="s">
        <v>85</v>
      </c>
      <c r="AY509" s="272" t="s">
        <v>143</v>
      </c>
    </row>
    <row r="510" s="2" customFormat="1" ht="24" customHeight="1">
      <c r="A510" s="39"/>
      <c r="B510" s="40"/>
      <c r="C510" s="236" t="s">
        <v>821</v>
      </c>
      <c r="D510" s="236" t="s">
        <v>145</v>
      </c>
      <c r="E510" s="237" t="s">
        <v>822</v>
      </c>
      <c r="F510" s="238" t="s">
        <v>823</v>
      </c>
      <c r="G510" s="239" t="s">
        <v>184</v>
      </c>
      <c r="H510" s="240">
        <v>87.189999999999998</v>
      </c>
      <c r="I510" s="241"/>
      <c r="J510" s="240">
        <f>ROUND(I510*H510,2)</f>
        <v>0</v>
      </c>
      <c r="K510" s="238" t="s">
        <v>149</v>
      </c>
      <c r="L510" s="45"/>
      <c r="M510" s="242" t="s">
        <v>1</v>
      </c>
      <c r="N510" s="243" t="s">
        <v>42</v>
      </c>
      <c r="O510" s="92"/>
      <c r="P510" s="244">
        <f>O510*H510</f>
        <v>0</v>
      </c>
      <c r="Q510" s="244">
        <v>0.00020120000000000001</v>
      </c>
      <c r="R510" s="244">
        <f>Q510*H510</f>
        <v>0.017542628000000001</v>
      </c>
      <c r="S510" s="244">
        <v>0</v>
      </c>
      <c r="T510" s="245">
        <f>S510*H510</f>
        <v>0</v>
      </c>
      <c r="U510" s="39"/>
      <c r="V510" s="39"/>
      <c r="W510" s="39"/>
      <c r="X510" s="39"/>
      <c r="Y510" s="39"/>
      <c r="Z510" s="39"/>
      <c r="AA510" s="39"/>
      <c r="AB510" s="39"/>
      <c r="AC510" s="39"/>
      <c r="AD510" s="39"/>
      <c r="AE510" s="39"/>
      <c r="AR510" s="246" t="s">
        <v>282</v>
      </c>
      <c r="AT510" s="246" t="s">
        <v>145</v>
      </c>
      <c r="AU510" s="246" t="s">
        <v>87</v>
      </c>
      <c r="AY510" s="18" t="s">
        <v>143</v>
      </c>
      <c r="BE510" s="247">
        <f>IF(N510="základní",J510,0)</f>
        <v>0</v>
      </c>
      <c r="BF510" s="247">
        <f>IF(N510="snížená",J510,0)</f>
        <v>0</v>
      </c>
      <c r="BG510" s="247">
        <f>IF(N510="zákl. přenesená",J510,0)</f>
        <v>0</v>
      </c>
      <c r="BH510" s="247">
        <f>IF(N510="sníž. přenesená",J510,0)</f>
        <v>0</v>
      </c>
      <c r="BI510" s="247">
        <f>IF(N510="nulová",J510,0)</f>
        <v>0</v>
      </c>
      <c r="BJ510" s="18" t="s">
        <v>85</v>
      </c>
      <c r="BK510" s="247">
        <f>ROUND(I510*H510,2)</f>
        <v>0</v>
      </c>
      <c r="BL510" s="18" t="s">
        <v>282</v>
      </c>
      <c r="BM510" s="246" t="s">
        <v>824</v>
      </c>
    </row>
    <row r="511" s="13" customFormat="1">
      <c r="A511" s="13"/>
      <c r="B511" s="252"/>
      <c r="C511" s="253"/>
      <c r="D511" s="248" t="s">
        <v>154</v>
      </c>
      <c r="E511" s="254" t="s">
        <v>1</v>
      </c>
      <c r="F511" s="255" t="s">
        <v>825</v>
      </c>
      <c r="G511" s="253"/>
      <c r="H511" s="254" t="s">
        <v>1</v>
      </c>
      <c r="I511" s="256"/>
      <c r="J511" s="253"/>
      <c r="K511" s="253"/>
      <c r="L511" s="257"/>
      <c r="M511" s="258"/>
      <c r="N511" s="259"/>
      <c r="O511" s="259"/>
      <c r="P511" s="259"/>
      <c r="Q511" s="259"/>
      <c r="R511" s="259"/>
      <c r="S511" s="259"/>
      <c r="T511" s="260"/>
      <c r="U511" s="13"/>
      <c r="V511" s="13"/>
      <c r="W511" s="13"/>
      <c r="X511" s="13"/>
      <c r="Y511" s="13"/>
      <c r="Z511" s="13"/>
      <c r="AA511" s="13"/>
      <c r="AB511" s="13"/>
      <c r="AC511" s="13"/>
      <c r="AD511" s="13"/>
      <c r="AE511" s="13"/>
      <c r="AT511" s="261" t="s">
        <v>154</v>
      </c>
      <c r="AU511" s="261" t="s">
        <v>87</v>
      </c>
      <c r="AV511" s="13" t="s">
        <v>85</v>
      </c>
      <c r="AW511" s="13" t="s">
        <v>32</v>
      </c>
      <c r="AX511" s="13" t="s">
        <v>77</v>
      </c>
      <c r="AY511" s="261" t="s">
        <v>143</v>
      </c>
    </row>
    <row r="512" s="14" customFormat="1">
      <c r="A512" s="14"/>
      <c r="B512" s="262"/>
      <c r="C512" s="263"/>
      <c r="D512" s="248" t="s">
        <v>154</v>
      </c>
      <c r="E512" s="264" t="s">
        <v>1</v>
      </c>
      <c r="F512" s="265" t="s">
        <v>820</v>
      </c>
      <c r="G512" s="263"/>
      <c r="H512" s="266">
        <v>324.82999999999998</v>
      </c>
      <c r="I512" s="267"/>
      <c r="J512" s="263"/>
      <c r="K512" s="263"/>
      <c r="L512" s="268"/>
      <c r="M512" s="269"/>
      <c r="N512" s="270"/>
      <c r="O512" s="270"/>
      <c r="P512" s="270"/>
      <c r="Q512" s="270"/>
      <c r="R512" s="270"/>
      <c r="S512" s="270"/>
      <c r="T512" s="271"/>
      <c r="U512" s="14"/>
      <c r="V512" s="14"/>
      <c r="W512" s="14"/>
      <c r="X512" s="14"/>
      <c r="Y512" s="14"/>
      <c r="Z512" s="14"/>
      <c r="AA512" s="14"/>
      <c r="AB512" s="14"/>
      <c r="AC512" s="14"/>
      <c r="AD512" s="14"/>
      <c r="AE512" s="14"/>
      <c r="AT512" s="272" t="s">
        <v>154</v>
      </c>
      <c r="AU512" s="272" t="s">
        <v>87</v>
      </c>
      <c r="AV512" s="14" t="s">
        <v>87</v>
      </c>
      <c r="AW512" s="14" t="s">
        <v>32</v>
      </c>
      <c r="AX512" s="14" t="s">
        <v>77</v>
      </c>
      <c r="AY512" s="272" t="s">
        <v>143</v>
      </c>
    </row>
    <row r="513" s="13" customFormat="1">
      <c r="A513" s="13"/>
      <c r="B513" s="252"/>
      <c r="C513" s="253"/>
      <c r="D513" s="248" t="s">
        <v>154</v>
      </c>
      <c r="E513" s="254" t="s">
        <v>1</v>
      </c>
      <c r="F513" s="255" t="s">
        <v>826</v>
      </c>
      <c r="G513" s="253"/>
      <c r="H513" s="254" t="s">
        <v>1</v>
      </c>
      <c r="I513" s="256"/>
      <c r="J513" s="253"/>
      <c r="K513" s="253"/>
      <c r="L513" s="257"/>
      <c r="M513" s="258"/>
      <c r="N513" s="259"/>
      <c r="O513" s="259"/>
      <c r="P513" s="259"/>
      <c r="Q513" s="259"/>
      <c r="R513" s="259"/>
      <c r="S513" s="259"/>
      <c r="T513" s="260"/>
      <c r="U513" s="13"/>
      <c r="V513" s="13"/>
      <c r="W513" s="13"/>
      <c r="X513" s="13"/>
      <c r="Y513" s="13"/>
      <c r="Z513" s="13"/>
      <c r="AA513" s="13"/>
      <c r="AB513" s="13"/>
      <c r="AC513" s="13"/>
      <c r="AD513" s="13"/>
      <c r="AE513" s="13"/>
      <c r="AT513" s="261" t="s">
        <v>154</v>
      </c>
      <c r="AU513" s="261" t="s">
        <v>87</v>
      </c>
      <c r="AV513" s="13" t="s">
        <v>85</v>
      </c>
      <c r="AW513" s="13" t="s">
        <v>32</v>
      </c>
      <c r="AX513" s="13" t="s">
        <v>77</v>
      </c>
      <c r="AY513" s="261" t="s">
        <v>143</v>
      </c>
    </row>
    <row r="514" s="14" customFormat="1">
      <c r="A514" s="14"/>
      <c r="B514" s="262"/>
      <c r="C514" s="263"/>
      <c r="D514" s="248" t="s">
        <v>154</v>
      </c>
      <c r="E514" s="264" t="s">
        <v>1</v>
      </c>
      <c r="F514" s="265" t="s">
        <v>827</v>
      </c>
      <c r="G514" s="263"/>
      <c r="H514" s="266">
        <v>-237.63999999999999</v>
      </c>
      <c r="I514" s="267"/>
      <c r="J514" s="263"/>
      <c r="K514" s="263"/>
      <c r="L514" s="268"/>
      <c r="M514" s="269"/>
      <c r="N514" s="270"/>
      <c r="O514" s="270"/>
      <c r="P514" s="270"/>
      <c r="Q514" s="270"/>
      <c r="R514" s="270"/>
      <c r="S514" s="270"/>
      <c r="T514" s="271"/>
      <c r="U514" s="14"/>
      <c r="V514" s="14"/>
      <c r="W514" s="14"/>
      <c r="X514" s="14"/>
      <c r="Y514" s="14"/>
      <c r="Z514" s="14"/>
      <c r="AA514" s="14"/>
      <c r="AB514" s="14"/>
      <c r="AC514" s="14"/>
      <c r="AD514" s="14"/>
      <c r="AE514" s="14"/>
      <c r="AT514" s="272" t="s">
        <v>154</v>
      </c>
      <c r="AU514" s="272" t="s">
        <v>87</v>
      </c>
      <c r="AV514" s="14" t="s">
        <v>87</v>
      </c>
      <c r="AW514" s="14" t="s">
        <v>32</v>
      </c>
      <c r="AX514" s="14" t="s">
        <v>77</v>
      </c>
      <c r="AY514" s="272" t="s">
        <v>143</v>
      </c>
    </row>
    <row r="515" s="15" customFormat="1">
      <c r="A515" s="15"/>
      <c r="B515" s="273"/>
      <c r="C515" s="274"/>
      <c r="D515" s="248" t="s">
        <v>154</v>
      </c>
      <c r="E515" s="275" t="s">
        <v>1</v>
      </c>
      <c r="F515" s="276" t="s">
        <v>189</v>
      </c>
      <c r="G515" s="274"/>
      <c r="H515" s="277">
        <v>87.189999999999998</v>
      </c>
      <c r="I515" s="278"/>
      <c r="J515" s="274"/>
      <c r="K515" s="274"/>
      <c r="L515" s="279"/>
      <c r="M515" s="280"/>
      <c r="N515" s="281"/>
      <c r="O515" s="281"/>
      <c r="P515" s="281"/>
      <c r="Q515" s="281"/>
      <c r="R515" s="281"/>
      <c r="S515" s="281"/>
      <c r="T515" s="282"/>
      <c r="U515" s="15"/>
      <c r="V515" s="15"/>
      <c r="W515" s="15"/>
      <c r="X515" s="15"/>
      <c r="Y515" s="15"/>
      <c r="Z515" s="15"/>
      <c r="AA515" s="15"/>
      <c r="AB515" s="15"/>
      <c r="AC515" s="15"/>
      <c r="AD515" s="15"/>
      <c r="AE515" s="15"/>
      <c r="AT515" s="283" t="s">
        <v>154</v>
      </c>
      <c r="AU515" s="283" t="s">
        <v>87</v>
      </c>
      <c r="AV515" s="15" t="s">
        <v>150</v>
      </c>
      <c r="AW515" s="15" t="s">
        <v>32</v>
      </c>
      <c r="AX515" s="15" t="s">
        <v>85</v>
      </c>
      <c r="AY515" s="283" t="s">
        <v>143</v>
      </c>
    </row>
    <row r="516" s="2" customFormat="1" ht="36" customHeight="1">
      <c r="A516" s="39"/>
      <c r="B516" s="40"/>
      <c r="C516" s="236" t="s">
        <v>828</v>
      </c>
      <c r="D516" s="236" t="s">
        <v>145</v>
      </c>
      <c r="E516" s="237" t="s">
        <v>829</v>
      </c>
      <c r="F516" s="238" t="s">
        <v>830</v>
      </c>
      <c r="G516" s="239" t="s">
        <v>184</v>
      </c>
      <c r="H516" s="240">
        <v>87.189999999999998</v>
      </c>
      <c r="I516" s="241"/>
      <c r="J516" s="240">
        <f>ROUND(I516*H516,2)</f>
        <v>0</v>
      </c>
      <c r="K516" s="238" t="s">
        <v>149</v>
      </c>
      <c r="L516" s="45"/>
      <c r="M516" s="242" t="s">
        <v>1</v>
      </c>
      <c r="N516" s="243" t="s">
        <v>42</v>
      </c>
      <c r="O516" s="92"/>
      <c r="P516" s="244">
        <f>O516*H516</f>
        <v>0</v>
      </c>
      <c r="Q516" s="244">
        <v>0.00028600000000000001</v>
      </c>
      <c r="R516" s="244">
        <f>Q516*H516</f>
        <v>0.024936340000000001</v>
      </c>
      <c r="S516" s="244">
        <v>0</v>
      </c>
      <c r="T516" s="245">
        <f>S516*H516</f>
        <v>0</v>
      </c>
      <c r="U516" s="39"/>
      <c r="V516" s="39"/>
      <c r="W516" s="39"/>
      <c r="X516" s="39"/>
      <c r="Y516" s="39"/>
      <c r="Z516" s="39"/>
      <c r="AA516" s="39"/>
      <c r="AB516" s="39"/>
      <c r="AC516" s="39"/>
      <c r="AD516" s="39"/>
      <c r="AE516" s="39"/>
      <c r="AR516" s="246" t="s">
        <v>282</v>
      </c>
      <c r="AT516" s="246" t="s">
        <v>145</v>
      </c>
      <c r="AU516" s="246" t="s">
        <v>87</v>
      </c>
      <c r="AY516" s="18" t="s">
        <v>143</v>
      </c>
      <c r="BE516" s="247">
        <f>IF(N516="základní",J516,0)</f>
        <v>0</v>
      </c>
      <c r="BF516" s="247">
        <f>IF(N516="snížená",J516,0)</f>
        <v>0</v>
      </c>
      <c r="BG516" s="247">
        <f>IF(N516="zákl. přenesená",J516,0)</f>
        <v>0</v>
      </c>
      <c r="BH516" s="247">
        <f>IF(N516="sníž. přenesená",J516,0)</f>
        <v>0</v>
      </c>
      <c r="BI516" s="247">
        <f>IF(N516="nulová",J516,0)</f>
        <v>0</v>
      </c>
      <c r="BJ516" s="18" t="s">
        <v>85</v>
      </c>
      <c r="BK516" s="247">
        <f>ROUND(I516*H516,2)</f>
        <v>0</v>
      </c>
      <c r="BL516" s="18" t="s">
        <v>282</v>
      </c>
      <c r="BM516" s="246" t="s">
        <v>831</v>
      </c>
    </row>
    <row r="517" s="13" customFormat="1">
      <c r="A517" s="13"/>
      <c r="B517" s="252"/>
      <c r="C517" s="253"/>
      <c r="D517" s="248" t="s">
        <v>154</v>
      </c>
      <c r="E517" s="254" t="s">
        <v>1</v>
      </c>
      <c r="F517" s="255" t="s">
        <v>832</v>
      </c>
      <c r="G517" s="253"/>
      <c r="H517" s="254" t="s">
        <v>1</v>
      </c>
      <c r="I517" s="256"/>
      <c r="J517" s="253"/>
      <c r="K517" s="253"/>
      <c r="L517" s="257"/>
      <c r="M517" s="258"/>
      <c r="N517" s="259"/>
      <c r="O517" s="259"/>
      <c r="P517" s="259"/>
      <c r="Q517" s="259"/>
      <c r="R517" s="259"/>
      <c r="S517" s="259"/>
      <c r="T517" s="260"/>
      <c r="U517" s="13"/>
      <c r="V517" s="13"/>
      <c r="W517" s="13"/>
      <c r="X517" s="13"/>
      <c r="Y517" s="13"/>
      <c r="Z517" s="13"/>
      <c r="AA517" s="13"/>
      <c r="AB517" s="13"/>
      <c r="AC517" s="13"/>
      <c r="AD517" s="13"/>
      <c r="AE517" s="13"/>
      <c r="AT517" s="261" t="s">
        <v>154</v>
      </c>
      <c r="AU517" s="261" t="s">
        <v>87</v>
      </c>
      <c r="AV517" s="13" t="s">
        <v>85</v>
      </c>
      <c r="AW517" s="13" t="s">
        <v>32</v>
      </c>
      <c r="AX517" s="13" t="s">
        <v>77</v>
      </c>
      <c r="AY517" s="261" t="s">
        <v>143</v>
      </c>
    </row>
    <row r="518" s="14" customFormat="1">
      <c r="A518" s="14"/>
      <c r="B518" s="262"/>
      <c r="C518" s="263"/>
      <c r="D518" s="248" t="s">
        <v>154</v>
      </c>
      <c r="E518" s="264" t="s">
        <v>1</v>
      </c>
      <c r="F518" s="265" t="s">
        <v>833</v>
      </c>
      <c r="G518" s="263"/>
      <c r="H518" s="266">
        <v>87.189999999999998</v>
      </c>
      <c r="I518" s="267"/>
      <c r="J518" s="263"/>
      <c r="K518" s="263"/>
      <c r="L518" s="268"/>
      <c r="M518" s="269"/>
      <c r="N518" s="270"/>
      <c r="O518" s="270"/>
      <c r="P518" s="270"/>
      <c r="Q518" s="270"/>
      <c r="R518" s="270"/>
      <c r="S518" s="270"/>
      <c r="T518" s="271"/>
      <c r="U518" s="14"/>
      <c r="V518" s="14"/>
      <c r="W518" s="14"/>
      <c r="X518" s="14"/>
      <c r="Y518" s="14"/>
      <c r="Z518" s="14"/>
      <c r="AA518" s="14"/>
      <c r="AB518" s="14"/>
      <c r="AC518" s="14"/>
      <c r="AD518" s="14"/>
      <c r="AE518" s="14"/>
      <c r="AT518" s="272" t="s">
        <v>154</v>
      </c>
      <c r="AU518" s="272" t="s">
        <v>87</v>
      </c>
      <c r="AV518" s="14" t="s">
        <v>87</v>
      </c>
      <c r="AW518" s="14" t="s">
        <v>32</v>
      </c>
      <c r="AX518" s="14" t="s">
        <v>77</v>
      </c>
      <c r="AY518" s="272" t="s">
        <v>143</v>
      </c>
    </row>
    <row r="519" s="15" customFormat="1">
      <c r="A519" s="15"/>
      <c r="B519" s="273"/>
      <c r="C519" s="274"/>
      <c r="D519" s="248" t="s">
        <v>154</v>
      </c>
      <c r="E519" s="275" t="s">
        <v>1</v>
      </c>
      <c r="F519" s="276" t="s">
        <v>189</v>
      </c>
      <c r="G519" s="274"/>
      <c r="H519" s="277">
        <v>87.189999999999998</v>
      </c>
      <c r="I519" s="278"/>
      <c r="J519" s="274"/>
      <c r="K519" s="274"/>
      <c r="L519" s="279"/>
      <c r="M519" s="280"/>
      <c r="N519" s="281"/>
      <c r="O519" s="281"/>
      <c r="P519" s="281"/>
      <c r="Q519" s="281"/>
      <c r="R519" s="281"/>
      <c r="S519" s="281"/>
      <c r="T519" s="282"/>
      <c r="U519" s="15"/>
      <c r="V519" s="15"/>
      <c r="W519" s="15"/>
      <c r="X519" s="15"/>
      <c r="Y519" s="15"/>
      <c r="Z519" s="15"/>
      <c r="AA519" s="15"/>
      <c r="AB519" s="15"/>
      <c r="AC519" s="15"/>
      <c r="AD519" s="15"/>
      <c r="AE519" s="15"/>
      <c r="AT519" s="283" t="s">
        <v>154</v>
      </c>
      <c r="AU519" s="283" t="s">
        <v>87</v>
      </c>
      <c r="AV519" s="15" t="s">
        <v>150</v>
      </c>
      <c r="AW519" s="15" t="s">
        <v>32</v>
      </c>
      <c r="AX519" s="15" t="s">
        <v>85</v>
      </c>
      <c r="AY519" s="283" t="s">
        <v>143</v>
      </c>
    </row>
    <row r="520" s="2" customFormat="1" ht="36" customHeight="1">
      <c r="A520" s="39"/>
      <c r="B520" s="40"/>
      <c r="C520" s="236" t="s">
        <v>834</v>
      </c>
      <c r="D520" s="236" t="s">
        <v>145</v>
      </c>
      <c r="E520" s="237" t="s">
        <v>835</v>
      </c>
      <c r="F520" s="238" t="s">
        <v>836</v>
      </c>
      <c r="G520" s="239" t="s">
        <v>184</v>
      </c>
      <c r="H520" s="240">
        <v>87.189999999999998</v>
      </c>
      <c r="I520" s="241"/>
      <c r="J520" s="240">
        <f>ROUND(I520*H520,2)</f>
        <v>0</v>
      </c>
      <c r="K520" s="238" t="s">
        <v>149</v>
      </c>
      <c r="L520" s="45"/>
      <c r="M520" s="304" t="s">
        <v>1</v>
      </c>
      <c r="N520" s="305" t="s">
        <v>42</v>
      </c>
      <c r="O520" s="306"/>
      <c r="P520" s="307">
        <f>O520*H520</f>
        <v>0</v>
      </c>
      <c r="Q520" s="307">
        <v>1.04E-05</v>
      </c>
      <c r="R520" s="307">
        <f>Q520*H520</f>
        <v>0.00090677599999999998</v>
      </c>
      <c r="S520" s="307">
        <v>0</v>
      </c>
      <c r="T520" s="308">
        <f>S520*H520</f>
        <v>0</v>
      </c>
      <c r="U520" s="39"/>
      <c r="V520" s="39"/>
      <c r="W520" s="39"/>
      <c r="X520" s="39"/>
      <c r="Y520" s="39"/>
      <c r="Z520" s="39"/>
      <c r="AA520" s="39"/>
      <c r="AB520" s="39"/>
      <c r="AC520" s="39"/>
      <c r="AD520" s="39"/>
      <c r="AE520" s="39"/>
      <c r="AR520" s="246" t="s">
        <v>282</v>
      </c>
      <c r="AT520" s="246" t="s">
        <v>145</v>
      </c>
      <c r="AU520" s="246" t="s">
        <v>87</v>
      </c>
      <c r="AY520" s="18" t="s">
        <v>143</v>
      </c>
      <c r="BE520" s="247">
        <f>IF(N520="základní",J520,0)</f>
        <v>0</v>
      </c>
      <c r="BF520" s="247">
        <f>IF(N520="snížená",J520,0)</f>
        <v>0</v>
      </c>
      <c r="BG520" s="247">
        <f>IF(N520="zákl. přenesená",J520,0)</f>
        <v>0</v>
      </c>
      <c r="BH520" s="247">
        <f>IF(N520="sníž. přenesená",J520,0)</f>
        <v>0</v>
      </c>
      <c r="BI520" s="247">
        <f>IF(N520="nulová",J520,0)</f>
        <v>0</v>
      </c>
      <c r="BJ520" s="18" t="s">
        <v>85</v>
      </c>
      <c r="BK520" s="247">
        <f>ROUND(I520*H520,2)</f>
        <v>0</v>
      </c>
      <c r="BL520" s="18" t="s">
        <v>282</v>
      </c>
      <c r="BM520" s="246" t="s">
        <v>837</v>
      </c>
    </row>
    <row r="521" s="2" customFormat="1" ht="6.96" customHeight="1">
      <c r="A521" s="39"/>
      <c r="B521" s="67"/>
      <c r="C521" s="68"/>
      <c r="D521" s="68"/>
      <c r="E521" s="68"/>
      <c r="F521" s="68"/>
      <c r="G521" s="68"/>
      <c r="H521" s="68"/>
      <c r="I521" s="184"/>
      <c r="J521" s="68"/>
      <c r="K521" s="68"/>
      <c r="L521" s="45"/>
      <c r="M521" s="39"/>
      <c r="O521" s="39"/>
      <c r="P521" s="39"/>
      <c r="Q521" s="39"/>
      <c r="R521" s="39"/>
      <c r="S521" s="39"/>
      <c r="T521" s="39"/>
      <c r="U521" s="39"/>
      <c r="V521" s="39"/>
      <c r="W521" s="39"/>
      <c r="X521" s="39"/>
      <c r="Y521" s="39"/>
      <c r="Z521" s="39"/>
      <c r="AA521" s="39"/>
      <c r="AB521" s="39"/>
      <c r="AC521" s="39"/>
      <c r="AD521" s="39"/>
      <c r="AE521" s="39"/>
    </row>
  </sheetData>
  <sheetProtection sheet="1" autoFilter="0" formatColumns="0" formatRows="0" objects="1" scenarios="1" spinCount="100000" saltValue="J9UWrLhNGHI891CDctID6Lta/jPyMaQzOD01iPZ1n8rO6TPpXBJecSOIXtYKBkP1hGfiVLCMp8lNeZtDVDmDeA==" hashValue="xZncfDzcQWyTOvEnFshuHzkhh5MXTgOQ1wD4Brh/bLgy1JF4NOdQeFPpIHsSoUOg6CoPH/xHpQD18q77w7qtDQ==" algorithmName="SHA-512" password="CC35"/>
  <autoFilter ref="C130:K520"/>
  <mergeCells count="9">
    <mergeCell ref="E7:H7"/>
    <mergeCell ref="E9:H9"/>
    <mergeCell ref="E18:H18"/>
    <mergeCell ref="E27:H27"/>
    <mergeCell ref="E85:H85"/>
    <mergeCell ref="E87:H87"/>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8" t="s">
        <v>90</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5.5"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838</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6. 3. 2018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ROUND((SUM(BE128:BE277)),  2)</f>
        <v>0</v>
      </c>
      <c r="G33" s="39"/>
      <c r="H33" s="39"/>
      <c r="I33" s="163">
        <v>0.20999999999999999</v>
      </c>
      <c r="J33" s="162">
        <f>ROUND(((SUM(BE128:BE277))*I33),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ROUND((SUM(BF128:BF277)),  2)</f>
        <v>0</v>
      </c>
      <c r="G34" s="39"/>
      <c r="H34" s="39"/>
      <c r="I34" s="163">
        <v>0.14999999999999999</v>
      </c>
      <c r="J34" s="162">
        <f>ROUND(((SUM(BF128:BF277))*I34),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ROUND((SUM(BG128:BG277)),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ROUND((SUM(BH128:BH277)),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ROUND((SUM(BI128:BI277)),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5.5"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ZTI - Zdravotechnika</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6. 3. 2018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J128</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113</v>
      </c>
      <c r="E97" s="197"/>
      <c r="F97" s="197"/>
      <c r="G97" s="197"/>
      <c r="H97" s="197"/>
      <c r="I97" s="198"/>
      <c r="J97" s="199">
        <f>J129</f>
        <v>0</v>
      </c>
      <c r="K97" s="195"/>
      <c r="L97" s="200"/>
      <c r="S97" s="9"/>
      <c r="T97" s="9"/>
      <c r="U97" s="9"/>
      <c r="V97" s="9"/>
      <c r="W97" s="9"/>
      <c r="X97" s="9"/>
      <c r="Y97" s="9"/>
      <c r="Z97" s="9"/>
      <c r="AA97" s="9"/>
      <c r="AB97" s="9"/>
      <c r="AC97" s="9"/>
      <c r="AD97" s="9"/>
      <c r="AE97" s="9"/>
    </row>
    <row r="98" s="10" customFormat="1" ht="19.92" customHeight="1">
      <c r="A98" s="10"/>
      <c r="B98" s="201"/>
      <c r="C98" s="202"/>
      <c r="D98" s="203" t="s">
        <v>839</v>
      </c>
      <c r="E98" s="204"/>
      <c r="F98" s="204"/>
      <c r="G98" s="204"/>
      <c r="H98" s="204"/>
      <c r="I98" s="205"/>
      <c r="J98" s="206">
        <f>J130</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116</v>
      </c>
      <c r="E99" s="204"/>
      <c r="F99" s="204"/>
      <c r="G99" s="204"/>
      <c r="H99" s="204"/>
      <c r="I99" s="205"/>
      <c r="J99" s="206">
        <f>J136</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117</v>
      </c>
      <c r="E100" s="204"/>
      <c r="F100" s="204"/>
      <c r="G100" s="204"/>
      <c r="H100" s="204"/>
      <c r="I100" s="205"/>
      <c r="J100" s="206">
        <f>J141</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118</v>
      </c>
      <c r="E101" s="204"/>
      <c r="F101" s="204"/>
      <c r="G101" s="204"/>
      <c r="H101" s="204"/>
      <c r="I101" s="205"/>
      <c r="J101" s="206">
        <f>J166</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119</v>
      </c>
      <c r="E102" s="204"/>
      <c r="F102" s="204"/>
      <c r="G102" s="204"/>
      <c r="H102" s="204"/>
      <c r="I102" s="205"/>
      <c r="J102" s="206">
        <f>J176</f>
        <v>0</v>
      </c>
      <c r="K102" s="202"/>
      <c r="L102" s="207"/>
      <c r="S102" s="10"/>
      <c r="T102" s="10"/>
      <c r="U102" s="10"/>
      <c r="V102" s="10"/>
      <c r="W102" s="10"/>
      <c r="X102" s="10"/>
      <c r="Y102" s="10"/>
      <c r="Z102" s="10"/>
      <c r="AA102" s="10"/>
      <c r="AB102" s="10"/>
      <c r="AC102" s="10"/>
      <c r="AD102" s="10"/>
      <c r="AE102" s="10"/>
    </row>
    <row r="103" s="9" customFormat="1" ht="24.96" customHeight="1">
      <c r="A103" s="9"/>
      <c r="B103" s="194"/>
      <c r="C103" s="195"/>
      <c r="D103" s="196" t="s">
        <v>120</v>
      </c>
      <c r="E103" s="197"/>
      <c r="F103" s="197"/>
      <c r="G103" s="197"/>
      <c r="H103" s="197"/>
      <c r="I103" s="198"/>
      <c r="J103" s="199">
        <f>J179</f>
        <v>0</v>
      </c>
      <c r="K103" s="195"/>
      <c r="L103" s="200"/>
      <c r="S103" s="9"/>
      <c r="T103" s="9"/>
      <c r="U103" s="9"/>
      <c r="V103" s="9"/>
      <c r="W103" s="9"/>
      <c r="X103" s="9"/>
      <c r="Y103" s="9"/>
      <c r="Z103" s="9"/>
      <c r="AA103" s="9"/>
      <c r="AB103" s="9"/>
      <c r="AC103" s="9"/>
      <c r="AD103" s="9"/>
      <c r="AE103" s="9"/>
    </row>
    <row r="104" s="10" customFormat="1" ht="19.92" customHeight="1">
      <c r="A104" s="10"/>
      <c r="B104" s="201"/>
      <c r="C104" s="202"/>
      <c r="D104" s="203" t="s">
        <v>840</v>
      </c>
      <c r="E104" s="204"/>
      <c r="F104" s="204"/>
      <c r="G104" s="204"/>
      <c r="H104" s="204"/>
      <c r="I104" s="205"/>
      <c r="J104" s="206">
        <f>J180</f>
        <v>0</v>
      </c>
      <c r="K104" s="202"/>
      <c r="L104" s="207"/>
      <c r="S104" s="10"/>
      <c r="T104" s="10"/>
      <c r="U104" s="10"/>
      <c r="V104" s="10"/>
      <c r="W104" s="10"/>
      <c r="X104" s="10"/>
      <c r="Y104" s="10"/>
      <c r="Z104" s="10"/>
      <c r="AA104" s="10"/>
      <c r="AB104" s="10"/>
      <c r="AC104" s="10"/>
      <c r="AD104" s="10"/>
      <c r="AE104" s="10"/>
    </row>
    <row r="105" s="10" customFormat="1" ht="19.92" customHeight="1">
      <c r="A105" s="10"/>
      <c r="B105" s="201"/>
      <c r="C105" s="202"/>
      <c r="D105" s="203" t="s">
        <v>841</v>
      </c>
      <c r="E105" s="204"/>
      <c r="F105" s="204"/>
      <c r="G105" s="204"/>
      <c r="H105" s="204"/>
      <c r="I105" s="205"/>
      <c r="J105" s="206">
        <f>J210</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842</v>
      </c>
      <c r="E106" s="204"/>
      <c r="F106" s="204"/>
      <c r="G106" s="204"/>
      <c r="H106" s="204"/>
      <c r="I106" s="205"/>
      <c r="J106" s="206">
        <f>J243</f>
        <v>0</v>
      </c>
      <c r="K106" s="202"/>
      <c r="L106" s="207"/>
      <c r="S106" s="10"/>
      <c r="T106" s="10"/>
      <c r="U106" s="10"/>
      <c r="V106" s="10"/>
      <c r="W106" s="10"/>
      <c r="X106" s="10"/>
      <c r="Y106" s="10"/>
      <c r="Z106" s="10"/>
      <c r="AA106" s="10"/>
      <c r="AB106" s="10"/>
      <c r="AC106" s="10"/>
      <c r="AD106" s="10"/>
      <c r="AE106" s="10"/>
    </row>
    <row r="107" s="10" customFormat="1" ht="19.92" customHeight="1">
      <c r="A107" s="10"/>
      <c r="B107" s="201"/>
      <c r="C107" s="202"/>
      <c r="D107" s="203" t="s">
        <v>843</v>
      </c>
      <c r="E107" s="204"/>
      <c r="F107" s="204"/>
      <c r="G107" s="204"/>
      <c r="H107" s="204"/>
      <c r="I107" s="205"/>
      <c r="J107" s="206">
        <f>J268</f>
        <v>0</v>
      </c>
      <c r="K107" s="202"/>
      <c r="L107" s="207"/>
      <c r="S107" s="10"/>
      <c r="T107" s="10"/>
      <c r="U107" s="10"/>
      <c r="V107" s="10"/>
      <c r="W107" s="10"/>
      <c r="X107" s="10"/>
      <c r="Y107" s="10"/>
      <c r="Z107" s="10"/>
      <c r="AA107" s="10"/>
      <c r="AB107" s="10"/>
      <c r="AC107" s="10"/>
      <c r="AD107" s="10"/>
      <c r="AE107" s="10"/>
    </row>
    <row r="108" s="10" customFormat="1" ht="19.92" customHeight="1">
      <c r="A108" s="10"/>
      <c r="B108" s="201"/>
      <c r="C108" s="202"/>
      <c r="D108" s="203" t="s">
        <v>121</v>
      </c>
      <c r="E108" s="204"/>
      <c r="F108" s="204"/>
      <c r="G108" s="204"/>
      <c r="H108" s="204"/>
      <c r="I108" s="205"/>
      <c r="J108" s="206">
        <f>J272</f>
        <v>0</v>
      </c>
      <c r="K108" s="202"/>
      <c r="L108" s="207"/>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184"/>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187"/>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128</v>
      </c>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15</v>
      </c>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25.5" customHeight="1">
      <c r="A118" s="39"/>
      <c r="B118" s="40"/>
      <c r="C118" s="41"/>
      <c r="D118" s="41"/>
      <c r="E118" s="188" t="str">
        <f>E7</f>
        <v>Zimní stadion - Stavební úpravy šaten Sokolov, č.p. 2527, k.ú. Sokolov - 2. etapa</v>
      </c>
      <c r="F118" s="33"/>
      <c r="G118" s="33"/>
      <c r="H118" s="33"/>
      <c r="I118" s="145"/>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106</v>
      </c>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ZTI - Zdravotechnika</v>
      </c>
      <c r="F120" s="41"/>
      <c r="G120" s="41"/>
      <c r="H120" s="41"/>
      <c r="I120" s="145"/>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45"/>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19</v>
      </c>
      <c r="D122" s="41"/>
      <c r="E122" s="41"/>
      <c r="F122" s="28" t="str">
        <f>F12</f>
        <v>Sokolov</v>
      </c>
      <c r="G122" s="41"/>
      <c r="H122" s="41"/>
      <c r="I122" s="148" t="s">
        <v>21</v>
      </c>
      <c r="J122" s="80" t="str">
        <f>IF(J12="","",J12)</f>
        <v>6. 3. 2018</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145"/>
      <c r="J123" s="41"/>
      <c r="K123" s="41"/>
      <c r="L123" s="64"/>
      <c r="S123" s="39"/>
      <c r="T123" s="39"/>
      <c r="U123" s="39"/>
      <c r="V123" s="39"/>
      <c r="W123" s="39"/>
      <c r="X123" s="39"/>
      <c r="Y123" s="39"/>
      <c r="Z123" s="39"/>
      <c r="AA123" s="39"/>
      <c r="AB123" s="39"/>
      <c r="AC123" s="39"/>
      <c r="AD123" s="39"/>
      <c r="AE123" s="39"/>
    </row>
    <row r="124" s="2" customFormat="1" ht="27.9" customHeight="1">
      <c r="A124" s="39"/>
      <c r="B124" s="40"/>
      <c r="C124" s="33" t="s">
        <v>23</v>
      </c>
      <c r="D124" s="41"/>
      <c r="E124" s="41"/>
      <c r="F124" s="28" t="str">
        <f>E15</f>
        <v>Město Sokolov, Rokycanova 1929</v>
      </c>
      <c r="G124" s="41"/>
      <c r="H124" s="41"/>
      <c r="I124" s="148" t="s">
        <v>29</v>
      </c>
      <c r="J124" s="37" t="str">
        <f>E21</f>
        <v>Ing. Roman Gajdoš - G.Projekt</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27</v>
      </c>
      <c r="D125" s="41"/>
      <c r="E125" s="41"/>
      <c r="F125" s="28" t="str">
        <f>IF(E18="","",E18)</f>
        <v>Vyplň údaj</v>
      </c>
      <c r="G125" s="41"/>
      <c r="H125" s="41"/>
      <c r="I125" s="148" t="s">
        <v>33</v>
      </c>
      <c r="J125" s="37" t="str">
        <f>E24</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145"/>
      <c r="J126" s="41"/>
      <c r="K126" s="41"/>
      <c r="L126" s="64"/>
      <c r="S126" s="39"/>
      <c r="T126" s="39"/>
      <c r="U126" s="39"/>
      <c r="V126" s="39"/>
      <c r="W126" s="39"/>
      <c r="X126" s="39"/>
      <c r="Y126" s="39"/>
      <c r="Z126" s="39"/>
      <c r="AA126" s="39"/>
      <c r="AB126" s="39"/>
      <c r="AC126" s="39"/>
      <c r="AD126" s="39"/>
      <c r="AE126" s="39"/>
    </row>
    <row r="127" s="11" customFormat="1" ht="29.28" customHeight="1">
      <c r="A127" s="208"/>
      <c r="B127" s="209"/>
      <c r="C127" s="210" t="s">
        <v>129</v>
      </c>
      <c r="D127" s="211" t="s">
        <v>62</v>
      </c>
      <c r="E127" s="211" t="s">
        <v>58</v>
      </c>
      <c r="F127" s="211" t="s">
        <v>59</v>
      </c>
      <c r="G127" s="211" t="s">
        <v>130</v>
      </c>
      <c r="H127" s="211" t="s">
        <v>131</v>
      </c>
      <c r="I127" s="212" t="s">
        <v>132</v>
      </c>
      <c r="J127" s="211" t="s">
        <v>110</v>
      </c>
      <c r="K127" s="213" t="s">
        <v>133</v>
      </c>
      <c r="L127" s="214"/>
      <c r="M127" s="101" t="s">
        <v>1</v>
      </c>
      <c r="N127" s="102" t="s">
        <v>41</v>
      </c>
      <c r="O127" s="102" t="s">
        <v>134</v>
      </c>
      <c r="P127" s="102" t="s">
        <v>135</v>
      </c>
      <c r="Q127" s="102" t="s">
        <v>136</v>
      </c>
      <c r="R127" s="102" t="s">
        <v>137</v>
      </c>
      <c r="S127" s="102" t="s">
        <v>138</v>
      </c>
      <c r="T127" s="103" t="s">
        <v>139</v>
      </c>
      <c r="U127" s="208"/>
      <c r="V127" s="208"/>
      <c r="W127" s="208"/>
      <c r="X127" s="208"/>
      <c r="Y127" s="208"/>
      <c r="Z127" s="208"/>
      <c r="AA127" s="208"/>
      <c r="AB127" s="208"/>
      <c r="AC127" s="208"/>
      <c r="AD127" s="208"/>
      <c r="AE127" s="208"/>
    </row>
    <row r="128" s="2" customFormat="1" ht="22.8" customHeight="1">
      <c r="A128" s="39"/>
      <c r="B128" s="40"/>
      <c r="C128" s="108" t="s">
        <v>140</v>
      </c>
      <c r="D128" s="41"/>
      <c r="E128" s="41"/>
      <c r="F128" s="41"/>
      <c r="G128" s="41"/>
      <c r="H128" s="41"/>
      <c r="I128" s="145"/>
      <c r="J128" s="215">
        <f>BK128</f>
        <v>0</v>
      </c>
      <c r="K128" s="41"/>
      <c r="L128" s="45"/>
      <c r="M128" s="104"/>
      <c r="N128" s="216"/>
      <c r="O128" s="105"/>
      <c r="P128" s="217">
        <f>P129+P179</f>
        <v>0</v>
      </c>
      <c r="Q128" s="105"/>
      <c r="R128" s="217">
        <f>R129+R179</f>
        <v>4.3498833071999998</v>
      </c>
      <c r="S128" s="105"/>
      <c r="T128" s="218">
        <f>T129+T179</f>
        <v>3.3561199999999998</v>
      </c>
      <c r="U128" s="39"/>
      <c r="V128" s="39"/>
      <c r="W128" s="39"/>
      <c r="X128" s="39"/>
      <c r="Y128" s="39"/>
      <c r="Z128" s="39"/>
      <c r="AA128" s="39"/>
      <c r="AB128" s="39"/>
      <c r="AC128" s="39"/>
      <c r="AD128" s="39"/>
      <c r="AE128" s="39"/>
      <c r="AT128" s="18" t="s">
        <v>76</v>
      </c>
      <c r="AU128" s="18" t="s">
        <v>112</v>
      </c>
      <c r="BK128" s="219">
        <f>BK129+BK179</f>
        <v>0</v>
      </c>
    </row>
    <row r="129" s="12" customFormat="1" ht="25.92" customHeight="1">
      <c r="A129" s="12"/>
      <c r="B129" s="220"/>
      <c r="C129" s="221"/>
      <c r="D129" s="222" t="s">
        <v>76</v>
      </c>
      <c r="E129" s="223" t="s">
        <v>141</v>
      </c>
      <c r="F129" s="223" t="s">
        <v>142</v>
      </c>
      <c r="G129" s="221"/>
      <c r="H129" s="221"/>
      <c r="I129" s="224"/>
      <c r="J129" s="225">
        <f>BK129</f>
        <v>0</v>
      </c>
      <c r="K129" s="221"/>
      <c r="L129" s="226"/>
      <c r="M129" s="227"/>
      <c r="N129" s="228"/>
      <c r="O129" s="228"/>
      <c r="P129" s="229">
        <f>P130+P136+P141+P166+P176</f>
        <v>0</v>
      </c>
      <c r="Q129" s="228"/>
      <c r="R129" s="229">
        <f>R130+R136+R141+R166+R176</f>
        <v>3.0198011999999999</v>
      </c>
      <c r="S129" s="228"/>
      <c r="T129" s="230">
        <f>T130+T136+T141+T166+T176</f>
        <v>2.859</v>
      </c>
      <c r="U129" s="12"/>
      <c r="V129" s="12"/>
      <c r="W129" s="12"/>
      <c r="X129" s="12"/>
      <c r="Y129" s="12"/>
      <c r="Z129" s="12"/>
      <c r="AA129" s="12"/>
      <c r="AB129" s="12"/>
      <c r="AC129" s="12"/>
      <c r="AD129" s="12"/>
      <c r="AE129" s="12"/>
      <c r="AR129" s="231" t="s">
        <v>85</v>
      </c>
      <c r="AT129" s="232" t="s">
        <v>76</v>
      </c>
      <c r="AU129" s="232" t="s">
        <v>77</v>
      </c>
      <c r="AY129" s="231" t="s">
        <v>143</v>
      </c>
      <c r="BK129" s="233">
        <f>BK130+BK136+BK141+BK166+BK176</f>
        <v>0</v>
      </c>
    </row>
    <row r="130" s="12" customFormat="1" ht="22.8" customHeight="1">
      <c r="A130" s="12"/>
      <c r="B130" s="220"/>
      <c r="C130" s="221"/>
      <c r="D130" s="222" t="s">
        <v>76</v>
      </c>
      <c r="E130" s="234" t="s">
        <v>85</v>
      </c>
      <c r="F130" s="234" t="s">
        <v>844</v>
      </c>
      <c r="G130" s="221"/>
      <c r="H130" s="221"/>
      <c r="I130" s="224"/>
      <c r="J130" s="235">
        <f>BK130</f>
        <v>0</v>
      </c>
      <c r="K130" s="221"/>
      <c r="L130" s="226"/>
      <c r="M130" s="227"/>
      <c r="N130" s="228"/>
      <c r="O130" s="228"/>
      <c r="P130" s="229">
        <f>SUM(P131:P135)</f>
        <v>0</v>
      </c>
      <c r="Q130" s="228"/>
      <c r="R130" s="229">
        <f>SUM(R131:R135)</f>
        <v>1.8</v>
      </c>
      <c r="S130" s="228"/>
      <c r="T130" s="230">
        <f>SUM(T131:T135)</f>
        <v>0</v>
      </c>
      <c r="U130" s="12"/>
      <c r="V130" s="12"/>
      <c r="W130" s="12"/>
      <c r="X130" s="12"/>
      <c r="Y130" s="12"/>
      <c r="Z130" s="12"/>
      <c r="AA130" s="12"/>
      <c r="AB130" s="12"/>
      <c r="AC130" s="12"/>
      <c r="AD130" s="12"/>
      <c r="AE130" s="12"/>
      <c r="AR130" s="231" t="s">
        <v>85</v>
      </c>
      <c r="AT130" s="232" t="s">
        <v>76</v>
      </c>
      <c r="AU130" s="232" t="s">
        <v>85</v>
      </c>
      <c r="AY130" s="231" t="s">
        <v>143</v>
      </c>
      <c r="BK130" s="233">
        <f>SUM(BK131:BK135)</f>
        <v>0</v>
      </c>
    </row>
    <row r="131" s="2" customFormat="1" ht="60" customHeight="1">
      <c r="A131" s="39"/>
      <c r="B131" s="40"/>
      <c r="C131" s="236" t="s">
        <v>85</v>
      </c>
      <c r="D131" s="236" t="s">
        <v>145</v>
      </c>
      <c r="E131" s="237" t="s">
        <v>845</v>
      </c>
      <c r="F131" s="238" t="s">
        <v>846</v>
      </c>
      <c r="G131" s="239" t="s">
        <v>148</v>
      </c>
      <c r="H131" s="240">
        <v>0.90000000000000002</v>
      </c>
      <c r="I131" s="241"/>
      <c r="J131" s="240">
        <f>ROUND(I131*H131,2)</f>
        <v>0</v>
      </c>
      <c r="K131" s="238" t="s">
        <v>149</v>
      </c>
      <c r="L131" s="45"/>
      <c r="M131" s="242" t="s">
        <v>1</v>
      </c>
      <c r="N131" s="243" t="s">
        <v>42</v>
      </c>
      <c r="O131" s="92"/>
      <c r="P131" s="244">
        <f>O131*H131</f>
        <v>0</v>
      </c>
      <c r="Q131" s="244">
        <v>0</v>
      </c>
      <c r="R131" s="244">
        <f>Q131*H131</f>
        <v>0</v>
      </c>
      <c r="S131" s="244">
        <v>0</v>
      </c>
      <c r="T131" s="245">
        <f>S131*H131</f>
        <v>0</v>
      </c>
      <c r="U131" s="39"/>
      <c r="V131" s="39"/>
      <c r="W131" s="39"/>
      <c r="X131" s="39"/>
      <c r="Y131" s="39"/>
      <c r="Z131" s="39"/>
      <c r="AA131" s="39"/>
      <c r="AB131" s="39"/>
      <c r="AC131" s="39"/>
      <c r="AD131" s="39"/>
      <c r="AE131" s="39"/>
      <c r="AR131" s="246" t="s">
        <v>150</v>
      </c>
      <c r="AT131" s="246" t="s">
        <v>145</v>
      </c>
      <c r="AU131" s="246" t="s">
        <v>87</v>
      </c>
      <c r="AY131" s="18" t="s">
        <v>143</v>
      </c>
      <c r="BE131" s="247">
        <f>IF(N131="základní",J131,0)</f>
        <v>0</v>
      </c>
      <c r="BF131" s="247">
        <f>IF(N131="snížená",J131,0)</f>
        <v>0</v>
      </c>
      <c r="BG131" s="247">
        <f>IF(N131="zákl. přenesená",J131,0)</f>
        <v>0</v>
      </c>
      <c r="BH131" s="247">
        <f>IF(N131="sníž. přenesená",J131,0)</f>
        <v>0</v>
      </c>
      <c r="BI131" s="247">
        <f>IF(N131="nulová",J131,0)</f>
        <v>0</v>
      </c>
      <c r="BJ131" s="18" t="s">
        <v>85</v>
      </c>
      <c r="BK131" s="247">
        <f>ROUND(I131*H131,2)</f>
        <v>0</v>
      </c>
      <c r="BL131" s="18" t="s">
        <v>150</v>
      </c>
      <c r="BM131" s="246" t="s">
        <v>847</v>
      </c>
    </row>
    <row r="132" s="13" customFormat="1">
      <c r="A132" s="13"/>
      <c r="B132" s="252"/>
      <c r="C132" s="253"/>
      <c r="D132" s="248" t="s">
        <v>154</v>
      </c>
      <c r="E132" s="254" t="s">
        <v>1</v>
      </c>
      <c r="F132" s="255" t="s">
        <v>848</v>
      </c>
      <c r="G132" s="253"/>
      <c r="H132" s="254" t="s">
        <v>1</v>
      </c>
      <c r="I132" s="256"/>
      <c r="J132" s="253"/>
      <c r="K132" s="253"/>
      <c r="L132" s="257"/>
      <c r="M132" s="258"/>
      <c r="N132" s="259"/>
      <c r="O132" s="259"/>
      <c r="P132" s="259"/>
      <c r="Q132" s="259"/>
      <c r="R132" s="259"/>
      <c r="S132" s="259"/>
      <c r="T132" s="260"/>
      <c r="U132" s="13"/>
      <c r="V132" s="13"/>
      <c r="W132" s="13"/>
      <c r="X132" s="13"/>
      <c r="Y132" s="13"/>
      <c r="Z132" s="13"/>
      <c r="AA132" s="13"/>
      <c r="AB132" s="13"/>
      <c r="AC132" s="13"/>
      <c r="AD132" s="13"/>
      <c r="AE132" s="13"/>
      <c r="AT132" s="261" t="s">
        <v>154</v>
      </c>
      <c r="AU132" s="261" t="s">
        <v>87</v>
      </c>
      <c r="AV132" s="13" t="s">
        <v>85</v>
      </c>
      <c r="AW132" s="13" t="s">
        <v>32</v>
      </c>
      <c r="AX132" s="13" t="s">
        <v>77</v>
      </c>
      <c r="AY132" s="261" t="s">
        <v>143</v>
      </c>
    </row>
    <row r="133" s="14" customFormat="1">
      <c r="A133" s="14"/>
      <c r="B133" s="262"/>
      <c r="C133" s="263"/>
      <c r="D133" s="248" t="s">
        <v>154</v>
      </c>
      <c r="E133" s="264" t="s">
        <v>1</v>
      </c>
      <c r="F133" s="265" t="s">
        <v>849</v>
      </c>
      <c r="G133" s="263"/>
      <c r="H133" s="266">
        <v>0.90000000000000002</v>
      </c>
      <c r="I133" s="267"/>
      <c r="J133" s="263"/>
      <c r="K133" s="263"/>
      <c r="L133" s="268"/>
      <c r="M133" s="269"/>
      <c r="N133" s="270"/>
      <c r="O133" s="270"/>
      <c r="P133" s="270"/>
      <c r="Q133" s="270"/>
      <c r="R133" s="270"/>
      <c r="S133" s="270"/>
      <c r="T133" s="271"/>
      <c r="U133" s="14"/>
      <c r="V133" s="14"/>
      <c r="W133" s="14"/>
      <c r="X133" s="14"/>
      <c r="Y133" s="14"/>
      <c r="Z133" s="14"/>
      <c r="AA133" s="14"/>
      <c r="AB133" s="14"/>
      <c r="AC133" s="14"/>
      <c r="AD133" s="14"/>
      <c r="AE133" s="14"/>
      <c r="AT133" s="272" t="s">
        <v>154</v>
      </c>
      <c r="AU133" s="272" t="s">
        <v>87</v>
      </c>
      <c r="AV133" s="14" t="s">
        <v>87</v>
      </c>
      <c r="AW133" s="14" t="s">
        <v>32</v>
      </c>
      <c r="AX133" s="14" t="s">
        <v>85</v>
      </c>
      <c r="AY133" s="272" t="s">
        <v>143</v>
      </c>
    </row>
    <row r="134" s="2" customFormat="1" ht="16.5" customHeight="1">
      <c r="A134" s="39"/>
      <c r="B134" s="40"/>
      <c r="C134" s="295" t="s">
        <v>87</v>
      </c>
      <c r="D134" s="295" t="s">
        <v>300</v>
      </c>
      <c r="E134" s="296" t="s">
        <v>850</v>
      </c>
      <c r="F134" s="297" t="s">
        <v>851</v>
      </c>
      <c r="G134" s="298" t="s">
        <v>176</v>
      </c>
      <c r="H134" s="299">
        <v>1.8</v>
      </c>
      <c r="I134" s="300"/>
      <c r="J134" s="299">
        <f>ROUND(I134*H134,2)</f>
        <v>0</v>
      </c>
      <c r="K134" s="297" t="s">
        <v>149</v>
      </c>
      <c r="L134" s="301"/>
      <c r="M134" s="302" t="s">
        <v>1</v>
      </c>
      <c r="N134" s="303" t="s">
        <v>42</v>
      </c>
      <c r="O134" s="92"/>
      <c r="P134" s="244">
        <f>O134*H134</f>
        <v>0</v>
      </c>
      <c r="Q134" s="244">
        <v>1</v>
      </c>
      <c r="R134" s="244">
        <f>Q134*H134</f>
        <v>1.8</v>
      </c>
      <c r="S134" s="244">
        <v>0</v>
      </c>
      <c r="T134" s="245">
        <f>S134*H134</f>
        <v>0</v>
      </c>
      <c r="U134" s="39"/>
      <c r="V134" s="39"/>
      <c r="W134" s="39"/>
      <c r="X134" s="39"/>
      <c r="Y134" s="39"/>
      <c r="Z134" s="39"/>
      <c r="AA134" s="39"/>
      <c r="AB134" s="39"/>
      <c r="AC134" s="39"/>
      <c r="AD134" s="39"/>
      <c r="AE134" s="39"/>
      <c r="AR134" s="246" t="s">
        <v>203</v>
      </c>
      <c r="AT134" s="246" t="s">
        <v>300</v>
      </c>
      <c r="AU134" s="246" t="s">
        <v>87</v>
      </c>
      <c r="AY134" s="18" t="s">
        <v>143</v>
      </c>
      <c r="BE134" s="247">
        <f>IF(N134="základní",J134,0)</f>
        <v>0</v>
      </c>
      <c r="BF134" s="247">
        <f>IF(N134="snížená",J134,0)</f>
        <v>0</v>
      </c>
      <c r="BG134" s="247">
        <f>IF(N134="zákl. přenesená",J134,0)</f>
        <v>0</v>
      </c>
      <c r="BH134" s="247">
        <f>IF(N134="sníž. přenesená",J134,0)</f>
        <v>0</v>
      </c>
      <c r="BI134" s="247">
        <f>IF(N134="nulová",J134,0)</f>
        <v>0</v>
      </c>
      <c r="BJ134" s="18" t="s">
        <v>85</v>
      </c>
      <c r="BK134" s="247">
        <f>ROUND(I134*H134,2)</f>
        <v>0</v>
      </c>
      <c r="BL134" s="18" t="s">
        <v>150</v>
      </c>
      <c r="BM134" s="246" t="s">
        <v>852</v>
      </c>
    </row>
    <row r="135" s="14" customFormat="1">
      <c r="A135" s="14"/>
      <c r="B135" s="262"/>
      <c r="C135" s="263"/>
      <c r="D135" s="248" t="s">
        <v>154</v>
      </c>
      <c r="E135" s="263"/>
      <c r="F135" s="265" t="s">
        <v>853</v>
      </c>
      <c r="G135" s="263"/>
      <c r="H135" s="266">
        <v>1.8</v>
      </c>
      <c r="I135" s="267"/>
      <c r="J135" s="263"/>
      <c r="K135" s="263"/>
      <c r="L135" s="268"/>
      <c r="M135" s="269"/>
      <c r="N135" s="270"/>
      <c r="O135" s="270"/>
      <c r="P135" s="270"/>
      <c r="Q135" s="270"/>
      <c r="R135" s="270"/>
      <c r="S135" s="270"/>
      <c r="T135" s="271"/>
      <c r="U135" s="14"/>
      <c r="V135" s="14"/>
      <c r="W135" s="14"/>
      <c r="X135" s="14"/>
      <c r="Y135" s="14"/>
      <c r="Z135" s="14"/>
      <c r="AA135" s="14"/>
      <c r="AB135" s="14"/>
      <c r="AC135" s="14"/>
      <c r="AD135" s="14"/>
      <c r="AE135" s="14"/>
      <c r="AT135" s="272" t="s">
        <v>154</v>
      </c>
      <c r="AU135" s="272" t="s">
        <v>87</v>
      </c>
      <c r="AV135" s="14" t="s">
        <v>87</v>
      </c>
      <c r="AW135" s="14" t="s">
        <v>4</v>
      </c>
      <c r="AX135" s="14" t="s">
        <v>85</v>
      </c>
      <c r="AY135" s="272" t="s">
        <v>143</v>
      </c>
    </row>
    <row r="136" s="12" customFormat="1" ht="22.8" customHeight="1">
      <c r="A136" s="12"/>
      <c r="B136" s="220"/>
      <c r="C136" s="221"/>
      <c r="D136" s="222" t="s">
        <v>76</v>
      </c>
      <c r="E136" s="234" t="s">
        <v>190</v>
      </c>
      <c r="F136" s="234" t="s">
        <v>219</v>
      </c>
      <c r="G136" s="221"/>
      <c r="H136" s="221"/>
      <c r="I136" s="224"/>
      <c r="J136" s="235">
        <f>BK136</f>
        <v>0</v>
      </c>
      <c r="K136" s="221"/>
      <c r="L136" s="226"/>
      <c r="M136" s="227"/>
      <c r="N136" s="228"/>
      <c r="O136" s="228"/>
      <c r="P136" s="229">
        <f>SUM(P137:P140)</f>
        <v>0</v>
      </c>
      <c r="Q136" s="228"/>
      <c r="R136" s="229">
        <f>SUM(R137:R140)</f>
        <v>1.2198011999999998</v>
      </c>
      <c r="S136" s="228"/>
      <c r="T136" s="230">
        <f>SUM(T137:T140)</f>
        <v>0</v>
      </c>
      <c r="U136" s="12"/>
      <c r="V136" s="12"/>
      <c r="W136" s="12"/>
      <c r="X136" s="12"/>
      <c r="Y136" s="12"/>
      <c r="Z136" s="12"/>
      <c r="AA136" s="12"/>
      <c r="AB136" s="12"/>
      <c r="AC136" s="12"/>
      <c r="AD136" s="12"/>
      <c r="AE136" s="12"/>
      <c r="AR136" s="231" t="s">
        <v>85</v>
      </c>
      <c r="AT136" s="232" t="s">
        <v>76</v>
      </c>
      <c r="AU136" s="232" t="s">
        <v>85</v>
      </c>
      <c r="AY136" s="231" t="s">
        <v>143</v>
      </c>
      <c r="BK136" s="233">
        <f>SUM(BK137:BK140)</f>
        <v>0</v>
      </c>
    </row>
    <row r="137" s="2" customFormat="1" ht="24" customHeight="1">
      <c r="A137" s="39"/>
      <c r="B137" s="40"/>
      <c r="C137" s="236" t="s">
        <v>157</v>
      </c>
      <c r="D137" s="236" t="s">
        <v>145</v>
      </c>
      <c r="E137" s="237" t="s">
        <v>854</v>
      </c>
      <c r="F137" s="238" t="s">
        <v>855</v>
      </c>
      <c r="G137" s="239" t="s">
        <v>184</v>
      </c>
      <c r="H137" s="240">
        <v>21.300000000000001</v>
      </c>
      <c r="I137" s="241"/>
      <c r="J137" s="240">
        <f>ROUND(I137*H137,2)</f>
        <v>0</v>
      </c>
      <c r="K137" s="238" t="s">
        <v>149</v>
      </c>
      <c r="L137" s="45"/>
      <c r="M137" s="242" t="s">
        <v>1</v>
      </c>
      <c r="N137" s="243" t="s">
        <v>42</v>
      </c>
      <c r="O137" s="92"/>
      <c r="P137" s="244">
        <f>O137*H137</f>
        <v>0</v>
      </c>
      <c r="Q137" s="244">
        <v>0.038199999999999998</v>
      </c>
      <c r="R137" s="244">
        <f>Q137*H137</f>
        <v>0.81365999999999994</v>
      </c>
      <c r="S137" s="244">
        <v>0</v>
      </c>
      <c r="T137" s="245">
        <f>S137*H137</f>
        <v>0</v>
      </c>
      <c r="U137" s="39"/>
      <c r="V137" s="39"/>
      <c r="W137" s="39"/>
      <c r="X137" s="39"/>
      <c r="Y137" s="39"/>
      <c r="Z137" s="39"/>
      <c r="AA137" s="39"/>
      <c r="AB137" s="39"/>
      <c r="AC137" s="39"/>
      <c r="AD137" s="39"/>
      <c r="AE137" s="39"/>
      <c r="AR137" s="246" t="s">
        <v>150</v>
      </c>
      <c r="AT137" s="246" t="s">
        <v>145</v>
      </c>
      <c r="AU137" s="246" t="s">
        <v>87</v>
      </c>
      <c r="AY137" s="18" t="s">
        <v>143</v>
      </c>
      <c r="BE137" s="247">
        <f>IF(N137="základní",J137,0)</f>
        <v>0</v>
      </c>
      <c r="BF137" s="247">
        <f>IF(N137="snížená",J137,0)</f>
        <v>0</v>
      </c>
      <c r="BG137" s="247">
        <f>IF(N137="zákl. přenesená",J137,0)</f>
        <v>0</v>
      </c>
      <c r="BH137" s="247">
        <f>IF(N137="sníž. přenesená",J137,0)</f>
        <v>0</v>
      </c>
      <c r="BI137" s="247">
        <f>IF(N137="nulová",J137,0)</f>
        <v>0</v>
      </c>
      <c r="BJ137" s="18" t="s">
        <v>85</v>
      </c>
      <c r="BK137" s="247">
        <f>ROUND(I137*H137,2)</f>
        <v>0</v>
      </c>
      <c r="BL137" s="18" t="s">
        <v>150</v>
      </c>
      <c r="BM137" s="246" t="s">
        <v>856</v>
      </c>
    </row>
    <row r="138" s="14" customFormat="1">
      <c r="A138" s="14"/>
      <c r="B138" s="262"/>
      <c r="C138" s="263"/>
      <c r="D138" s="248" t="s">
        <v>154</v>
      </c>
      <c r="E138" s="264" t="s">
        <v>1</v>
      </c>
      <c r="F138" s="265" t="s">
        <v>857</v>
      </c>
      <c r="G138" s="263"/>
      <c r="H138" s="266">
        <v>21.300000000000001</v>
      </c>
      <c r="I138" s="267"/>
      <c r="J138" s="263"/>
      <c r="K138" s="263"/>
      <c r="L138" s="268"/>
      <c r="M138" s="269"/>
      <c r="N138" s="270"/>
      <c r="O138" s="270"/>
      <c r="P138" s="270"/>
      <c r="Q138" s="270"/>
      <c r="R138" s="270"/>
      <c r="S138" s="270"/>
      <c r="T138" s="271"/>
      <c r="U138" s="14"/>
      <c r="V138" s="14"/>
      <c r="W138" s="14"/>
      <c r="X138" s="14"/>
      <c r="Y138" s="14"/>
      <c r="Z138" s="14"/>
      <c r="AA138" s="14"/>
      <c r="AB138" s="14"/>
      <c r="AC138" s="14"/>
      <c r="AD138" s="14"/>
      <c r="AE138" s="14"/>
      <c r="AT138" s="272" t="s">
        <v>154</v>
      </c>
      <c r="AU138" s="272" t="s">
        <v>87</v>
      </c>
      <c r="AV138" s="14" t="s">
        <v>87</v>
      </c>
      <c r="AW138" s="14" t="s">
        <v>32</v>
      </c>
      <c r="AX138" s="14" t="s">
        <v>85</v>
      </c>
      <c r="AY138" s="272" t="s">
        <v>143</v>
      </c>
    </row>
    <row r="139" s="2" customFormat="1" ht="36" customHeight="1">
      <c r="A139" s="39"/>
      <c r="B139" s="40"/>
      <c r="C139" s="236" t="s">
        <v>150</v>
      </c>
      <c r="D139" s="236" t="s">
        <v>145</v>
      </c>
      <c r="E139" s="237" t="s">
        <v>858</v>
      </c>
      <c r="F139" s="238" t="s">
        <v>859</v>
      </c>
      <c r="G139" s="239" t="s">
        <v>148</v>
      </c>
      <c r="H139" s="240">
        <v>0.17999999999999999</v>
      </c>
      <c r="I139" s="241"/>
      <c r="J139" s="240">
        <f>ROUND(I139*H139,2)</f>
        <v>0</v>
      </c>
      <c r="K139" s="238" t="s">
        <v>149</v>
      </c>
      <c r="L139" s="45"/>
      <c r="M139" s="242" t="s">
        <v>1</v>
      </c>
      <c r="N139" s="243" t="s">
        <v>42</v>
      </c>
      <c r="O139" s="92"/>
      <c r="P139" s="244">
        <f>O139*H139</f>
        <v>0</v>
      </c>
      <c r="Q139" s="244">
        <v>2.2563399999999998</v>
      </c>
      <c r="R139" s="244">
        <f>Q139*H139</f>
        <v>0.40614119999999992</v>
      </c>
      <c r="S139" s="244">
        <v>0</v>
      </c>
      <c r="T139" s="245">
        <f>S139*H139</f>
        <v>0</v>
      </c>
      <c r="U139" s="39"/>
      <c r="V139" s="39"/>
      <c r="W139" s="39"/>
      <c r="X139" s="39"/>
      <c r="Y139" s="39"/>
      <c r="Z139" s="39"/>
      <c r="AA139" s="39"/>
      <c r="AB139" s="39"/>
      <c r="AC139" s="39"/>
      <c r="AD139" s="39"/>
      <c r="AE139" s="39"/>
      <c r="AR139" s="246" t="s">
        <v>150</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150</v>
      </c>
      <c r="BM139" s="246" t="s">
        <v>860</v>
      </c>
    </row>
    <row r="140" s="14" customFormat="1">
      <c r="A140" s="14"/>
      <c r="B140" s="262"/>
      <c r="C140" s="263"/>
      <c r="D140" s="248" t="s">
        <v>154</v>
      </c>
      <c r="E140" s="264" t="s">
        <v>1</v>
      </c>
      <c r="F140" s="265" t="s">
        <v>861</v>
      </c>
      <c r="G140" s="263"/>
      <c r="H140" s="266">
        <v>0.17999999999999999</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154</v>
      </c>
      <c r="AU140" s="272" t="s">
        <v>87</v>
      </c>
      <c r="AV140" s="14" t="s">
        <v>87</v>
      </c>
      <c r="AW140" s="14" t="s">
        <v>32</v>
      </c>
      <c r="AX140" s="14" t="s">
        <v>85</v>
      </c>
      <c r="AY140" s="272" t="s">
        <v>143</v>
      </c>
    </row>
    <row r="141" s="12" customFormat="1" ht="22.8" customHeight="1">
      <c r="A141" s="12"/>
      <c r="B141" s="220"/>
      <c r="C141" s="221"/>
      <c r="D141" s="222" t="s">
        <v>76</v>
      </c>
      <c r="E141" s="234" t="s">
        <v>214</v>
      </c>
      <c r="F141" s="234" t="s">
        <v>324</v>
      </c>
      <c r="G141" s="221"/>
      <c r="H141" s="221"/>
      <c r="I141" s="224"/>
      <c r="J141" s="235">
        <f>BK141</f>
        <v>0</v>
      </c>
      <c r="K141" s="221"/>
      <c r="L141" s="226"/>
      <c r="M141" s="227"/>
      <c r="N141" s="228"/>
      <c r="O141" s="228"/>
      <c r="P141" s="229">
        <f>SUM(P142:P165)</f>
        <v>0</v>
      </c>
      <c r="Q141" s="228"/>
      <c r="R141" s="229">
        <f>SUM(R142:R165)</f>
        <v>0</v>
      </c>
      <c r="S141" s="228"/>
      <c r="T141" s="230">
        <f>SUM(T142:T165)</f>
        <v>2.859</v>
      </c>
      <c r="U141" s="12"/>
      <c r="V141" s="12"/>
      <c r="W141" s="12"/>
      <c r="X141" s="12"/>
      <c r="Y141" s="12"/>
      <c r="Z141" s="12"/>
      <c r="AA141" s="12"/>
      <c r="AB141" s="12"/>
      <c r="AC141" s="12"/>
      <c r="AD141" s="12"/>
      <c r="AE141" s="12"/>
      <c r="AR141" s="231" t="s">
        <v>85</v>
      </c>
      <c r="AT141" s="232" t="s">
        <v>76</v>
      </c>
      <c r="AU141" s="232" t="s">
        <v>85</v>
      </c>
      <c r="AY141" s="231" t="s">
        <v>143</v>
      </c>
      <c r="BK141" s="233">
        <f>SUM(BK142:BK165)</f>
        <v>0</v>
      </c>
    </row>
    <row r="142" s="2" customFormat="1" ht="24" customHeight="1">
      <c r="A142" s="39"/>
      <c r="B142" s="40"/>
      <c r="C142" s="236" t="s">
        <v>181</v>
      </c>
      <c r="D142" s="236" t="s">
        <v>145</v>
      </c>
      <c r="E142" s="237" t="s">
        <v>862</v>
      </c>
      <c r="F142" s="238" t="s">
        <v>863</v>
      </c>
      <c r="G142" s="239" t="s">
        <v>148</v>
      </c>
      <c r="H142" s="240">
        <v>0.17999999999999999</v>
      </c>
      <c r="I142" s="241"/>
      <c r="J142" s="240">
        <f>ROUND(I142*H142,2)</f>
        <v>0</v>
      </c>
      <c r="K142" s="238" t="s">
        <v>149</v>
      </c>
      <c r="L142" s="45"/>
      <c r="M142" s="242" t="s">
        <v>1</v>
      </c>
      <c r="N142" s="243" t="s">
        <v>42</v>
      </c>
      <c r="O142" s="92"/>
      <c r="P142" s="244">
        <f>O142*H142</f>
        <v>0</v>
      </c>
      <c r="Q142" s="244">
        <v>0</v>
      </c>
      <c r="R142" s="244">
        <f>Q142*H142</f>
        <v>0</v>
      </c>
      <c r="S142" s="244">
        <v>2.2000000000000002</v>
      </c>
      <c r="T142" s="245">
        <f>S142*H142</f>
        <v>0.39600000000000002</v>
      </c>
      <c r="U142" s="39"/>
      <c r="V142" s="39"/>
      <c r="W142" s="39"/>
      <c r="X142" s="39"/>
      <c r="Y142" s="39"/>
      <c r="Z142" s="39"/>
      <c r="AA142" s="39"/>
      <c r="AB142" s="39"/>
      <c r="AC142" s="39"/>
      <c r="AD142" s="39"/>
      <c r="AE142" s="39"/>
      <c r="AR142" s="246" t="s">
        <v>150</v>
      </c>
      <c r="AT142" s="246" t="s">
        <v>145</v>
      </c>
      <c r="AU142" s="246" t="s">
        <v>87</v>
      </c>
      <c r="AY142" s="18" t="s">
        <v>143</v>
      </c>
      <c r="BE142" s="247">
        <f>IF(N142="základní",J142,0)</f>
        <v>0</v>
      </c>
      <c r="BF142" s="247">
        <f>IF(N142="snížená",J142,0)</f>
        <v>0</v>
      </c>
      <c r="BG142" s="247">
        <f>IF(N142="zákl. přenesená",J142,0)</f>
        <v>0</v>
      </c>
      <c r="BH142" s="247">
        <f>IF(N142="sníž. přenesená",J142,0)</f>
        <v>0</v>
      </c>
      <c r="BI142" s="247">
        <f>IF(N142="nulová",J142,0)</f>
        <v>0</v>
      </c>
      <c r="BJ142" s="18" t="s">
        <v>85</v>
      </c>
      <c r="BK142" s="247">
        <f>ROUND(I142*H142,2)</f>
        <v>0</v>
      </c>
      <c r="BL142" s="18" t="s">
        <v>150</v>
      </c>
      <c r="BM142" s="246" t="s">
        <v>864</v>
      </c>
    </row>
    <row r="143" s="14" customFormat="1">
      <c r="A143" s="14"/>
      <c r="B143" s="262"/>
      <c r="C143" s="263"/>
      <c r="D143" s="248" t="s">
        <v>154</v>
      </c>
      <c r="E143" s="264" t="s">
        <v>1</v>
      </c>
      <c r="F143" s="265" t="s">
        <v>861</v>
      </c>
      <c r="G143" s="263"/>
      <c r="H143" s="266">
        <v>0.17999999999999999</v>
      </c>
      <c r="I143" s="267"/>
      <c r="J143" s="263"/>
      <c r="K143" s="263"/>
      <c r="L143" s="268"/>
      <c r="M143" s="269"/>
      <c r="N143" s="270"/>
      <c r="O143" s="270"/>
      <c r="P143" s="270"/>
      <c r="Q143" s="270"/>
      <c r="R143" s="270"/>
      <c r="S143" s="270"/>
      <c r="T143" s="271"/>
      <c r="U143" s="14"/>
      <c r="V143" s="14"/>
      <c r="W143" s="14"/>
      <c r="X143" s="14"/>
      <c r="Y143" s="14"/>
      <c r="Z143" s="14"/>
      <c r="AA143" s="14"/>
      <c r="AB143" s="14"/>
      <c r="AC143" s="14"/>
      <c r="AD143" s="14"/>
      <c r="AE143" s="14"/>
      <c r="AT143" s="272" t="s">
        <v>154</v>
      </c>
      <c r="AU143" s="272" t="s">
        <v>87</v>
      </c>
      <c r="AV143" s="14" t="s">
        <v>87</v>
      </c>
      <c r="AW143" s="14" t="s">
        <v>32</v>
      </c>
      <c r="AX143" s="14" t="s">
        <v>85</v>
      </c>
      <c r="AY143" s="272" t="s">
        <v>143</v>
      </c>
    </row>
    <row r="144" s="2" customFormat="1" ht="36" customHeight="1">
      <c r="A144" s="39"/>
      <c r="B144" s="40"/>
      <c r="C144" s="236" t="s">
        <v>190</v>
      </c>
      <c r="D144" s="236" t="s">
        <v>145</v>
      </c>
      <c r="E144" s="237" t="s">
        <v>865</v>
      </c>
      <c r="F144" s="238" t="s">
        <v>866</v>
      </c>
      <c r="G144" s="239" t="s">
        <v>206</v>
      </c>
      <c r="H144" s="240">
        <v>88</v>
      </c>
      <c r="I144" s="241"/>
      <c r="J144" s="240">
        <f>ROUND(I144*H144,2)</f>
        <v>0</v>
      </c>
      <c r="K144" s="238" t="s">
        <v>149</v>
      </c>
      <c r="L144" s="45"/>
      <c r="M144" s="242" t="s">
        <v>1</v>
      </c>
      <c r="N144" s="243" t="s">
        <v>42</v>
      </c>
      <c r="O144" s="92"/>
      <c r="P144" s="244">
        <f>O144*H144</f>
        <v>0</v>
      </c>
      <c r="Q144" s="244">
        <v>0</v>
      </c>
      <c r="R144" s="244">
        <f>Q144*H144</f>
        <v>0</v>
      </c>
      <c r="S144" s="244">
        <v>0.0060000000000000001</v>
      </c>
      <c r="T144" s="245">
        <f>S144*H144</f>
        <v>0.52800000000000002</v>
      </c>
      <c r="U144" s="39"/>
      <c r="V144" s="39"/>
      <c r="W144" s="39"/>
      <c r="X144" s="39"/>
      <c r="Y144" s="39"/>
      <c r="Z144" s="39"/>
      <c r="AA144" s="39"/>
      <c r="AB144" s="39"/>
      <c r="AC144" s="39"/>
      <c r="AD144" s="39"/>
      <c r="AE144" s="39"/>
      <c r="AR144" s="246" t="s">
        <v>150</v>
      </c>
      <c r="AT144" s="246" t="s">
        <v>145</v>
      </c>
      <c r="AU144" s="246" t="s">
        <v>87</v>
      </c>
      <c r="AY144" s="18" t="s">
        <v>143</v>
      </c>
      <c r="BE144" s="247">
        <f>IF(N144="základní",J144,0)</f>
        <v>0</v>
      </c>
      <c r="BF144" s="247">
        <f>IF(N144="snížená",J144,0)</f>
        <v>0</v>
      </c>
      <c r="BG144" s="247">
        <f>IF(N144="zákl. přenesená",J144,0)</f>
        <v>0</v>
      </c>
      <c r="BH144" s="247">
        <f>IF(N144="sníž. přenesená",J144,0)</f>
        <v>0</v>
      </c>
      <c r="BI144" s="247">
        <f>IF(N144="nulová",J144,0)</f>
        <v>0</v>
      </c>
      <c r="BJ144" s="18" t="s">
        <v>85</v>
      </c>
      <c r="BK144" s="247">
        <f>ROUND(I144*H144,2)</f>
        <v>0</v>
      </c>
      <c r="BL144" s="18" t="s">
        <v>150</v>
      </c>
      <c r="BM144" s="246" t="s">
        <v>867</v>
      </c>
    </row>
    <row r="145" s="13" customFormat="1">
      <c r="A145" s="13"/>
      <c r="B145" s="252"/>
      <c r="C145" s="253"/>
      <c r="D145" s="248" t="s">
        <v>154</v>
      </c>
      <c r="E145" s="254" t="s">
        <v>1</v>
      </c>
      <c r="F145" s="255" t="s">
        <v>868</v>
      </c>
      <c r="G145" s="253"/>
      <c r="H145" s="254" t="s">
        <v>1</v>
      </c>
      <c r="I145" s="256"/>
      <c r="J145" s="253"/>
      <c r="K145" s="253"/>
      <c r="L145" s="257"/>
      <c r="M145" s="258"/>
      <c r="N145" s="259"/>
      <c r="O145" s="259"/>
      <c r="P145" s="259"/>
      <c r="Q145" s="259"/>
      <c r="R145" s="259"/>
      <c r="S145" s="259"/>
      <c r="T145" s="260"/>
      <c r="U145" s="13"/>
      <c r="V145" s="13"/>
      <c r="W145" s="13"/>
      <c r="X145" s="13"/>
      <c r="Y145" s="13"/>
      <c r="Z145" s="13"/>
      <c r="AA145" s="13"/>
      <c r="AB145" s="13"/>
      <c r="AC145" s="13"/>
      <c r="AD145" s="13"/>
      <c r="AE145" s="13"/>
      <c r="AT145" s="261" t="s">
        <v>154</v>
      </c>
      <c r="AU145" s="261" t="s">
        <v>87</v>
      </c>
      <c r="AV145" s="13" t="s">
        <v>85</v>
      </c>
      <c r="AW145" s="13" t="s">
        <v>32</v>
      </c>
      <c r="AX145" s="13" t="s">
        <v>77</v>
      </c>
      <c r="AY145" s="261" t="s">
        <v>143</v>
      </c>
    </row>
    <row r="146" s="14" customFormat="1">
      <c r="A146" s="14"/>
      <c r="B146" s="262"/>
      <c r="C146" s="263"/>
      <c r="D146" s="248" t="s">
        <v>154</v>
      </c>
      <c r="E146" s="264" t="s">
        <v>1</v>
      </c>
      <c r="F146" s="265" t="s">
        <v>203</v>
      </c>
      <c r="G146" s="263"/>
      <c r="H146" s="266">
        <v>8</v>
      </c>
      <c r="I146" s="267"/>
      <c r="J146" s="263"/>
      <c r="K146" s="263"/>
      <c r="L146" s="268"/>
      <c r="M146" s="269"/>
      <c r="N146" s="270"/>
      <c r="O146" s="270"/>
      <c r="P146" s="270"/>
      <c r="Q146" s="270"/>
      <c r="R146" s="270"/>
      <c r="S146" s="270"/>
      <c r="T146" s="271"/>
      <c r="U146" s="14"/>
      <c r="V146" s="14"/>
      <c r="W146" s="14"/>
      <c r="X146" s="14"/>
      <c r="Y146" s="14"/>
      <c r="Z146" s="14"/>
      <c r="AA146" s="14"/>
      <c r="AB146" s="14"/>
      <c r="AC146" s="14"/>
      <c r="AD146" s="14"/>
      <c r="AE146" s="14"/>
      <c r="AT146" s="272" t="s">
        <v>154</v>
      </c>
      <c r="AU146" s="272" t="s">
        <v>87</v>
      </c>
      <c r="AV146" s="14" t="s">
        <v>87</v>
      </c>
      <c r="AW146" s="14" t="s">
        <v>32</v>
      </c>
      <c r="AX146" s="14" t="s">
        <v>77</v>
      </c>
      <c r="AY146" s="272" t="s">
        <v>143</v>
      </c>
    </row>
    <row r="147" s="13" customFormat="1">
      <c r="A147" s="13"/>
      <c r="B147" s="252"/>
      <c r="C147" s="253"/>
      <c r="D147" s="248" t="s">
        <v>154</v>
      </c>
      <c r="E147" s="254" t="s">
        <v>1</v>
      </c>
      <c r="F147" s="255" t="s">
        <v>869</v>
      </c>
      <c r="G147" s="253"/>
      <c r="H147" s="254" t="s">
        <v>1</v>
      </c>
      <c r="I147" s="256"/>
      <c r="J147" s="253"/>
      <c r="K147" s="253"/>
      <c r="L147" s="257"/>
      <c r="M147" s="258"/>
      <c r="N147" s="259"/>
      <c r="O147" s="259"/>
      <c r="P147" s="259"/>
      <c r="Q147" s="259"/>
      <c r="R147" s="259"/>
      <c r="S147" s="259"/>
      <c r="T147" s="260"/>
      <c r="U147" s="13"/>
      <c r="V147" s="13"/>
      <c r="W147" s="13"/>
      <c r="X147" s="13"/>
      <c r="Y147" s="13"/>
      <c r="Z147" s="13"/>
      <c r="AA147" s="13"/>
      <c r="AB147" s="13"/>
      <c r="AC147" s="13"/>
      <c r="AD147" s="13"/>
      <c r="AE147" s="13"/>
      <c r="AT147" s="261" t="s">
        <v>154</v>
      </c>
      <c r="AU147" s="261" t="s">
        <v>87</v>
      </c>
      <c r="AV147" s="13" t="s">
        <v>85</v>
      </c>
      <c r="AW147" s="13" t="s">
        <v>32</v>
      </c>
      <c r="AX147" s="13" t="s">
        <v>77</v>
      </c>
      <c r="AY147" s="261" t="s">
        <v>143</v>
      </c>
    </row>
    <row r="148" s="14" customFormat="1">
      <c r="A148" s="14"/>
      <c r="B148" s="262"/>
      <c r="C148" s="263"/>
      <c r="D148" s="248" t="s">
        <v>154</v>
      </c>
      <c r="E148" s="264" t="s">
        <v>1</v>
      </c>
      <c r="F148" s="265" t="s">
        <v>870</v>
      </c>
      <c r="G148" s="263"/>
      <c r="H148" s="266">
        <v>80</v>
      </c>
      <c r="I148" s="267"/>
      <c r="J148" s="263"/>
      <c r="K148" s="263"/>
      <c r="L148" s="268"/>
      <c r="M148" s="269"/>
      <c r="N148" s="270"/>
      <c r="O148" s="270"/>
      <c r="P148" s="270"/>
      <c r="Q148" s="270"/>
      <c r="R148" s="270"/>
      <c r="S148" s="270"/>
      <c r="T148" s="271"/>
      <c r="U148" s="14"/>
      <c r="V148" s="14"/>
      <c r="W148" s="14"/>
      <c r="X148" s="14"/>
      <c r="Y148" s="14"/>
      <c r="Z148" s="14"/>
      <c r="AA148" s="14"/>
      <c r="AB148" s="14"/>
      <c r="AC148" s="14"/>
      <c r="AD148" s="14"/>
      <c r="AE148" s="14"/>
      <c r="AT148" s="272" t="s">
        <v>154</v>
      </c>
      <c r="AU148" s="272" t="s">
        <v>87</v>
      </c>
      <c r="AV148" s="14" t="s">
        <v>87</v>
      </c>
      <c r="AW148" s="14" t="s">
        <v>32</v>
      </c>
      <c r="AX148" s="14" t="s">
        <v>77</v>
      </c>
      <c r="AY148" s="272" t="s">
        <v>143</v>
      </c>
    </row>
    <row r="149" s="15" customFormat="1">
      <c r="A149" s="15"/>
      <c r="B149" s="273"/>
      <c r="C149" s="274"/>
      <c r="D149" s="248" t="s">
        <v>154</v>
      </c>
      <c r="E149" s="275" t="s">
        <v>1</v>
      </c>
      <c r="F149" s="276" t="s">
        <v>189</v>
      </c>
      <c r="G149" s="274"/>
      <c r="H149" s="277">
        <v>88</v>
      </c>
      <c r="I149" s="278"/>
      <c r="J149" s="274"/>
      <c r="K149" s="274"/>
      <c r="L149" s="279"/>
      <c r="M149" s="280"/>
      <c r="N149" s="281"/>
      <c r="O149" s="281"/>
      <c r="P149" s="281"/>
      <c r="Q149" s="281"/>
      <c r="R149" s="281"/>
      <c r="S149" s="281"/>
      <c r="T149" s="282"/>
      <c r="U149" s="15"/>
      <c r="V149" s="15"/>
      <c r="W149" s="15"/>
      <c r="X149" s="15"/>
      <c r="Y149" s="15"/>
      <c r="Z149" s="15"/>
      <c r="AA149" s="15"/>
      <c r="AB149" s="15"/>
      <c r="AC149" s="15"/>
      <c r="AD149" s="15"/>
      <c r="AE149" s="15"/>
      <c r="AT149" s="283" t="s">
        <v>154</v>
      </c>
      <c r="AU149" s="283" t="s">
        <v>87</v>
      </c>
      <c r="AV149" s="15" t="s">
        <v>150</v>
      </c>
      <c r="AW149" s="15" t="s">
        <v>32</v>
      </c>
      <c r="AX149" s="15" t="s">
        <v>85</v>
      </c>
      <c r="AY149" s="283" t="s">
        <v>143</v>
      </c>
    </row>
    <row r="150" s="2" customFormat="1" ht="36" customHeight="1">
      <c r="A150" s="39"/>
      <c r="B150" s="40"/>
      <c r="C150" s="236" t="s">
        <v>198</v>
      </c>
      <c r="D150" s="236" t="s">
        <v>145</v>
      </c>
      <c r="E150" s="237" t="s">
        <v>871</v>
      </c>
      <c r="F150" s="238" t="s">
        <v>872</v>
      </c>
      <c r="G150" s="239" t="s">
        <v>206</v>
      </c>
      <c r="H150" s="240">
        <v>77</v>
      </c>
      <c r="I150" s="241"/>
      <c r="J150" s="240">
        <f>ROUND(I150*H150,2)</f>
        <v>0</v>
      </c>
      <c r="K150" s="238" t="s">
        <v>149</v>
      </c>
      <c r="L150" s="45"/>
      <c r="M150" s="242" t="s">
        <v>1</v>
      </c>
      <c r="N150" s="243" t="s">
        <v>42</v>
      </c>
      <c r="O150" s="92"/>
      <c r="P150" s="244">
        <f>O150*H150</f>
        <v>0</v>
      </c>
      <c r="Q150" s="244">
        <v>0</v>
      </c>
      <c r="R150" s="244">
        <f>Q150*H150</f>
        <v>0</v>
      </c>
      <c r="S150" s="244">
        <v>0.0089999999999999993</v>
      </c>
      <c r="T150" s="245">
        <f>S150*H150</f>
        <v>0.69299999999999995</v>
      </c>
      <c r="U150" s="39"/>
      <c r="V150" s="39"/>
      <c r="W150" s="39"/>
      <c r="X150" s="39"/>
      <c r="Y150" s="39"/>
      <c r="Z150" s="39"/>
      <c r="AA150" s="39"/>
      <c r="AB150" s="39"/>
      <c r="AC150" s="39"/>
      <c r="AD150" s="39"/>
      <c r="AE150" s="39"/>
      <c r="AR150" s="246" t="s">
        <v>150</v>
      </c>
      <c r="AT150" s="246" t="s">
        <v>145</v>
      </c>
      <c r="AU150" s="246" t="s">
        <v>87</v>
      </c>
      <c r="AY150" s="18" t="s">
        <v>143</v>
      </c>
      <c r="BE150" s="247">
        <f>IF(N150="základní",J150,0)</f>
        <v>0</v>
      </c>
      <c r="BF150" s="247">
        <f>IF(N150="snížená",J150,0)</f>
        <v>0</v>
      </c>
      <c r="BG150" s="247">
        <f>IF(N150="zákl. přenesená",J150,0)</f>
        <v>0</v>
      </c>
      <c r="BH150" s="247">
        <f>IF(N150="sníž. přenesená",J150,0)</f>
        <v>0</v>
      </c>
      <c r="BI150" s="247">
        <f>IF(N150="nulová",J150,0)</f>
        <v>0</v>
      </c>
      <c r="BJ150" s="18" t="s">
        <v>85</v>
      </c>
      <c r="BK150" s="247">
        <f>ROUND(I150*H150,2)</f>
        <v>0</v>
      </c>
      <c r="BL150" s="18" t="s">
        <v>150</v>
      </c>
      <c r="BM150" s="246" t="s">
        <v>873</v>
      </c>
    </row>
    <row r="151" s="13" customFormat="1">
      <c r="A151" s="13"/>
      <c r="B151" s="252"/>
      <c r="C151" s="253"/>
      <c r="D151" s="248" t="s">
        <v>154</v>
      </c>
      <c r="E151" s="254" t="s">
        <v>1</v>
      </c>
      <c r="F151" s="255" t="s">
        <v>874</v>
      </c>
      <c r="G151" s="253"/>
      <c r="H151" s="254" t="s">
        <v>1</v>
      </c>
      <c r="I151" s="256"/>
      <c r="J151" s="253"/>
      <c r="K151" s="253"/>
      <c r="L151" s="257"/>
      <c r="M151" s="258"/>
      <c r="N151" s="259"/>
      <c r="O151" s="259"/>
      <c r="P151" s="259"/>
      <c r="Q151" s="259"/>
      <c r="R151" s="259"/>
      <c r="S151" s="259"/>
      <c r="T151" s="260"/>
      <c r="U151" s="13"/>
      <c r="V151" s="13"/>
      <c r="W151" s="13"/>
      <c r="X151" s="13"/>
      <c r="Y151" s="13"/>
      <c r="Z151" s="13"/>
      <c r="AA151" s="13"/>
      <c r="AB151" s="13"/>
      <c r="AC151" s="13"/>
      <c r="AD151" s="13"/>
      <c r="AE151" s="13"/>
      <c r="AT151" s="261" t="s">
        <v>154</v>
      </c>
      <c r="AU151" s="261" t="s">
        <v>87</v>
      </c>
      <c r="AV151" s="13" t="s">
        <v>85</v>
      </c>
      <c r="AW151" s="13" t="s">
        <v>32</v>
      </c>
      <c r="AX151" s="13" t="s">
        <v>77</v>
      </c>
      <c r="AY151" s="261" t="s">
        <v>143</v>
      </c>
    </row>
    <row r="152" s="14" customFormat="1">
      <c r="A152" s="14"/>
      <c r="B152" s="262"/>
      <c r="C152" s="263"/>
      <c r="D152" s="248" t="s">
        <v>154</v>
      </c>
      <c r="E152" s="264" t="s">
        <v>1</v>
      </c>
      <c r="F152" s="265" t="s">
        <v>8</v>
      </c>
      <c r="G152" s="263"/>
      <c r="H152" s="266">
        <v>15</v>
      </c>
      <c r="I152" s="267"/>
      <c r="J152" s="263"/>
      <c r="K152" s="263"/>
      <c r="L152" s="268"/>
      <c r="M152" s="269"/>
      <c r="N152" s="270"/>
      <c r="O152" s="270"/>
      <c r="P152" s="270"/>
      <c r="Q152" s="270"/>
      <c r="R152" s="270"/>
      <c r="S152" s="270"/>
      <c r="T152" s="271"/>
      <c r="U152" s="14"/>
      <c r="V152" s="14"/>
      <c r="W152" s="14"/>
      <c r="X152" s="14"/>
      <c r="Y152" s="14"/>
      <c r="Z152" s="14"/>
      <c r="AA152" s="14"/>
      <c r="AB152" s="14"/>
      <c r="AC152" s="14"/>
      <c r="AD152" s="14"/>
      <c r="AE152" s="14"/>
      <c r="AT152" s="272" t="s">
        <v>154</v>
      </c>
      <c r="AU152" s="272" t="s">
        <v>87</v>
      </c>
      <c r="AV152" s="14" t="s">
        <v>87</v>
      </c>
      <c r="AW152" s="14" t="s">
        <v>32</v>
      </c>
      <c r="AX152" s="14" t="s">
        <v>77</v>
      </c>
      <c r="AY152" s="272" t="s">
        <v>143</v>
      </c>
    </row>
    <row r="153" s="13" customFormat="1">
      <c r="A153" s="13"/>
      <c r="B153" s="252"/>
      <c r="C153" s="253"/>
      <c r="D153" s="248" t="s">
        <v>154</v>
      </c>
      <c r="E153" s="254" t="s">
        <v>1</v>
      </c>
      <c r="F153" s="255" t="s">
        <v>875</v>
      </c>
      <c r="G153" s="253"/>
      <c r="H153" s="254" t="s">
        <v>1</v>
      </c>
      <c r="I153" s="256"/>
      <c r="J153" s="253"/>
      <c r="K153" s="253"/>
      <c r="L153" s="257"/>
      <c r="M153" s="258"/>
      <c r="N153" s="259"/>
      <c r="O153" s="259"/>
      <c r="P153" s="259"/>
      <c r="Q153" s="259"/>
      <c r="R153" s="259"/>
      <c r="S153" s="259"/>
      <c r="T153" s="260"/>
      <c r="U153" s="13"/>
      <c r="V153" s="13"/>
      <c r="W153" s="13"/>
      <c r="X153" s="13"/>
      <c r="Y153" s="13"/>
      <c r="Z153" s="13"/>
      <c r="AA153" s="13"/>
      <c r="AB153" s="13"/>
      <c r="AC153" s="13"/>
      <c r="AD153" s="13"/>
      <c r="AE153" s="13"/>
      <c r="AT153" s="261" t="s">
        <v>154</v>
      </c>
      <c r="AU153" s="261" t="s">
        <v>87</v>
      </c>
      <c r="AV153" s="13" t="s">
        <v>85</v>
      </c>
      <c r="AW153" s="13" t="s">
        <v>32</v>
      </c>
      <c r="AX153" s="13" t="s">
        <v>77</v>
      </c>
      <c r="AY153" s="261" t="s">
        <v>143</v>
      </c>
    </row>
    <row r="154" s="14" customFormat="1">
      <c r="A154" s="14"/>
      <c r="B154" s="262"/>
      <c r="C154" s="263"/>
      <c r="D154" s="248" t="s">
        <v>154</v>
      </c>
      <c r="E154" s="264" t="s">
        <v>1</v>
      </c>
      <c r="F154" s="265" t="s">
        <v>876</v>
      </c>
      <c r="G154" s="263"/>
      <c r="H154" s="266">
        <v>62</v>
      </c>
      <c r="I154" s="267"/>
      <c r="J154" s="263"/>
      <c r="K154" s="263"/>
      <c r="L154" s="268"/>
      <c r="M154" s="269"/>
      <c r="N154" s="270"/>
      <c r="O154" s="270"/>
      <c r="P154" s="270"/>
      <c r="Q154" s="270"/>
      <c r="R154" s="270"/>
      <c r="S154" s="270"/>
      <c r="T154" s="271"/>
      <c r="U154" s="14"/>
      <c r="V154" s="14"/>
      <c r="W154" s="14"/>
      <c r="X154" s="14"/>
      <c r="Y154" s="14"/>
      <c r="Z154" s="14"/>
      <c r="AA154" s="14"/>
      <c r="AB154" s="14"/>
      <c r="AC154" s="14"/>
      <c r="AD154" s="14"/>
      <c r="AE154" s="14"/>
      <c r="AT154" s="272" t="s">
        <v>154</v>
      </c>
      <c r="AU154" s="272" t="s">
        <v>87</v>
      </c>
      <c r="AV154" s="14" t="s">
        <v>87</v>
      </c>
      <c r="AW154" s="14" t="s">
        <v>32</v>
      </c>
      <c r="AX154" s="14" t="s">
        <v>77</v>
      </c>
      <c r="AY154" s="272" t="s">
        <v>143</v>
      </c>
    </row>
    <row r="155" s="15" customFormat="1">
      <c r="A155" s="15"/>
      <c r="B155" s="273"/>
      <c r="C155" s="274"/>
      <c r="D155" s="248" t="s">
        <v>154</v>
      </c>
      <c r="E155" s="275" t="s">
        <v>1</v>
      </c>
      <c r="F155" s="276" t="s">
        <v>189</v>
      </c>
      <c r="G155" s="274"/>
      <c r="H155" s="277">
        <v>77</v>
      </c>
      <c r="I155" s="278"/>
      <c r="J155" s="274"/>
      <c r="K155" s="274"/>
      <c r="L155" s="279"/>
      <c r="M155" s="280"/>
      <c r="N155" s="281"/>
      <c r="O155" s="281"/>
      <c r="P155" s="281"/>
      <c r="Q155" s="281"/>
      <c r="R155" s="281"/>
      <c r="S155" s="281"/>
      <c r="T155" s="282"/>
      <c r="U155" s="15"/>
      <c r="V155" s="15"/>
      <c r="W155" s="15"/>
      <c r="X155" s="15"/>
      <c r="Y155" s="15"/>
      <c r="Z155" s="15"/>
      <c r="AA155" s="15"/>
      <c r="AB155" s="15"/>
      <c r="AC155" s="15"/>
      <c r="AD155" s="15"/>
      <c r="AE155" s="15"/>
      <c r="AT155" s="283" t="s">
        <v>154</v>
      </c>
      <c r="AU155" s="283" t="s">
        <v>87</v>
      </c>
      <c r="AV155" s="15" t="s">
        <v>150</v>
      </c>
      <c r="AW155" s="15" t="s">
        <v>32</v>
      </c>
      <c r="AX155" s="15" t="s">
        <v>85</v>
      </c>
      <c r="AY155" s="283" t="s">
        <v>143</v>
      </c>
    </row>
    <row r="156" s="2" customFormat="1" ht="36" customHeight="1">
      <c r="A156" s="39"/>
      <c r="B156" s="40"/>
      <c r="C156" s="236" t="s">
        <v>203</v>
      </c>
      <c r="D156" s="236" t="s">
        <v>145</v>
      </c>
      <c r="E156" s="237" t="s">
        <v>877</v>
      </c>
      <c r="F156" s="238" t="s">
        <v>878</v>
      </c>
      <c r="G156" s="239" t="s">
        <v>206</v>
      </c>
      <c r="H156" s="240">
        <v>3</v>
      </c>
      <c r="I156" s="241"/>
      <c r="J156" s="240">
        <f>ROUND(I156*H156,2)</f>
        <v>0</v>
      </c>
      <c r="K156" s="238" t="s">
        <v>149</v>
      </c>
      <c r="L156" s="45"/>
      <c r="M156" s="242" t="s">
        <v>1</v>
      </c>
      <c r="N156" s="243" t="s">
        <v>42</v>
      </c>
      <c r="O156" s="92"/>
      <c r="P156" s="244">
        <f>O156*H156</f>
        <v>0</v>
      </c>
      <c r="Q156" s="244">
        <v>0</v>
      </c>
      <c r="R156" s="244">
        <f>Q156*H156</f>
        <v>0</v>
      </c>
      <c r="S156" s="244">
        <v>0.017999999999999999</v>
      </c>
      <c r="T156" s="245">
        <f>S156*H156</f>
        <v>0.053999999999999992</v>
      </c>
      <c r="U156" s="39"/>
      <c r="V156" s="39"/>
      <c r="W156" s="39"/>
      <c r="X156" s="39"/>
      <c r="Y156" s="39"/>
      <c r="Z156" s="39"/>
      <c r="AA156" s="39"/>
      <c r="AB156" s="39"/>
      <c r="AC156" s="39"/>
      <c r="AD156" s="39"/>
      <c r="AE156" s="39"/>
      <c r="AR156" s="246" t="s">
        <v>150</v>
      </c>
      <c r="AT156" s="246" t="s">
        <v>145</v>
      </c>
      <c r="AU156" s="246" t="s">
        <v>87</v>
      </c>
      <c r="AY156" s="18" t="s">
        <v>143</v>
      </c>
      <c r="BE156" s="247">
        <f>IF(N156="základní",J156,0)</f>
        <v>0</v>
      </c>
      <c r="BF156" s="247">
        <f>IF(N156="snížená",J156,0)</f>
        <v>0</v>
      </c>
      <c r="BG156" s="247">
        <f>IF(N156="zákl. přenesená",J156,0)</f>
        <v>0</v>
      </c>
      <c r="BH156" s="247">
        <f>IF(N156="sníž. přenesená",J156,0)</f>
        <v>0</v>
      </c>
      <c r="BI156" s="247">
        <f>IF(N156="nulová",J156,0)</f>
        <v>0</v>
      </c>
      <c r="BJ156" s="18" t="s">
        <v>85</v>
      </c>
      <c r="BK156" s="247">
        <f>ROUND(I156*H156,2)</f>
        <v>0</v>
      </c>
      <c r="BL156" s="18" t="s">
        <v>150</v>
      </c>
      <c r="BM156" s="246" t="s">
        <v>879</v>
      </c>
    </row>
    <row r="157" s="13" customFormat="1">
      <c r="A157" s="13"/>
      <c r="B157" s="252"/>
      <c r="C157" s="253"/>
      <c r="D157" s="248" t="s">
        <v>154</v>
      </c>
      <c r="E157" s="254" t="s">
        <v>1</v>
      </c>
      <c r="F157" s="255" t="s">
        <v>880</v>
      </c>
      <c r="G157" s="253"/>
      <c r="H157" s="254" t="s">
        <v>1</v>
      </c>
      <c r="I157" s="256"/>
      <c r="J157" s="253"/>
      <c r="K157" s="253"/>
      <c r="L157" s="257"/>
      <c r="M157" s="258"/>
      <c r="N157" s="259"/>
      <c r="O157" s="259"/>
      <c r="P157" s="259"/>
      <c r="Q157" s="259"/>
      <c r="R157" s="259"/>
      <c r="S157" s="259"/>
      <c r="T157" s="260"/>
      <c r="U157" s="13"/>
      <c r="V157" s="13"/>
      <c r="W157" s="13"/>
      <c r="X157" s="13"/>
      <c r="Y157" s="13"/>
      <c r="Z157" s="13"/>
      <c r="AA157" s="13"/>
      <c r="AB157" s="13"/>
      <c r="AC157" s="13"/>
      <c r="AD157" s="13"/>
      <c r="AE157" s="13"/>
      <c r="AT157" s="261" t="s">
        <v>154</v>
      </c>
      <c r="AU157" s="261" t="s">
        <v>87</v>
      </c>
      <c r="AV157" s="13" t="s">
        <v>85</v>
      </c>
      <c r="AW157" s="13" t="s">
        <v>32</v>
      </c>
      <c r="AX157" s="13" t="s">
        <v>77</v>
      </c>
      <c r="AY157" s="261" t="s">
        <v>143</v>
      </c>
    </row>
    <row r="158" s="14" customFormat="1">
      <c r="A158" s="14"/>
      <c r="B158" s="262"/>
      <c r="C158" s="263"/>
      <c r="D158" s="248" t="s">
        <v>154</v>
      </c>
      <c r="E158" s="264" t="s">
        <v>1</v>
      </c>
      <c r="F158" s="265" t="s">
        <v>157</v>
      </c>
      <c r="G158" s="263"/>
      <c r="H158" s="266">
        <v>3</v>
      </c>
      <c r="I158" s="267"/>
      <c r="J158" s="263"/>
      <c r="K158" s="263"/>
      <c r="L158" s="268"/>
      <c r="M158" s="269"/>
      <c r="N158" s="270"/>
      <c r="O158" s="270"/>
      <c r="P158" s="270"/>
      <c r="Q158" s="270"/>
      <c r="R158" s="270"/>
      <c r="S158" s="270"/>
      <c r="T158" s="271"/>
      <c r="U158" s="14"/>
      <c r="V158" s="14"/>
      <c r="W158" s="14"/>
      <c r="X158" s="14"/>
      <c r="Y158" s="14"/>
      <c r="Z158" s="14"/>
      <c r="AA158" s="14"/>
      <c r="AB158" s="14"/>
      <c r="AC158" s="14"/>
      <c r="AD158" s="14"/>
      <c r="AE158" s="14"/>
      <c r="AT158" s="272" t="s">
        <v>154</v>
      </c>
      <c r="AU158" s="272" t="s">
        <v>87</v>
      </c>
      <c r="AV158" s="14" t="s">
        <v>87</v>
      </c>
      <c r="AW158" s="14" t="s">
        <v>32</v>
      </c>
      <c r="AX158" s="14" t="s">
        <v>85</v>
      </c>
      <c r="AY158" s="272" t="s">
        <v>143</v>
      </c>
    </row>
    <row r="159" s="2" customFormat="1" ht="36" customHeight="1">
      <c r="A159" s="39"/>
      <c r="B159" s="40"/>
      <c r="C159" s="236" t="s">
        <v>214</v>
      </c>
      <c r="D159" s="236" t="s">
        <v>145</v>
      </c>
      <c r="E159" s="237" t="s">
        <v>881</v>
      </c>
      <c r="F159" s="238" t="s">
        <v>882</v>
      </c>
      <c r="G159" s="239" t="s">
        <v>206</v>
      </c>
      <c r="H159" s="240">
        <v>22</v>
      </c>
      <c r="I159" s="241"/>
      <c r="J159" s="240">
        <f>ROUND(I159*H159,2)</f>
        <v>0</v>
      </c>
      <c r="K159" s="238" t="s">
        <v>149</v>
      </c>
      <c r="L159" s="45"/>
      <c r="M159" s="242" t="s">
        <v>1</v>
      </c>
      <c r="N159" s="243" t="s">
        <v>42</v>
      </c>
      <c r="O159" s="92"/>
      <c r="P159" s="244">
        <f>O159*H159</f>
        <v>0</v>
      </c>
      <c r="Q159" s="244">
        <v>0</v>
      </c>
      <c r="R159" s="244">
        <f>Q159*H159</f>
        <v>0</v>
      </c>
      <c r="S159" s="244">
        <v>0.053999999999999999</v>
      </c>
      <c r="T159" s="245">
        <f>S159*H159</f>
        <v>1.1879999999999999</v>
      </c>
      <c r="U159" s="39"/>
      <c r="V159" s="39"/>
      <c r="W159" s="39"/>
      <c r="X159" s="39"/>
      <c r="Y159" s="39"/>
      <c r="Z159" s="39"/>
      <c r="AA159" s="39"/>
      <c r="AB159" s="39"/>
      <c r="AC159" s="39"/>
      <c r="AD159" s="39"/>
      <c r="AE159" s="39"/>
      <c r="AR159" s="246" t="s">
        <v>150</v>
      </c>
      <c r="AT159" s="246" t="s">
        <v>145</v>
      </c>
      <c r="AU159" s="246" t="s">
        <v>87</v>
      </c>
      <c r="AY159" s="18" t="s">
        <v>143</v>
      </c>
      <c r="BE159" s="247">
        <f>IF(N159="základní",J159,0)</f>
        <v>0</v>
      </c>
      <c r="BF159" s="247">
        <f>IF(N159="snížená",J159,0)</f>
        <v>0</v>
      </c>
      <c r="BG159" s="247">
        <f>IF(N159="zákl. přenesená",J159,0)</f>
        <v>0</v>
      </c>
      <c r="BH159" s="247">
        <f>IF(N159="sníž. přenesená",J159,0)</f>
        <v>0</v>
      </c>
      <c r="BI159" s="247">
        <f>IF(N159="nulová",J159,0)</f>
        <v>0</v>
      </c>
      <c r="BJ159" s="18" t="s">
        <v>85</v>
      </c>
      <c r="BK159" s="247">
        <f>ROUND(I159*H159,2)</f>
        <v>0</v>
      </c>
      <c r="BL159" s="18" t="s">
        <v>150</v>
      </c>
      <c r="BM159" s="246" t="s">
        <v>883</v>
      </c>
    </row>
    <row r="160" s="13" customFormat="1">
      <c r="A160" s="13"/>
      <c r="B160" s="252"/>
      <c r="C160" s="253"/>
      <c r="D160" s="248" t="s">
        <v>154</v>
      </c>
      <c r="E160" s="254" t="s">
        <v>1</v>
      </c>
      <c r="F160" s="255" t="s">
        <v>884</v>
      </c>
      <c r="G160" s="253"/>
      <c r="H160" s="254" t="s">
        <v>1</v>
      </c>
      <c r="I160" s="256"/>
      <c r="J160" s="253"/>
      <c r="K160" s="253"/>
      <c r="L160" s="257"/>
      <c r="M160" s="258"/>
      <c r="N160" s="259"/>
      <c r="O160" s="259"/>
      <c r="P160" s="259"/>
      <c r="Q160" s="259"/>
      <c r="R160" s="259"/>
      <c r="S160" s="259"/>
      <c r="T160" s="260"/>
      <c r="U160" s="13"/>
      <c r="V160" s="13"/>
      <c r="W160" s="13"/>
      <c r="X160" s="13"/>
      <c r="Y160" s="13"/>
      <c r="Z160" s="13"/>
      <c r="AA160" s="13"/>
      <c r="AB160" s="13"/>
      <c r="AC160" s="13"/>
      <c r="AD160" s="13"/>
      <c r="AE160" s="13"/>
      <c r="AT160" s="261" t="s">
        <v>154</v>
      </c>
      <c r="AU160" s="261" t="s">
        <v>87</v>
      </c>
      <c r="AV160" s="13" t="s">
        <v>85</v>
      </c>
      <c r="AW160" s="13" t="s">
        <v>32</v>
      </c>
      <c r="AX160" s="13" t="s">
        <v>77</v>
      </c>
      <c r="AY160" s="261" t="s">
        <v>143</v>
      </c>
    </row>
    <row r="161" s="14" customFormat="1">
      <c r="A161" s="14"/>
      <c r="B161" s="262"/>
      <c r="C161" s="263"/>
      <c r="D161" s="248" t="s">
        <v>154</v>
      </c>
      <c r="E161" s="264" t="s">
        <v>1</v>
      </c>
      <c r="F161" s="265" t="s">
        <v>885</v>
      </c>
      <c r="G161" s="263"/>
      <c r="H161" s="266">
        <v>22</v>
      </c>
      <c r="I161" s="267"/>
      <c r="J161" s="263"/>
      <c r="K161" s="263"/>
      <c r="L161" s="268"/>
      <c r="M161" s="269"/>
      <c r="N161" s="270"/>
      <c r="O161" s="270"/>
      <c r="P161" s="270"/>
      <c r="Q161" s="270"/>
      <c r="R161" s="270"/>
      <c r="S161" s="270"/>
      <c r="T161" s="271"/>
      <c r="U161" s="14"/>
      <c r="V161" s="14"/>
      <c r="W161" s="14"/>
      <c r="X161" s="14"/>
      <c r="Y161" s="14"/>
      <c r="Z161" s="14"/>
      <c r="AA161" s="14"/>
      <c r="AB161" s="14"/>
      <c r="AC161" s="14"/>
      <c r="AD161" s="14"/>
      <c r="AE161" s="14"/>
      <c r="AT161" s="272" t="s">
        <v>154</v>
      </c>
      <c r="AU161" s="272" t="s">
        <v>87</v>
      </c>
      <c r="AV161" s="14" t="s">
        <v>87</v>
      </c>
      <c r="AW161" s="14" t="s">
        <v>32</v>
      </c>
      <c r="AX161" s="14" t="s">
        <v>85</v>
      </c>
      <c r="AY161" s="272" t="s">
        <v>143</v>
      </c>
    </row>
    <row r="162" s="2" customFormat="1" ht="24" customHeight="1">
      <c r="A162" s="39"/>
      <c r="B162" s="40"/>
      <c r="C162" s="236" t="s">
        <v>220</v>
      </c>
      <c r="D162" s="236" t="s">
        <v>145</v>
      </c>
      <c r="E162" s="237" t="s">
        <v>425</v>
      </c>
      <c r="F162" s="238" t="s">
        <v>426</v>
      </c>
      <c r="G162" s="239" t="s">
        <v>206</v>
      </c>
      <c r="H162" s="240">
        <v>9</v>
      </c>
      <c r="I162" s="241"/>
      <c r="J162" s="240">
        <f>ROUND(I162*H162,2)</f>
        <v>0</v>
      </c>
      <c r="K162" s="238" t="s">
        <v>149</v>
      </c>
      <c r="L162" s="45"/>
      <c r="M162" s="242" t="s">
        <v>1</v>
      </c>
      <c r="N162" s="243" t="s">
        <v>42</v>
      </c>
      <c r="O162" s="92"/>
      <c r="P162" s="244">
        <f>O162*H162</f>
        <v>0</v>
      </c>
      <c r="Q162" s="244">
        <v>0</v>
      </c>
      <c r="R162" s="244">
        <f>Q162*H162</f>
        <v>0</v>
      </c>
      <c r="S162" s="244">
        <v>0</v>
      </c>
      <c r="T162" s="245">
        <f>S162*H162</f>
        <v>0</v>
      </c>
      <c r="U162" s="39"/>
      <c r="V162" s="39"/>
      <c r="W162" s="39"/>
      <c r="X162" s="39"/>
      <c r="Y162" s="39"/>
      <c r="Z162" s="39"/>
      <c r="AA162" s="39"/>
      <c r="AB162" s="39"/>
      <c r="AC162" s="39"/>
      <c r="AD162" s="39"/>
      <c r="AE162" s="39"/>
      <c r="AR162" s="246" t="s">
        <v>150</v>
      </c>
      <c r="AT162" s="246" t="s">
        <v>145</v>
      </c>
      <c r="AU162" s="246" t="s">
        <v>87</v>
      </c>
      <c r="AY162" s="18" t="s">
        <v>143</v>
      </c>
      <c r="BE162" s="247">
        <f>IF(N162="základní",J162,0)</f>
        <v>0</v>
      </c>
      <c r="BF162" s="247">
        <f>IF(N162="snížená",J162,0)</f>
        <v>0</v>
      </c>
      <c r="BG162" s="247">
        <f>IF(N162="zákl. přenesená",J162,0)</f>
        <v>0</v>
      </c>
      <c r="BH162" s="247">
        <f>IF(N162="sníž. přenesená",J162,0)</f>
        <v>0</v>
      </c>
      <c r="BI162" s="247">
        <f>IF(N162="nulová",J162,0)</f>
        <v>0</v>
      </c>
      <c r="BJ162" s="18" t="s">
        <v>85</v>
      </c>
      <c r="BK162" s="247">
        <f>ROUND(I162*H162,2)</f>
        <v>0</v>
      </c>
      <c r="BL162" s="18" t="s">
        <v>150</v>
      </c>
      <c r="BM162" s="246" t="s">
        <v>886</v>
      </c>
    </row>
    <row r="163" s="13" customFormat="1">
      <c r="A163" s="13"/>
      <c r="B163" s="252"/>
      <c r="C163" s="253"/>
      <c r="D163" s="248" t="s">
        <v>154</v>
      </c>
      <c r="E163" s="254" t="s">
        <v>1</v>
      </c>
      <c r="F163" s="255" t="s">
        <v>887</v>
      </c>
      <c r="G163" s="253"/>
      <c r="H163" s="254" t="s">
        <v>1</v>
      </c>
      <c r="I163" s="256"/>
      <c r="J163" s="253"/>
      <c r="K163" s="253"/>
      <c r="L163" s="257"/>
      <c r="M163" s="258"/>
      <c r="N163" s="259"/>
      <c r="O163" s="259"/>
      <c r="P163" s="259"/>
      <c r="Q163" s="259"/>
      <c r="R163" s="259"/>
      <c r="S163" s="259"/>
      <c r="T163" s="260"/>
      <c r="U163" s="13"/>
      <c r="V163" s="13"/>
      <c r="W163" s="13"/>
      <c r="X163" s="13"/>
      <c r="Y163" s="13"/>
      <c r="Z163" s="13"/>
      <c r="AA163" s="13"/>
      <c r="AB163" s="13"/>
      <c r="AC163" s="13"/>
      <c r="AD163" s="13"/>
      <c r="AE163" s="13"/>
      <c r="AT163" s="261" t="s">
        <v>154</v>
      </c>
      <c r="AU163" s="261" t="s">
        <v>87</v>
      </c>
      <c r="AV163" s="13" t="s">
        <v>85</v>
      </c>
      <c r="AW163" s="13" t="s">
        <v>32</v>
      </c>
      <c r="AX163" s="13" t="s">
        <v>77</v>
      </c>
      <c r="AY163" s="261" t="s">
        <v>143</v>
      </c>
    </row>
    <row r="164" s="14" customFormat="1">
      <c r="A164" s="14"/>
      <c r="B164" s="262"/>
      <c r="C164" s="263"/>
      <c r="D164" s="248" t="s">
        <v>154</v>
      </c>
      <c r="E164" s="264" t="s">
        <v>1</v>
      </c>
      <c r="F164" s="265" t="s">
        <v>888</v>
      </c>
      <c r="G164" s="263"/>
      <c r="H164" s="266">
        <v>9</v>
      </c>
      <c r="I164" s="267"/>
      <c r="J164" s="263"/>
      <c r="K164" s="263"/>
      <c r="L164" s="268"/>
      <c r="M164" s="269"/>
      <c r="N164" s="270"/>
      <c r="O164" s="270"/>
      <c r="P164" s="270"/>
      <c r="Q164" s="270"/>
      <c r="R164" s="270"/>
      <c r="S164" s="270"/>
      <c r="T164" s="271"/>
      <c r="U164" s="14"/>
      <c r="V164" s="14"/>
      <c r="W164" s="14"/>
      <c r="X164" s="14"/>
      <c r="Y164" s="14"/>
      <c r="Z164" s="14"/>
      <c r="AA164" s="14"/>
      <c r="AB164" s="14"/>
      <c r="AC164" s="14"/>
      <c r="AD164" s="14"/>
      <c r="AE164" s="14"/>
      <c r="AT164" s="272" t="s">
        <v>154</v>
      </c>
      <c r="AU164" s="272" t="s">
        <v>87</v>
      </c>
      <c r="AV164" s="14" t="s">
        <v>87</v>
      </c>
      <c r="AW164" s="14" t="s">
        <v>32</v>
      </c>
      <c r="AX164" s="14" t="s">
        <v>85</v>
      </c>
      <c r="AY164" s="272" t="s">
        <v>143</v>
      </c>
    </row>
    <row r="165" s="2" customFormat="1" ht="24" customHeight="1">
      <c r="A165" s="39"/>
      <c r="B165" s="40"/>
      <c r="C165" s="236" t="s">
        <v>233</v>
      </c>
      <c r="D165" s="236" t="s">
        <v>145</v>
      </c>
      <c r="E165" s="237" t="s">
        <v>889</v>
      </c>
      <c r="F165" s="238" t="s">
        <v>890</v>
      </c>
      <c r="G165" s="239" t="s">
        <v>432</v>
      </c>
      <c r="H165" s="240">
        <v>1</v>
      </c>
      <c r="I165" s="241"/>
      <c r="J165" s="240">
        <f>ROUND(I165*H165,2)</f>
        <v>0</v>
      </c>
      <c r="K165" s="238" t="s">
        <v>433</v>
      </c>
      <c r="L165" s="45"/>
      <c r="M165" s="242" t="s">
        <v>1</v>
      </c>
      <c r="N165" s="243" t="s">
        <v>42</v>
      </c>
      <c r="O165" s="92"/>
      <c r="P165" s="244">
        <f>O165*H165</f>
        <v>0</v>
      </c>
      <c r="Q165" s="244">
        <v>0</v>
      </c>
      <c r="R165" s="244">
        <f>Q165*H165</f>
        <v>0</v>
      </c>
      <c r="S165" s="244">
        <v>0</v>
      </c>
      <c r="T165" s="245">
        <f>S165*H165</f>
        <v>0</v>
      </c>
      <c r="U165" s="39"/>
      <c r="V165" s="39"/>
      <c r="W165" s="39"/>
      <c r="X165" s="39"/>
      <c r="Y165" s="39"/>
      <c r="Z165" s="39"/>
      <c r="AA165" s="39"/>
      <c r="AB165" s="39"/>
      <c r="AC165" s="39"/>
      <c r="AD165" s="39"/>
      <c r="AE165" s="39"/>
      <c r="AR165" s="246" t="s">
        <v>150</v>
      </c>
      <c r="AT165" s="246" t="s">
        <v>145</v>
      </c>
      <c r="AU165" s="246" t="s">
        <v>87</v>
      </c>
      <c r="AY165" s="18" t="s">
        <v>143</v>
      </c>
      <c r="BE165" s="247">
        <f>IF(N165="základní",J165,0)</f>
        <v>0</v>
      </c>
      <c r="BF165" s="247">
        <f>IF(N165="snížená",J165,0)</f>
        <v>0</v>
      </c>
      <c r="BG165" s="247">
        <f>IF(N165="zákl. přenesená",J165,0)</f>
        <v>0</v>
      </c>
      <c r="BH165" s="247">
        <f>IF(N165="sníž. přenesená",J165,0)</f>
        <v>0</v>
      </c>
      <c r="BI165" s="247">
        <f>IF(N165="nulová",J165,0)</f>
        <v>0</v>
      </c>
      <c r="BJ165" s="18" t="s">
        <v>85</v>
      </c>
      <c r="BK165" s="247">
        <f>ROUND(I165*H165,2)</f>
        <v>0</v>
      </c>
      <c r="BL165" s="18" t="s">
        <v>150</v>
      </c>
      <c r="BM165" s="246" t="s">
        <v>891</v>
      </c>
    </row>
    <row r="166" s="12" customFormat="1" ht="22.8" customHeight="1">
      <c r="A166" s="12"/>
      <c r="B166" s="220"/>
      <c r="C166" s="221"/>
      <c r="D166" s="222" t="s">
        <v>76</v>
      </c>
      <c r="E166" s="234" t="s">
        <v>439</v>
      </c>
      <c r="F166" s="234" t="s">
        <v>440</v>
      </c>
      <c r="G166" s="221"/>
      <c r="H166" s="221"/>
      <c r="I166" s="224"/>
      <c r="J166" s="235">
        <f>BK166</f>
        <v>0</v>
      </c>
      <c r="K166" s="221"/>
      <c r="L166" s="226"/>
      <c r="M166" s="227"/>
      <c r="N166" s="228"/>
      <c r="O166" s="228"/>
      <c r="P166" s="229">
        <f>SUM(P167:P175)</f>
        <v>0</v>
      </c>
      <c r="Q166" s="228"/>
      <c r="R166" s="229">
        <f>SUM(R167:R175)</f>
        <v>0</v>
      </c>
      <c r="S166" s="228"/>
      <c r="T166" s="230">
        <f>SUM(T167:T175)</f>
        <v>0</v>
      </c>
      <c r="U166" s="12"/>
      <c r="V166" s="12"/>
      <c r="W166" s="12"/>
      <c r="X166" s="12"/>
      <c r="Y166" s="12"/>
      <c r="Z166" s="12"/>
      <c r="AA166" s="12"/>
      <c r="AB166" s="12"/>
      <c r="AC166" s="12"/>
      <c r="AD166" s="12"/>
      <c r="AE166" s="12"/>
      <c r="AR166" s="231" t="s">
        <v>85</v>
      </c>
      <c r="AT166" s="232" t="s">
        <v>76</v>
      </c>
      <c r="AU166" s="232" t="s">
        <v>85</v>
      </c>
      <c r="AY166" s="231" t="s">
        <v>143</v>
      </c>
      <c r="BK166" s="233">
        <f>SUM(BK167:BK175)</f>
        <v>0</v>
      </c>
    </row>
    <row r="167" s="2" customFormat="1" ht="36" customHeight="1">
      <c r="A167" s="39"/>
      <c r="B167" s="40"/>
      <c r="C167" s="236" t="s">
        <v>241</v>
      </c>
      <c r="D167" s="236" t="s">
        <v>145</v>
      </c>
      <c r="E167" s="237" t="s">
        <v>442</v>
      </c>
      <c r="F167" s="238" t="s">
        <v>443</v>
      </c>
      <c r="G167" s="239" t="s">
        <v>176</v>
      </c>
      <c r="H167" s="240">
        <v>3.3599999999999999</v>
      </c>
      <c r="I167" s="241"/>
      <c r="J167" s="240">
        <f>ROUND(I167*H167,2)</f>
        <v>0</v>
      </c>
      <c r="K167" s="238" t="s">
        <v>149</v>
      </c>
      <c r="L167" s="45"/>
      <c r="M167" s="242" t="s">
        <v>1</v>
      </c>
      <c r="N167" s="243" t="s">
        <v>42</v>
      </c>
      <c r="O167" s="92"/>
      <c r="P167" s="244">
        <f>O167*H167</f>
        <v>0</v>
      </c>
      <c r="Q167" s="244">
        <v>0</v>
      </c>
      <c r="R167" s="244">
        <f>Q167*H167</f>
        <v>0</v>
      </c>
      <c r="S167" s="244">
        <v>0</v>
      </c>
      <c r="T167" s="245">
        <f>S167*H167</f>
        <v>0</v>
      </c>
      <c r="U167" s="39"/>
      <c r="V167" s="39"/>
      <c r="W167" s="39"/>
      <c r="X167" s="39"/>
      <c r="Y167" s="39"/>
      <c r="Z167" s="39"/>
      <c r="AA167" s="39"/>
      <c r="AB167" s="39"/>
      <c r="AC167" s="39"/>
      <c r="AD167" s="39"/>
      <c r="AE167" s="39"/>
      <c r="AR167" s="246" t="s">
        <v>150</v>
      </c>
      <c r="AT167" s="246" t="s">
        <v>145</v>
      </c>
      <c r="AU167" s="246" t="s">
        <v>87</v>
      </c>
      <c r="AY167" s="18" t="s">
        <v>143</v>
      </c>
      <c r="BE167" s="247">
        <f>IF(N167="základní",J167,0)</f>
        <v>0</v>
      </c>
      <c r="BF167" s="247">
        <f>IF(N167="snížená",J167,0)</f>
        <v>0</v>
      </c>
      <c r="BG167" s="247">
        <f>IF(N167="zákl. přenesená",J167,0)</f>
        <v>0</v>
      </c>
      <c r="BH167" s="247">
        <f>IF(N167="sníž. přenesená",J167,0)</f>
        <v>0</v>
      </c>
      <c r="BI167" s="247">
        <f>IF(N167="nulová",J167,0)</f>
        <v>0</v>
      </c>
      <c r="BJ167" s="18" t="s">
        <v>85</v>
      </c>
      <c r="BK167" s="247">
        <f>ROUND(I167*H167,2)</f>
        <v>0</v>
      </c>
      <c r="BL167" s="18" t="s">
        <v>150</v>
      </c>
      <c r="BM167" s="246" t="s">
        <v>892</v>
      </c>
    </row>
    <row r="168" s="2" customFormat="1">
      <c r="A168" s="39"/>
      <c r="B168" s="40"/>
      <c r="C168" s="41"/>
      <c r="D168" s="248" t="s">
        <v>152</v>
      </c>
      <c r="E168" s="41"/>
      <c r="F168" s="249" t="s">
        <v>445</v>
      </c>
      <c r="G168" s="41"/>
      <c r="H168" s="41"/>
      <c r="I168" s="145"/>
      <c r="J168" s="41"/>
      <c r="K168" s="41"/>
      <c r="L168" s="45"/>
      <c r="M168" s="250"/>
      <c r="N168" s="251"/>
      <c r="O168" s="92"/>
      <c r="P168" s="92"/>
      <c r="Q168" s="92"/>
      <c r="R168" s="92"/>
      <c r="S168" s="92"/>
      <c r="T168" s="93"/>
      <c r="U168" s="39"/>
      <c r="V168" s="39"/>
      <c r="W168" s="39"/>
      <c r="X168" s="39"/>
      <c r="Y168" s="39"/>
      <c r="Z168" s="39"/>
      <c r="AA168" s="39"/>
      <c r="AB168" s="39"/>
      <c r="AC168" s="39"/>
      <c r="AD168" s="39"/>
      <c r="AE168" s="39"/>
      <c r="AT168" s="18" t="s">
        <v>152</v>
      </c>
      <c r="AU168" s="18" t="s">
        <v>87</v>
      </c>
    </row>
    <row r="169" s="2" customFormat="1" ht="24" customHeight="1">
      <c r="A169" s="39"/>
      <c r="B169" s="40"/>
      <c r="C169" s="236" t="s">
        <v>248</v>
      </c>
      <c r="D169" s="236" t="s">
        <v>145</v>
      </c>
      <c r="E169" s="237" t="s">
        <v>447</v>
      </c>
      <c r="F169" s="238" t="s">
        <v>448</v>
      </c>
      <c r="G169" s="239" t="s">
        <v>176</v>
      </c>
      <c r="H169" s="240">
        <v>3.3599999999999999</v>
      </c>
      <c r="I169" s="241"/>
      <c r="J169" s="240">
        <f>ROUND(I169*H169,2)</f>
        <v>0</v>
      </c>
      <c r="K169" s="238" t="s">
        <v>149</v>
      </c>
      <c r="L169" s="45"/>
      <c r="M169" s="242" t="s">
        <v>1</v>
      </c>
      <c r="N169" s="243" t="s">
        <v>42</v>
      </c>
      <c r="O169" s="92"/>
      <c r="P169" s="244">
        <f>O169*H169</f>
        <v>0</v>
      </c>
      <c r="Q169" s="244">
        <v>0</v>
      </c>
      <c r="R169" s="244">
        <f>Q169*H169</f>
        <v>0</v>
      </c>
      <c r="S169" s="244">
        <v>0</v>
      </c>
      <c r="T169" s="245">
        <f>S169*H169</f>
        <v>0</v>
      </c>
      <c r="U169" s="39"/>
      <c r="V169" s="39"/>
      <c r="W169" s="39"/>
      <c r="X169" s="39"/>
      <c r="Y169" s="39"/>
      <c r="Z169" s="39"/>
      <c r="AA169" s="39"/>
      <c r="AB169" s="39"/>
      <c r="AC169" s="39"/>
      <c r="AD169" s="39"/>
      <c r="AE169" s="39"/>
      <c r="AR169" s="246" t="s">
        <v>150</v>
      </c>
      <c r="AT169" s="246" t="s">
        <v>145</v>
      </c>
      <c r="AU169" s="246" t="s">
        <v>87</v>
      </c>
      <c r="AY169" s="18" t="s">
        <v>143</v>
      </c>
      <c r="BE169" s="247">
        <f>IF(N169="základní",J169,0)</f>
        <v>0</v>
      </c>
      <c r="BF169" s="247">
        <f>IF(N169="snížená",J169,0)</f>
        <v>0</v>
      </c>
      <c r="BG169" s="247">
        <f>IF(N169="zákl. přenesená",J169,0)</f>
        <v>0</v>
      </c>
      <c r="BH169" s="247">
        <f>IF(N169="sníž. přenesená",J169,0)</f>
        <v>0</v>
      </c>
      <c r="BI169" s="247">
        <f>IF(N169="nulová",J169,0)</f>
        <v>0</v>
      </c>
      <c r="BJ169" s="18" t="s">
        <v>85</v>
      </c>
      <c r="BK169" s="247">
        <f>ROUND(I169*H169,2)</f>
        <v>0</v>
      </c>
      <c r="BL169" s="18" t="s">
        <v>150</v>
      </c>
      <c r="BM169" s="246" t="s">
        <v>893</v>
      </c>
    </row>
    <row r="170" s="2" customFormat="1">
      <c r="A170" s="39"/>
      <c r="B170" s="40"/>
      <c r="C170" s="41"/>
      <c r="D170" s="248" t="s">
        <v>152</v>
      </c>
      <c r="E170" s="41"/>
      <c r="F170" s="249" t="s">
        <v>450</v>
      </c>
      <c r="G170" s="41"/>
      <c r="H170" s="41"/>
      <c r="I170" s="145"/>
      <c r="J170" s="41"/>
      <c r="K170" s="41"/>
      <c r="L170" s="45"/>
      <c r="M170" s="250"/>
      <c r="N170" s="251"/>
      <c r="O170" s="92"/>
      <c r="P170" s="92"/>
      <c r="Q170" s="92"/>
      <c r="R170" s="92"/>
      <c r="S170" s="92"/>
      <c r="T170" s="93"/>
      <c r="U170" s="39"/>
      <c r="V170" s="39"/>
      <c r="W170" s="39"/>
      <c r="X170" s="39"/>
      <c r="Y170" s="39"/>
      <c r="Z170" s="39"/>
      <c r="AA170" s="39"/>
      <c r="AB170" s="39"/>
      <c r="AC170" s="39"/>
      <c r="AD170" s="39"/>
      <c r="AE170" s="39"/>
      <c r="AT170" s="18" t="s">
        <v>152</v>
      </c>
      <c r="AU170" s="18" t="s">
        <v>87</v>
      </c>
    </row>
    <row r="171" s="2" customFormat="1" ht="36" customHeight="1">
      <c r="A171" s="39"/>
      <c r="B171" s="40"/>
      <c r="C171" s="236" t="s">
        <v>267</v>
      </c>
      <c r="D171" s="236" t="s">
        <v>145</v>
      </c>
      <c r="E171" s="237" t="s">
        <v>452</v>
      </c>
      <c r="F171" s="238" t="s">
        <v>453</v>
      </c>
      <c r="G171" s="239" t="s">
        <v>176</v>
      </c>
      <c r="H171" s="240">
        <v>26.879999999999999</v>
      </c>
      <c r="I171" s="241"/>
      <c r="J171" s="240">
        <f>ROUND(I171*H171,2)</f>
        <v>0</v>
      </c>
      <c r="K171" s="238" t="s">
        <v>149</v>
      </c>
      <c r="L171" s="45"/>
      <c r="M171" s="242" t="s">
        <v>1</v>
      </c>
      <c r="N171" s="243" t="s">
        <v>42</v>
      </c>
      <c r="O171" s="92"/>
      <c r="P171" s="244">
        <f>O171*H171</f>
        <v>0</v>
      </c>
      <c r="Q171" s="244">
        <v>0</v>
      </c>
      <c r="R171" s="244">
        <f>Q171*H171</f>
        <v>0</v>
      </c>
      <c r="S171" s="244">
        <v>0</v>
      </c>
      <c r="T171" s="245">
        <f>S171*H171</f>
        <v>0</v>
      </c>
      <c r="U171" s="39"/>
      <c r="V171" s="39"/>
      <c r="W171" s="39"/>
      <c r="X171" s="39"/>
      <c r="Y171" s="39"/>
      <c r="Z171" s="39"/>
      <c r="AA171" s="39"/>
      <c r="AB171" s="39"/>
      <c r="AC171" s="39"/>
      <c r="AD171" s="39"/>
      <c r="AE171" s="39"/>
      <c r="AR171" s="246" t="s">
        <v>150</v>
      </c>
      <c r="AT171" s="246" t="s">
        <v>145</v>
      </c>
      <c r="AU171" s="246" t="s">
        <v>87</v>
      </c>
      <c r="AY171" s="18" t="s">
        <v>143</v>
      </c>
      <c r="BE171" s="247">
        <f>IF(N171="základní",J171,0)</f>
        <v>0</v>
      </c>
      <c r="BF171" s="247">
        <f>IF(N171="snížená",J171,0)</f>
        <v>0</v>
      </c>
      <c r="BG171" s="247">
        <f>IF(N171="zákl. přenesená",J171,0)</f>
        <v>0</v>
      </c>
      <c r="BH171" s="247">
        <f>IF(N171="sníž. přenesená",J171,0)</f>
        <v>0</v>
      </c>
      <c r="BI171" s="247">
        <f>IF(N171="nulová",J171,0)</f>
        <v>0</v>
      </c>
      <c r="BJ171" s="18" t="s">
        <v>85</v>
      </c>
      <c r="BK171" s="247">
        <f>ROUND(I171*H171,2)</f>
        <v>0</v>
      </c>
      <c r="BL171" s="18" t="s">
        <v>150</v>
      </c>
      <c r="BM171" s="246" t="s">
        <v>894</v>
      </c>
    </row>
    <row r="172" s="2" customFormat="1">
      <c r="A172" s="39"/>
      <c r="B172" s="40"/>
      <c r="C172" s="41"/>
      <c r="D172" s="248" t="s">
        <v>152</v>
      </c>
      <c r="E172" s="41"/>
      <c r="F172" s="249" t="s">
        <v>450</v>
      </c>
      <c r="G172" s="41"/>
      <c r="H172" s="41"/>
      <c r="I172" s="145"/>
      <c r="J172" s="41"/>
      <c r="K172" s="41"/>
      <c r="L172" s="45"/>
      <c r="M172" s="250"/>
      <c r="N172" s="251"/>
      <c r="O172" s="92"/>
      <c r="P172" s="92"/>
      <c r="Q172" s="92"/>
      <c r="R172" s="92"/>
      <c r="S172" s="92"/>
      <c r="T172" s="93"/>
      <c r="U172" s="39"/>
      <c r="V172" s="39"/>
      <c r="W172" s="39"/>
      <c r="X172" s="39"/>
      <c r="Y172" s="39"/>
      <c r="Z172" s="39"/>
      <c r="AA172" s="39"/>
      <c r="AB172" s="39"/>
      <c r="AC172" s="39"/>
      <c r="AD172" s="39"/>
      <c r="AE172" s="39"/>
      <c r="AT172" s="18" t="s">
        <v>152</v>
      </c>
      <c r="AU172" s="18" t="s">
        <v>87</v>
      </c>
    </row>
    <row r="173" s="14" customFormat="1">
      <c r="A173" s="14"/>
      <c r="B173" s="262"/>
      <c r="C173" s="263"/>
      <c r="D173" s="248" t="s">
        <v>154</v>
      </c>
      <c r="E173" s="263"/>
      <c r="F173" s="265" t="s">
        <v>895</v>
      </c>
      <c r="G173" s="263"/>
      <c r="H173" s="266">
        <v>26.879999999999999</v>
      </c>
      <c r="I173" s="267"/>
      <c r="J173" s="263"/>
      <c r="K173" s="263"/>
      <c r="L173" s="268"/>
      <c r="M173" s="269"/>
      <c r="N173" s="270"/>
      <c r="O173" s="270"/>
      <c r="P173" s="270"/>
      <c r="Q173" s="270"/>
      <c r="R173" s="270"/>
      <c r="S173" s="270"/>
      <c r="T173" s="271"/>
      <c r="U173" s="14"/>
      <c r="V173" s="14"/>
      <c r="W173" s="14"/>
      <c r="X173" s="14"/>
      <c r="Y173" s="14"/>
      <c r="Z173" s="14"/>
      <c r="AA173" s="14"/>
      <c r="AB173" s="14"/>
      <c r="AC173" s="14"/>
      <c r="AD173" s="14"/>
      <c r="AE173" s="14"/>
      <c r="AT173" s="272" t="s">
        <v>154</v>
      </c>
      <c r="AU173" s="272" t="s">
        <v>87</v>
      </c>
      <c r="AV173" s="14" t="s">
        <v>87</v>
      </c>
      <c r="AW173" s="14" t="s">
        <v>4</v>
      </c>
      <c r="AX173" s="14" t="s">
        <v>85</v>
      </c>
      <c r="AY173" s="272" t="s">
        <v>143</v>
      </c>
    </row>
    <row r="174" s="2" customFormat="1" ht="36" customHeight="1">
      <c r="A174" s="39"/>
      <c r="B174" s="40"/>
      <c r="C174" s="236" t="s">
        <v>8</v>
      </c>
      <c r="D174" s="236" t="s">
        <v>145</v>
      </c>
      <c r="E174" s="237" t="s">
        <v>457</v>
      </c>
      <c r="F174" s="238" t="s">
        <v>458</v>
      </c>
      <c r="G174" s="239" t="s">
        <v>176</v>
      </c>
      <c r="H174" s="240">
        <v>3.3599999999999999</v>
      </c>
      <c r="I174" s="241"/>
      <c r="J174" s="240">
        <f>ROUND(I174*H174,2)</f>
        <v>0</v>
      </c>
      <c r="K174" s="238" t="s">
        <v>149</v>
      </c>
      <c r="L174" s="45"/>
      <c r="M174" s="242" t="s">
        <v>1</v>
      </c>
      <c r="N174" s="243" t="s">
        <v>42</v>
      </c>
      <c r="O174" s="92"/>
      <c r="P174" s="244">
        <f>O174*H174</f>
        <v>0</v>
      </c>
      <c r="Q174" s="244">
        <v>0</v>
      </c>
      <c r="R174" s="244">
        <f>Q174*H174</f>
        <v>0</v>
      </c>
      <c r="S174" s="244">
        <v>0</v>
      </c>
      <c r="T174" s="245">
        <f>S174*H174</f>
        <v>0</v>
      </c>
      <c r="U174" s="39"/>
      <c r="V174" s="39"/>
      <c r="W174" s="39"/>
      <c r="X174" s="39"/>
      <c r="Y174" s="39"/>
      <c r="Z174" s="39"/>
      <c r="AA174" s="39"/>
      <c r="AB174" s="39"/>
      <c r="AC174" s="39"/>
      <c r="AD174" s="39"/>
      <c r="AE174" s="39"/>
      <c r="AR174" s="246" t="s">
        <v>150</v>
      </c>
      <c r="AT174" s="246" t="s">
        <v>145</v>
      </c>
      <c r="AU174" s="246" t="s">
        <v>87</v>
      </c>
      <c r="AY174" s="18" t="s">
        <v>143</v>
      </c>
      <c r="BE174" s="247">
        <f>IF(N174="základní",J174,0)</f>
        <v>0</v>
      </c>
      <c r="BF174" s="247">
        <f>IF(N174="snížená",J174,0)</f>
        <v>0</v>
      </c>
      <c r="BG174" s="247">
        <f>IF(N174="zákl. přenesená",J174,0)</f>
        <v>0</v>
      </c>
      <c r="BH174" s="247">
        <f>IF(N174="sníž. přenesená",J174,0)</f>
        <v>0</v>
      </c>
      <c r="BI174" s="247">
        <f>IF(N174="nulová",J174,0)</f>
        <v>0</v>
      </c>
      <c r="BJ174" s="18" t="s">
        <v>85</v>
      </c>
      <c r="BK174" s="247">
        <f>ROUND(I174*H174,2)</f>
        <v>0</v>
      </c>
      <c r="BL174" s="18" t="s">
        <v>150</v>
      </c>
      <c r="BM174" s="246" t="s">
        <v>896</v>
      </c>
    </row>
    <row r="175" s="2" customFormat="1">
      <c r="A175" s="39"/>
      <c r="B175" s="40"/>
      <c r="C175" s="41"/>
      <c r="D175" s="248" t="s">
        <v>152</v>
      </c>
      <c r="E175" s="41"/>
      <c r="F175" s="249" t="s">
        <v>460</v>
      </c>
      <c r="G175" s="41"/>
      <c r="H175" s="41"/>
      <c r="I175" s="145"/>
      <c r="J175" s="41"/>
      <c r="K175" s="41"/>
      <c r="L175" s="45"/>
      <c r="M175" s="250"/>
      <c r="N175" s="251"/>
      <c r="O175" s="92"/>
      <c r="P175" s="92"/>
      <c r="Q175" s="92"/>
      <c r="R175" s="92"/>
      <c r="S175" s="92"/>
      <c r="T175" s="93"/>
      <c r="U175" s="39"/>
      <c r="V175" s="39"/>
      <c r="W175" s="39"/>
      <c r="X175" s="39"/>
      <c r="Y175" s="39"/>
      <c r="Z175" s="39"/>
      <c r="AA175" s="39"/>
      <c r="AB175" s="39"/>
      <c r="AC175" s="39"/>
      <c r="AD175" s="39"/>
      <c r="AE175" s="39"/>
      <c r="AT175" s="18" t="s">
        <v>152</v>
      </c>
      <c r="AU175" s="18" t="s">
        <v>87</v>
      </c>
    </row>
    <row r="176" s="12" customFormat="1" ht="22.8" customHeight="1">
      <c r="A176" s="12"/>
      <c r="B176" s="220"/>
      <c r="C176" s="221"/>
      <c r="D176" s="222" t="s">
        <v>76</v>
      </c>
      <c r="E176" s="234" t="s">
        <v>461</v>
      </c>
      <c r="F176" s="234" t="s">
        <v>462</v>
      </c>
      <c r="G176" s="221"/>
      <c r="H176" s="221"/>
      <c r="I176" s="224"/>
      <c r="J176" s="235">
        <f>BK176</f>
        <v>0</v>
      </c>
      <c r="K176" s="221"/>
      <c r="L176" s="226"/>
      <c r="M176" s="227"/>
      <c r="N176" s="228"/>
      <c r="O176" s="228"/>
      <c r="P176" s="229">
        <f>SUM(P177:P178)</f>
        <v>0</v>
      </c>
      <c r="Q176" s="228"/>
      <c r="R176" s="229">
        <f>SUM(R177:R178)</f>
        <v>0</v>
      </c>
      <c r="S176" s="228"/>
      <c r="T176" s="230">
        <f>SUM(T177:T178)</f>
        <v>0</v>
      </c>
      <c r="U176" s="12"/>
      <c r="V176" s="12"/>
      <c r="W176" s="12"/>
      <c r="X176" s="12"/>
      <c r="Y176" s="12"/>
      <c r="Z176" s="12"/>
      <c r="AA176" s="12"/>
      <c r="AB176" s="12"/>
      <c r="AC176" s="12"/>
      <c r="AD176" s="12"/>
      <c r="AE176" s="12"/>
      <c r="AR176" s="231" t="s">
        <v>85</v>
      </c>
      <c r="AT176" s="232" t="s">
        <v>76</v>
      </c>
      <c r="AU176" s="232" t="s">
        <v>85</v>
      </c>
      <c r="AY176" s="231" t="s">
        <v>143</v>
      </c>
      <c r="BK176" s="233">
        <f>SUM(BK177:BK178)</f>
        <v>0</v>
      </c>
    </row>
    <row r="177" s="2" customFormat="1" ht="48" customHeight="1">
      <c r="A177" s="39"/>
      <c r="B177" s="40"/>
      <c r="C177" s="236" t="s">
        <v>282</v>
      </c>
      <c r="D177" s="236" t="s">
        <v>145</v>
      </c>
      <c r="E177" s="237" t="s">
        <v>464</v>
      </c>
      <c r="F177" s="238" t="s">
        <v>465</v>
      </c>
      <c r="G177" s="239" t="s">
        <v>176</v>
      </c>
      <c r="H177" s="240">
        <v>3.02</v>
      </c>
      <c r="I177" s="241"/>
      <c r="J177" s="240">
        <f>ROUND(I177*H177,2)</f>
        <v>0</v>
      </c>
      <c r="K177" s="238" t="s">
        <v>149</v>
      </c>
      <c r="L177" s="45"/>
      <c r="M177" s="242" t="s">
        <v>1</v>
      </c>
      <c r="N177" s="243" t="s">
        <v>42</v>
      </c>
      <c r="O177" s="92"/>
      <c r="P177" s="244">
        <f>O177*H177</f>
        <v>0</v>
      </c>
      <c r="Q177" s="244">
        <v>0</v>
      </c>
      <c r="R177" s="244">
        <f>Q177*H177</f>
        <v>0</v>
      </c>
      <c r="S177" s="244">
        <v>0</v>
      </c>
      <c r="T177" s="245">
        <f>S177*H177</f>
        <v>0</v>
      </c>
      <c r="U177" s="39"/>
      <c r="V177" s="39"/>
      <c r="W177" s="39"/>
      <c r="X177" s="39"/>
      <c r="Y177" s="39"/>
      <c r="Z177" s="39"/>
      <c r="AA177" s="39"/>
      <c r="AB177" s="39"/>
      <c r="AC177" s="39"/>
      <c r="AD177" s="39"/>
      <c r="AE177" s="39"/>
      <c r="AR177" s="246" t="s">
        <v>150</v>
      </c>
      <c r="AT177" s="246" t="s">
        <v>145</v>
      </c>
      <c r="AU177" s="246" t="s">
        <v>87</v>
      </c>
      <c r="AY177" s="18" t="s">
        <v>143</v>
      </c>
      <c r="BE177" s="247">
        <f>IF(N177="základní",J177,0)</f>
        <v>0</v>
      </c>
      <c r="BF177" s="247">
        <f>IF(N177="snížená",J177,0)</f>
        <v>0</v>
      </c>
      <c r="BG177" s="247">
        <f>IF(N177="zákl. přenesená",J177,0)</f>
        <v>0</v>
      </c>
      <c r="BH177" s="247">
        <f>IF(N177="sníž. přenesená",J177,0)</f>
        <v>0</v>
      </c>
      <c r="BI177" s="247">
        <f>IF(N177="nulová",J177,0)</f>
        <v>0</v>
      </c>
      <c r="BJ177" s="18" t="s">
        <v>85</v>
      </c>
      <c r="BK177" s="247">
        <f>ROUND(I177*H177,2)</f>
        <v>0</v>
      </c>
      <c r="BL177" s="18" t="s">
        <v>150</v>
      </c>
      <c r="BM177" s="246" t="s">
        <v>897</v>
      </c>
    </row>
    <row r="178" s="2" customFormat="1">
      <c r="A178" s="39"/>
      <c r="B178" s="40"/>
      <c r="C178" s="41"/>
      <c r="D178" s="248" t="s">
        <v>152</v>
      </c>
      <c r="E178" s="41"/>
      <c r="F178" s="249" t="s">
        <v>467</v>
      </c>
      <c r="G178" s="41"/>
      <c r="H178" s="41"/>
      <c r="I178" s="145"/>
      <c r="J178" s="41"/>
      <c r="K178" s="41"/>
      <c r="L178" s="45"/>
      <c r="M178" s="250"/>
      <c r="N178" s="251"/>
      <c r="O178" s="92"/>
      <c r="P178" s="92"/>
      <c r="Q178" s="92"/>
      <c r="R178" s="92"/>
      <c r="S178" s="92"/>
      <c r="T178" s="93"/>
      <c r="U178" s="39"/>
      <c r="V178" s="39"/>
      <c r="W178" s="39"/>
      <c r="X178" s="39"/>
      <c r="Y178" s="39"/>
      <c r="Z178" s="39"/>
      <c r="AA178" s="39"/>
      <c r="AB178" s="39"/>
      <c r="AC178" s="39"/>
      <c r="AD178" s="39"/>
      <c r="AE178" s="39"/>
      <c r="AT178" s="18" t="s">
        <v>152</v>
      </c>
      <c r="AU178" s="18" t="s">
        <v>87</v>
      </c>
    </row>
    <row r="179" s="12" customFormat="1" ht="25.92" customHeight="1">
      <c r="A179" s="12"/>
      <c r="B179" s="220"/>
      <c r="C179" s="221"/>
      <c r="D179" s="222" t="s">
        <v>76</v>
      </c>
      <c r="E179" s="223" t="s">
        <v>468</v>
      </c>
      <c r="F179" s="223" t="s">
        <v>469</v>
      </c>
      <c r="G179" s="221"/>
      <c r="H179" s="221"/>
      <c r="I179" s="224"/>
      <c r="J179" s="225">
        <f>BK179</f>
        <v>0</v>
      </c>
      <c r="K179" s="221"/>
      <c r="L179" s="226"/>
      <c r="M179" s="227"/>
      <c r="N179" s="228"/>
      <c r="O179" s="228"/>
      <c r="P179" s="229">
        <f>P180+P210+P243+P268+P272</f>
        <v>0</v>
      </c>
      <c r="Q179" s="228"/>
      <c r="R179" s="229">
        <f>R180+R210+R243+R268+R272</f>
        <v>1.3300821072</v>
      </c>
      <c r="S179" s="228"/>
      <c r="T179" s="230">
        <f>T180+T210+T243+T268+T272</f>
        <v>0.49712000000000001</v>
      </c>
      <c r="U179" s="12"/>
      <c r="V179" s="12"/>
      <c r="W179" s="12"/>
      <c r="X179" s="12"/>
      <c r="Y179" s="12"/>
      <c r="Z179" s="12"/>
      <c r="AA179" s="12"/>
      <c r="AB179" s="12"/>
      <c r="AC179" s="12"/>
      <c r="AD179" s="12"/>
      <c r="AE179" s="12"/>
      <c r="AR179" s="231" t="s">
        <v>87</v>
      </c>
      <c r="AT179" s="232" t="s">
        <v>76</v>
      </c>
      <c r="AU179" s="232" t="s">
        <v>77</v>
      </c>
      <c r="AY179" s="231" t="s">
        <v>143</v>
      </c>
      <c r="BK179" s="233">
        <f>BK180+BK210+BK243+BK268+BK272</f>
        <v>0</v>
      </c>
    </row>
    <row r="180" s="12" customFormat="1" ht="22.8" customHeight="1">
      <c r="A180" s="12"/>
      <c r="B180" s="220"/>
      <c r="C180" s="221"/>
      <c r="D180" s="222" t="s">
        <v>76</v>
      </c>
      <c r="E180" s="234" t="s">
        <v>898</v>
      </c>
      <c r="F180" s="234" t="s">
        <v>899</v>
      </c>
      <c r="G180" s="221"/>
      <c r="H180" s="221"/>
      <c r="I180" s="224"/>
      <c r="J180" s="235">
        <f>BK180</f>
        <v>0</v>
      </c>
      <c r="K180" s="221"/>
      <c r="L180" s="226"/>
      <c r="M180" s="227"/>
      <c r="N180" s="228"/>
      <c r="O180" s="228"/>
      <c r="P180" s="229">
        <f>SUM(P181:P209)</f>
        <v>0</v>
      </c>
      <c r="Q180" s="228"/>
      <c r="R180" s="229">
        <f>SUM(R181:R209)</f>
        <v>0.743641</v>
      </c>
      <c r="S180" s="228"/>
      <c r="T180" s="230">
        <f>SUM(T181:T209)</f>
        <v>0</v>
      </c>
      <c r="U180" s="12"/>
      <c r="V180" s="12"/>
      <c r="W180" s="12"/>
      <c r="X180" s="12"/>
      <c r="Y180" s="12"/>
      <c r="Z180" s="12"/>
      <c r="AA180" s="12"/>
      <c r="AB180" s="12"/>
      <c r="AC180" s="12"/>
      <c r="AD180" s="12"/>
      <c r="AE180" s="12"/>
      <c r="AR180" s="231" t="s">
        <v>87</v>
      </c>
      <c r="AT180" s="232" t="s">
        <v>76</v>
      </c>
      <c r="AU180" s="232" t="s">
        <v>85</v>
      </c>
      <c r="AY180" s="231" t="s">
        <v>143</v>
      </c>
      <c r="BK180" s="233">
        <f>SUM(BK181:BK209)</f>
        <v>0</v>
      </c>
    </row>
    <row r="181" s="2" customFormat="1" ht="24" customHeight="1">
      <c r="A181" s="39"/>
      <c r="B181" s="40"/>
      <c r="C181" s="236" t="s">
        <v>288</v>
      </c>
      <c r="D181" s="236" t="s">
        <v>145</v>
      </c>
      <c r="E181" s="237" t="s">
        <v>900</v>
      </c>
      <c r="F181" s="238" t="s">
        <v>901</v>
      </c>
      <c r="G181" s="239" t="s">
        <v>171</v>
      </c>
      <c r="H181" s="240">
        <v>1</v>
      </c>
      <c r="I181" s="241"/>
      <c r="J181" s="240">
        <f>ROUND(I181*H181,2)</f>
        <v>0</v>
      </c>
      <c r="K181" s="238" t="s">
        <v>149</v>
      </c>
      <c r="L181" s="45"/>
      <c r="M181" s="242" t="s">
        <v>1</v>
      </c>
      <c r="N181" s="243" t="s">
        <v>42</v>
      </c>
      <c r="O181" s="92"/>
      <c r="P181" s="244">
        <f>O181*H181</f>
        <v>0</v>
      </c>
      <c r="Q181" s="244">
        <v>0.011270000000000001</v>
      </c>
      <c r="R181" s="244">
        <f>Q181*H181</f>
        <v>0.011270000000000001</v>
      </c>
      <c r="S181" s="244">
        <v>0</v>
      </c>
      <c r="T181" s="245">
        <f>S181*H181</f>
        <v>0</v>
      </c>
      <c r="U181" s="39"/>
      <c r="V181" s="39"/>
      <c r="W181" s="39"/>
      <c r="X181" s="39"/>
      <c r="Y181" s="39"/>
      <c r="Z181" s="39"/>
      <c r="AA181" s="39"/>
      <c r="AB181" s="39"/>
      <c r="AC181" s="39"/>
      <c r="AD181" s="39"/>
      <c r="AE181" s="39"/>
      <c r="AR181" s="246" t="s">
        <v>282</v>
      </c>
      <c r="AT181" s="246" t="s">
        <v>145</v>
      </c>
      <c r="AU181" s="246" t="s">
        <v>87</v>
      </c>
      <c r="AY181" s="18" t="s">
        <v>143</v>
      </c>
      <c r="BE181" s="247">
        <f>IF(N181="základní",J181,0)</f>
        <v>0</v>
      </c>
      <c r="BF181" s="247">
        <f>IF(N181="snížená",J181,0)</f>
        <v>0</v>
      </c>
      <c r="BG181" s="247">
        <f>IF(N181="zákl. přenesená",J181,0)</f>
        <v>0</v>
      </c>
      <c r="BH181" s="247">
        <f>IF(N181="sníž. přenesená",J181,0)</f>
        <v>0</v>
      </c>
      <c r="BI181" s="247">
        <f>IF(N181="nulová",J181,0)</f>
        <v>0</v>
      </c>
      <c r="BJ181" s="18" t="s">
        <v>85</v>
      </c>
      <c r="BK181" s="247">
        <f>ROUND(I181*H181,2)</f>
        <v>0</v>
      </c>
      <c r="BL181" s="18" t="s">
        <v>282</v>
      </c>
      <c r="BM181" s="246" t="s">
        <v>902</v>
      </c>
    </row>
    <row r="182" s="2" customFormat="1" ht="24" customHeight="1">
      <c r="A182" s="39"/>
      <c r="B182" s="40"/>
      <c r="C182" s="236" t="s">
        <v>294</v>
      </c>
      <c r="D182" s="236" t="s">
        <v>145</v>
      </c>
      <c r="E182" s="237" t="s">
        <v>903</v>
      </c>
      <c r="F182" s="238" t="s">
        <v>904</v>
      </c>
      <c r="G182" s="239" t="s">
        <v>171</v>
      </c>
      <c r="H182" s="240">
        <v>1</v>
      </c>
      <c r="I182" s="241"/>
      <c r="J182" s="240">
        <f>ROUND(I182*H182,2)</f>
        <v>0</v>
      </c>
      <c r="K182" s="238" t="s">
        <v>149</v>
      </c>
      <c r="L182" s="45"/>
      <c r="M182" s="242" t="s">
        <v>1</v>
      </c>
      <c r="N182" s="243" t="s">
        <v>42</v>
      </c>
      <c r="O182" s="92"/>
      <c r="P182" s="244">
        <f>O182*H182</f>
        <v>0</v>
      </c>
      <c r="Q182" s="244">
        <v>0.019019999999999999</v>
      </c>
      <c r="R182" s="244">
        <f>Q182*H182</f>
        <v>0.019019999999999999</v>
      </c>
      <c r="S182" s="244">
        <v>0</v>
      </c>
      <c r="T182" s="245">
        <f>S182*H182</f>
        <v>0</v>
      </c>
      <c r="U182" s="39"/>
      <c r="V182" s="39"/>
      <c r="W182" s="39"/>
      <c r="X182" s="39"/>
      <c r="Y182" s="39"/>
      <c r="Z182" s="39"/>
      <c r="AA182" s="39"/>
      <c r="AB182" s="39"/>
      <c r="AC182" s="39"/>
      <c r="AD182" s="39"/>
      <c r="AE182" s="39"/>
      <c r="AR182" s="246" t="s">
        <v>282</v>
      </c>
      <c r="AT182" s="246" t="s">
        <v>145</v>
      </c>
      <c r="AU182" s="246" t="s">
        <v>87</v>
      </c>
      <c r="AY182" s="18" t="s">
        <v>143</v>
      </c>
      <c r="BE182" s="247">
        <f>IF(N182="základní",J182,0)</f>
        <v>0</v>
      </c>
      <c r="BF182" s="247">
        <f>IF(N182="snížená",J182,0)</f>
        <v>0</v>
      </c>
      <c r="BG182" s="247">
        <f>IF(N182="zákl. přenesená",J182,0)</f>
        <v>0</v>
      </c>
      <c r="BH182" s="247">
        <f>IF(N182="sníž. přenesená",J182,0)</f>
        <v>0</v>
      </c>
      <c r="BI182" s="247">
        <f>IF(N182="nulová",J182,0)</f>
        <v>0</v>
      </c>
      <c r="BJ182" s="18" t="s">
        <v>85</v>
      </c>
      <c r="BK182" s="247">
        <f>ROUND(I182*H182,2)</f>
        <v>0</v>
      </c>
      <c r="BL182" s="18" t="s">
        <v>282</v>
      </c>
      <c r="BM182" s="246" t="s">
        <v>905</v>
      </c>
    </row>
    <row r="183" s="2" customFormat="1" ht="24" customHeight="1">
      <c r="A183" s="39"/>
      <c r="B183" s="40"/>
      <c r="C183" s="236" t="s">
        <v>299</v>
      </c>
      <c r="D183" s="236" t="s">
        <v>145</v>
      </c>
      <c r="E183" s="237" t="s">
        <v>906</v>
      </c>
      <c r="F183" s="238" t="s">
        <v>907</v>
      </c>
      <c r="G183" s="239" t="s">
        <v>171</v>
      </c>
      <c r="H183" s="240">
        <v>1</v>
      </c>
      <c r="I183" s="241"/>
      <c r="J183" s="240">
        <f>ROUND(I183*H183,2)</f>
        <v>0</v>
      </c>
      <c r="K183" s="238" t="s">
        <v>149</v>
      </c>
      <c r="L183" s="45"/>
      <c r="M183" s="242" t="s">
        <v>1</v>
      </c>
      <c r="N183" s="243" t="s">
        <v>42</v>
      </c>
      <c r="O183" s="92"/>
      <c r="P183" s="244">
        <f>O183*H183</f>
        <v>0</v>
      </c>
      <c r="Q183" s="244">
        <v>0.016320000000000001</v>
      </c>
      <c r="R183" s="244">
        <f>Q183*H183</f>
        <v>0.016320000000000001</v>
      </c>
      <c r="S183" s="244">
        <v>0</v>
      </c>
      <c r="T183" s="245">
        <f>S183*H183</f>
        <v>0</v>
      </c>
      <c r="U183" s="39"/>
      <c r="V183" s="39"/>
      <c r="W183" s="39"/>
      <c r="X183" s="39"/>
      <c r="Y183" s="39"/>
      <c r="Z183" s="39"/>
      <c r="AA183" s="39"/>
      <c r="AB183" s="39"/>
      <c r="AC183" s="39"/>
      <c r="AD183" s="39"/>
      <c r="AE183" s="39"/>
      <c r="AR183" s="246" t="s">
        <v>282</v>
      </c>
      <c r="AT183" s="246" t="s">
        <v>145</v>
      </c>
      <c r="AU183" s="246" t="s">
        <v>87</v>
      </c>
      <c r="AY183" s="18" t="s">
        <v>143</v>
      </c>
      <c r="BE183" s="247">
        <f>IF(N183="základní",J183,0)</f>
        <v>0</v>
      </c>
      <c r="BF183" s="247">
        <f>IF(N183="snížená",J183,0)</f>
        <v>0</v>
      </c>
      <c r="BG183" s="247">
        <f>IF(N183="zákl. přenesená",J183,0)</f>
        <v>0</v>
      </c>
      <c r="BH183" s="247">
        <f>IF(N183="sníž. přenesená",J183,0)</f>
        <v>0</v>
      </c>
      <c r="BI183" s="247">
        <f>IF(N183="nulová",J183,0)</f>
        <v>0</v>
      </c>
      <c r="BJ183" s="18" t="s">
        <v>85</v>
      </c>
      <c r="BK183" s="247">
        <f>ROUND(I183*H183,2)</f>
        <v>0</v>
      </c>
      <c r="BL183" s="18" t="s">
        <v>282</v>
      </c>
      <c r="BM183" s="246" t="s">
        <v>908</v>
      </c>
    </row>
    <row r="184" s="2" customFormat="1" ht="24" customHeight="1">
      <c r="A184" s="39"/>
      <c r="B184" s="40"/>
      <c r="C184" s="236" t="s">
        <v>304</v>
      </c>
      <c r="D184" s="236" t="s">
        <v>145</v>
      </c>
      <c r="E184" s="237" t="s">
        <v>909</v>
      </c>
      <c r="F184" s="238" t="s">
        <v>910</v>
      </c>
      <c r="G184" s="239" t="s">
        <v>171</v>
      </c>
      <c r="H184" s="240">
        <v>1</v>
      </c>
      <c r="I184" s="241"/>
      <c r="J184" s="240">
        <f>ROUND(I184*H184,2)</f>
        <v>0</v>
      </c>
      <c r="K184" s="238" t="s">
        <v>149</v>
      </c>
      <c r="L184" s="45"/>
      <c r="M184" s="242" t="s">
        <v>1</v>
      </c>
      <c r="N184" s="243" t="s">
        <v>42</v>
      </c>
      <c r="O184" s="92"/>
      <c r="P184" s="244">
        <f>O184*H184</f>
        <v>0</v>
      </c>
      <c r="Q184" s="244">
        <v>0.022200000000000001</v>
      </c>
      <c r="R184" s="244">
        <f>Q184*H184</f>
        <v>0.022200000000000001</v>
      </c>
      <c r="S184" s="244">
        <v>0</v>
      </c>
      <c r="T184" s="245">
        <f>S184*H184</f>
        <v>0</v>
      </c>
      <c r="U184" s="39"/>
      <c r="V184" s="39"/>
      <c r="W184" s="39"/>
      <c r="X184" s="39"/>
      <c r="Y184" s="39"/>
      <c r="Z184" s="39"/>
      <c r="AA184" s="39"/>
      <c r="AB184" s="39"/>
      <c r="AC184" s="39"/>
      <c r="AD184" s="39"/>
      <c r="AE184" s="39"/>
      <c r="AR184" s="246" t="s">
        <v>282</v>
      </c>
      <c r="AT184" s="246" t="s">
        <v>145</v>
      </c>
      <c r="AU184" s="246" t="s">
        <v>87</v>
      </c>
      <c r="AY184" s="18" t="s">
        <v>143</v>
      </c>
      <c r="BE184" s="247">
        <f>IF(N184="základní",J184,0)</f>
        <v>0</v>
      </c>
      <c r="BF184" s="247">
        <f>IF(N184="snížená",J184,0)</f>
        <v>0</v>
      </c>
      <c r="BG184" s="247">
        <f>IF(N184="zákl. přenesená",J184,0)</f>
        <v>0</v>
      </c>
      <c r="BH184" s="247">
        <f>IF(N184="sníž. přenesená",J184,0)</f>
        <v>0</v>
      </c>
      <c r="BI184" s="247">
        <f>IF(N184="nulová",J184,0)</f>
        <v>0</v>
      </c>
      <c r="BJ184" s="18" t="s">
        <v>85</v>
      </c>
      <c r="BK184" s="247">
        <f>ROUND(I184*H184,2)</f>
        <v>0</v>
      </c>
      <c r="BL184" s="18" t="s">
        <v>282</v>
      </c>
      <c r="BM184" s="246" t="s">
        <v>911</v>
      </c>
    </row>
    <row r="185" s="2" customFormat="1" ht="24" customHeight="1">
      <c r="A185" s="39"/>
      <c r="B185" s="40"/>
      <c r="C185" s="236" t="s">
        <v>7</v>
      </c>
      <c r="D185" s="236" t="s">
        <v>145</v>
      </c>
      <c r="E185" s="237" t="s">
        <v>912</v>
      </c>
      <c r="F185" s="238" t="s">
        <v>913</v>
      </c>
      <c r="G185" s="239" t="s">
        <v>206</v>
      </c>
      <c r="H185" s="240">
        <v>3</v>
      </c>
      <c r="I185" s="241"/>
      <c r="J185" s="240">
        <f>ROUND(I185*H185,2)</f>
        <v>0</v>
      </c>
      <c r="K185" s="238" t="s">
        <v>149</v>
      </c>
      <c r="L185" s="45"/>
      <c r="M185" s="242" t="s">
        <v>1</v>
      </c>
      <c r="N185" s="243" t="s">
        <v>42</v>
      </c>
      <c r="O185" s="92"/>
      <c r="P185" s="244">
        <f>O185*H185</f>
        <v>0</v>
      </c>
      <c r="Q185" s="244">
        <v>0.0033716000000000002</v>
      </c>
      <c r="R185" s="244">
        <f>Q185*H185</f>
        <v>0.0101148</v>
      </c>
      <c r="S185" s="244">
        <v>0</v>
      </c>
      <c r="T185" s="245">
        <f>S185*H185</f>
        <v>0</v>
      </c>
      <c r="U185" s="39"/>
      <c r="V185" s="39"/>
      <c r="W185" s="39"/>
      <c r="X185" s="39"/>
      <c r="Y185" s="39"/>
      <c r="Z185" s="39"/>
      <c r="AA185" s="39"/>
      <c r="AB185" s="39"/>
      <c r="AC185" s="39"/>
      <c r="AD185" s="39"/>
      <c r="AE185" s="39"/>
      <c r="AR185" s="246" t="s">
        <v>282</v>
      </c>
      <c r="AT185" s="246" t="s">
        <v>145</v>
      </c>
      <c r="AU185" s="246" t="s">
        <v>87</v>
      </c>
      <c r="AY185" s="18" t="s">
        <v>143</v>
      </c>
      <c r="BE185" s="247">
        <f>IF(N185="základní",J185,0)</f>
        <v>0</v>
      </c>
      <c r="BF185" s="247">
        <f>IF(N185="snížená",J185,0)</f>
        <v>0</v>
      </c>
      <c r="BG185" s="247">
        <f>IF(N185="zákl. přenesená",J185,0)</f>
        <v>0</v>
      </c>
      <c r="BH185" s="247">
        <f>IF(N185="sníž. přenesená",J185,0)</f>
        <v>0</v>
      </c>
      <c r="BI185" s="247">
        <f>IF(N185="nulová",J185,0)</f>
        <v>0</v>
      </c>
      <c r="BJ185" s="18" t="s">
        <v>85</v>
      </c>
      <c r="BK185" s="247">
        <f>ROUND(I185*H185,2)</f>
        <v>0</v>
      </c>
      <c r="BL185" s="18" t="s">
        <v>282</v>
      </c>
      <c r="BM185" s="246" t="s">
        <v>914</v>
      </c>
    </row>
    <row r="186" s="2" customFormat="1">
      <c r="A186" s="39"/>
      <c r="B186" s="40"/>
      <c r="C186" s="41"/>
      <c r="D186" s="248" t="s">
        <v>152</v>
      </c>
      <c r="E186" s="41"/>
      <c r="F186" s="249" t="s">
        <v>915</v>
      </c>
      <c r="G186" s="41"/>
      <c r="H186" s="41"/>
      <c r="I186" s="145"/>
      <c r="J186" s="41"/>
      <c r="K186" s="41"/>
      <c r="L186" s="45"/>
      <c r="M186" s="250"/>
      <c r="N186" s="251"/>
      <c r="O186" s="92"/>
      <c r="P186" s="92"/>
      <c r="Q186" s="92"/>
      <c r="R186" s="92"/>
      <c r="S186" s="92"/>
      <c r="T186" s="93"/>
      <c r="U186" s="39"/>
      <c r="V186" s="39"/>
      <c r="W186" s="39"/>
      <c r="X186" s="39"/>
      <c r="Y186" s="39"/>
      <c r="Z186" s="39"/>
      <c r="AA186" s="39"/>
      <c r="AB186" s="39"/>
      <c r="AC186" s="39"/>
      <c r="AD186" s="39"/>
      <c r="AE186" s="39"/>
      <c r="AT186" s="18" t="s">
        <v>152</v>
      </c>
      <c r="AU186" s="18" t="s">
        <v>87</v>
      </c>
    </row>
    <row r="187" s="2" customFormat="1" ht="24" customHeight="1">
      <c r="A187" s="39"/>
      <c r="B187" s="40"/>
      <c r="C187" s="236" t="s">
        <v>311</v>
      </c>
      <c r="D187" s="236" t="s">
        <v>145</v>
      </c>
      <c r="E187" s="237" t="s">
        <v>916</v>
      </c>
      <c r="F187" s="238" t="s">
        <v>917</v>
      </c>
      <c r="G187" s="239" t="s">
        <v>206</v>
      </c>
      <c r="H187" s="240">
        <v>12</v>
      </c>
      <c r="I187" s="241"/>
      <c r="J187" s="240">
        <f>ROUND(I187*H187,2)</f>
        <v>0</v>
      </c>
      <c r="K187" s="238" t="s">
        <v>149</v>
      </c>
      <c r="L187" s="45"/>
      <c r="M187" s="242" t="s">
        <v>1</v>
      </c>
      <c r="N187" s="243" t="s">
        <v>42</v>
      </c>
      <c r="O187" s="92"/>
      <c r="P187" s="244">
        <f>O187*H187</f>
        <v>0</v>
      </c>
      <c r="Q187" s="244">
        <v>0.0072195999999999996</v>
      </c>
      <c r="R187" s="244">
        <f>Q187*H187</f>
        <v>0.086635199999999996</v>
      </c>
      <c r="S187" s="244">
        <v>0</v>
      </c>
      <c r="T187" s="245">
        <f>S187*H187</f>
        <v>0</v>
      </c>
      <c r="U187" s="39"/>
      <c r="V187" s="39"/>
      <c r="W187" s="39"/>
      <c r="X187" s="39"/>
      <c r="Y187" s="39"/>
      <c r="Z187" s="39"/>
      <c r="AA187" s="39"/>
      <c r="AB187" s="39"/>
      <c r="AC187" s="39"/>
      <c r="AD187" s="39"/>
      <c r="AE187" s="39"/>
      <c r="AR187" s="246" t="s">
        <v>282</v>
      </c>
      <c r="AT187" s="246" t="s">
        <v>145</v>
      </c>
      <c r="AU187" s="246" t="s">
        <v>87</v>
      </c>
      <c r="AY187" s="18" t="s">
        <v>143</v>
      </c>
      <c r="BE187" s="247">
        <f>IF(N187="základní",J187,0)</f>
        <v>0</v>
      </c>
      <c r="BF187" s="247">
        <f>IF(N187="snížená",J187,0)</f>
        <v>0</v>
      </c>
      <c r="BG187" s="247">
        <f>IF(N187="zákl. přenesená",J187,0)</f>
        <v>0</v>
      </c>
      <c r="BH187" s="247">
        <f>IF(N187="sníž. přenesená",J187,0)</f>
        <v>0</v>
      </c>
      <c r="BI187" s="247">
        <f>IF(N187="nulová",J187,0)</f>
        <v>0</v>
      </c>
      <c r="BJ187" s="18" t="s">
        <v>85</v>
      </c>
      <c r="BK187" s="247">
        <f>ROUND(I187*H187,2)</f>
        <v>0</v>
      </c>
      <c r="BL187" s="18" t="s">
        <v>282</v>
      </c>
      <c r="BM187" s="246" t="s">
        <v>918</v>
      </c>
    </row>
    <row r="188" s="2" customFormat="1">
      <c r="A188" s="39"/>
      <c r="B188" s="40"/>
      <c r="C188" s="41"/>
      <c r="D188" s="248" t="s">
        <v>152</v>
      </c>
      <c r="E188" s="41"/>
      <c r="F188" s="249" t="s">
        <v>915</v>
      </c>
      <c r="G188" s="41"/>
      <c r="H188" s="41"/>
      <c r="I188" s="145"/>
      <c r="J188" s="41"/>
      <c r="K188" s="41"/>
      <c r="L188" s="45"/>
      <c r="M188" s="250"/>
      <c r="N188" s="251"/>
      <c r="O188" s="92"/>
      <c r="P188" s="92"/>
      <c r="Q188" s="92"/>
      <c r="R188" s="92"/>
      <c r="S188" s="92"/>
      <c r="T188" s="93"/>
      <c r="U188" s="39"/>
      <c r="V188" s="39"/>
      <c r="W188" s="39"/>
      <c r="X188" s="39"/>
      <c r="Y188" s="39"/>
      <c r="Z188" s="39"/>
      <c r="AA188" s="39"/>
      <c r="AB188" s="39"/>
      <c r="AC188" s="39"/>
      <c r="AD188" s="39"/>
      <c r="AE188" s="39"/>
      <c r="AT188" s="18" t="s">
        <v>152</v>
      </c>
      <c r="AU188" s="18" t="s">
        <v>87</v>
      </c>
    </row>
    <row r="189" s="2" customFormat="1" ht="24" customHeight="1">
      <c r="A189" s="39"/>
      <c r="B189" s="40"/>
      <c r="C189" s="236" t="s">
        <v>315</v>
      </c>
      <c r="D189" s="236" t="s">
        <v>145</v>
      </c>
      <c r="E189" s="237" t="s">
        <v>919</v>
      </c>
      <c r="F189" s="238" t="s">
        <v>920</v>
      </c>
      <c r="G189" s="239" t="s">
        <v>206</v>
      </c>
      <c r="H189" s="240">
        <v>33</v>
      </c>
      <c r="I189" s="241"/>
      <c r="J189" s="240">
        <f>ROUND(I189*H189,2)</f>
        <v>0</v>
      </c>
      <c r="K189" s="238" t="s">
        <v>149</v>
      </c>
      <c r="L189" s="45"/>
      <c r="M189" s="242" t="s">
        <v>1</v>
      </c>
      <c r="N189" s="243" t="s">
        <v>42</v>
      </c>
      <c r="O189" s="92"/>
      <c r="P189" s="244">
        <f>O189*H189</f>
        <v>0</v>
      </c>
      <c r="Q189" s="244">
        <v>0.015089999999999999</v>
      </c>
      <c r="R189" s="244">
        <f>Q189*H189</f>
        <v>0.49796999999999997</v>
      </c>
      <c r="S189" s="244">
        <v>0</v>
      </c>
      <c r="T189" s="245">
        <f>S189*H189</f>
        <v>0</v>
      </c>
      <c r="U189" s="39"/>
      <c r="V189" s="39"/>
      <c r="W189" s="39"/>
      <c r="X189" s="39"/>
      <c r="Y189" s="39"/>
      <c r="Z189" s="39"/>
      <c r="AA189" s="39"/>
      <c r="AB189" s="39"/>
      <c r="AC189" s="39"/>
      <c r="AD189" s="39"/>
      <c r="AE189" s="39"/>
      <c r="AR189" s="246" t="s">
        <v>282</v>
      </c>
      <c r="AT189" s="246" t="s">
        <v>145</v>
      </c>
      <c r="AU189" s="246" t="s">
        <v>87</v>
      </c>
      <c r="AY189" s="18" t="s">
        <v>143</v>
      </c>
      <c r="BE189" s="247">
        <f>IF(N189="základní",J189,0)</f>
        <v>0</v>
      </c>
      <c r="BF189" s="247">
        <f>IF(N189="snížená",J189,0)</f>
        <v>0</v>
      </c>
      <c r="BG189" s="247">
        <f>IF(N189="zákl. přenesená",J189,0)</f>
        <v>0</v>
      </c>
      <c r="BH189" s="247">
        <f>IF(N189="sníž. přenesená",J189,0)</f>
        <v>0</v>
      </c>
      <c r="BI189" s="247">
        <f>IF(N189="nulová",J189,0)</f>
        <v>0</v>
      </c>
      <c r="BJ189" s="18" t="s">
        <v>85</v>
      </c>
      <c r="BK189" s="247">
        <f>ROUND(I189*H189,2)</f>
        <v>0</v>
      </c>
      <c r="BL189" s="18" t="s">
        <v>282</v>
      </c>
      <c r="BM189" s="246" t="s">
        <v>921</v>
      </c>
    </row>
    <row r="190" s="2" customFormat="1">
      <c r="A190" s="39"/>
      <c r="B190" s="40"/>
      <c r="C190" s="41"/>
      <c r="D190" s="248" t="s">
        <v>152</v>
      </c>
      <c r="E190" s="41"/>
      <c r="F190" s="249" t="s">
        <v>915</v>
      </c>
      <c r="G190" s="41"/>
      <c r="H190" s="41"/>
      <c r="I190" s="145"/>
      <c r="J190" s="41"/>
      <c r="K190" s="41"/>
      <c r="L190" s="45"/>
      <c r="M190" s="250"/>
      <c r="N190" s="251"/>
      <c r="O190" s="92"/>
      <c r="P190" s="92"/>
      <c r="Q190" s="92"/>
      <c r="R190" s="92"/>
      <c r="S190" s="92"/>
      <c r="T190" s="93"/>
      <c r="U190" s="39"/>
      <c r="V190" s="39"/>
      <c r="W190" s="39"/>
      <c r="X190" s="39"/>
      <c r="Y190" s="39"/>
      <c r="Z190" s="39"/>
      <c r="AA190" s="39"/>
      <c r="AB190" s="39"/>
      <c r="AC190" s="39"/>
      <c r="AD190" s="39"/>
      <c r="AE190" s="39"/>
      <c r="AT190" s="18" t="s">
        <v>152</v>
      </c>
      <c r="AU190" s="18" t="s">
        <v>87</v>
      </c>
    </row>
    <row r="191" s="2" customFormat="1" ht="24" customHeight="1">
      <c r="A191" s="39"/>
      <c r="B191" s="40"/>
      <c r="C191" s="236" t="s">
        <v>320</v>
      </c>
      <c r="D191" s="236" t="s">
        <v>145</v>
      </c>
      <c r="E191" s="237" t="s">
        <v>922</v>
      </c>
      <c r="F191" s="238" t="s">
        <v>923</v>
      </c>
      <c r="G191" s="239" t="s">
        <v>206</v>
      </c>
      <c r="H191" s="240">
        <v>10</v>
      </c>
      <c r="I191" s="241"/>
      <c r="J191" s="240">
        <f>ROUND(I191*H191,2)</f>
        <v>0</v>
      </c>
      <c r="K191" s="238" t="s">
        <v>149</v>
      </c>
      <c r="L191" s="45"/>
      <c r="M191" s="242" t="s">
        <v>1</v>
      </c>
      <c r="N191" s="243" t="s">
        <v>42</v>
      </c>
      <c r="O191" s="92"/>
      <c r="P191" s="244">
        <f>O191*H191</f>
        <v>0</v>
      </c>
      <c r="Q191" s="244">
        <v>0.001702</v>
      </c>
      <c r="R191" s="244">
        <f>Q191*H191</f>
        <v>0.01702</v>
      </c>
      <c r="S191" s="244">
        <v>0</v>
      </c>
      <c r="T191" s="245">
        <f>S191*H191</f>
        <v>0</v>
      </c>
      <c r="U191" s="39"/>
      <c r="V191" s="39"/>
      <c r="W191" s="39"/>
      <c r="X191" s="39"/>
      <c r="Y191" s="39"/>
      <c r="Z191" s="39"/>
      <c r="AA191" s="39"/>
      <c r="AB191" s="39"/>
      <c r="AC191" s="39"/>
      <c r="AD191" s="39"/>
      <c r="AE191" s="39"/>
      <c r="AR191" s="246" t="s">
        <v>282</v>
      </c>
      <c r="AT191" s="246" t="s">
        <v>145</v>
      </c>
      <c r="AU191" s="246" t="s">
        <v>87</v>
      </c>
      <c r="AY191" s="18" t="s">
        <v>143</v>
      </c>
      <c r="BE191" s="247">
        <f>IF(N191="základní",J191,0)</f>
        <v>0</v>
      </c>
      <c r="BF191" s="247">
        <f>IF(N191="snížená",J191,0)</f>
        <v>0</v>
      </c>
      <c r="BG191" s="247">
        <f>IF(N191="zákl. přenesená",J191,0)</f>
        <v>0</v>
      </c>
      <c r="BH191" s="247">
        <f>IF(N191="sníž. přenesená",J191,0)</f>
        <v>0</v>
      </c>
      <c r="BI191" s="247">
        <f>IF(N191="nulová",J191,0)</f>
        <v>0</v>
      </c>
      <c r="BJ191" s="18" t="s">
        <v>85</v>
      </c>
      <c r="BK191" s="247">
        <f>ROUND(I191*H191,2)</f>
        <v>0</v>
      </c>
      <c r="BL191" s="18" t="s">
        <v>282</v>
      </c>
      <c r="BM191" s="246" t="s">
        <v>924</v>
      </c>
    </row>
    <row r="192" s="2" customFormat="1">
      <c r="A192" s="39"/>
      <c r="B192" s="40"/>
      <c r="C192" s="41"/>
      <c r="D192" s="248" t="s">
        <v>152</v>
      </c>
      <c r="E192" s="41"/>
      <c r="F192" s="249" t="s">
        <v>915</v>
      </c>
      <c r="G192" s="41"/>
      <c r="H192" s="41"/>
      <c r="I192" s="145"/>
      <c r="J192" s="41"/>
      <c r="K192" s="41"/>
      <c r="L192" s="45"/>
      <c r="M192" s="250"/>
      <c r="N192" s="251"/>
      <c r="O192" s="92"/>
      <c r="P192" s="92"/>
      <c r="Q192" s="92"/>
      <c r="R192" s="92"/>
      <c r="S192" s="92"/>
      <c r="T192" s="93"/>
      <c r="U192" s="39"/>
      <c r="V192" s="39"/>
      <c r="W192" s="39"/>
      <c r="X192" s="39"/>
      <c r="Y192" s="39"/>
      <c r="Z192" s="39"/>
      <c r="AA192" s="39"/>
      <c r="AB192" s="39"/>
      <c r="AC192" s="39"/>
      <c r="AD192" s="39"/>
      <c r="AE192" s="39"/>
      <c r="AT192" s="18" t="s">
        <v>152</v>
      </c>
      <c r="AU192" s="18" t="s">
        <v>87</v>
      </c>
    </row>
    <row r="193" s="2" customFormat="1" ht="24" customHeight="1">
      <c r="A193" s="39"/>
      <c r="B193" s="40"/>
      <c r="C193" s="236" t="s">
        <v>325</v>
      </c>
      <c r="D193" s="236" t="s">
        <v>145</v>
      </c>
      <c r="E193" s="237" t="s">
        <v>925</v>
      </c>
      <c r="F193" s="238" t="s">
        <v>926</v>
      </c>
      <c r="G193" s="239" t="s">
        <v>206</v>
      </c>
      <c r="H193" s="240">
        <v>10</v>
      </c>
      <c r="I193" s="241"/>
      <c r="J193" s="240">
        <f>ROUND(I193*H193,2)</f>
        <v>0</v>
      </c>
      <c r="K193" s="238" t="s">
        <v>149</v>
      </c>
      <c r="L193" s="45"/>
      <c r="M193" s="242" t="s">
        <v>1</v>
      </c>
      <c r="N193" s="243" t="s">
        <v>42</v>
      </c>
      <c r="O193" s="92"/>
      <c r="P193" s="244">
        <f>O193*H193</f>
        <v>0</v>
      </c>
      <c r="Q193" s="244">
        <v>0.0021562</v>
      </c>
      <c r="R193" s="244">
        <f>Q193*H193</f>
        <v>0.021562000000000001</v>
      </c>
      <c r="S193" s="244">
        <v>0</v>
      </c>
      <c r="T193" s="245">
        <f>S193*H193</f>
        <v>0</v>
      </c>
      <c r="U193" s="39"/>
      <c r="V193" s="39"/>
      <c r="W193" s="39"/>
      <c r="X193" s="39"/>
      <c r="Y193" s="39"/>
      <c r="Z193" s="39"/>
      <c r="AA193" s="39"/>
      <c r="AB193" s="39"/>
      <c r="AC193" s="39"/>
      <c r="AD193" s="39"/>
      <c r="AE193" s="39"/>
      <c r="AR193" s="246" t="s">
        <v>282</v>
      </c>
      <c r="AT193" s="246" t="s">
        <v>145</v>
      </c>
      <c r="AU193" s="246" t="s">
        <v>87</v>
      </c>
      <c r="AY193" s="18" t="s">
        <v>143</v>
      </c>
      <c r="BE193" s="247">
        <f>IF(N193="základní",J193,0)</f>
        <v>0</v>
      </c>
      <c r="BF193" s="247">
        <f>IF(N193="snížená",J193,0)</f>
        <v>0</v>
      </c>
      <c r="BG193" s="247">
        <f>IF(N193="zákl. přenesená",J193,0)</f>
        <v>0</v>
      </c>
      <c r="BH193" s="247">
        <f>IF(N193="sníž. přenesená",J193,0)</f>
        <v>0</v>
      </c>
      <c r="BI193" s="247">
        <f>IF(N193="nulová",J193,0)</f>
        <v>0</v>
      </c>
      <c r="BJ193" s="18" t="s">
        <v>85</v>
      </c>
      <c r="BK193" s="247">
        <f>ROUND(I193*H193,2)</f>
        <v>0</v>
      </c>
      <c r="BL193" s="18" t="s">
        <v>282</v>
      </c>
      <c r="BM193" s="246" t="s">
        <v>927</v>
      </c>
    </row>
    <row r="194" s="2" customFormat="1">
      <c r="A194" s="39"/>
      <c r="B194" s="40"/>
      <c r="C194" s="41"/>
      <c r="D194" s="248" t="s">
        <v>152</v>
      </c>
      <c r="E194" s="41"/>
      <c r="F194" s="249" t="s">
        <v>915</v>
      </c>
      <c r="G194" s="41"/>
      <c r="H194" s="41"/>
      <c r="I194" s="145"/>
      <c r="J194" s="41"/>
      <c r="K194" s="41"/>
      <c r="L194" s="45"/>
      <c r="M194" s="250"/>
      <c r="N194" s="251"/>
      <c r="O194" s="92"/>
      <c r="P194" s="92"/>
      <c r="Q194" s="92"/>
      <c r="R194" s="92"/>
      <c r="S194" s="92"/>
      <c r="T194" s="93"/>
      <c r="U194" s="39"/>
      <c r="V194" s="39"/>
      <c r="W194" s="39"/>
      <c r="X194" s="39"/>
      <c r="Y194" s="39"/>
      <c r="Z194" s="39"/>
      <c r="AA194" s="39"/>
      <c r="AB194" s="39"/>
      <c r="AC194" s="39"/>
      <c r="AD194" s="39"/>
      <c r="AE194" s="39"/>
      <c r="AT194" s="18" t="s">
        <v>152</v>
      </c>
      <c r="AU194" s="18" t="s">
        <v>87</v>
      </c>
    </row>
    <row r="195" s="2" customFormat="1" ht="24" customHeight="1">
      <c r="A195" s="39"/>
      <c r="B195" s="40"/>
      <c r="C195" s="236" t="s">
        <v>331</v>
      </c>
      <c r="D195" s="236" t="s">
        <v>145</v>
      </c>
      <c r="E195" s="237" t="s">
        <v>928</v>
      </c>
      <c r="F195" s="238" t="s">
        <v>929</v>
      </c>
      <c r="G195" s="239" t="s">
        <v>171</v>
      </c>
      <c r="H195" s="240">
        <v>8</v>
      </c>
      <c r="I195" s="241"/>
      <c r="J195" s="240">
        <f>ROUND(I195*H195,2)</f>
        <v>0</v>
      </c>
      <c r="K195" s="238" t="s">
        <v>149</v>
      </c>
      <c r="L195" s="45"/>
      <c r="M195" s="242" t="s">
        <v>1</v>
      </c>
      <c r="N195" s="243" t="s">
        <v>42</v>
      </c>
      <c r="O195" s="92"/>
      <c r="P195" s="244">
        <f>O195*H195</f>
        <v>0</v>
      </c>
      <c r="Q195" s="244">
        <v>0</v>
      </c>
      <c r="R195" s="244">
        <f>Q195*H195</f>
        <v>0</v>
      </c>
      <c r="S195" s="244">
        <v>0</v>
      </c>
      <c r="T195" s="245">
        <f>S195*H195</f>
        <v>0</v>
      </c>
      <c r="U195" s="39"/>
      <c r="V195" s="39"/>
      <c r="W195" s="39"/>
      <c r="X195" s="39"/>
      <c r="Y195" s="39"/>
      <c r="Z195" s="39"/>
      <c r="AA195" s="39"/>
      <c r="AB195" s="39"/>
      <c r="AC195" s="39"/>
      <c r="AD195" s="39"/>
      <c r="AE195" s="39"/>
      <c r="AR195" s="246" t="s">
        <v>282</v>
      </c>
      <c r="AT195" s="246" t="s">
        <v>145</v>
      </c>
      <c r="AU195" s="246" t="s">
        <v>87</v>
      </c>
      <c r="AY195" s="18" t="s">
        <v>143</v>
      </c>
      <c r="BE195" s="247">
        <f>IF(N195="základní",J195,0)</f>
        <v>0</v>
      </c>
      <c r="BF195" s="247">
        <f>IF(N195="snížená",J195,0)</f>
        <v>0</v>
      </c>
      <c r="BG195" s="247">
        <f>IF(N195="zákl. přenesená",J195,0)</f>
        <v>0</v>
      </c>
      <c r="BH195" s="247">
        <f>IF(N195="sníž. přenesená",J195,0)</f>
        <v>0</v>
      </c>
      <c r="BI195" s="247">
        <f>IF(N195="nulová",J195,0)</f>
        <v>0</v>
      </c>
      <c r="BJ195" s="18" t="s">
        <v>85</v>
      </c>
      <c r="BK195" s="247">
        <f>ROUND(I195*H195,2)</f>
        <v>0</v>
      </c>
      <c r="BL195" s="18" t="s">
        <v>282</v>
      </c>
      <c r="BM195" s="246" t="s">
        <v>930</v>
      </c>
    </row>
    <row r="196" s="2" customFormat="1">
      <c r="A196" s="39"/>
      <c r="B196" s="40"/>
      <c r="C196" s="41"/>
      <c r="D196" s="248" t="s">
        <v>152</v>
      </c>
      <c r="E196" s="41"/>
      <c r="F196" s="249" t="s">
        <v>931</v>
      </c>
      <c r="G196" s="41"/>
      <c r="H196" s="41"/>
      <c r="I196" s="145"/>
      <c r="J196" s="41"/>
      <c r="K196" s="41"/>
      <c r="L196" s="45"/>
      <c r="M196" s="250"/>
      <c r="N196" s="251"/>
      <c r="O196" s="92"/>
      <c r="P196" s="92"/>
      <c r="Q196" s="92"/>
      <c r="R196" s="92"/>
      <c r="S196" s="92"/>
      <c r="T196" s="93"/>
      <c r="U196" s="39"/>
      <c r="V196" s="39"/>
      <c r="W196" s="39"/>
      <c r="X196" s="39"/>
      <c r="Y196" s="39"/>
      <c r="Z196" s="39"/>
      <c r="AA196" s="39"/>
      <c r="AB196" s="39"/>
      <c r="AC196" s="39"/>
      <c r="AD196" s="39"/>
      <c r="AE196" s="39"/>
      <c r="AT196" s="18" t="s">
        <v>152</v>
      </c>
      <c r="AU196" s="18" t="s">
        <v>87</v>
      </c>
    </row>
    <row r="197" s="2" customFormat="1" ht="24" customHeight="1">
      <c r="A197" s="39"/>
      <c r="B197" s="40"/>
      <c r="C197" s="236" t="s">
        <v>337</v>
      </c>
      <c r="D197" s="236" t="s">
        <v>145</v>
      </c>
      <c r="E197" s="237" t="s">
        <v>932</v>
      </c>
      <c r="F197" s="238" t="s">
        <v>933</v>
      </c>
      <c r="G197" s="239" t="s">
        <v>171</v>
      </c>
      <c r="H197" s="240">
        <v>2</v>
      </c>
      <c r="I197" s="241"/>
      <c r="J197" s="240">
        <f>ROUND(I197*H197,2)</f>
        <v>0</v>
      </c>
      <c r="K197" s="238" t="s">
        <v>149</v>
      </c>
      <c r="L197" s="45"/>
      <c r="M197" s="242" t="s">
        <v>1</v>
      </c>
      <c r="N197" s="243" t="s">
        <v>42</v>
      </c>
      <c r="O197" s="92"/>
      <c r="P197" s="244">
        <f>O197*H197</f>
        <v>0</v>
      </c>
      <c r="Q197" s="244">
        <v>0</v>
      </c>
      <c r="R197" s="244">
        <f>Q197*H197</f>
        <v>0</v>
      </c>
      <c r="S197" s="244">
        <v>0</v>
      </c>
      <c r="T197" s="245">
        <f>S197*H197</f>
        <v>0</v>
      </c>
      <c r="U197" s="39"/>
      <c r="V197" s="39"/>
      <c r="W197" s="39"/>
      <c r="X197" s="39"/>
      <c r="Y197" s="39"/>
      <c r="Z197" s="39"/>
      <c r="AA197" s="39"/>
      <c r="AB197" s="39"/>
      <c r="AC197" s="39"/>
      <c r="AD197" s="39"/>
      <c r="AE197" s="39"/>
      <c r="AR197" s="246" t="s">
        <v>282</v>
      </c>
      <c r="AT197" s="246" t="s">
        <v>145</v>
      </c>
      <c r="AU197" s="246" t="s">
        <v>87</v>
      </c>
      <c r="AY197" s="18" t="s">
        <v>143</v>
      </c>
      <c r="BE197" s="247">
        <f>IF(N197="základní",J197,0)</f>
        <v>0</v>
      </c>
      <c r="BF197" s="247">
        <f>IF(N197="snížená",J197,0)</f>
        <v>0</v>
      </c>
      <c r="BG197" s="247">
        <f>IF(N197="zákl. přenesená",J197,0)</f>
        <v>0</v>
      </c>
      <c r="BH197" s="247">
        <f>IF(N197="sníž. přenesená",J197,0)</f>
        <v>0</v>
      </c>
      <c r="BI197" s="247">
        <f>IF(N197="nulová",J197,0)</f>
        <v>0</v>
      </c>
      <c r="BJ197" s="18" t="s">
        <v>85</v>
      </c>
      <c r="BK197" s="247">
        <f>ROUND(I197*H197,2)</f>
        <v>0</v>
      </c>
      <c r="BL197" s="18" t="s">
        <v>282</v>
      </c>
      <c r="BM197" s="246" t="s">
        <v>934</v>
      </c>
    </row>
    <row r="198" s="2" customFormat="1">
      <c r="A198" s="39"/>
      <c r="B198" s="40"/>
      <c r="C198" s="41"/>
      <c r="D198" s="248" t="s">
        <v>152</v>
      </c>
      <c r="E198" s="41"/>
      <c r="F198" s="249" t="s">
        <v>931</v>
      </c>
      <c r="G198" s="41"/>
      <c r="H198" s="41"/>
      <c r="I198" s="145"/>
      <c r="J198" s="41"/>
      <c r="K198" s="41"/>
      <c r="L198" s="45"/>
      <c r="M198" s="250"/>
      <c r="N198" s="251"/>
      <c r="O198" s="92"/>
      <c r="P198" s="92"/>
      <c r="Q198" s="92"/>
      <c r="R198" s="92"/>
      <c r="S198" s="92"/>
      <c r="T198" s="93"/>
      <c r="U198" s="39"/>
      <c r="V198" s="39"/>
      <c r="W198" s="39"/>
      <c r="X198" s="39"/>
      <c r="Y198" s="39"/>
      <c r="Z198" s="39"/>
      <c r="AA198" s="39"/>
      <c r="AB198" s="39"/>
      <c r="AC198" s="39"/>
      <c r="AD198" s="39"/>
      <c r="AE198" s="39"/>
      <c r="AT198" s="18" t="s">
        <v>152</v>
      </c>
      <c r="AU198" s="18" t="s">
        <v>87</v>
      </c>
    </row>
    <row r="199" s="2" customFormat="1" ht="24" customHeight="1">
      <c r="A199" s="39"/>
      <c r="B199" s="40"/>
      <c r="C199" s="236" t="s">
        <v>342</v>
      </c>
      <c r="D199" s="236" t="s">
        <v>145</v>
      </c>
      <c r="E199" s="237" t="s">
        <v>935</v>
      </c>
      <c r="F199" s="238" t="s">
        <v>936</v>
      </c>
      <c r="G199" s="239" t="s">
        <v>171</v>
      </c>
      <c r="H199" s="240">
        <v>2</v>
      </c>
      <c r="I199" s="241"/>
      <c r="J199" s="240">
        <f>ROUND(I199*H199,2)</f>
        <v>0</v>
      </c>
      <c r="K199" s="238" t="s">
        <v>149</v>
      </c>
      <c r="L199" s="45"/>
      <c r="M199" s="242" t="s">
        <v>1</v>
      </c>
      <c r="N199" s="243" t="s">
        <v>42</v>
      </c>
      <c r="O199" s="92"/>
      <c r="P199" s="244">
        <f>O199*H199</f>
        <v>0</v>
      </c>
      <c r="Q199" s="244">
        <v>0</v>
      </c>
      <c r="R199" s="244">
        <f>Q199*H199</f>
        <v>0</v>
      </c>
      <c r="S199" s="244">
        <v>0</v>
      </c>
      <c r="T199" s="245">
        <f>S199*H199</f>
        <v>0</v>
      </c>
      <c r="U199" s="39"/>
      <c r="V199" s="39"/>
      <c r="W199" s="39"/>
      <c r="X199" s="39"/>
      <c r="Y199" s="39"/>
      <c r="Z199" s="39"/>
      <c r="AA199" s="39"/>
      <c r="AB199" s="39"/>
      <c r="AC199" s="39"/>
      <c r="AD199" s="39"/>
      <c r="AE199" s="39"/>
      <c r="AR199" s="246" t="s">
        <v>282</v>
      </c>
      <c r="AT199" s="246" t="s">
        <v>145</v>
      </c>
      <c r="AU199" s="246" t="s">
        <v>87</v>
      </c>
      <c r="AY199" s="18" t="s">
        <v>143</v>
      </c>
      <c r="BE199" s="247">
        <f>IF(N199="základní",J199,0)</f>
        <v>0</v>
      </c>
      <c r="BF199" s="247">
        <f>IF(N199="snížená",J199,0)</f>
        <v>0</v>
      </c>
      <c r="BG199" s="247">
        <f>IF(N199="zákl. přenesená",J199,0)</f>
        <v>0</v>
      </c>
      <c r="BH199" s="247">
        <f>IF(N199="sníž. přenesená",J199,0)</f>
        <v>0</v>
      </c>
      <c r="BI199" s="247">
        <f>IF(N199="nulová",J199,0)</f>
        <v>0</v>
      </c>
      <c r="BJ199" s="18" t="s">
        <v>85</v>
      </c>
      <c r="BK199" s="247">
        <f>ROUND(I199*H199,2)</f>
        <v>0</v>
      </c>
      <c r="BL199" s="18" t="s">
        <v>282</v>
      </c>
      <c r="BM199" s="246" t="s">
        <v>937</v>
      </c>
    </row>
    <row r="200" s="2" customFormat="1">
      <c r="A200" s="39"/>
      <c r="B200" s="40"/>
      <c r="C200" s="41"/>
      <c r="D200" s="248" t="s">
        <v>152</v>
      </c>
      <c r="E200" s="41"/>
      <c r="F200" s="249" t="s">
        <v>931</v>
      </c>
      <c r="G200" s="41"/>
      <c r="H200" s="41"/>
      <c r="I200" s="145"/>
      <c r="J200" s="41"/>
      <c r="K200" s="41"/>
      <c r="L200" s="45"/>
      <c r="M200" s="250"/>
      <c r="N200" s="251"/>
      <c r="O200" s="92"/>
      <c r="P200" s="92"/>
      <c r="Q200" s="92"/>
      <c r="R200" s="92"/>
      <c r="S200" s="92"/>
      <c r="T200" s="93"/>
      <c r="U200" s="39"/>
      <c r="V200" s="39"/>
      <c r="W200" s="39"/>
      <c r="X200" s="39"/>
      <c r="Y200" s="39"/>
      <c r="Z200" s="39"/>
      <c r="AA200" s="39"/>
      <c r="AB200" s="39"/>
      <c r="AC200" s="39"/>
      <c r="AD200" s="39"/>
      <c r="AE200" s="39"/>
      <c r="AT200" s="18" t="s">
        <v>152</v>
      </c>
      <c r="AU200" s="18" t="s">
        <v>87</v>
      </c>
    </row>
    <row r="201" s="2" customFormat="1" ht="24" customHeight="1">
      <c r="A201" s="39"/>
      <c r="B201" s="40"/>
      <c r="C201" s="236" t="s">
        <v>346</v>
      </c>
      <c r="D201" s="236" t="s">
        <v>145</v>
      </c>
      <c r="E201" s="237" t="s">
        <v>938</v>
      </c>
      <c r="F201" s="238" t="s">
        <v>939</v>
      </c>
      <c r="G201" s="239" t="s">
        <v>171</v>
      </c>
      <c r="H201" s="240">
        <v>6</v>
      </c>
      <c r="I201" s="241"/>
      <c r="J201" s="240">
        <f>ROUND(I201*H201,2)</f>
        <v>0</v>
      </c>
      <c r="K201" s="238" t="s">
        <v>149</v>
      </c>
      <c r="L201" s="45"/>
      <c r="M201" s="242" t="s">
        <v>1</v>
      </c>
      <c r="N201" s="243" t="s">
        <v>42</v>
      </c>
      <c r="O201" s="92"/>
      <c r="P201" s="244">
        <f>O201*H201</f>
        <v>0</v>
      </c>
      <c r="Q201" s="244">
        <v>0.0069214999999999997</v>
      </c>
      <c r="R201" s="244">
        <f>Q201*H201</f>
        <v>0.041528999999999996</v>
      </c>
      <c r="S201" s="244">
        <v>0</v>
      </c>
      <c r="T201" s="245">
        <f>S201*H201</f>
        <v>0</v>
      </c>
      <c r="U201" s="39"/>
      <c r="V201" s="39"/>
      <c r="W201" s="39"/>
      <c r="X201" s="39"/>
      <c r="Y201" s="39"/>
      <c r="Z201" s="39"/>
      <c r="AA201" s="39"/>
      <c r="AB201" s="39"/>
      <c r="AC201" s="39"/>
      <c r="AD201" s="39"/>
      <c r="AE201" s="39"/>
      <c r="AR201" s="246" t="s">
        <v>282</v>
      </c>
      <c r="AT201" s="246" t="s">
        <v>145</v>
      </c>
      <c r="AU201" s="246" t="s">
        <v>87</v>
      </c>
      <c r="AY201" s="18" t="s">
        <v>143</v>
      </c>
      <c r="BE201" s="247">
        <f>IF(N201="základní",J201,0)</f>
        <v>0</v>
      </c>
      <c r="BF201" s="247">
        <f>IF(N201="snížená",J201,0)</f>
        <v>0</v>
      </c>
      <c r="BG201" s="247">
        <f>IF(N201="zákl. přenesená",J201,0)</f>
        <v>0</v>
      </c>
      <c r="BH201" s="247">
        <f>IF(N201="sníž. přenesená",J201,0)</f>
        <v>0</v>
      </c>
      <c r="BI201" s="247">
        <f>IF(N201="nulová",J201,0)</f>
        <v>0</v>
      </c>
      <c r="BJ201" s="18" t="s">
        <v>85</v>
      </c>
      <c r="BK201" s="247">
        <f>ROUND(I201*H201,2)</f>
        <v>0</v>
      </c>
      <c r="BL201" s="18" t="s">
        <v>282</v>
      </c>
      <c r="BM201" s="246" t="s">
        <v>940</v>
      </c>
    </row>
    <row r="202" s="2" customFormat="1" ht="24" customHeight="1">
      <c r="A202" s="39"/>
      <c r="B202" s="40"/>
      <c r="C202" s="236" t="s">
        <v>351</v>
      </c>
      <c r="D202" s="236" t="s">
        <v>145</v>
      </c>
      <c r="E202" s="237" t="s">
        <v>941</v>
      </c>
      <c r="F202" s="238" t="s">
        <v>942</v>
      </c>
      <c r="G202" s="239" t="s">
        <v>206</v>
      </c>
      <c r="H202" s="240">
        <v>68</v>
      </c>
      <c r="I202" s="241"/>
      <c r="J202" s="240">
        <f>ROUND(I202*H202,2)</f>
        <v>0</v>
      </c>
      <c r="K202" s="238" t="s">
        <v>149</v>
      </c>
      <c r="L202" s="45"/>
      <c r="M202" s="242" t="s">
        <v>1</v>
      </c>
      <c r="N202" s="243" t="s">
        <v>42</v>
      </c>
      <c r="O202" s="92"/>
      <c r="P202" s="244">
        <f>O202*H202</f>
        <v>0</v>
      </c>
      <c r="Q202" s="244">
        <v>0</v>
      </c>
      <c r="R202" s="244">
        <f>Q202*H202</f>
        <v>0</v>
      </c>
      <c r="S202" s="244">
        <v>0</v>
      </c>
      <c r="T202" s="245">
        <f>S202*H202</f>
        <v>0</v>
      </c>
      <c r="U202" s="39"/>
      <c r="V202" s="39"/>
      <c r="W202" s="39"/>
      <c r="X202" s="39"/>
      <c r="Y202" s="39"/>
      <c r="Z202" s="39"/>
      <c r="AA202" s="39"/>
      <c r="AB202" s="39"/>
      <c r="AC202" s="39"/>
      <c r="AD202" s="39"/>
      <c r="AE202" s="39"/>
      <c r="AR202" s="246" t="s">
        <v>282</v>
      </c>
      <c r="AT202" s="246" t="s">
        <v>145</v>
      </c>
      <c r="AU202" s="246" t="s">
        <v>87</v>
      </c>
      <c r="AY202" s="18" t="s">
        <v>143</v>
      </c>
      <c r="BE202" s="247">
        <f>IF(N202="základní",J202,0)</f>
        <v>0</v>
      </c>
      <c r="BF202" s="247">
        <f>IF(N202="snížená",J202,0)</f>
        <v>0</v>
      </c>
      <c r="BG202" s="247">
        <f>IF(N202="zákl. přenesená",J202,0)</f>
        <v>0</v>
      </c>
      <c r="BH202" s="247">
        <f>IF(N202="sníž. přenesená",J202,0)</f>
        <v>0</v>
      </c>
      <c r="BI202" s="247">
        <f>IF(N202="nulová",J202,0)</f>
        <v>0</v>
      </c>
      <c r="BJ202" s="18" t="s">
        <v>85</v>
      </c>
      <c r="BK202" s="247">
        <f>ROUND(I202*H202,2)</f>
        <v>0</v>
      </c>
      <c r="BL202" s="18" t="s">
        <v>282</v>
      </c>
      <c r="BM202" s="246" t="s">
        <v>943</v>
      </c>
    </row>
    <row r="203" s="2" customFormat="1">
      <c r="A203" s="39"/>
      <c r="B203" s="40"/>
      <c r="C203" s="41"/>
      <c r="D203" s="248" t="s">
        <v>152</v>
      </c>
      <c r="E203" s="41"/>
      <c r="F203" s="249" t="s">
        <v>944</v>
      </c>
      <c r="G203" s="41"/>
      <c r="H203" s="41"/>
      <c r="I203" s="145"/>
      <c r="J203" s="41"/>
      <c r="K203" s="41"/>
      <c r="L203" s="45"/>
      <c r="M203" s="250"/>
      <c r="N203" s="251"/>
      <c r="O203" s="92"/>
      <c r="P203" s="92"/>
      <c r="Q203" s="92"/>
      <c r="R203" s="92"/>
      <c r="S203" s="92"/>
      <c r="T203" s="93"/>
      <c r="U203" s="39"/>
      <c r="V203" s="39"/>
      <c r="W203" s="39"/>
      <c r="X203" s="39"/>
      <c r="Y203" s="39"/>
      <c r="Z203" s="39"/>
      <c r="AA203" s="39"/>
      <c r="AB203" s="39"/>
      <c r="AC203" s="39"/>
      <c r="AD203" s="39"/>
      <c r="AE203" s="39"/>
      <c r="AT203" s="18" t="s">
        <v>152</v>
      </c>
      <c r="AU203" s="18" t="s">
        <v>87</v>
      </c>
    </row>
    <row r="204" s="14" customFormat="1">
      <c r="A204" s="14"/>
      <c r="B204" s="262"/>
      <c r="C204" s="263"/>
      <c r="D204" s="248" t="s">
        <v>154</v>
      </c>
      <c r="E204" s="264" t="s">
        <v>1</v>
      </c>
      <c r="F204" s="265" t="s">
        <v>945</v>
      </c>
      <c r="G204" s="263"/>
      <c r="H204" s="266">
        <v>68</v>
      </c>
      <c r="I204" s="267"/>
      <c r="J204" s="263"/>
      <c r="K204" s="263"/>
      <c r="L204" s="268"/>
      <c r="M204" s="269"/>
      <c r="N204" s="270"/>
      <c r="O204" s="270"/>
      <c r="P204" s="270"/>
      <c r="Q204" s="270"/>
      <c r="R204" s="270"/>
      <c r="S204" s="270"/>
      <c r="T204" s="271"/>
      <c r="U204" s="14"/>
      <c r="V204" s="14"/>
      <c r="W204" s="14"/>
      <c r="X204" s="14"/>
      <c r="Y204" s="14"/>
      <c r="Z204" s="14"/>
      <c r="AA204" s="14"/>
      <c r="AB204" s="14"/>
      <c r="AC204" s="14"/>
      <c r="AD204" s="14"/>
      <c r="AE204" s="14"/>
      <c r="AT204" s="272" t="s">
        <v>154</v>
      </c>
      <c r="AU204" s="272" t="s">
        <v>87</v>
      </c>
      <c r="AV204" s="14" t="s">
        <v>87</v>
      </c>
      <c r="AW204" s="14" t="s">
        <v>32</v>
      </c>
      <c r="AX204" s="14" t="s">
        <v>85</v>
      </c>
      <c r="AY204" s="272" t="s">
        <v>143</v>
      </c>
    </row>
    <row r="205" s="2" customFormat="1" ht="16.5" customHeight="1">
      <c r="A205" s="39"/>
      <c r="B205" s="40"/>
      <c r="C205" s="236" t="s">
        <v>357</v>
      </c>
      <c r="D205" s="236" t="s">
        <v>145</v>
      </c>
      <c r="E205" s="237" t="s">
        <v>946</v>
      </c>
      <c r="F205" s="238" t="s">
        <v>947</v>
      </c>
      <c r="G205" s="239" t="s">
        <v>432</v>
      </c>
      <c r="H205" s="240">
        <v>1</v>
      </c>
      <c r="I205" s="241"/>
      <c r="J205" s="240">
        <f>ROUND(I205*H205,2)</f>
        <v>0</v>
      </c>
      <c r="K205" s="238" t="s">
        <v>433</v>
      </c>
      <c r="L205" s="45"/>
      <c r="M205" s="242" t="s">
        <v>1</v>
      </c>
      <c r="N205" s="243" t="s">
        <v>42</v>
      </c>
      <c r="O205" s="92"/>
      <c r="P205" s="244">
        <f>O205*H205</f>
        <v>0</v>
      </c>
      <c r="Q205" s="244">
        <v>0</v>
      </c>
      <c r="R205" s="244">
        <f>Q205*H205</f>
        <v>0</v>
      </c>
      <c r="S205" s="244">
        <v>0</v>
      </c>
      <c r="T205" s="245">
        <f>S205*H205</f>
        <v>0</v>
      </c>
      <c r="U205" s="39"/>
      <c r="V205" s="39"/>
      <c r="W205" s="39"/>
      <c r="X205" s="39"/>
      <c r="Y205" s="39"/>
      <c r="Z205" s="39"/>
      <c r="AA205" s="39"/>
      <c r="AB205" s="39"/>
      <c r="AC205" s="39"/>
      <c r="AD205" s="39"/>
      <c r="AE205" s="39"/>
      <c r="AR205" s="246" t="s">
        <v>282</v>
      </c>
      <c r="AT205" s="246" t="s">
        <v>145</v>
      </c>
      <c r="AU205" s="246" t="s">
        <v>87</v>
      </c>
      <c r="AY205" s="18" t="s">
        <v>143</v>
      </c>
      <c r="BE205" s="247">
        <f>IF(N205="základní",J205,0)</f>
        <v>0</v>
      </c>
      <c r="BF205" s="247">
        <f>IF(N205="snížená",J205,0)</f>
        <v>0</v>
      </c>
      <c r="BG205" s="247">
        <f>IF(N205="zákl. přenesená",J205,0)</f>
        <v>0</v>
      </c>
      <c r="BH205" s="247">
        <f>IF(N205="sníž. přenesená",J205,0)</f>
        <v>0</v>
      </c>
      <c r="BI205" s="247">
        <f>IF(N205="nulová",J205,0)</f>
        <v>0</v>
      </c>
      <c r="BJ205" s="18" t="s">
        <v>85</v>
      </c>
      <c r="BK205" s="247">
        <f>ROUND(I205*H205,2)</f>
        <v>0</v>
      </c>
      <c r="BL205" s="18" t="s">
        <v>282</v>
      </c>
      <c r="BM205" s="246" t="s">
        <v>948</v>
      </c>
    </row>
    <row r="206" s="2" customFormat="1" ht="48" customHeight="1">
      <c r="A206" s="39"/>
      <c r="B206" s="40"/>
      <c r="C206" s="236" t="s">
        <v>367</v>
      </c>
      <c r="D206" s="236" t="s">
        <v>145</v>
      </c>
      <c r="E206" s="237" t="s">
        <v>949</v>
      </c>
      <c r="F206" s="238" t="s">
        <v>950</v>
      </c>
      <c r="G206" s="239" t="s">
        <v>176</v>
      </c>
      <c r="H206" s="240">
        <v>0.73999999999999999</v>
      </c>
      <c r="I206" s="241"/>
      <c r="J206" s="240">
        <f>ROUND(I206*H206,2)</f>
        <v>0</v>
      </c>
      <c r="K206" s="238" t="s">
        <v>149</v>
      </c>
      <c r="L206" s="45"/>
      <c r="M206" s="242" t="s">
        <v>1</v>
      </c>
      <c r="N206" s="243" t="s">
        <v>42</v>
      </c>
      <c r="O206" s="92"/>
      <c r="P206" s="244">
        <f>O206*H206</f>
        <v>0</v>
      </c>
      <c r="Q206" s="244">
        <v>0</v>
      </c>
      <c r="R206" s="244">
        <f>Q206*H206</f>
        <v>0</v>
      </c>
      <c r="S206" s="244">
        <v>0</v>
      </c>
      <c r="T206" s="245">
        <f>S206*H206</f>
        <v>0</v>
      </c>
      <c r="U206" s="39"/>
      <c r="V206" s="39"/>
      <c r="W206" s="39"/>
      <c r="X206" s="39"/>
      <c r="Y206" s="39"/>
      <c r="Z206" s="39"/>
      <c r="AA206" s="39"/>
      <c r="AB206" s="39"/>
      <c r="AC206" s="39"/>
      <c r="AD206" s="39"/>
      <c r="AE206" s="39"/>
      <c r="AR206" s="246" t="s">
        <v>282</v>
      </c>
      <c r="AT206" s="246" t="s">
        <v>145</v>
      </c>
      <c r="AU206" s="246" t="s">
        <v>87</v>
      </c>
      <c r="AY206" s="18" t="s">
        <v>143</v>
      </c>
      <c r="BE206" s="247">
        <f>IF(N206="základní",J206,0)</f>
        <v>0</v>
      </c>
      <c r="BF206" s="247">
        <f>IF(N206="snížená",J206,0)</f>
        <v>0</v>
      </c>
      <c r="BG206" s="247">
        <f>IF(N206="zákl. přenesená",J206,0)</f>
        <v>0</v>
      </c>
      <c r="BH206" s="247">
        <f>IF(N206="sníž. přenesená",J206,0)</f>
        <v>0</v>
      </c>
      <c r="BI206" s="247">
        <f>IF(N206="nulová",J206,0)</f>
        <v>0</v>
      </c>
      <c r="BJ206" s="18" t="s">
        <v>85</v>
      </c>
      <c r="BK206" s="247">
        <f>ROUND(I206*H206,2)</f>
        <v>0</v>
      </c>
      <c r="BL206" s="18" t="s">
        <v>282</v>
      </c>
      <c r="BM206" s="246" t="s">
        <v>951</v>
      </c>
    </row>
    <row r="207" s="2" customFormat="1">
      <c r="A207" s="39"/>
      <c r="B207" s="40"/>
      <c r="C207" s="41"/>
      <c r="D207" s="248" t="s">
        <v>152</v>
      </c>
      <c r="E207" s="41"/>
      <c r="F207" s="249" t="s">
        <v>660</v>
      </c>
      <c r="G207" s="41"/>
      <c r="H207" s="41"/>
      <c r="I207" s="145"/>
      <c r="J207" s="41"/>
      <c r="K207" s="41"/>
      <c r="L207" s="45"/>
      <c r="M207" s="250"/>
      <c r="N207" s="251"/>
      <c r="O207" s="92"/>
      <c r="P207" s="92"/>
      <c r="Q207" s="92"/>
      <c r="R207" s="92"/>
      <c r="S207" s="92"/>
      <c r="T207" s="93"/>
      <c r="U207" s="39"/>
      <c r="V207" s="39"/>
      <c r="W207" s="39"/>
      <c r="X207" s="39"/>
      <c r="Y207" s="39"/>
      <c r="Z207" s="39"/>
      <c r="AA207" s="39"/>
      <c r="AB207" s="39"/>
      <c r="AC207" s="39"/>
      <c r="AD207" s="39"/>
      <c r="AE207" s="39"/>
      <c r="AT207" s="18" t="s">
        <v>152</v>
      </c>
      <c r="AU207" s="18" t="s">
        <v>87</v>
      </c>
    </row>
    <row r="208" s="2" customFormat="1" ht="48" customHeight="1">
      <c r="A208" s="39"/>
      <c r="B208" s="40"/>
      <c r="C208" s="236" t="s">
        <v>372</v>
      </c>
      <c r="D208" s="236" t="s">
        <v>145</v>
      </c>
      <c r="E208" s="237" t="s">
        <v>952</v>
      </c>
      <c r="F208" s="238" t="s">
        <v>953</v>
      </c>
      <c r="G208" s="239" t="s">
        <v>176</v>
      </c>
      <c r="H208" s="240">
        <v>0.73999999999999999</v>
      </c>
      <c r="I208" s="241"/>
      <c r="J208" s="240">
        <f>ROUND(I208*H208,2)</f>
        <v>0</v>
      </c>
      <c r="K208" s="238" t="s">
        <v>149</v>
      </c>
      <c r="L208" s="45"/>
      <c r="M208" s="242" t="s">
        <v>1</v>
      </c>
      <c r="N208" s="243" t="s">
        <v>42</v>
      </c>
      <c r="O208" s="92"/>
      <c r="P208" s="244">
        <f>O208*H208</f>
        <v>0</v>
      </c>
      <c r="Q208" s="244">
        <v>0</v>
      </c>
      <c r="R208" s="244">
        <f>Q208*H208</f>
        <v>0</v>
      </c>
      <c r="S208" s="244">
        <v>0</v>
      </c>
      <c r="T208" s="245">
        <f>S208*H208</f>
        <v>0</v>
      </c>
      <c r="U208" s="39"/>
      <c r="V208" s="39"/>
      <c r="W208" s="39"/>
      <c r="X208" s="39"/>
      <c r="Y208" s="39"/>
      <c r="Z208" s="39"/>
      <c r="AA208" s="39"/>
      <c r="AB208" s="39"/>
      <c r="AC208" s="39"/>
      <c r="AD208" s="39"/>
      <c r="AE208" s="39"/>
      <c r="AR208" s="246" t="s">
        <v>282</v>
      </c>
      <c r="AT208" s="246" t="s">
        <v>145</v>
      </c>
      <c r="AU208" s="246" t="s">
        <v>87</v>
      </c>
      <c r="AY208" s="18" t="s">
        <v>143</v>
      </c>
      <c r="BE208" s="247">
        <f>IF(N208="základní",J208,0)</f>
        <v>0</v>
      </c>
      <c r="BF208" s="247">
        <f>IF(N208="snížená",J208,0)</f>
        <v>0</v>
      </c>
      <c r="BG208" s="247">
        <f>IF(N208="zákl. přenesená",J208,0)</f>
        <v>0</v>
      </c>
      <c r="BH208" s="247">
        <f>IF(N208="sníž. přenesená",J208,0)</f>
        <v>0</v>
      </c>
      <c r="BI208" s="247">
        <f>IF(N208="nulová",J208,0)</f>
        <v>0</v>
      </c>
      <c r="BJ208" s="18" t="s">
        <v>85</v>
      </c>
      <c r="BK208" s="247">
        <f>ROUND(I208*H208,2)</f>
        <v>0</v>
      </c>
      <c r="BL208" s="18" t="s">
        <v>282</v>
      </c>
      <c r="BM208" s="246" t="s">
        <v>954</v>
      </c>
    </row>
    <row r="209" s="2" customFormat="1">
      <c r="A209" s="39"/>
      <c r="B209" s="40"/>
      <c r="C209" s="41"/>
      <c r="D209" s="248" t="s">
        <v>152</v>
      </c>
      <c r="E209" s="41"/>
      <c r="F209" s="249" t="s">
        <v>660</v>
      </c>
      <c r="G209" s="41"/>
      <c r="H209" s="41"/>
      <c r="I209" s="145"/>
      <c r="J209" s="41"/>
      <c r="K209" s="41"/>
      <c r="L209" s="45"/>
      <c r="M209" s="250"/>
      <c r="N209" s="251"/>
      <c r="O209" s="92"/>
      <c r="P209" s="92"/>
      <c r="Q209" s="92"/>
      <c r="R209" s="92"/>
      <c r="S209" s="92"/>
      <c r="T209" s="93"/>
      <c r="U209" s="39"/>
      <c r="V209" s="39"/>
      <c r="W209" s="39"/>
      <c r="X209" s="39"/>
      <c r="Y209" s="39"/>
      <c r="Z209" s="39"/>
      <c r="AA209" s="39"/>
      <c r="AB209" s="39"/>
      <c r="AC209" s="39"/>
      <c r="AD209" s="39"/>
      <c r="AE209" s="39"/>
      <c r="AT209" s="18" t="s">
        <v>152</v>
      </c>
      <c r="AU209" s="18" t="s">
        <v>87</v>
      </c>
    </row>
    <row r="210" s="12" customFormat="1" ht="22.8" customHeight="1">
      <c r="A210" s="12"/>
      <c r="B210" s="220"/>
      <c r="C210" s="221"/>
      <c r="D210" s="222" t="s">
        <v>76</v>
      </c>
      <c r="E210" s="234" t="s">
        <v>955</v>
      </c>
      <c r="F210" s="234" t="s">
        <v>956</v>
      </c>
      <c r="G210" s="221"/>
      <c r="H210" s="221"/>
      <c r="I210" s="224"/>
      <c r="J210" s="235">
        <f>BK210</f>
        <v>0</v>
      </c>
      <c r="K210" s="221"/>
      <c r="L210" s="226"/>
      <c r="M210" s="227"/>
      <c r="N210" s="228"/>
      <c r="O210" s="228"/>
      <c r="P210" s="229">
        <f>SUM(P211:P242)</f>
        <v>0</v>
      </c>
      <c r="Q210" s="228"/>
      <c r="R210" s="229">
        <f>SUM(R211:R242)</f>
        <v>0.36869890450000004</v>
      </c>
      <c r="S210" s="228"/>
      <c r="T210" s="230">
        <f>SUM(T211:T242)</f>
        <v>0</v>
      </c>
      <c r="U210" s="12"/>
      <c r="V210" s="12"/>
      <c r="W210" s="12"/>
      <c r="X210" s="12"/>
      <c r="Y210" s="12"/>
      <c r="Z210" s="12"/>
      <c r="AA210" s="12"/>
      <c r="AB210" s="12"/>
      <c r="AC210" s="12"/>
      <c r="AD210" s="12"/>
      <c r="AE210" s="12"/>
      <c r="AR210" s="231" t="s">
        <v>87</v>
      </c>
      <c r="AT210" s="232" t="s">
        <v>76</v>
      </c>
      <c r="AU210" s="232" t="s">
        <v>85</v>
      </c>
      <c r="AY210" s="231" t="s">
        <v>143</v>
      </c>
      <c r="BK210" s="233">
        <f>SUM(BK211:BK242)</f>
        <v>0</v>
      </c>
    </row>
    <row r="211" s="2" customFormat="1" ht="24" customHeight="1">
      <c r="A211" s="39"/>
      <c r="B211" s="40"/>
      <c r="C211" s="236" t="s">
        <v>377</v>
      </c>
      <c r="D211" s="236" t="s">
        <v>145</v>
      </c>
      <c r="E211" s="237" t="s">
        <v>957</v>
      </c>
      <c r="F211" s="238" t="s">
        <v>958</v>
      </c>
      <c r="G211" s="239" t="s">
        <v>206</v>
      </c>
      <c r="H211" s="240">
        <v>20</v>
      </c>
      <c r="I211" s="241"/>
      <c r="J211" s="240">
        <f>ROUND(I211*H211,2)</f>
        <v>0</v>
      </c>
      <c r="K211" s="238" t="s">
        <v>149</v>
      </c>
      <c r="L211" s="45"/>
      <c r="M211" s="242" t="s">
        <v>1</v>
      </c>
      <c r="N211" s="243" t="s">
        <v>42</v>
      </c>
      <c r="O211" s="92"/>
      <c r="P211" s="244">
        <f>O211*H211</f>
        <v>0</v>
      </c>
      <c r="Q211" s="244">
        <v>0.00090993200000000002</v>
      </c>
      <c r="R211" s="244">
        <f>Q211*H211</f>
        <v>0.018198640000000002</v>
      </c>
      <c r="S211" s="244">
        <v>0</v>
      </c>
      <c r="T211" s="245">
        <f>S211*H211</f>
        <v>0</v>
      </c>
      <c r="U211" s="39"/>
      <c r="V211" s="39"/>
      <c r="W211" s="39"/>
      <c r="X211" s="39"/>
      <c r="Y211" s="39"/>
      <c r="Z211" s="39"/>
      <c r="AA211" s="39"/>
      <c r="AB211" s="39"/>
      <c r="AC211" s="39"/>
      <c r="AD211" s="39"/>
      <c r="AE211" s="39"/>
      <c r="AR211" s="246" t="s">
        <v>282</v>
      </c>
      <c r="AT211" s="246" t="s">
        <v>145</v>
      </c>
      <c r="AU211" s="246" t="s">
        <v>87</v>
      </c>
      <c r="AY211" s="18" t="s">
        <v>143</v>
      </c>
      <c r="BE211" s="247">
        <f>IF(N211="základní",J211,0)</f>
        <v>0</v>
      </c>
      <c r="BF211" s="247">
        <f>IF(N211="snížená",J211,0)</f>
        <v>0</v>
      </c>
      <c r="BG211" s="247">
        <f>IF(N211="zákl. přenesená",J211,0)</f>
        <v>0</v>
      </c>
      <c r="BH211" s="247">
        <f>IF(N211="sníž. přenesená",J211,0)</f>
        <v>0</v>
      </c>
      <c r="BI211" s="247">
        <f>IF(N211="nulová",J211,0)</f>
        <v>0</v>
      </c>
      <c r="BJ211" s="18" t="s">
        <v>85</v>
      </c>
      <c r="BK211" s="247">
        <f>ROUND(I211*H211,2)</f>
        <v>0</v>
      </c>
      <c r="BL211" s="18" t="s">
        <v>282</v>
      </c>
      <c r="BM211" s="246" t="s">
        <v>959</v>
      </c>
    </row>
    <row r="212" s="2" customFormat="1">
      <c r="A212" s="39"/>
      <c r="B212" s="40"/>
      <c r="C212" s="41"/>
      <c r="D212" s="248" t="s">
        <v>152</v>
      </c>
      <c r="E212" s="41"/>
      <c r="F212" s="249" t="s">
        <v>960</v>
      </c>
      <c r="G212" s="41"/>
      <c r="H212" s="41"/>
      <c r="I212" s="145"/>
      <c r="J212" s="41"/>
      <c r="K212" s="41"/>
      <c r="L212" s="45"/>
      <c r="M212" s="250"/>
      <c r="N212" s="251"/>
      <c r="O212" s="92"/>
      <c r="P212" s="92"/>
      <c r="Q212" s="92"/>
      <c r="R212" s="92"/>
      <c r="S212" s="92"/>
      <c r="T212" s="93"/>
      <c r="U212" s="39"/>
      <c r="V212" s="39"/>
      <c r="W212" s="39"/>
      <c r="X212" s="39"/>
      <c r="Y212" s="39"/>
      <c r="Z212" s="39"/>
      <c r="AA212" s="39"/>
      <c r="AB212" s="39"/>
      <c r="AC212" s="39"/>
      <c r="AD212" s="39"/>
      <c r="AE212" s="39"/>
      <c r="AT212" s="18" t="s">
        <v>152</v>
      </c>
      <c r="AU212" s="18" t="s">
        <v>87</v>
      </c>
    </row>
    <row r="213" s="2" customFormat="1" ht="24" customHeight="1">
      <c r="A213" s="39"/>
      <c r="B213" s="40"/>
      <c r="C213" s="236" t="s">
        <v>383</v>
      </c>
      <c r="D213" s="236" t="s">
        <v>145</v>
      </c>
      <c r="E213" s="237" t="s">
        <v>961</v>
      </c>
      <c r="F213" s="238" t="s">
        <v>962</v>
      </c>
      <c r="G213" s="239" t="s">
        <v>206</v>
      </c>
      <c r="H213" s="240">
        <v>4</v>
      </c>
      <c r="I213" s="241"/>
      <c r="J213" s="240">
        <f>ROUND(I213*H213,2)</f>
        <v>0</v>
      </c>
      <c r="K213" s="238" t="s">
        <v>149</v>
      </c>
      <c r="L213" s="45"/>
      <c r="M213" s="242" t="s">
        <v>1</v>
      </c>
      <c r="N213" s="243" t="s">
        <v>42</v>
      </c>
      <c r="O213" s="92"/>
      <c r="P213" s="244">
        <f>O213*H213</f>
        <v>0</v>
      </c>
      <c r="Q213" s="244">
        <v>0.0011853840000000001</v>
      </c>
      <c r="R213" s="244">
        <f>Q213*H213</f>
        <v>0.0047415360000000002</v>
      </c>
      <c r="S213" s="244">
        <v>0</v>
      </c>
      <c r="T213" s="245">
        <f>S213*H213</f>
        <v>0</v>
      </c>
      <c r="U213" s="39"/>
      <c r="V213" s="39"/>
      <c r="W213" s="39"/>
      <c r="X213" s="39"/>
      <c r="Y213" s="39"/>
      <c r="Z213" s="39"/>
      <c r="AA213" s="39"/>
      <c r="AB213" s="39"/>
      <c r="AC213" s="39"/>
      <c r="AD213" s="39"/>
      <c r="AE213" s="39"/>
      <c r="AR213" s="246" t="s">
        <v>282</v>
      </c>
      <c r="AT213" s="246" t="s">
        <v>145</v>
      </c>
      <c r="AU213" s="246" t="s">
        <v>87</v>
      </c>
      <c r="AY213" s="18" t="s">
        <v>143</v>
      </c>
      <c r="BE213" s="247">
        <f>IF(N213="základní",J213,0)</f>
        <v>0</v>
      </c>
      <c r="BF213" s="247">
        <f>IF(N213="snížená",J213,0)</f>
        <v>0</v>
      </c>
      <c r="BG213" s="247">
        <f>IF(N213="zákl. přenesená",J213,0)</f>
        <v>0</v>
      </c>
      <c r="BH213" s="247">
        <f>IF(N213="sníž. přenesená",J213,0)</f>
        <v>0</v>
      </c>
      <c r="BI213" s="247">
        <f>IF(N213="nulová",J213,0)</f>
        <v>0</v>
      </c>
      <c r="BJ213" s="18" t="s">
        <v>85</v>
      </c>
      <c r="BK213" s="247">
        <f>ROUND(I213*H213,2)</f>
        <v>0</v>
      </c>
      <c r="BL213" s="18" t="s">
        <v>282</v>
      </c>
      <c r="BM213" s="246" t="s">
        <v>963</v>
      </c>
    </row>
    <row r="214" s="2" customFormat="1">
      <c r="A214" s="39"/>
      <c r="B214" s="40"/>
      <c r="C214" s="41"/>
      <c r="D214" s="248" t="s">
        <v>152</v>
      </c>
      <c r="E214" s="41"/>
      <c r="F214" s="249" t="s">
        <v>960</v>
      </c>
      <c r="G214" s="41"/>
      <c r="H214" s="41"/>
      <c r="I214" s="145"/>
      <c r="J214" s="41"/>
      <c r="K214" s="41"/>
      <c r="L214" s="45"/>
      <c r="M214" s="250"/>
      <c r="N214" s="251"/>
      <c r="O214" s="92"/>
      <c r="P214" s="92"/>
      <c r="Q214" s="92"/>
      <c r="R214" s="92"/>
      <c r="S214" s="92"/>
      <c r="T214" s="93"/>
      <c r="U214" s="39"/>
      <c r="V214" s="39"/>
      <c r="W214" s="39"/>
      <c r="X214" s="39"/>
      <c r="Y214" s="39"/>
      <c r="Z214" s="39"/>
      <c r="AA214" s="39"/>
      <c r="AB214" s="39"/>
      <c r="AC214" s="39"/>
      <c r="AD214" s="39"/>
      <c r="AE214" s="39"/>
      <c r="AT214" s="18" t="s">
        <v>152</v>
      </c>
      <c r="AU214" s="18" t="s">
        <v>87</v>
      </c>
    </row>
    <row r="215" s="2" customFormat="1" ht="24" customHeight="1">
      <c r="A215" s="39"/>
      <c r="B215" s="40"/>
      <c r="C215" s="236" t="s">
        <v>388</v>
      </c>
      <c r="D215" s="236" t="s">
        <v>145</v>
      </c>
      <c r="E215" s="237" t="s">
        <v>964</v>
      </c>
      <c r="F215" s="238" t="s">
        <v>965</v>
      </c>
      <c r="G215" s="239" t="s">
        <v>206</v>
      </c>
      <c r="H215" s="240">
        <v>20</v>
      </c>
      <c r="I215" s="241"/>
      <c r="J215" s="240">
        <f>ROUND(I215*H215,2)</f>
        <v>0</v>
      </c>
      <c r="K215" s="238" t="s">
        <v>149</v>
      </c>
      <c r="L215" s="45"/>
      <c r="M215" s="242" t="s">
        <v>1</v>
      </c>
      <c r="N215" s="243" t="s">
        <v>42</v>
      </c>
      <c r="O215" s="92"/>
      <c r="P215" s="244">
        <f>O215*H215</f>
        <v>0</v>
      </c>
      <c r="Q215" s="244">
        <v>0.0025201479999999998</v>
      </c>
      <c r="R215" s="244">
        <f>Q215*H215</f>
        <v>0.050402959999999997</v>
      </c>
      <c r="S215" s="244">
        <v>0</v>
      </c>
      <c r="T215" s="245">
        <f>S215*H215</f>
        <v>0</v>
      </c>
      <c r="U215" s="39"/>
      <c r="V215" s="39"/>
      <c r="W215" s="39"/>
      <c r="X215" s="39"/>
      <c r="Y215" s="39"/>
      <c r="Z215" s="39"/>
      <c r="AA215" s="39"/>
      <c r="AB215" s="39"/>
      <c r="AC215" s="39"/>
      <c r="AD215" s="39"/>
      <c r="AE215" s="39"/>
      <c r="AR215" s="246" t="s">
        <v>282</v>
      </c>
      <c r="AT215" s="246" t="s">
        <v>145</v>
      </c>
      <c r="AU215" s="246" t="s">
        <v>87</v>
      </c>
      <c r="AY215" s="18" t="s">
        <v>143</v>
      </c>
      <c r="BE215" s="247">
        <f>IF(N215="základní",J215,0)</f>
        <v>0</v>
      </c>
      <c r="BF215" s="247">
        <f>IF(N215="snížená",J215,0)</f>
        <v>0</v>
      </c>
      <c r="BG215" s="247">
        <f>IF(N215="zákl. přenesená",J215,0)</f>
        <v>0</v>
      </c>
      <c r="BH215" s="247">
        <f>IF(N215="sníž. přenesená",J215,0)</f>
        <v>0</v>
      </c>
      <c r="BI215" s="247">
        <f>IF(N215="nulová",J215,0)</f>
        <v>0</v>
      </c>
      <c r="BJ215" s="18" t="s">
        <v>85</v>
      </c>
      <c r="BK215" s="247">
        <f>ROUND(I215*H215,2)</f>
        <v>0</v>
      </c>
      <c r="BL215" s="18" t="s">
        <v>282</v>
      </c>
      <c r="BM215" s="246" t="s">
        <v>966</v>
      </c>
    </row>
    <row r="216" s="2" customFormat="1">
      <c r="A216" s="39"/>
      <c r="B216" s="40"/>
      <c r="C216" s="41"/>
      <c r="D216" s="248" t="s">
        <v>152</v>
      </c>
      <c r="E216" s="41"/>
      <c r="F216" s="249" t="s">
        <v>960</v>
      </c>
      <c r="G216" s="41"/>
      <c r="H216" s="41"/>
      <c r="I216" s="145"/>
      <c r="J216" s="41"/>
      <c r="K216" s="41"/>
      <c r="L216" s="45"/>
      <c r="M216" s="250"/>
      <c r="N216" s="251"/>
      <c r="O216" s="92"/>
      <c r="P216" s="92"/>
      <c r="Q216" s="92"/>
      <c r="R216" s="92"/>
      <c r="S216" s="92"/>
      <c r="T216" s="93"/>
      <c r="U216" s="39"/>
      <c r="V216" s="39"/>
      <c r="W216" s="39"/>
      <c r="X216" s="39"/>
      <c r="Y216" s="39"/>
      <c r="Z216" s="39"/>
      <c r="AA216" s="39"/>
      <c r="AB216" s="39"/>
      <c r="AC216" s="39"/>
      <c r="AD216" s="39"/>
      <c r="AE216" s="39"/>
      <c r="AT216" s="18" t="s">
        <v>152</v>
      </c>
      <c r="AU216" s="18" t="s">
        <v>87</v>
      </c>
    </row>
    <row r="217" s="2" customFormat="1" ht="24" customHeight="1">
      <c r="A217" s="39"/>
      <c r="B217" s="40"/>
      <c r="C217" s="236" t="s">
        <v>392</v>
      </c>
      <c r="D217" s="236" t="s">
        <v>145</v>
      </c>
      <c r="E217" s="237" t="s">
        <v>967</v>
      </c>
      <c r="F217" s="238" t="s">
        <v>968</v>
      </c>
      <c r="G217" s="239" t="s">
        <v>206</v>
      </c>
      <c r="H217" s="240">
        <v>10</v>
      </c>
      <c r="I217" s="241"/>
      <c r="J217" s="240">
        <f>ROUND(I217*H217,2)</f>
        <v>0</v>
      </c>
      <c r="K217" s="238" t="s">
        <v>149</v>
      </c>
      <c r="L217" s="45"/>
      <c r="M217" s="242" t="s">
        <v>1</v>
      </c>
      <c r="N217" s="243" t="s">
        <v>42</v>
      </c>
      <c r="O217" s="92"/>
      <c r="P217" s="244">
        <f>O217*H217</f>
        <v>0</v>
      </c>
      <c r="Q217" s="244">
        <v>0.0034973600000000001</v>
      </c>
      <c r="R217" s="244">
        <f>Q217*H217</f>
        <v>0.034973600000000001</v>
      </c>
      <c r="S217" s="244">
        <v>0</v>
      </c>
      <c r="T217" s="245">
        <f>S217*H217</f>
        <v>0</v>
      </c>
      <c r="U217" s="39"/>
      <c r="V217" s="39"/>
      <c r="W217" s="39"/>
      <c r="X217" s="39"/>
      <c r="Y217" s="39"/>
      <c r="Z217" s="39"/>
      <c r="AA217" s="39"/>
      <c r="AB217" s="39"/>
      <c r="AC217" s="39"/>
      <c r="AD217" s="39"/>
      <c r="AE217" s="39"/>
      <c r="AR217" s="246" t="s">
        <v>282</v>
      </c>
      <c r="AT217" s="246" t="s">
        <v>145</v>
      </c>
      <c r="AU217" s="246" t="s">
        <v>87</v>
      </c>
      <c r="AY217" s="18" t="s">
        <v>143</v>
      </c>
      <c r="BE217" s="247">
        <f>IF(N217="základní",J217,0)</f>
        <v>0</v>
      </c>
      <c r="BF217" s="247">
        <f>IF(N217="snížená",J217,0)</f>
        <v>0</v>
      </c>
      <c r="BG217" s="247">
        <f>IF(N217="zákl. přenesená",J217,0)</f>
        <v>0</v>
      </c>
      <c r="BH217" s="247">
        <f>IF(N217="sníž. přenesená",J217,0)</f>
        <v>0</v>
      </c>
      <c r="BI217" s="247">
        <f>IF(N217="nulová",J217,0)</f>
        <v>0</v>
      </c>
      <c r="BJ217" s="18" t="s">
        <v>85</v>
      </c>
      <c r="BK217" s="247">
        <f>ROUND(I217*H217,2)</f>
        <v>0</v>
      </c>
      <c r="BL217" s="18" t="s">
        <v>282</v>
      </c>
      <c r="BM217" s="246" t="s">
        <v>969</v>
      </c>
    </row>
    <row r="218" s="2" customFormat="1">
      <c r="A218" s="39"/>
      <c r="B218" s="40"/>
      <c r="C218" s="41"/>
      <c r="D218" s="248" t="s">
        <v>152</v>
      </c>
      <c r="E218" s="41"/>
      <c r="F218" s="249" t="s">
        <v>960</v>
      </c>
      <c r="G218" s="41"/>
      <c r="H218" s="41"/>
      <c r="I218" s="145"/>
      <c r="J218" s="41"/>
      <c r="K218" s="41"/>
      <c r="L218" s="45"/>
      <c r="M218" s="250"/>
      <c r="N218" s="251"/>
      <c r="O218" s="92"/>
      <c r="P218" s="92"/>
      <c r="Q218" s="92"/>
      <c r="R218" s="92"/>
      <c r="S218" s="92"/>
      <c r="T218" s="93"/>
      <c r="U218" s="39"/>
      <c r="V218" s="39"/>
      <c r="W218" s="39"/>
      <c r="X218" s="39"/>
      <c r="Y218" s="39"/>
      <c r="Z218" s="39"/>
      <c r="AA218" s="39"/>
      <c r="AB218" s="39"/>
      <c r="AC218" s="39"/>
      <c r="AD218" s="39"/>
      <c r="AE218" s="39"/>
      <c r="AT218" s="18" t="s">
        <v>152</v>
      </c>
      <c r="AU218" s="18" t="s">
        <v>87</v>
      </c>
    </row>
    <row r="219" s="2" customFormat="1" ht="24" customHeight="1">
      <c r="A219" s="39"/>
      <c r="B219" s="40"/>
      <c r="C219" s="236" t="s">
        <v>396</v>
      </c>
      <c r="D219" s="236" t="s">
        <v>145</v>
      </c>
      <c r="E219" s="237" t="s">
        <v>970</v>
      </c>
      <c r="F219" s="238" t="s">
        <v>971</v>
      </c>
      <c r="G219" s="239" t="s">
        <v>206</v>
      </c>
      <c r="H219" s="240">
        <v>52</v>
      </c>
      <c r="I219" s="241"/>
      <c r="J219" s="240">
        <f>ROUND(I219*H219,2)</f>
        <v>0</v>
      </c>
      <c r="K219" s="238" t="s">
        <v>149</v>
      </c>
      <c r="L219" s="45"/>
      <c r="M219" s="242" t="s">
        <v>1</v>
      </c>
      <c r="N219" s="243" t="s">
        <v>42</v>
      </c>
      <c r="O219" s="92"/>
      <c r="P219" s="244">
        <f>O219*H219</f>
        <v>0</v>
      </c>
      <c r="Q219" s="244">
        <v>0.0012473759999999999</v>
      </c>
      <c r="R219" s="244">
        <f>Q219*H219</f>
        <v>0.064863551999999991</v>
      </c>
      <c r="S219" s="244">
        <v>0</v>
      </c>
      <c r="T219" s="245">
        <f>S219*H219</f>
        <v>0</v>
      </c>
      <c r="U219" s="39"/>
      <c r="V219" s="39"/>
      <c r="W219" s="39"/>
      <c r="X219" s="39"/>
      <c r="Y219" s="39"/>
      <c r="Z219" s="39"/>
      <c r="AA219" s="39"/>
      <c r="AB219" s="39"/>
      <c r="AC219" s="39"/>
      <c r="AD219" s="39"/>
      <c r="AE219" s="39"/>
      <c r="AR219" s="246" t="s">
        <v>282</v>
      </c>
      <c r="AT219" s="246" t="s">
        <v>145</v>
      </c>
      <c r="AU219" s="246" t="s">
        <v>87</v>
      </c>
      <c r="AY219" s="18" t="s">
        <v>143</v>
      </c>
      <c r="BE219" s="247">
        <f>IF(N219="základní",J219,0)</f>
        <v>0</v>
      </c>
      <c r="BF219" s="247">
        <f>IF(N219="snížená",J219,0)</f>
        <v>0</v>
      </c>
      <c r="BG219" s="247">
        <f>IF(N219="zákl. přenesená",J219,0)</f>
        <v>0</v>
      </c>
      <c r="BH219" s="247">
        <f>IF(N219="sníž. přenesená",J219,0)</f>
        <v>0</v>
      </c>
      <c r="BI219" s="247">
        <f>IF(N219="nulová",J219,0)</f>
        <v>0</v>
      </c>
      <c r="BJ219" s="18" t="s">
        <v>85</v>
      </c>
      <c r="BK219" s="247">
        <f>ROUND(I219*H219,2)</f>
        <v>0</v>
      </c>
      <c r="BL219" s="18" t="s">
        <v>282</v>
      </c>
      <c r="BM219" s="246" t="s">
        <v>972</v>
      </c>
    </row>
    <row r="220" s="2" customFormat="1">
      <c r="A220" s="39"/>
      <c r="B220" s="40"/>
      <c r="C220" s="41"/>
      <c r="D220" s="248" t="s">
        <v>152</v>
      </c>
      <c r="E220" s="41"/>
      <c r="F220" s="249" t="s">
        <v>960</v>
      </c>
      <c r="G220" s="41"/>
      <c r="H220" s="41"/>
      <c r="I220" s="145"/>
      <c r="J220" s="41"/>
      <c r="K220" s="41"/>
      <c r="L220" s="45"/>
      <c r="M220" s="250"/>
      <c r="N220" s="251"/>
      <c r="O220" s="92"/>
      <c r="P220" s="92"/>
      <c r="Q220" s="92"/>
      <c r="R220" s="92"/>
      <c r="S220" s="92"/>
      <c r="T220" s="93"/>
      <c r="U220" s="39"/>
      <c r="V220" s="39"/>
      <c r="W220" s="39"/>
      <c r="X220" s="39"/>
      <c r="Y220" s="39"/>
      <c r="Z220" s="39"/>
      <c r="AA220" s="39"/>
      <c r="AB220" s="39"/>
      <c r="AC220" s="39"/>
      <c r="AD220" s="39"/>
      <c r="AE220" s="39"/>
      <c r="AT220" s="18" t="s">
        <v>152</v>
      </c>
      <c r="AU220" s="18" t="s">
        <v>87</v>
      </c>
    </row>
    <row r="221" s="2" customFormat="1" ht="24" customHeight="1">
      <c r="A221" s="39"/>
      <c r="B221" s="40"/>
      <c r="C221" s="236" t="s">
        <v>400</v>
      </c>
      <c r="D221" s="236" t="s">
        <v>145</v>
      </c>
      <c r="E221" s="237" t="s">
        <v>973</v>
      </c>
      <c r="F221" s="238" t="s">
        <v>974</v>
      </c>
      <c r="G221" s="239" t="s">
        <v>206</v>
      </c>
      <c r="H221" s="240">
        <v>4</v>
      </c>
      <c r="I221" s="241"/>
      <c r="J221" s="240">
        <f>ROUND(I221*H221,2)</f>
        <v>0</v>
      </c>
      <c r="K221" s="238" t="s">
        <v>149</v>
      </c>
      <c r="L221" s="45"/>
      <c r="M221" s="242" t="s">
        <v>1</v>
      </c>
      <c r="N221" s="243" t="s">
        <v>42</v>
      </c>
      <c r="O221" s="92"/>
      <c r="P221" s="244">
        <f>O221*H221</f>
        <v>0</v>
      </c>
      <c r="Q221" s="244">
        <v>0.0025606420000000001</v>
      </c>
      <c r="R221" s="244">
        <f>Q221*H221</f>
        <v>0.010242568000000001</v>
      </c>
      <c r="S221" s="244">
        <v>0</v>
      </c>
      <c r="T221" s="245">
        <f>S221*H221</f>
        <v>0</v>
      </c>
      <c r="U221" s="39"/>
      <c r="V221" s="39"/>
      <c r="W221" s="39"/>
      <c r="X221" s="39"/>
      <c r="Y221" s="39"/>
      <c r="Z221" s="39"/>
      <c r="AA221" s="39"/>
      <c r="AB221" s="39"/>
      <c r="AC221" s="39"/>
      <c r="AD221" s="39"/>
      <c r="AE221" s="39"/>
      <c r="AR221" s="246" t="s">
        <v>282</v>
      </c>
      <c r="AT221" s="246" t="s">
        <v>145</v>
      </c>
      <c r="AU221" s="246" t="s">
        <v>87</v>
      </c>
      <c r="AY221" s="18" t="s">
        <v>143</v>
      </c>
      <c r="BE221" s="247">
        <f>IF(N221="základní",J221,0)</f>
        <v>0</v>
      </c>
      <c r="BF221" s="247">
        <f>IF(N221="snížená",J221,0)</f>
        <v>0</v>
      </c>
      <c r="BG221" s="247">
        <f>IF(N221="zákl. přenesená",J221,0)</f>
        <v>0</v>
      </c>
      <c r="BH221" s="247">
        <f>IF(N221="sníž. přenesená",J221,0)</f>
        <v>0</v>
      </c>
      <c r="BI221" s="247">
        <f>IF(N221="nulová",J221,0)</f>
        <v>0</v>
      </c>
      <c r="BJ221" s="18" t="s">
        <v>85</v>
      </c>
      <c r="BK221" s="247">
        <f>ROUND(I221*H221,2)</f>
        <v>0</v>
      </c>
      <c r="BL221" s="18" t="s">
        <v>282</v>
      </c>
      <c r="BM221" s="246" t="s">
        <v>975</v>
      </c>
    </row>
    <row r="222" s="2" customFormat="1">
      <c r="A222" s="39"/>
      <c r="B222" s="40"/>
      <c r="C222" s="41"/>
      <c r="D222" s="248" t="s">
        <v>152</v>
      </c>
      <c r="E222" s="41"/>
      <c r="F222" s="249" t="s">
        <v>960</v>
      </c>
      <c r="G222" s="41"/>
      <c r="H222" s="41"/>
      <c r="I222" s="145"/>
      <c r="J222" s="41"/>
      <c r="K222" s="41"/>
      <c r="L222" s="45"/>
      <c r="M222" s="250"/>
      <c r="N222" s="251"/>
      <c r="O222" s="92"/>
      <c r="P222" s="92"/>
      <c r="Q222" s="92"/>
      <c r="R222" s="92"/>
      <c r="S222" s="92"/>
      <c r="T222" s="93"/>
      <c r="U222" s="39"/>
      <c r="V222" s="39"/>
      <c r="W222" s="39"/>
      <c r="X222" s="39"/>
      <c r="Y222" s="39"/>
      <c r="Z222" s="39"/>
      <c r="AA222" s="39"/>
      <c r="AB222" s="39"/>
      <c r="AC222" s="39"/>
      <c r="AD222" s="39"/>
      <c r="AE222" s="39"/>
      <c r="AT222" s="18" t="s">
        <v>152</v>
      </c>
      <c r="AU222" s="18" t="s">
        <v>87</v>
      </c>
    </row>
    <row r="223" s="2" customFormat="1" ht="24" customHeight="1">
      <c r="A223" s="39"/>
      <c r="B223" s="40"/>
      <c r="C223" s="236" t="s">
        <v>408</v>
      </c>
      <c r="D223" s="236" t="s">
        <v>145</v>
      </c>
      <c r="E223" s="237" t="s">
        <v>976</v>
      </c>
      <c r="F223" s="238" t="s">
        <v>977</v>
      </c>
      <c r="G223" s="239" t="s">
        <v>206</v>
      </c>
      <c r="H223" s="240">
        <v>20</v>
      </c>
      <c r="I223" s="241"/>
      <c r="J223" s="240">
        <f>ROUND(I223*H223,2)</f>
        <v>0</v>
      </c>
      <c r="K223" s="238" t="s">
        <v>149</v>
      </c>
      <c r="L223" s="45"/>
      <c r="M223" s="242" t="s">
        <v>1</v>
      </c>
      <c r="N223" s="243" t="s">
        <v>42</v>
      </c>
      <c r="O223" s="92"/>
      <c r="P223" s="244">
        <f>O223*H223</f>
        <v>0</v>
      </c>
      <c r="Q223" s="244">
        <v>0.0036424700000000001</v>
      </c>
      <c r="R223" s="244">
        <f>Q223*H223</f>
        <v>0.072849400000000009</v>
      </c>
      <c r="S223" s="244">
        <v>0</v>
      </c>
      <c r="T223" s="245">
        <f>S223*H223</f>
        <v>0</v>
      </c>
      <c r="U223" s="39"/>
      <c r="V223" s="39"/>
      <c r="W223" s="39"/>
      <c r="X223" s="39"/>
      <c r="Y223" s="39"/>
      <c r="Z223" s="39"/>
      <c r="AA223" s="39"/>
      <c r="AB223" s="39"/>
      <c r="AC223" s="39"/>
      <c r="AD223" s="39"/>
      <c r="AE223" s="39"/>
      <c r="AR223" s="246" t="s">
        <v>282</v>
      </c>
      <c r="AT223" s="246" t="s">
        <v>145</v>
      </c>
      <c r="AU223" s="246" t="s">
        <v>87</v>
      </c>
      <c r="AY223" s="18" t="s">
        <v>143</v>
      </c>
      <c r="BE223" s="247">
        <f>IF(N223="základní",J223,0)</f>
        <v>0</v>
      </c>
      <c r="BF223" s="247">
        <f>IF(N223="snížená",J223,0)</f>
        <v>0</v>
      </c>
      <c r="BG223" s="247">
        <f>IF(N223="zákl. přenesená",J223,0)</f>
        <v>0</v>
      </c>
      <c r="BH223" s="247">
        <f>IF(N223="sníž. přenesená",J223,0)</f>
        <v>0</v>
      </c>
      <c r="BI223" s="247">
        <f>IF(N223="nulová",J223,0)</f>
        <v>0</v>
      </c>
      <c r="BJ223" s="18" t="s">
        <v>85</v>
      </c>
      <c r="BK223" s="247">
        <f>ROUND(I223*H223,2)</f>
        <v>0</v>
      </c>
      <c r="BL223" s="18" t="s">
        <v>282</v>
      </c>
      <c r="BM223" s="246" t="s">
        <v>978</v>
      </c>
    </row>
    <row r="224" s="2" customFormat="1">
      <c r="A224" s="39"/>
      <c r="B224" s="40"/>
      <c r="C224" s="41"/>
      <c r="D224" s="248" t="s">
        <v>152</v>
      </c>
      <c r="E224" s="41"/>
      <c r="F224" s="249" t="s">
        <v>960</v>
      </c>
      <c r="G224" s="41"/>
      <c r="H224" s="41"/>
      <c r="I224" s="145"/>
      <c r="J224" s="41"/>
      <c r="K224" s="41"/>
      <c r="L224" s="45"/>
      <c r="M224" s="250"/>
      <c r="N224" s="251"/>
      <c r="O224" s="92"/>
      <c r="P224" s="92"/>
      <c r="Q224" s="92"/>
      <c r="R224" s="92"/>
      <c r="S224" s="92"/>
      <c r="T224" s="93"/>
      <c r="U224" s="39"/>
      <c r="V224" s="39"/>
      <c r="W224" s="39"/>
      <c r="X224" s="39"/>
      <c r="Y224" s="39"/>
      <c r="Z224" s="39"/>
      <c r="AA224" s="39"/>
      <c r="AB224" s="39"/>
      <c r="AC224" s="39"/>
      <c r="AD224" s="39"/>
      <c r="AE224" s="39"/>
      <c r="AT224" s="18" t="s">
        <v>152</v>
      </c>
      <c r="AU224" s="18" t="s">
        <v>87</v>
      </c>
    </row>
    <row r="225" s="2" customFormat="1" ht="24" customHeight="1">
      <c r="A225" s="39"/>
      <c r="B225" s="40"/>
      <c r="C225" s="236" t="s">
        <v>414</v>
      </c>
      <c r="D225" s="236" t="s">
        <v>145</v>
      </c>
      <c r="E225" s="237" t="s">
        <v>979</v>
      </c>
      <c r="F225" s="238" t="s">
        <v>980</v>
      </c>
      <c r="G225" s="239" t="s">
        <v>206</v>
      </c>
      <c r="H225" s="240">
        <v>12</v>
      </c>
      <c r="I225" s="241"/>
      <c r="J225" s="240">
        <f>ROUND(I225*H225,2)</f>
        <v>0</v>
      </c>
      <c r="K225" s="238" t="s">
        <v>149</v>
      </c>
      <c r="L225" s="45"/>
      <c r="M225" s="242" t="s">
        <v>1</v>
      </c>
      <c r="N225" s="243" t="s">
        <v>42</v>
      </c>
      <c r="O225" s="92"/>
      <c r="P225" s="244">
        <f>O225*H225</f>
        <v>0</v>
      </c>
      <c r="Q225" s="244">
        <v>0.0061004800000000001</v>
      </c>
      <c r="R225" s="244">
        <f>Q225*H225</f>
        <v>0.073205760000000009</v>
      </c>
      <c r="S225" s="244">
        <v>0</v>
      </c>
      <c r="T225" s="245">
        <f>S225*H225</f>
        <v>0</v>
      </c>
      <c r="U225" s="39"/>
      <c r="V225" s="39"/>
      <c r="W225" s="39"/>
      <c r="X225" s="39"/>
      <c r="Y225" s="39"/>
      <c r="Z225" s="39"/>
      <c r="AA225" s="39"/>
      <c r="AB225" s="39"/>
      <c r="AC225" s="39"/>
      <c r="AD225" s="39"/>
      <c r="AE225" s="39"/>
      <c r="AR225" s="246" t="s">
        <v>282</v>
      </c>
      <c r="AT225" s="246" t="s">
        <v>145</v>
      </c>
      <c r="AU225" s="246" t="s">
        <v>87</v>
      </c>
      <c r="AY225" s="18" t="s">
        <v>143</v>
      </c>
      <c r="BE225" s="247">
        <f>IF(N225="základní",J225,0)</f>
        <v>0</v>
      </c>
      <c r="BF225" s="247">
        <f>IF(N225="snížená",J225,0)</f>
        <v>0</v>
      </c>
      <c r="BG225" s="247">
        <f>IF(N225="zákl. přenesená",J225,0)</f>
        <v>0</v>
      </c>
      <c r="BH225" s="247">
        <f>IF(N225="sníž. přenesená",J225,0)</f>
        <v>0</v>
      </c>
      <c r="BI225" s="247">
        <f>IF(N225="nulová",J225,0)</f>
        <v>0</v>
      </c>
      <c r="BJ225" s="18" t="s">
        <v>85</v>
      </c>
      <c r="BK225" s="247">
        <f>ROUND(I225*H225,2)</f>
        <v>0</v>
      </c>
      <c r="BL225" s="18" t="s">
        <v>282</v>
      </c>
      <c r="BM225" s="246" t="s">
        <v>981</v>
      </c>
    </row>
    <row r="226" s="2" customFormat="1">
      <c r="A226" s="39"/>
      <c r="B226" s="40"/>
      <c r="C226" s="41"/>
      <c r="D226" s="248" t="s">
        <v>152</v>
      </c>
      <c r="E226" s="41"/>
      <c r="F226" s="249" t="s">
        <v>960</v>
      </c>
      <c r="G226" s="41"/>
      <c r="H226" s="41"/>
      <c r="I226" s="145"/>
      <c r="J226" s="41"/>
      <c r="K226" s="41"/>
      <c r="L226" s="45"/>
      <c r="M226" s="250"/>
      <c r="N226" s="251"/>
      <c r="O226" s="92"/>
      <c r="P226" s="92"/>
      <c r="Q226" s="92"/>
      <c r="R226" s="92"/>
      <c r="S226" s="92"/>
      <c r="T226" s="93"/>
      <c r="U226" s="39"/>
      <c r="V226" s="39"/>
      <c r="W226" s="39"/>
      <c r="X226" s="39"/>
      <c r="Y226" s="39"/>
      <c r="Z226" s="39"/>
      <c r="AA226" s="39"/>
      <c r="AB226" s="39"/>
      <c r="AC226" s="39"/>
      <c r="AD226" s="39"/>
      <c r="AE226" s="39"/>
      <c r="AT226" s="18" t="s">
        <v>152</v>
      </c>
      <c r="AU226" s="18" t="s">
        <v>87</v>
      </c>
    </row>
    <row r="227" s="2" customFormat="1" ht="48" customHeight="1">
      <c r="A227" s="39"/>
      <c r="B227" s="40"/>
      <c r="C227" s="236" t="s">
        <v>419</v>
      </c>
      <c r="D227" s="236" t="s">
        <v>145</v>
      </c>
      <c r="E227" s="237" t="s">
        <v>982</v>
      </c>
      <c r="F227" s="238" t="s">
        <v>983</v>
      </c>
      <c r="G227" s="239" t="s">
        <v>206</v>
      </c>
      <c r="H227" s="240">
        <v>80</v>
      </c>
      <c r="I227" s="241"/>
      <c r="J227" s="240">
        <f>ROUND(I227*H227,2)</f>
        <v>0</v>
      </c>
      <c r="K227" s="238" t="s">
        <v>149</v>
      </c>
      <c r="L227" s="45"/>
      <c r="M227" s="242" t="s">
        <v>1</v>
      </c>
      <c r="N227" s="243" t="s">
        <v>42</v>
      </c>
      <c r="O227" s="92"/>
      <c r="P227" s="244">
        <f>O227*H227</f>
        <v>0</v>
      </c>
      <c r="Q227" s="244">
        <v>4.2249999999999997E-05</v>
      </c>
      <c r="R227" s="244">
        <f>Q227*H227</f>
        <v>0.0033799999999999998</v>
      </c>
      <c r="S227" s="244">
        <v>0</v>
      </c>
      <c r="T227" s="245">
        <f>S227*H227</f>
        <v>0</v>
      </c>
      <c r="U227" s="39"/>
      <c r="V227" s="39"/>
      <c r="W227" s="39"/>
      <c r="X227" s="39"/>
      <c r="Y227" s="39"/>
      <c r="Z227" s="39"/>
      <c r="AA227" s="39"/>
      <c r="AB227" s="39"/>
      <c r="AC227" s="39"/>
      <c r="AD227" s="39"/>
      <c r="AE227" s="39"/>
      <c r="AR227" s="246" t="s">
        <v>282</v>
      </c>
      <c r="AT227" s="246" t="s">
        <v>145</v>
      </c>
      <c r="AU227" s="246" t="s">
        <v>87</v>
      </c>
      <c r="AY227" s="18" t="s">
        <v>143</v>
      </c>
      <c r="BE227" s="247">
        <f>IF(N227="základní",J227,0)</f>
        <v>0</v>
      </c>
      <c r="BF227" s="247">
        <f>IF(N227="snížená",J227,0)</f>
        <v>0</v>
      </c>
      <c r="BG227" s="247">
        <f>IF(N227="zákl. přenesená",J227,0)</f>
        <v>0</v>
      </c>
      <c r="BH227" s="247">
        <f>IF(N227="sníž. přenesená",J227,0)</f>
        <v>0</v>
      </c>
      <c r="BI227" s="247">
        <f>IF(N227="nulová",J227,0)</f>
        <v>0</v>
      </c>
      <c r="BJ227" s="18" t="s">
        <v>85</v>
      </c>
      <c r="BK227" s="247">
        <f>ROUND(I227*H227,2)</f>
        <v>0</v>
      </c>
      <c r="BL227" s="18" t="s">
        <v>282</v>
      </c>
      <c r="BM227" s="246" t="s">
        <v>984</v>
      </c>
    </row>
    <row r="228" s="2" customFormat="1">
      <c r="A228" s="39"/>
      <c r="B228" s="40"/>
      <c r="C228" s="41"/>
      <c r="D228" s="248" t="s">
        <v>152</v>
      </c>
      <c r="E228" s="41"/>
      <c r="F228" s="249" t="s">
        <v>985</v>
      </c>
      <c r="G228" s="41"/>
      <c r="H228" s="41"/>
      <c r="I228" s="145"/>
      <c r="J228" s="41"/>
      <c r="K228" s="41"/>
      <c r="L228" s="45"/>
      <c r="M228" s="250"/>
      <c r="N228" s="251"/>
      <c r="O228" s="92"/>
      <c r="P228" s="92"/>
      <c r="Q228" s="92"/>
      <c r="R228" s="92"/>
      <c r="S228" s="92"/>
      <c r="T228" s="93"/>
      <c r="U228" s="39"/>
      <c r="V228" s="39"/>
      <c r="W228" s="39"/>
      <c r="X228" s="39"/>
      <c r="Y228" s="39"/>
      <c r="Z228" s="39"/>
      <c r="AA228" s="39"/>
      <c r="AB228" s="39"/>
      <c r="AC228" s="39"/>
      <c r="AD228" s="39"/>
      <c r="AE228" s="39"/>
      <c r="AT228" s="18" t="s">
        <v>152</v>
      </c>
      <c r="AU228" s="18" t="s">
        <v>87</v>
      </c>
    </row>
    <row r="229" s="2" customFormat="1" ht="48" customHeight="1">
      <c r="A229" s="39"/>
      <c r="B229" s="40"/>
      <c r="C229" s="236" t="s">
        <v>424</v>
      </c>
      <c r="D229" s="236" t="s">
        <v>145</v>
      </c>
      <c r="E229" s="237" t="s">
        <v>986</v>
      </c>
      <c r="F229" s="238" t="s">
        <v>987</v>
      </c>
      <c r="G229" s="239" t="s">
        <v>206</v>
      </c>
      <c r="H229" s="240">
        <v>62</v>
      </c>
      <c r="I229" s="241"/>
      <c r="J229" s="240">
        <f>ROUND(I229*H229,2)</f>
        <v>0</v>
      </c>
      <c r="K229" s="238" t="s">
        <v>149</v>
      </c>
      <c r="L229" s="45"/>
      <c r="M229" s="242" t="s">
        <v>1</v>
      </c>
      <c r="N229" s="243" t="s">
        <v>42</v>
      </c>
      <c r="O229" s="92"/>
      <c r="P229" s="244">
        <f>O229*H229</f>
        <v>0</v>
      </c>
      <c r="Q229" s="244">
        <v>7.7789999999999999E-05</v>
      </c>
      <c r="R229" s="244">
        <f>Q229*H229</f>
        <v>0.0048229800000000001</v>
      </c>
      <c r="S229" s="244">
        <v>0</v>
      </c>
      <c r="T229" s="245">
        <f>S229*H229</f>
        <v>0</v>
      </c>
      <c r="U229" s="39"/>
      <c r="V229" s="39"/>
      <c r="W229" s="39"/>
      <c r="X229" s="39"/>
      <c r="Y229" s="39"/>
      <c r="Z229" s="39"/>
      <c r="AA229" s="39"/>
      <c r="AB229" s="39"/>
      <c r="AC229" s="39"/>
      <c r="AD229" s="39"/>
      <c r="AE229" s="39"/>
      <c r="AR229" s="246" t="s">
        <v>282</v>
      </c>
      <c r="AT229" s="246" t="s">
        <v>145</v>
      </c>
      <c r="AU229" s="246" t="s">
        <v>87</v>
      </c>
      <c r="AY229" s="18" t="s">
        <v>143</v>
      </c>
      <c r="BE229" s="247">
        <f>IF(N229="základní",J229,0)</f>
        <v>0</v>
      </c>
      <c r="BF229" s="247">
        <f>IF(N229="snížená",J229,0)</f>
        <v>0</v>
      </c>
      <c r="BG229" s="247">
        <f>IF(N229="zákl. přenesená",J229,0)</f>
        <v>0</v>
      </c>
      <c r="BH229" s="247">
        <f>IF(N229="sníž. přenesená",J229,0)</f>
        <v>0</v>
      </c>
      <c r="BI229" s="247">
        <f>IF(N229="nulová",J229,0)</f>
        <v>0</v>
      </c>
      <c r="BJ229" s="18" t="s">
        <v>85</v>
      </c>
      <c r="BK229" s="247">
        <f>ROUND(I229*H229,2)</f>
        <v>0</v>
      </c>
      <c r="BL229" s="18" t="s">
        <v>282</v>
      </c>
      <c r="BM229" s="246" t="s">
        <v>988</v>
      </c>
    </row>
    <row r="230" s="2" customFormat="1">
      <c r="A230" s="39"/>
      <c r="B230" s="40"/>
      <c r="C230" s="41"/>
      <c r="D230" s="248" t="s">
        <v>152</v>
      </c>
      <c r="E230" s="41"/>
      <c r="F230" s="249" t="s">
        <v>985</v>
      </c>
      <c r="G230" s="41"/>
      <c r="H230" s="41"/>
      <c r="I230" s="145"/>
      <c r="J230" s="41"/>
      <c r="K230" s="41"/>
      <c r="L230" s="45"/>
      <c r="M230" s="250"/>
      <c r="N230" s="251"/>
      <c r="O230" s="92"/>
      <c r="P230" s="92"/>
      <c r="Q230" s="92"/>
      <c r="R230" s="92"/>
      <c r="S230" s="92"/>
      <c r="T230" s="93"/>
      <c r="U230" s="39"/>
      <c r="V230" s="39"/>
      <c r="W230" s="39"/>
      <c r="X230" s="39"/>
      <c r="Y230" s="39"/>
      <c r="Z230" s="39"/>
      <c r="AA230" s="39"/>
      <c r="AB230" s="39"/>
      <c r="AC230" s="39"/>
      <c r="AD230" s="39"/>
      <c r="AE230" s="39"/>
      <c r="AT230" s="18" t="s">
        <v>152</v>
      </c>
      <c r="AU230" s="18" t="s">
        <v>87</v>
      </c>
    </row>
    <row r="231" s="2" customFormat="1" ht="24" customHeight="1">
      <c r="A231" s="39"/>
      <c r="B231" s="40"/>
      <c r="C231" s="236" t="s">
        <v>429</v>
      </c>
      <c r="D231" s="236" t="s">
        <v>145</v>
      </c>
      <c r="E231" s="237" t="s">
        <v>989</v>
      </c>
      <c r="F231" s="238" t="s">
        <v>990</v>
      </c>
      <c r="G231" s="239" t="s">
        <v>171</v>
      </c>
      <c r="H231" s="240">
        <v>15</v>
      </c>
      <c r="I231" s="241"/>
      <c r="J231" s="240">
        <f>ROUND(I231*H231,2)</f>
        <v>0</v>
      </c>
      <c r="K231" s="238" t="s">
        <v>149</v>
      </c>
      <c r="L231" s="45"/>
      <c r="M231" s="242" t="s">
        <v>1</v>
      </c>
      <c r="N231" s="243" t="s">
        <v>42</v>
      </c>
      <c r="O231" s="92"/>
      <c r="P231" s="244">
        <f>O231*H231</f>
        <v>0</v>
      </c>
      <c r="Q231" s="244">
        <v>0.00012604850000000001</v>
      </c>
      <c r="R231" s="244">
        <f>Q231*H231</f>
        <v>0.0018907275</v>
      </c>
      <c r="S231" s="244">
        <v>0</v>
      </c>
      <c r="T231" s="245">
        <f>S231*H231</f>
        <v>0</v>
      </c>
      <c r="U231" s="39"/>
      <c r="V231" s="39"/>
      <c r="W231" s="39"/>
      <c r="X231" s="39"/>
      <c r="Y231" s="39"/>
      <c r="Z231" s="39"/>
      <c r="AA231" s="39"/>
      <c r="AB231" s="39"/>
      <c r="AC231" s="39"/>
      <c r="AD231" s="39"/>
      <c r="AE231" s="39"/>
      <c r="AR231" s="246" t="s">
        <v>282</v>
      </c>
      <c r="AT231" s="246" t="s">
        <v>145</v>
      </c>
      <c r="AU231" s="246" t="s">
        <v>87</v>
      </c>
      <c r="AY231" s="18" t="s">
        <v>143</v>
      </c>
      <c r="BE231" s="247">
        <f>IF(N231="základní",J231,0)</f>
        <v>0</v>
      </c>
      <c r="BF231" s="247">
        <f>IF(N231="snížená",J231,0)</f>
        <v>0</v>
      </c>
      <c r="BG231" s="247">
        <f>IF(N231="zákl. přenesená",J231,0)</f>
        <v>0</v>
      </c>
      <c r="BH231" s="247">
        <f>IF(N231="sníž. přenesená",J231,0)</f>
        <v>0</v>
      </c>
      <c r="BI231" s="247">
        <f>IF(N231="nulová",J231,0)</f>
        <v>0</v>
      </c>
      <c r="BJ231" s="18" t="s">
        <v>85</v>
      </c>
      <c r="BK231" s="247">
        <f>ROUND(I231*H231,2)</f>
        <v>0</v>
      </c>
      <c r="BL231" s="18" t="s">
        <v>282</v>
      </c>
      <c r="BM231" s="246" t="s">
        <v>991</v>
      </c>
    </row>
    <row r="232" s="2" customFormat="1">
      <c r="A232" s="39"/>
      <c r="B232" s="40"/>
      <c r="C232" s="41"/>
      <c r="D232" s="248" t="s">
        <v>152</v>
      </c>
      <c r="E232" s="41"/>
      <c r="F232" s="249" t="s">
        <v>992</v>
      </c>
      <c r="G232" s="41"/>
      <c r="H232" s="41"/>
      <c r="I232" s="145"/>
      <c r="J232" s="41"/>
      <c r="K232" s="41"/>
      <c r="L232" s="45"/>
      <c r="M232" s="250"/>
      <c r="N232" s="251"/>
      <c r="O232" s="92"/>
      <c r="P232" s="92"/>
      <c r="Q232" s="92"/>
      <c r="R232" s="92"/>
      <c r="S232" s="92"/>
      <c r="T232" s="93"/>
      <c r="U232" s="39"/>
      <c r="V232" s="39"/>
      <c r="W232" s="39"/>
      <c r="X232" s="39"/>
      <c r="Y232" s="39"/>
      <c r="Z232" s="39"/>
      <c r="AA232" s="39"/>
      <c r="AB232" s="39"/>
      <c r="AC232" s="39"/>
      <c r="AD232" s="39"/>
      <c r="AE232" s="39"/>
      <c r="AT232" s="18" t="s">
        <v>152</v>
      </c>
      <c r="AU232" s="18" t="s">
        <v>87</v>
      </c>
    </row>
    <row r="233" s="2" customFormat="1" ht="16.5" customHeight="1">
      <c r="A233" s="39"/>
      <c r="B233" s="40"/>
      <c r="C233" s="236" t="s">
        <v>435</v>
      </c>
      <c r="D233" s="236" t="s">
        <v>145</v>
      </c>
      <c r="E233" s="237" t="s">
        <v>993</v>
      </c>
      <c r="F233" s="238" t="s">
        <v>994</v>
      </c>
      <c r="G233" s="239" t="s">
        <v>995</v>
      </c>
      <c r="H233" s="240">
        <v>3</v>
      </c>
      <c r="I233" s="241"/>
      <c r="J233" s="240">
        <f>ROUND(I233*H233,2)</f>
        <v>0</v>
      </c>
      <c r="K233" s="238" t="s">
        <v>149</v>
      </c>
      <c r="L233" s="45"/>
      <c r="M233" s="242" t="s">
        <v>1</v>
      </c>
      <c r="N233" s="243" t="s">
        <v>42</v>
      </c>
      <c r="O233" s="92"/>
      <c r="P233" s="244">
        <f>O233*H233</f>
        <v>0</v>
      </c>
      <c r="Q233" s="244">
        <v>0.00025209700000000001</v>
      </c>
      <c r="R233" s="244">
        <f>Q233*H233</f>
        <v>0.00075629100000000008</v>
      </c>
      <c r="S233" s="244">
        <v>0</v>
      </c>
      <c r="T233" s="245">
        <f>S233*H233</f>
        <v>0</v>
      </c>
      <c r="U233" s="39"/>
      <c r="V233" s="39"/>
      <c r="W233" s="39"/>
      <c r="X233" s="39"/>
      <c r="Y233" s="39"/>
      <c r="Z233" s="39"/>
      <c r="AA233" s="39"/>
      <c r="AB233" s="39"/>
      <c r="AC233" s="39"/>
      <c r="AD233" s="39"/>
      <c r="AE233" s="39"/>
      <c r="AR233" s="246" t="s">
        <v>282</v>
      </c>
      <c r="AT233" s="246" t="s">
        <v>145</v>
      </c>
      <c r="AU233" s="246" t="s">
        <v>87</v>
      </c>
      <c r="AY233" s="18" t="s">
        <v>143</v>
      </c>
      <c r="BE233" s="247">
        <f>IF(N233="základní",J233,0)</f>
        <v>0</v>
      </c>
      <c r="BF233" s="247">
        <f>IF(N233="snížená",J233,0)</f>
        <v>0</v>
      </c>
      <c r="BG233" s="247">
        <f>IF(N233="zákl. přenesená",J233,0)</f>
        <v>0</v>
      </c>
      <c r="BH233" s="247">
        <f>IF(N233="sníž. přenesená",J233,0)</f>
        <v>0</v>
      </c>
      <c r="BI233" s="247">
        <f>IF(N233="nulová",J233,0)</f>
        <v>0</v>
      </c>
      <c r="BJ233" s="18" t="s">
        <v>85</v>
      </c>
      <c r="BK233" s="247">
        <f>ROUND(I233*H233,2)</f>
        <v>0</v>
      </c>
      <c r="BL233" s="18" t="s">
        <v>282</v>
      </c>
      <c r="BM233" s="246" t="s">
        <v>996</v>
      </c>
    </row>
    <row r="234" s="2" customFormat="1">
      <c r="A234" s="39"/>
      <c r="B234" s="40"/>
      <c r="C234" s="41"/>
      <c r="D234" s="248" t="s">
        <v>152</v>
      </c>
      <c r="E234" s="41"/>
      <c r="F234" s="249" t="s">
        <v>992</v>
      </c>
      <c r="G234" s="41"/>
      <c r="H234" s="41"/>
      <c r="I234" s="145"/>
      <c r="J234" s="41"/>
      <c r="K234" s="41"/>
      <c r="L234" s="45"/>
      <c r="M234" s="250"/>
      <c r="N234" s="251"/>
      <c r="O234" s="92"/>
      <c r="P234" s="92"/>
      <c r="Q234" s="92"/>
      <c r="R234" s="92"/>
      <c r="S234" s="92"/>
      <c r="T234" s="93"/>
      <c r="U234" s="39"/>
      <c r="V234" s="39"/>
      <c r="W234" s="39"/>
      <c r="X234" s="39"/>
      <c r="Y234" s="39"/>
      <c r="Z234" s="39"/>
      <c r="AA234" s="39"/>
      <c r="AB234" s="39"/>
      <c r="AC234" s="39"/>
      <c r="AD234" s="39"/>
      <c r="AE234" s="39"/>
      <c r="AT234" s="18" t="s">
        <v>152</v>
      </c>
      <c r="AU234" s="18" t="s">
        <v>87</v>
      </c>
    </row>
    <row r="235" s="2" customFormat="1" ht="36" customHeight="1">
      <c r="A235" s="39"/>
      <c r="B235" s="40"/>
      <c r="C235" s="236" t="s">
        <v>441</v>
      </c>
      <c r="D235" s="236" t="s">
        <v>145</v>
      </c>
      <c r="E235" s="237" t="s">
        <v>997</v>
      </c>
      <c r="F235" s="238" t="s">
        <v>998</v>
      </c>
      <c r="G235" s="239" t="s">
        <v>206</v>
      </c>
      <c r="H235" s="240">
        <v>142</v>
      </c>
      <c r="I235" s="241"/>
      <c r="J235" s="240">
        <f>ROUND(I235*H235,2)</f>
        <v>0</v>
      </c>
      <c r="K235" s="238" t="s">
        <v>149</v>
      </c>
      <c r="L235" s="45"/>
      <c r="M235" s="242" t="s">
        <v>1</v>
      </c>
      <c r="N235" s="243" t="s">
        <v>42</v>
      </c>
      <c r="O235" s="92"/>
      <c r="P235" s="244">
        <f>O235*H235</f>
        <v>0</v>
      </c>
      <c r="Q235" s="244">
        <v>0.00018979500000000001</v>
      </c>
      <c r="R235" s="244">
        <f>Q235*H235</f>
        <v>0.026950890000000002</v>
      </c>
      <c r="S235" s="244">
        <v>0</v>
      </c>
      <c r="T235" s="245">
        <f>S235*H235</f>
        <v>0</v>
      </c>
      <c r="U235" s="39"/>
      <c r="V235" s="39"/>
      <c r="W235" s="39"/>
      <c r="X235" s="39"/>
      <c r="Y235" s="39"/>
      <c r="Z235" s="39"/>
      <c r="AA235" s="39"/>
      <c r="AB235" s="39"/>
      <c r="AC235" s="39"/>
      <c r="AD235" s="39"/>
      <c r="AE235" s="39"/>
      <c r="AR235" s="246" t="s">
        <v>282</v>
      </c>
      <c r="AT235" s="246" t="s">
        <v>145</v>
      </c>
      <c r="AU235" s="246" t="s">
        <v>87</v>
      </c>
      <c r="AY235" s="18" t="s">
        <v>143</v>
      </c>
      <c r="BE235" s="247">
        <f>IF(N235="základní",J235,0)</f>
        <v>0</v>
      </c>
      <c r="BF235" s="247">
        <f>IF(N235="snížená",J235,0)</f>
        <v>0</v>
      </c>
      <c r="BG235" s="247">
        <f>IF(N235="zákl. přenesená",J235,0)</f>
        <v>0</v>
      </c>
      <c r="BH235" s="247">
        <f>IF(N235="sníž. přenesená",J235,0)</f>
        <v>0</v>
      </c>
      <c r="BI235" s="247">
        <f>IF(N235="nulová",J235,0)</f>
        <v>0</v>
      </c>
      <c r="BJ235" s="18" t="s">
        <v>85</v>
      </c>
      <c r="BK235" s="247">
        <f>ROUND(I235*H235,2)</f>
        <v>0</v>
      </c>
      <c r="BL235" s="18" t="s">
        <v>282</v>
      </c>
      <c r="BM235" s="246" t="s">
        <v>999</v>
      </c>
    </row>
    <row r="236" s="2" customFormat="1">
      <c r="A236" s="39"/>
      <c r="B236" s="40"/>
      <c r="C236" s="41"/>
      <c r="D236" s="248" t="s">
        <v>152</v>
      </c>
      <c r="E236" s="41"/>
      <c r="F236" s="249" t="s">
        <v>1000</v>
      </c>
      <c r="G236" s="41"/>
      <c r="H236" s="41"/>
      <c r="I236" s="145"/>
      <c r="J236" s="41"/>
      <c r="K236" s="41"/>
      <c r="L236" s="45"/>
      <c r="M236" s="250"/>
      <c r="N236" s="251"/>
      <c r="O236" s="92"/>
      <c r="P236" s="92"/>
      <c r="Q236" s="92"/>
      <c r="R236" s="92"/>
      <c r="S236" s="92"/>
      <c r="T236" s="93"/>
      <c r="U236" s="39"/>
      <c r="V236" s="39"/>
      <c r="W236" s="39"/>
      <c r="X236" s="39"/>
      <c r="Y236" s="39"/>
      <c r="Z236" s="39"/>
      <c r="AA236" s="39"/>
      <c r="AB236" s="39"/>
      <c r="AC236" s="39"/>
      <c r="AD236" s="39"/>
      <c r="AE236" s="39"/>
      <c r="AT236" s="18" t="s">
        <v>152</v>
      </c>
      <c r="AU236" s="18" t="s">
        <v>87</v>
      </c>
    </row>
    <row r="237" s="2" customFormat="1" ht="24" customHeight="1">
      <c r="A237" s="39"/>
      <c r="B237" s="40"/>
      <c r="C237" s="236" t="s">
        <v>446</v>
      </c>
      <c r="D237" s="236" t="s">
        <v>145</v>
      </c>
      <c r="E237" s="237" t="s">
        <v>1001</v>
      </c>
      <c r="F237" s="238" t="s">
        <v>1002</v>
      </c>
      <c r="G237" s="239" t="s">
        <v>206</v>
      </c>
      <c r="H237" s="240">
        <v>142</v>
      </c>
      <c r="I237" s="241"/>
      <c r="J237" s="240">
        <f>ROUND(I237*H237,2)</f>
        <v>0</v>
      </c>
      <c r="K237" s="238" t="s">
        <v>149</v>
      </c>
      <c r="L237" s="45"/>
      <c r="M237" s="242" t="s">
        <v>1</v>
      </c>
      <c r="N237" s="243" t="s">
        <v>42</v>
      </c>
      <c r="O237" s="92"/>
      <c r="P237" s="244">
        <f>O237*H237</f>
        <v>0</v>
      </c>
      <c r="Q237" s="244">
        <v>1.0000000000000001E-05</v>
      </c>
      <c r="R237" s="244">
        <f>Q237*H237</f>
        <v>0.00142</v>
      </c>
      <c r="S237" s="244">
        <v>0</v>
      </c>
      <c r="T237" s="245">
        <f>S237*H237</f>
        <v>0</v>
      </c>
      <c r="U237" s="39"/>
      <c r="V237" s="39"/>
      <c r="W237" s="39"/>
      <c r="X237" s="39"/>
      <c r="Y237" s="39"/>
      <c r="Z237" s="39"/>
      <c r="AA237" s="39"/>
      <c r="AB237" s="39"/>
      <c r="AC237" s="39"/>
      <c r="AD237" s="39"/>
      <c r="AE237" s="39"/>
      <c r="AR237" s="246" t="s">
        <v>282</v>
      </c>
      <c r="AT237" s="246" t="s">
        <v>145</v>
      </c>
      <c r="AU237" s="246" t="s">
        <v>87</v>
      </c>
      <c r="AY237" s="18" t="s">
        <v>143</v>
      </c>
      <c r="BE237" s="247">
        <f>IF(N237="základní",J237,0)</f>
        <v>0</v>
      </c>
      <c r="BF237" s="247">
        <f>IF(N237="snížená",J237,0)</f>
        <v>0</v>
      </c>
      <c r="BG237" s="247">
        <f>IF(N237="zákl. přenesená",J237,0)</f>
        <v>0</v>
      </c>
      <c r="BH237" s="247">
        <f>IF(N237="sníž. přenesená",J237,0)</f>
        <v>0</v>
      </c>
      <c r="BI237" s="247">
        <f>IF(N237="nulová",J237,0)</f>
        <v>0</v>
      </c>
      <c r="BJ237" s="18" t="s">
        <v>85</v>
      </c>
      <c r="BK237" s="247">
        <f>ROUND(I237*H237,2)</f>
        <v>0</v>
      </c>
      <c r="BL237" s="18" t="s">
        <v>282</v>
      </c>
      <c r="BM237" s="246" t="s">
        <v>1003</v>
      </c>
    </row>
    <row r="238" s="2" customFormat="1">
      <c r="A238" s="39"/>
      <c r="B238" s="40"/>
      <c r="C238" s="41"/>
      <c r="D238" s="248" t="s">
        <v>152</v>
      </c>
      <c r="E238" s="41"/>
      <c r="F238" s="249" t="s">
        <v>1000</v>
      </c>
      <c r="G238" s="41"/>
      <c r="H238" s="41"/>
      <c r="I238" s="145"/>
      <c r="J238" s="41"/>
      <c r="K238" s="41"/>
      <c r="L238" s="45"/>
      <c r="M238" s="250"/>
      <c r="N238" s="251"/>
      <c r="O238" s="92"/>
      <c r="P238" s="92"/>
      <c r="Q238" s="92"/>
      <c r="R238" s="92"/>
      <c r="S238" s="92"/>
      <c r="T238" s="93"/>
      <c r="U238" s="39"/>
      <c r="V238" s="39"/>
      <c r="W238" s="39"/>
      <c r="X238" s="39"/>
      <c r="Y238" s="39"/>
      <c r="Z238" s="39"/>
      <c r="AA238" s="39"/>
      <c r="AB238" s="39"/>
      <c r="AC238" s="39"/>
      <c r="AD238" s="39"/>
      <c r="AE238" s="39"/>
      <c r="AT238" s="18" t="s">
        <v>152</v>
      </c>
      <c r="AU238" s="18" t="s">
        <v>87</v>
      </c>
    </row>
    <row r="239" s="2" customFormat="1" ht="48" customHeight="1">
      <c r="A239" s="39"/>
      <c r="B239" s="40"/>
      <c r="C239" s="236" t="s">
        <v>451</v>
      </c>
      <c r="D239" s="236" t="s">
        <v>145</v>
      </c>
      <c r="E239" s="237" t="s">
        <v>1004</v>
      </c>
      <c r="F239" s="238" t="s">
        <v>1005</v>
      </c>
      <c r="G239" s="239" t="s">
        <v>176</v>
      </c>
      <c r="H239" s="240">
        <v>0.37</v>
      </c>
      <c r="I239" s="241"/>
      <c r="J239" s="240">
        <f>ROUND(I239*H239,2)</f>
        <v>0</v>
      </c>
      <c r="K239" s="238" t="s">
        <v>149</v>
      </c>
      <c r="L239" s="45"/>
      <c r="M239" s="242" t="s">
        <v>1</v>
      </c>
      <c r="N239" s="243" t="s">
        <v>42</v>
      </c>
      <c r="O239" s="92"/>
      <c r="P239" s="244">
        <f>O239*H239</f>
        <v>0</v>
      </c>
      <c r="Q239" s="244">
        <v>0</v>
      </c>
      <c r="R239" s="244">
        <f>Q239*H239</f>
        <v>0</v>
      </c>
      <c r="S239" s="244">
        <v>0</v>
      </c>
      <c r="T239" s="245">
        <f>S239*H239</f>
        <v>0</v>
      </c>
      <c r="U239" s="39"/>
      <c r="V239" s="39"/>
      <c r="W239" s="39"/>
      <c r="X239" s="39"/>
      <c r="Y239" s="39"/>
      <c r="Z239" s="39"/>
      <c r="AA239" s="39"/>
      <c r="AB239" s="39"/>
      <c r="AC239" s="39"/>
      <c r="AD239" s="39"/>
      <c r="AE239" s="39"/>
      <c r="AR239" s="246" t="s">
        <v>282</v>
      </c>
      <c r="AT239" s="246" t="s">
        <v>145</v>
      </c>
      <c r="AU239" s="246" t="s">
        <v>87</v>
      </c>
      <c r="AY239" s="18" t="s">
        <v>143</v>
      </c>
      <c r="BE239" s="247">
        <f>IF(N239="základní",J239,0)</f>
        <v>0</v>
      </c>
      <c r="BF239" s="247">
        <f>IF(N239="snížená",J239,0)</f>
        <v>0</v>
      </c>
      <c r="BG239" s="247">
        <f>IF(N239="zákl. přenesená",J239,0)</f>
        <v>0</v>
      </c>
      <c r="BH239" s="247">
        <f>IF(N239="sníž. přenesená",J239,0)</f>
        <v>0</v>
      </c>
      <c r="BI239" s="247">
        <f>IF(N239="nulová",J239,0)</f>
        <v>0</v>
      </c>
      <c r="BJ239" s="18" t="s">
        <v>85</v>
      </c>
      <c r="BK239" s="247">
        <f>ROUND(I239*H239,2)</f>
        <v>0</v>
      </c>
      <c r="BL239" s="18" t="s">
        <v>282</v>
      </c>
      <c r="BM239" s="246" t="s">
        <v>1006</v>
      </c>
    </row>
    <row r="240" s="2" customFormat="1">
      <c r="A240" s="39"/>
      <c r="B240" s="40"/>
      <c r="C240" s="41"/>
      <c r="D240" s="248" t="s">
        <v>152</v>
      </c>
      <c r="E240" s="41"/>
      <c r="F240" s="249" t="s">
        <v>1007</v>
      </c>
      <c r="G240" s="41"/>
      <c r="H240" s="41"/>
      <c r="I240" s="145"/>
      <c r="J240" s="41"/>
      <c r="K240" s="41"/>
      <c r="L240" s="45"/>
      <c r="M240" s="250"/>
      <c r="N240" s="251"/>
      <c r="O240" s="92"/>
      <c r="P240" s="92"/>
      <c r="Q240" s="92"/>
      <c r="R240" s="92"/>
      <c r="S240" s="92"/>
      <c r="T240" s="93"/>
      <c r="U240" s="39"/>
      <c r="V240" s="39"/>
      <c r="W240" s="39"/>
      <c r="X240" s="39"/>
      <c r="Y240" s="39"/>
      <c r="Z240" s="39"/>
      <c r="AA240" s="39"/>
      <c r="AB240" s="39"/>
      <c r="AC240" s="39"/>
      <c r="AD240" s="39"/>
      <c r="AE240" s="39"/>
      <c r="AT240" s="18" t="s">
        <v>152</v>
      </c>
      <c r="AU240" s="18" t="s">
        <v>87</v>
      </c>
    </row>
    <row r="241" s="2" customFormat="1" ht="48" customHeight="1">
      <c r="A241" s="39"/>
      <c r="B241" s="40"/>
      <c r="C241" s="236" t="s">
        <v>456</v>
      </c>
      <c r="D241" s="236" t="s">
        <v>145</v>
      </c>
      <c r="E241" s="237" t="s">
        <v>1008</v>
      </c>
      <c r="F241" s="238" t="s">
        <v>1009</v>
      </c>
      <c r="G241" s="239" t="s">
        <v>176</v>
      </c>
      <c r="H241" s="240">
        <v>0.37</v>
      </c>
      <c r="I241" s="241"/>
      <c r="J241" s="240">
        <f>ROUND(I241*H241,2)</f>
        <v>0</v>
      </c>
      <c r="K241" s="238" t="s">
        <v>149</v>
      </c>
      <c r="L241" s="45"/>
      <c r="M241" s="242" t="s">
        <v>1</v>
      </c>
      <c r="N241" s="243" t="s">
        <v>42</v>
      </c>
      <c r="O241" s="92"/>
      <c r="P241" s="244">
        <f>O241*H241</f>
        <v>0</v>
      </c>
      <c r="Q241" s="244">
        <v>0</v>
      </c>
      <c r="R241" s="244">
        <f>Q241*H241</f>
        <v>0</v>
      </c>
      <c r="S241" s="244">
        <v>0</v>
      </c>
      <c r="T241" s="245">
        <f>S241*H241</f>
        <v>0</v>
      </c>
      <c r="U241" s="39"/>
      <c r="V241" s="39"/>
      <c r="W241" s="39"/>
      <c r="X241" s="39"/>
      <c r="Y241" s="39"/>
      <c r="Z241" s="39"/>
      <c r="AA241" s="39"/>
      <c r="AB241" s="39"/>
      <c r="AC241" s="39"/>
      <c r="AD241" s="39"/>
      <c r="AE241" s="39"/>
      <c r="AR241" s="246" t="s">
        <v>282</v>
      </c>
      <c r="AT241" s="246" t="s">
        <v>145</v>
      </c>
      <c r="AU241" s="246" t="s">
        <v>87</v>
      </c>
      <c r="AY241" s="18" t="s">
        <v>143</v>
      </c>
      <c r="BE241" s="247">
        <f>IF(N241="základní",J241,0)</f>
        <v>0</v>
      </c>
      <c r="BF241" s="247">
        <f>IF(N241="snížená",J241,0)</f>
        <v>0</v>
      </c>
      <c r="BG241" s="247">
        <f>IF(N241="zákl. přenesená",J241,0)</f>
        <v>0</v>
      </c>
      <c r="BH241" s="247">
        <f>IF(N241="sníž. přenesená",J241,0)</f>
        <v>0</v>
      </c>
      <c r="BI241" s="247">
        <f>IF(N241="nulová",J241,0)</f>
        <v>0</v>
      </c>
      <c r="BJ241" s="18" t="s">
        <v>85</v>
      </c>
      <c r="BK241" s="247">
        <f>ROUND(I241*H241,2)</f>
        <v>0</v>
      </c>
      <c r="BL241" s="18" t="s">
        <v>282</v>
      </c>
      <c r="BM241" s="246" t="s">
        <v>1010</v>
      </c>
    </row>
    <row r="242" s="2" customFormat="1">
      <c r="A242" s="39"/>
      <c r="B242" s="40"/>
      <c r="C242" s="41"/>
      <c r="D242" s="248" t="s">
        <v>152</v>
      </c>
      <c r="E242" s="41"/>
      <c r="F242" s="249" t="s">
        <v>1007</v>
      </c>
      <c r="G242" s="41"/>
      <c r="H242" s="41"/>
      <c r="I242" s="145"/>
      <c r="J242" s="41"/>
      <c r="K242" s="41"/>
      <c r="L242" s="45"/>
      <c r="M242" s="250"/>
      <c r="N242" s="251"/>
      <c r="O242" s="92"/>
      <c r="P242" s="92"/>
      <c r="Q242" s="92"/>
      <c r="R242" s="92"/>
      <c r="S242" s="92"/>
      <c r="T242" s="93"/>
      <c r="U242" s="39"/>
      <c r="V242" s="39"/>
      <c r="W242" s="39"/>
      <c r="X242" s="39"/>
      <c r="Y242" s="39"/>
      <c r="Z242" s="39"/>
      <c r="AA242" s="39"/>
      <c r="AB242" s="39"/>
      <c r="AC242" s="39"/>
      <c r="AD242" s="39"/>
      <c r="AE242" s="39"/>
      <c r="AT242" s="18" t="s">
        <v>152</v>
      </c>
      <c r="AU242" s="18" t="s">
        <v>87</v>
      </c>
    </row>
    <row r="243" s="12" customFormat="1" ht="22.8" customHeight="1">
      <c r="A243" s="12"/>
      <c r="B243" s="220"/>
      <c r="C243" s="221"/>
      <c r="D243" s="222" t="s">
        <v>76</v>
      </c>
      <c r="E243" s="234" t="s">
        <v>1011</v>
      </c>
      <c r="F243" s="234" t="s">
        <v>1012</v>
      </c>
      <c r="G243" s="221"/>
      <c r="H243" s="221"/>
      <c r="I243" s="224"/>
      <c r="J243" s="235">
        <f>BK243</f>
        <v>0</v>
      </c>
      <c r="K243" s="221"/>
      <c r="L243" s="226"/>
      <c r="M243" s="227"/>
      <c r="N243" s="228"/>
      <c r="O243" s="228"/>
      <c r="P243" s="229">
        <f>SUM(P244:P267)</f>
        <v>0</v>
      </c>
      <c r="Q243" s="228"/>
      <c r="R243" s="229">
        <f>SUM(R244:R267)</f>
        <v>0.14771720270000002</v>
      </c>
      <c r="S243" s="228"/>
      <c r="T243" s="230">
        <f>SUM(T244:T267)</f>
        <v>0.49712000000000001</v>
      </c>
      <c r="U243" s="12"/>
      <c r="V243" s="12"/>
      <c r="W243" s="12"/>
      <c r="X243" s="12"/>
      <c r="Y243" s="12"/>
      <c r="Z243" s="12"/>
      <c r="AA243" s="12"/>
      <c r="AB243" s="12"/>
      <c r="AC243" s="12"/>
      <c r="AD243" s="12"/>
      <c r="AE243" s="12"/>
      <c r="AR243" s="231" t="s">
        <v>87</v>
      </c>
      <c r="AT243" s="232" t="s">
        <v>76</v>
      </c>
      <c r="AU243" s="232" t="s">
        <v>85</v>
      </c>
      <c r="AY243" s="231" t="s">
        <v>143</v>
      </c>
      <c r="BK243" s="233">
        <f>SUM(BK244:BK267)</f>
        <v>0</v>
      </c>
    </row>
    <row r="244" s="2" customFormat="1" ht="24" customHeight="1">
      <c r="A244" s="39"/>
      <c r="B244" s="40"/>
      <c r="C244" s="236" t="s">
        <v>463</v>
      </c>
      <c r="D244" s="236" t="s">
        <v>145</v>
      </c>
      <c r="E244" s="237" t="s">
        <v>1013</v>
      </c>
      <c r="F244" s="238" t="s">
        <v>1014</v>
      </c>
      <c r="G244" s="239" t="s">
        <v>1015</v>
      </c>
      <c r="H244" s="240">
        <v>2</v>
      </c>
      <c r="I244" s="241"/>
      <c r="J244" s="240">
        <f>ROUND(I244*H244,2)</f>
        <v>0</v>
      </c>
      <c r="K244" s="238" t="s">
        <v>149</v>
      </c>
      <c r="L244" s="45"/>
      <c r="M244" s="242" t="s">
        <v>1</v>
      </c>
      <c r="N244" s="243" t="s">
        <v>42</v>
      </c>
      <c r="O244" s="92"/>
      <c r="P244" s="244">
        <f>O244*H244</f>
        <v>0</v>
      </c>
      <c r="Q244" s="244">
        <v>0</v>
      </c>
      <c r="R244" s="244">
        <f>Q244*H244</f>
        <v>0</v>
      </c>
      <c r="S244" s="244">
        <v>0.01933</v>
      </c>
      <c r="T244" s="245">
        <f>S244*H244</f>
        <v>0.03866</v>
      </c>
      <c r="U244" s="39"/>
      <c r="V244" s="39"/>
      <c r="W244" s="39"/>
      <c r="X244" s="39"/>
      <c r="Y244" s="39"/>
      <c r="Z244" s="39"/>
      <c r="AA244" s="39"/>
      <c r="AB244" s="39"/>
      <c r="AC244" s="39"/>
      <c r="AD244" s="39"/>
      <c r="AE244" s="39"/>
      <c r="AR244" s="246" t="s">
        <v>282</v>
      </c>
      <c r="AT244" s="246" t="s">
        <v>145</v>
      </c>
      <c r="AU244" s="246" t="s">
        <v>87</v>
      </c>
      <c r="AY244" s="18" t="s">
        <v>143</v>
      </c>
      <c r="BE244" s="247">
        <f>IF(N244="základní",J244,0)</f>
        <v>0</v>
      </c>
      <c r="BF244" s="247">
        <f>IF(N244="snížená",J244,0)</f>
        <v>0</v>
      </c>
      <c r="BG244" s="247">
        <f>IF(N244="zákl. přenesená",J244,0)</f>
        <v>0</v>
      </c>
      <c r="BH244" s="247">
        <f>IF(N244="sníž. přenesená",J244,0)</f>
        <v>0</v>
      </c>
      <c r="BI244" s="247">
        <f>IF(N244="nulová",J244,0)</f>
        <v>0</v>
      </c>
      <c r="BJ244" s="18" t="s">
        <v>85</v>
      </c>
      <c r="BK244" s="247">
        <f>ROUND(I244*H244,2)</f>
        <v>0</v>
      </c>
      <c r="BL244" s="18" t="s">
        <v>282</v>
      </c>
      <c r="BM244" s="246" t="s">
        <v>1016</v>
      </c>
    </row>
    <row r="245" s="2" customFormat="1" ht="24" customHeight="1">
      <c r="A245" s="39"/>
      <c r="B245" s="40"/>
      <c r="C245" s="236" t="s">
        <v>472</v>
      </c>
      <c r="D245" s="236" t="s">
        <v>145</v>
      </c>
      <c r="E245" s="237" t="s">
        <v>1017</v>
      </c>
      <c r="F245" s="238" t="s">
        <v>1018</v>
      </c>
      <c r="G245" s="239" t="s">
        <v>1015</v>
      </c>
      <c r="H245" s="240">
        <v>2</v>
      </c>
      <c r="I245" s="241"/>
      <c r="J245" s="240">
        <f>ROUND(I245*H245,2)</f>
        <v>0</v>
      </c>
      <c r="K245" s="238" t="s">
        <v>149</v>
      </c>
      <c r="L245" s="45"/>
      <c r="M245" s="242" t="s">
        <v>1</v>
      </c>
      <c r="N245" s="243" t="s">
        <v>42</v>
      </c>
      <c r="O245" s="92"/>
      <c r="P245" s="244">
        <f>O245*H245</f>
        <v>0</v>
      </c>
      <c r="Q245" s="244">
        <v>0.0169188363</v>
      </c>
      <c r="R245" s="244">
        <f>Q245*H245</f>
        <v>0.0338376726</v>
      </c>
      <c r="S245" s="244">
        <v>0</v>
      </c>
      <c r="T245" s="245">
        <f>S245*H245</f>
        <v>0</v>
      </c>
      <c r="U245" s="39"/>
      <c r="V245" s="39"/>
      <c r="W245" s="39"/>
      <c r="X245" s="39"/>
      <c r="Y245" s="39"/>
      <c r="Z245" s="39"/>
      <c r="AA245" s="39"/>
      <c r="AB245" s="39"/>
      <c r="AC245" s="39"/>
      <c r="AD245" s="39"/>
      <c r="AE245" s="39"/>
      <c r="AR245" s="246" t="s">
        <v>282</v>
      </c>
      <c r="AT245" s="246" t="s">
        <v>145</v>
      </c>
      <c r="AU245" s="246" t="s">
        <v>87</v>
      </c>
      <c r="AY245" s="18" t="s">
        <v>143</v>
      </c>
      <c r="BE245" s="247">
        <f>IF(N245="základní",J245,0)</f>
        <v>0</v>
      </c>
      <c r="BF245" s="247">
        <f>IF(N245="snížená",J245,0)</f>
        <v>0</v>
      </c>
      <c r="BG245" s="247">
        <f>IF(N245="zákl. přenesená",J245,0)</f>
        <v>0</v>
      </c>
      <c r="BH245" s="247">
        <f>IF(N245="sníž. přenesená",J245,0)</f>
        <v>0</v>
      </c>
      <c r="BI245" s="247">
        <f>IF(N245="nulová",J245,0)</f>
        <v>0</v>
      </c>
      <c r="BJ245" s="18" t="s">
        <v>85</v>
      </c>
      <c r="BK245" s="247">
        <f>ROUND(I245*H245,2)</f>
        <v>0</v>
      </c>
      <c r="BL245" s="18" t="s">
        <v>282</v>
      </c>
      <c r="BM245" s="246" t="s">
        <v>1019</v>
      </c>
    </row>
    <row r="246" s="2" customFormat="1">
      <c r="A246" s="39"/>
      <c r="B246" s="40"/>
      <c r="C246" s="41"/>
      <c r="D246" s="248" t="s">
        <v>152</v>
      </c>
      <c r="E246" s="41"/>
      <c r="F246" s="249" t="s">
        <v>1020</v>
      </c>
      <c r="G246" s="41"/>
      <c r="H246" s="41"/>
      <c r="I246" s="145"/>
      <c r="J246" s="41"/>
      <c r="K246" s="41"/>
      <c r="L246" s="45"/>
      <c r="M246" s="250"/>
      <c r="N246" s="251"/>
      <c r="O246" s="92"/>
      <c r="P246" s="92"/>
      <c r="Q246" s="92"/>
      <c r="R246" s="92"/>
      <c r="S246" s="92"/>
      <c r="T246" s="93"/>
      <c r="U246" s="39"/>
      <c r="V246" s="39"/>
      <c r="W246" s="39"/>
      <c r="X246" s="39"/>
      <c r="Y246" s="39"/>
      <c r="Z246" s="39"/>
      <c r="AA246" s="39"/>
      <c r="AB246" s="39"/>
      <c r="AC246" s="39"/>
      <c r="AD246" s="39"/>
      <c r="AE246" s="39"/>
      <c r="AT246" s="18" t="s">
        <v>152</v>
      </c>
      <c r="AU246" s="18" t="s">
        <v>87</v>
      </c>
    </row>
    <row r="247" s="2" customFormat="1" ht="24" customHeight="1">
      <c r="A247" s="39"/>
      <c r="B247" s="40"/>
      <c r="C247" s="236" t="s">
        <v>485</v>
      </c>
      <c r="D247" s="236" t="s">
        <v>145</v>
      </c>
      <c r="E247" s="237" t="s">
        <v>1021</v>
      </c>
      <c r="F247" s="238" t="s">
        <v>1022</v>
      </c>
      <c r="G247" s="239" t="s">
        <v>1015</v>
      </c>
      <c r="H247" s="240">
        <v>3</v>
      </c>
      <c r="I247" s="241"/>
      <c r="J247" s="240">
        <f>ROUND(I247*H247,2)</f>
        <v>0</v>
      </c>
      <c r="K247" s="238" t="s">
        <v>149</v>
      </c>
      <c r="L247" s="45"/>
      <c r="M247" s="242" t="s">
        <v>1</v>
      </c>
      <c r="N247" s="243" t="s">
        <v>42</v>
      </c>
      <c r="O247" s="92"/>
      <c r="P247" s="244">
        <f>O247*H247</f>
        <v>0</v>
      </c>
      <c r="Q247" s="244">
        <v>0.0138693132</v>
      </c>
      <c r="R247" s="244">
        <f>Q247*H247</f>
        <v>0.041607939600000005</v>
      </c>
      <c r="S247" s="244">
        <v>0</v>
      </c>
      <c r="T247" s="245">
        <f>S247*H247</f>
        <v>0</v>
      </c>
      <c r="U247" s="39"/>
      <c r="V247" s="39"/>
      <c r="W247" s="39"/>
      <c r="X247" s="39"/>
      <c r="Y247" s="39"/>
      <c r="Z247" s="39"/>
      <c r="AA247" s="39"/>
      <c r="AB247" s="39"/>
      <c r="AC247" s="39"/>
      <c r="AD247" s="39"/>
      <c r="AE247" s="39"/>
      <c r="AR247" s="246" t="s">
        <v>282</v>
      </c>
      <c r="AT247" s="246" t="s">
        <v>145</v>
      </c>
      <c r="AU247" s="246" t="s">
        <v>87</v>
      </c>
      <c r="AY247" s="18" t="s">
        <v>143</v>
      </c>
      <c r="BE247" s="247">
        <f>IF(N247="základní",J247,0)</f>
        <v>0</v>
      </c>
      <c r="BF247" s="247">
        <f>IF(N247="snížená",J247,0)</f>
        <v>0</v>
      </c>
      <c r="BG247" s="247">
        <f>IF(N247="zákl. přenesená",J247,0)</f>
        <v>0</v>
      </c>
      <c r="BH247" s="247">
        <f>IF(N247="sníž. přenesená",J247,0)</f>
        <v>0</v>
      </c>
      <c r="BI247" s="247">
        <f>IF(N247="nulová",J247,0)</f>
        <v>0</v>
      </c>
      <c r="BJ247" s="18" t="s">
        <v>85</v>
      </c>
      <c r="BK247" s="247">
        <f>ROUND(I247*H247,2)</f>
        <v>0</v>
      </c>
      <c r="BL247" s="18" t="s">
        <v>282</v>
      </c>
      <c r="BM247" s="246" t="s">
        <v>1023</v>
      </c>
    </row>
    <row r="248" s="2" customFormat="1">
      <c r="A248" s="39"/>
      <c r="B248" s="40"/>
      <c r="C248" s="41"/>
      <c r="D248" s="248" t="s">
        <v>152</v>
      </c>
      <c r="E248" s="41"/>
      <c r="F248" s="249" t="s">
        <v>1024</v>
      </c>
      <c r="G248" s="41"/>
      <c r="H248" s="41"/>
      <c r="I248" s="145"/>
      <c r="J248" s="41"/>
      <c r="K248" s="41"/>
      <c r="L248" s="45"/>
      <c r="M248" s="250"/>
      <c r="N248" s="251"/>
      <c r="O248" s="92"/>
      <c r="P248" s="92"/>
      <c r="Q248" s="92"/>
      <c r="R248" s="92"/>
      <c r="S248" s="92"/>
      <c r="T248" s="93"/>
      <c r="U248" s="39"/>
      <c r="V248" s="39"/>
      <c r="W248" s="39"/>
      <c r="X248" s="39"/>
      <c r="Y248" s="39"/>
      <c r="Z248" s="39"/>
      <c r="AA248" s="39"/>
      <c r="AB248" s="39"/>
      <c r="AC248" s="39"/>
      <c r="AD248" s="39"/>
      <c r="AE248" s="39"/>
      <c r="AT248" s="18" t="s">
        <v>152</v>
      </c>
      <c r="AU248" s="18" t="s">
        <v>87</v>
      </c>
    </row>
    <row r="249" s="2" customFormat="1" ht="16.5" customHeight="1">
      <c r="A249" s="39"/>
      <c r="B249" s="40"/>
      <c r="C249" s="236" t="s">
        <v>490</v>
      </c>
      <c r="D249" s="236" t="s">
        <v>145</v>
      </c>
      <c r="E249" s="237" t="s">
        <v>1025</v>
      </c>
      <c r="F249" s="238" t="s">
        <v>1026</v>
      </c>
      <c r="G249" s="239" t="s">
        <v>1015</v>
      </c>
      <c r="H249" s="240">
        <v>2</v>
      </c>
      <c r="I249" s="241"/>
      <c r="J249" s="240">
        <f>ROUND(I249*H249,2)</f>
        <v>0</v>
      </c>
      <c r="K249" s="238" t="s">
        <v>149</v>
      </c>
      <c r="L249" s="45"/>
      <c r="M249" s="242" t="s">
        <v>1</v>
      </c>
      <c r="N249" s="243" t="s">
        <v>42</v>
      </c>
      <c r="O249" s="92"/>
      <c r="P249" s="244">
        <f>O249*H249</f>
        <v>0</v>
      </c>
      <c r="Q249" s="244">
        <v>0</v>
      </c>
      <c r="R249" s="244">
        <f>Q249*H249</f>
        <v>0</v>
      </c>
      <c r="S249" s="244">
        <v>0.0172</v>
      </c>
      <c r="T249" s="245">
        <f>S249*H249</f>
        <v>0.0344</v>
      </c>
      <c r="U249" s="39"/>
      <c r="V249" s="39"/>
      <c r="W249" s="39"/>
      <c r="X249" s="39"/>
      <c r="Y249" s="39"/>
      <c r="Z249" s="39"/>
      <c r="AA249" s="39"/>
      <c r="AB249" s="39"/>
      <c r="AC249" s="39"/>
      <c r="AD249" s="39"/>
      <c r="AE249" s="39"/>
      <c r="AR249" s="246" t="s">
        <v>282</v>
      </c>
      <c r="AT249" s="246" t="s">
        <v>145</v>
      </c>
      <c r="AU249" s="246" t="s">
        <v>87</v>
      </c>
      <c r="AY249" s="18" t="s">
        <v>143</v>
      </c>
      <c r="BE249" s="247">
        <f>IF(N249="základní",J249,0)</f>
        <v>0</v>
      </c>
      <c r="BF249" s="247">
        <f>IF(N249="snížená",J249,0)</f>
        <v>0</v>
      </c>
      <c r="BG249" s="247">
        <f>IF(N249="zákl. přenesená",J249,0)</f>
        <v>0</v>
      </c>
      <c r="BH249" s="247">
        <f>IF(N249="sníž. přenesená",J249,0)</f>
        <v>0</v>
      </c>
      <c r="BI249" s="247">
        <f>IF(N249="nulová",J249,0)</f>
        <v>0</v>
      </c>
      <c r="BJ249" s="18" t="s">
        <v>85</v>
      </c>
      <c r="BK249" s="247">
        <f>ROUND(I249*H249,2)</f>
        <v>0</v>
      </c>
      <c r="BL249" s="18" t="s">
        <v>282</v>
      </c>
      <c r="BM249" s="246" t="s">
        <v>1027</v>
      </c>
    </row>
    <row r="250" s="2" customFormat="1" ht="16.5" customHeight="1">
      <c r="A250" s="39"/>
      <c r="B250" s="40"/>
      <c r="C250" s="236" t="s">
        <v>496</v>
      </c>
      <c r="D250" s="236" t="s">
        <v>145</v>
      </c>
      <c r="E250" s="237" t="s">
        <v>1028</v>
      </c>
      <c r="F250" s="238" t="s">
        <v>1029</v>
      </c>
      <c r="G250" s="239" t="s">
        <v>1015</v>
      </c>
      <c r="H250" s="240">
        <v>3</v>
      </c>
      <c r="I250" s="241"/>
      <c r="J250" s="240">
        <f>ROUND(I250*H250,2)</f>
        <v>0</v>
      </c>
      <c r="K250" s="238" t="s">
        <v>149</v>
      </c>
      <c r="L250" s="45"/>
      <c r="M250" s="242" t="s">
        <v>1</v>
      </c>
      <c r="N250" s="243" t="s">
        <v>42</v>
      </c>
      <c r="O250" s="92"/>
      <c r="P250" s="244">
        <f>O250*H250</f>
        <v>0</v>
      </c>
      <c r="Q250" s="244">
        <v>0</v>
      </c>
      <c r="R250" s="244">
        <f>Q250*H250</f>
        <v>0</v>
      </c>
      <c r="S250" s="244">
        <v>0.019460000000000002</v>
      </c>
      <c r="T250" s="245">
        <f>S250*H250</f>
        <v>0.058380000000000001</v>
      </c>
      <c r="U250" s="39"/>
      <c r="V250" s="39"/>
      <c r="W250" s="39"/>
      <c r="X250" s="39"/>
      <c r="Y250" s="39"/>
      <c r="Z250" s="39"/>
      <c r="AA250" s="39"/>
      <c r="AB250" s="39"/>
      <c r="AC250" s="39"/>
      <c r="AD250" s="39"/>
      <c r="AE250" s="39"/>
      <c r="AR250" s="246" t="s">
        <v>282</v>
      </c>
      <c r="AT250" s="246" t="s">
        <v>145</v>
      </c>
      <c r="AU250" s="246" t="s">
        <v>87</v>
      </c>
      <c r="AY250" s="18" t="s">
        <v>143</v>
      </c>
      <c r="BE250" s="247">
        <f>IF(N250="základní",J250,0)</f>
        <v>0</v>
      </c>
      <c r="BF250" s="247">
        <f>IF(N250="snížená",J250,0)</f>
        <v>0</v>
      </c>
      <c r="BG250" s="247">
        <f>IF(N250="zákl. přenesená",J250,0)</f>
        <v>0</v>
      </c>
      <c r="BH250" s="247">
        <f>IF(N250="sníž. přenesená",J250,0)</f>
        <v>0</v>
      </c>
      <c r="BI250" s="247">
        <f>IF(N250="nulová",J250,0)</f>
        <v>0</v>
      </c>
      <c r="BJ250" s="18" t="s">
        <v>85</v>
      </c>
      <c r="BK250" s="247">
        <f>ROUND(I250*H250,2)</f>
        <v>0</v>
      </c>
      <c r="BL250" s="18" t="s">
        <v>282</v>
      </c>
      <c r="BM250" s="246" t="s">
        <v>1030</v>
      </c>
    </row>
    <row r="251" s="2" customFormat="1" ht="36" customHeight="1">
      <c r="A251" s="39"/>
      <c r="B251" s="40"/>
      <c r="C251" s="236" t="s">
        <v>502</v>
      </c>
      <c r="D251" s="236" t="s">
        <v>145</v>
      </c>
      <c r="E251" s="237" t="s">
        <v>1031</v>
      </c>
      <c r="F251" s="238" t="s">
        <v>1032</v>
      </c>
      <c r="G251" s="239" t="s">
        <v>1015</v>
      </c>
      <c r="H251" s="240">
        <v>3</v>
      </c>
      <c r="I251" s="241"/>
      <c r="J251" s="240">
        <f>ROUND(I251*H251,2)</f>
        <v>0</v>
      </c>
      <c r="K251" s="238" t="s">
        <v>149</v>
      </c>
      <c r="L251" s="45"/>
      <c r="M251" s="242" t="s">
        <v>1</v>
      </c>
      <c r="N251" s="243" t="s">
        <v>42</v>
      </c>
      <c r="O251" s="92"/>
      <c r="P251" s="244">
        <f>O251*H251</f>
        <v>0</v>
      </c>
      <c r="Q251" s="244">
        <v>0.0149692765</v>
      </c>
      <c r="R251" s="244">
        <f>Q251*H251</f>
        <v>0.044907829499999996</v>
      </c>
      <c r="S251" s="244">
        <v>0</v>
      </c>
      <c r="T251" s="245">
        <f>S251*H251</f>
        <v>0</v>
      </c>
      <c r="U251" s="39"/>
      <c r="V251" s="39"/>
      <c r="W251" s="39"/>
      <c r="X251" s="39"/>
      <c r="Y251" s="39"/>
      <c r="Z251" s="39"/>
      <c r="AA251" s="39"/>
      <c r="AB251" s="39"/>
      <c r="AC251" s="39"/>
      <c r="AD251" s="39"/>
      <c r="AE251" s="39"/>
      <c r="AR251" s="246" t="s">
        <v>282</v>
      </c>
      <c r="AT251" s="246" t="s">
        <v>145</v>
      </c>
      <c r="AU251" s="246" t="s">
        <v>87</v>
      </c>
      <c r="AY251" s="18" t="s">
        <v>143</v>
      </c>
      <c r="BE251" s="247">
        <f>IF(N251="základní",J251,0)</f>
        <v>0</v>
      </c>
      <c r="BF251" s="247">
        <f>IF(N251="snížená",J251,0)</f>
        <v>0</v>
      </c>
      <c r="BG251" s="247">
        <f>IF(N251="zákl. přenesená",J251,0)</f>
        <v>0</v>
      </c>
      <c r="BH251" s="247">
        <f>IF(N251="sníž. přenesená",J251,0)</f>
        <v>0</v>
      </c>
      <c r="BI251" s="247">
        <f>IF(N251="nulová",J251,0)</f>
        <v>0</v>
      </c>
      <c r="BJ251" s="18" t="s">
        <v>85</v>
      </c>
      <c r="BK251" s="247">
        <f>ROUND(I251*H251,2)</f>
        <v>0</v>
      </c>
      <c r="BL251" s="18" t="s">
        <v>282</v>
      </c>
      <c r="BM251" s="246" t="s">
        <v>1033</v>
      </c>
    </row>
    <row r="252" s="2" customFormat="1">
      <c r="A252" s="39"/>
      <c r="B252" s="40"/>
      <c r="C252" s="41"/>
      <c r="D252" s="248" t="s">
        <v>152</v>
      </c>
      <c r="E252" s="41"/>
      <c r="F252" s="249" t="s">
        <v>1034</v>
      </c>
      <c r="G252" s="41"/>
      <c r="H252" s="41"/>
      <c r="I252" s="145"/>
      <c r="J252" s="41"/>
      <c r="K252" s="41"/>
      <c r="L252" s="45"/>
      <c r="M252" s="250"/>
      <c r="N252" s="251"/>
      <c r="O252" s="92"/>
      <c r="P252" s="92"/>
      <c r="Q252" s="92"/>
      <c r="R252" s="92"/>
      <c r="S252" s="92"/>
      <c r="T252" s="93"/>
      <c r="U252" s="39"/>
      <c r="V252" s="39"/>
      <c r="W252" s="39"/>
      <c r="X252" s="39"/>
      <c r="Y252" s="39"/>
      <c r="Z252" s="39"/>
      <c r="AA252" s="39"/>
      <c r="AB252" s="39"/>
      <c r="AC252" s="39"/>
      <c r="AD252" s="39"/>
      <c r="AE252" s="39"/>
      <c r="AT252" s="18" t="s">
        <v>152</v>
      </c>
      <c r="AU252" s="18" t="s">
        <v>87</v>
      </c>
    </row>
    <row r="253" s="2" customFormat="1" ht="24" customHeight="1">
      <c r="A253" s="39"/>
      <c r="B253" s="40"/>
      <c r="C253" s="236" t="s">
        <v>508</v>
      </c>
      <c r="D253" s="236" t="s">
        <v>145</v>
      </c>
      <c r="E253" s="237" t="s">
        <v>1035</v>
      </c>
      <c r="F253" s="238" t="s">
        <v>1036</v>
      </c>
      <c r="G253" s="239" t="s">
        <v>1015</v>
      </c>
      <c r="H253" s="240">
        <v>4</v>
      </c>
      <c r="I253" s="241"/>
      <c r="J253" s="240">
        <f>ROUND(I253*H253,2)</f>
        <v>0</v>
      </c>
      <c r="K253" s="238" t="s">
        <v>149</v>
      </c>
      <c r="L253" s="45"/>
      <c r="M253" s="242" t="s">
        <v>1</v>
      </c>
      <c r="N253" s="243" t="s">
        <v>42</v>
      </c>
      <c r="O253" s="92"/>
      <c r="P253" s="244">
        <f>O253*H253</f>
        <v>0</v>
      </c>
      <c r="Q253" s="244">
        <v>0</v>
      </c>
      <c r="R253" s="244">
        <f>Q253*H253</f>
        <v>0</v>
      </c>
      <c r="S253" s="244">
        <v>0.087999999999999995</v>
      </c>
      <c r="T253" s="245">
        <f>S253*H253</f>
        <v>0.35199999999999998</v>
      </c>
      <c r="U253" s="39"/>
      <c r="V253" s="39"/>
      <c r="W253" s="39"/>
      <c r="X253" s="39"/>
      <c r="Y253" s="39"/>
      <c r="Z253" s="39"/>
      <c r="AA253" s="39"/>
      <c r="AB253" s="39"/>
      <c r="AC253" s="39"/>
      <c r="AD253" s="39"/>
      <c r="AE253" s="39"/>
      <c r="AR253" s="246" t="s">
        <v>282</v>
      </c>
      <c r="AT253" s="246" t="s">
        <v>145</v>
      </c>
      <c r="AU253" s="246" t="s">
        <v>87</v>
      </c>
      <c r="AY253" s="18" t="s">
        <v>143</v>
      </c>
      <c r="BE253" s="247">
        <f>IF(N253="základní",J253,0)</f>
        <v>0</v>
      </c>
      <c r="BF253" s="247">
        <f>IF(N253="snížená",J253,0)</f>
        <v>0</v>
      </c>
      <c r="BG253" s="247">
        <f>IF(N253="zákl. přenesená",J253,0)</f>
        <v>0</v>
      </c>
      <c r="BH253" s="247">
        <f>IF(N253="sníž. přenesená",J253,0)</f>
        <v>0</v>
      </c>
      <c r="BI253" s="247">
        <f>IF(N253="nulová",J253,0)</f>
        <v>0</v>
      </c>
      <c r="BJ253" s="18" t="s">
        <v>85</v>
      </c>
      <c r="BK253" s="247">
        <f>ROUND(I253*H253,2)</f>
        <v>0</v>
      </c>
      <c r="BL253" s="18" t="s">
        <v>282</v>
      </c>
      <c r="BM253" s="246" t="s">
        <v>1037</v>
      </c>
    </row>
    <row r="254" s="2" customFormat="1" ht="16.5" customHeight="1">
      <c r="A254" s="39"/>
      <c r="B254" s="40"/>
      <c r="C254" s="236" t="s">
        <v>513</v>
      </c>
      <c r="D254" s="236" t="s">
        <v>145</v>
      </c>
      <c r="E254" s="237" t="s">
        <v>1038</v>
      </c>
      <c r="F254" s="238" t="s">
        <v>1039</v>
      </c>
      <c r="G254" s="239" t="s">
        <v>1015</v>
      </c>
      <c r="H254" s="240">
        <v>10</v>
      </c>
      <c r="I254" s="241"/>
      <c r="J254" s="240">
        <f>ROUND(I254*H254,2)</f>
        <v>0</v>
      </c>
      <c r="K254" s="238" t="s">
        <v>149</v>
      </c>
      <c r="L254" s="45"/>
      <c r="M254" s="242" t="s">
        <v>1</v>
      </c>
      <c r="N254" s="243" t="s">
        <v>42</v>
      </c>
      <c r="O254" s="92"/>
      <c r="P254" s="244">
        <f>O254*H254</f>
        <v>0</v>
      </c>
      <c r="Q254" s="244">
        <v>9.0097000000000002E-05</v>
      </c>
      <c r="R254" s="244">
        <f>Q254*H254</f>
        <v>0.00090097000000000007</v>
      </c>
      <c r="S254" s="244">
        <v>0</v>
      </c>
      <c r="T254" s="245">
        <f>S254*H254</f>
        <v>0</v>
      </c>
      <c r="U254" s="39"/>
      <c r="V254" s="39"/>
      <c r="W254" s="39"/>
      <c r="X254" s="39"/>
      <c r="Y254" s="39"/>
      <c r="Z254" s="39"/>
      <c r="AA254" s="39"/>
      <c r="AB254" s="39"/>
      <c r="AC254" s="39"/>
      <c r="AD254" s="39"/>
      <c r="AE254" s="39"/>
      <c r="AR254" s="246" t="s">
        <v>282</v>
      </c>
      <c r="AT254" s="246" t="s">
        <v>145</v>
      </c>
      <c r="AU254" s="246" t="s">
        <v>87</v>
      </c>
      <c r="AY254" s="18" t="s">
        <v>143</v>
      </c>
      <c r="BE254" s="247">
        <f>IF(N254="základní",J254,0)</f>
        <v>0</v>
      </c>
      <c r="BF254" s="247">
        <f>IF(N254="snížená",J254,0)</f>
        <v>0</v>
      </c>
      <c r="BG254" s="247">
        <f>IF(N254="zákl. přenesená",J254,0)</f>
        <v>0</v>
      </c>
      <c r="BH254" s="247">
        <f>IF(N254="sníž. přenesená",J254,0)</f>
        <v>0</v>
      </c>
      <c r="BI254" s="247">
        <f>IF(N254="nulová",J254,0)</f>
        <v>0</v>
      </c>
      <c r="BJ254" s="18" t="s">
        <v>85</v>
      </c>
      <c r="BK254" s="247">
        <f>ROUND(I254*H254,2)</f>
        <v>0</v>
      </c>
      <c r="BL254" s="18" t="s">
        <v>282</v>
      </c>
      <c r="BM254" s="246" t="s">
        <v>1040</v>
      </c>
    </row>
    <row r="255" s="2" customFormat="1" ht="16.5" customHeight="1">
      <c r="A255" s="39"/>
      <c r="B255" s="40"/>
      <c r="C255" s="295" t="s">
        <v>518</v>
      </c>
      <c r="D255" s="295" t="s">
        <v>300</v>
      </c>
      <c r="E255" s="296" t="s">
        <v>1041</v>
      </c>
      <c r="F255" s="297" t="s">
        <v>1042</v>
      </c>
      <c r="G255" s="298" t="s">
        <v>171</v>
      </c>
      <c r="H255" s="299">
        <v>10</v>
      </c>
      <c r="I255" s="300"/>
      <c r="J255" s="299">
        <f>ROUND(I255*H255,2)</f>
        <v>0</v>
      </c>
      <c r="K255" s="297" t="s">
        <v>149</v>
      </c>
      <c r="L255" s="301"/>
      <c r="M255" s="302" t="s">
        <v>1</v>
      </c>
      <c r="N255" s="303" t="s">
        <v>42</v>
      </c>
      <c r="O255" s="92"/>
      <c r="P255" s="244">
        <f>O255*H255</f>
        <v>0</v>
      </c>
      <c r="Q255" s="244">
        <v>0.00071000000000000002</v>
      </c>
      <c r="R255" s="244">
        <f>Q255*H255</f>
        <v>0.0071000000000000004</v>
      </c>
      <c r="S255" s="244">
        <v>0</v>
      </c>
      <c r="T255" s="245">
        <f>S255*H255</f>
        <v>0</v>
      </c>
      <c r="U255" s="39"/>
      <c r="V255" s="39"/>
      <c r="W255" s="39"/>
      <c r="X255" s="39"/>
      <c r="Y255" s="39"/>
      <c r="Z255" s="39"/>
      <c r="AA255" s="39"/>
      <c r="AB255" s="39"/>
      <c r="AC255" s="39"/>
      <c r="AD255" s="39"/>
      <c r="AE255" s="39"/>
      <c r="AR255" s="246" t="s">
        <v>367</v>
      </c>
      <c r="AT255" s="246" t="s">
        <v>300</v>
      </c>
      <c r="AU255" s="246" t="s">
        <v>87</v>
      </c>
      <c r="AY255" s="18" t="s">
        <v>143</v>
      </c>
      <c r="BE255" s="247">
        <f>IF(N255="základní",J255,0)</f>
        <v>0</v>
      </c>
      <c r="BF255" s="247">
        <f>IF(N255="snížená",J255,0)</f>
        <v>0</v>
      </c>
      <c r="BG255" s="247">
        <f>IF(N255="zákl. přenesená",J255,0)</f>
        <v>0</v>
      </c>
      <c r="BH255" s="247">
        <f>IF(N255="sníž. přenesená",J255,0)</f>
        <v>0</v>
      </c>
      <c r="BI255" s="247">
        <f>IF(N255="nulová",J255,0)</f>
        <v>0</v>
      </c>
      <c r="BJ255" s="18" t="s">
        <v>85</v>
      </c>
      <c r="BK255" s="247">
        <f>ROUND(I255*H255,2)</f>
        <v>0</v>
      </c>
      <c r="BL255" s="18" t="s">
        <v>282</v>
      </c>
      <c r="BM255" s="246" t="s">
        <v>1043</v>
      </c>
    </row>
    <row r="256" s="2" customFormat="1" ht="16.5" customHeight="1">
      <c r="A256" s="39"/>
      <c r="B256" s="40"/>
      <c r="C256" s="236" t="s">
        <v>524</v>
      </c>
      <c r="D256" s="236" t="s">
        <v>145</v>
      </c>
      <c r="E256" s="237" t="s">
        <v>1044</v>
      </c>
      <c r="F256" s="238" t="s">
        <v>1045</v>
      </c>
      <c r="G256" s="239" t="s">
        <v>1015</v>
      </c>
      <c r="H256" s="240">
        <v>3</v>
      </c>
      <c r="I256" s="241"/>
      <c r="J256" s="240">
        <f>ROUND(I256*H256,2)</f>
        <v>0</v>
      </c>
      <c r="K256" s="238" t="s">
        <v>149</v>
      </c>
      <c r="L256" s="45"/>
      <c r="M256" s="242" t="s">
        <v>1</v>
      </c>
      <c r="N256" s="243" t="s">
        <v>42</v>
      </c>
      <c r="O256" s="92"/>
      <c r="P256" s="244">
        <f>O256*H256</f>
        <v>0</v>
      </c>
      <c r="Q256" s="244">
        <v>0</v>
      </c>
      <c r="R256" s="244">
        <f>Q256*H256</f>
        <v>0</v>
      </c>
      <c r="S256" s="244">
        <v>0.00156</v>
      </c>
      <c r="T256" s="245">
        <f>S256*H256</f>
        <v>0.0046800000000000001</v>
      </c>
      <c r="U256" s="39"/>
      <c r="V256" s="39"/>
      <c r="W256" s="39"/>
      <c r="X256" s="39"/>
      <c r="Y256" s="39"/>
      <c r="Z256" s="39"/>
      <c r="AA256" s="39"/>
      <c r="AB256" s="39"/>
      <c r="AC256" s="39"/>
      <c r="AD256" s="39"/>
      <c r="AE256" s="39"/>
      <c r="AR256" s="246" t="s">
        <v>282</v>
      </c>
      <c r="AT256" s="246" t="s">
        <v>145</v>
      </c>
      <c r="AU256" s="246" t="s">
        <v>87</v>
      </c>
      <c r="AY256" s="18" t="s">
        <v>143</v>
      </c>
      <c r="BE256" s="247">
        <f>IF(N256="základní",J256,0)</f>
        <v>0</v>
      </c>
      <c r="BF256" s="247">
        <f>IF(N256="snížená",J256,0)</f>
        <v>0</v>
      </c>
      <c r="BG256" s="247">
        <f>IF(N256="zákl. přenesená",J256,0)</f>
        <v>0</v>
      </c>
      <c r="BH256" s="247">
        <f>IF(N256="sníž. přenesená",J256,0)</f>
        <v>0</v>
      </c>
      <c r="BI256" s="247">
        <f>IF(N256="nulová",J256,0)</f>
        <v>0</v>
      </c>
      <c r="BJ256" s="18" t="s">
        <v>85</v>
      </c>
      <c r="BK256" s="247">
        <f>ROUND(I256*H256,2)</f>
        <v>0</v>
      </c>
      <c r="BL256" s="18" t="s">
        <v>282</v>
      </c>
      <c r="BM256" s="246" t="s">
        <v>1046</v>
      </c>
    </row>
    <row r="257" s="2" customFormat="1" ht="16.5" customHeight="1">
      <c r="A257" s="39"/>
      <c r="B257" s="40"/>
      <c r="C257" s="236" t="s">
        <v>529</v>
      </c>
      <c r="D257" s="236" t="s">
        <v>145</v>
      </c>
      <c r="E257" s="237" t="s">
        <v>1047</v>
      </c>
      <c r="F257" s="238" t="s">
        <v>1048</v>
      </c>
      <c r="G257" s="239" t="s">
        <v>1015</v>
      </c>
      <c r="H257" s="240">
        <v>3</v>
      </c>
      <c r="I257" s="241"/>
      <c r="J257" s="240">
        <f>ROUND(I257*H257,2)</f>
        <v>0</v>
      </c>
      <c r="K257" s="238" t="s">
        <v>149</v>
      </c>
      <c r="L257" s="45"/>
      <c r="M257" s="242" t="s">
        <v>1</v>
      </c>
      <c r="N257" s="243" t="s">
        <v>42</v>
      </c>
      <c r="O257" s="92"/>
      <c r="P257" s="244">
        <f>O257*H257</f>
        <v>0</v>
      </c>
      <c r="Q257" s="244">
        <v>0.001840097</v>
      </c>
      <c r="R257" s="244">
        <f>Q257*H257</f>
        <v>0.0055202910000000001</v>
      </c>
      <c r="S257" s="244">
        <v>0</v>
      </c>
      <c r="T257" s="245">
        <f>S257*H257</f>
        <v>0</v>
      </c>
      <c r="U257" s="39"/>
      <c r="V257" s="39"/>
      <c r="W257" s="39"/>
      <c r="X257" s="39"/>
      <c r="Y257" s="39"/>
      <c r="Z257" s="39"/>
      <c r="AA257" s="39"/>
      <c r="AB257" s="39"/>
      <c r="AC257" s="39"/>
      <c r="AD257" s="39"/>
      <c r="AE257" s="39"/>
      <c r="AR257" s="246" t="s">
        <v>282</v>
      </c>
      <c r="AT257" s="246" t="s">
        <v>145</v>
      </c>
      <c r="AU257" s="246" t="s">
        <v>87</v>
      </c>
      <c r="AY257" s="18" t="s">
        <v>143</v>
      </c>
      <c r="BE257" s="247">
        <f>IF(N257="základní",J257,0)</f>
        <v>0</v>
      </c>
      <c r="BF257" s="247">
        <f>IF(N257="snížená",J257,0)</f>
        <v>0</v>
      </c>
      <c r="BG257" s="247">
        <f>IF(N257="zákl. přenesená",J257,0)</f>
        <v>0</v>
      </c>
      <c r="BH257" s="247">
        <f>IF(N257="sníž. přenesená",J257,0)</f>
        <v>0</v>
      </c>
      <c r="BI257" s="247">
        <f>IF(N257="nulová",J257,0)</f>
        <v>0</v>
      </c>
      <c r="BJ257" s="18" t="s">
        <v>85</v>
      </c>
      <c r="BK257" s="247">
        <f>ROUND(I257*H257,2)</f>
        <v>0</v>
      </c>
      <c r="BL257" s="18" t="s">
        <v>282</v>
      </c>
      <c r="BM257" s="246" t="s">
        <v>1049</v>
      </c>
    </row>
    <row r="258" s="2" customFormat="1">
      <c r="A258" s="39"/>
      <c r="B258" s="40"/>
      <c r="C258" s="41"/>
      <c r="D258" s="248" t="s">
        <v>152</v>
      </c>
      <c r="E258" s="41"/>
      <c r="F258" s="249" t="s">
        <v>1050</v>
      </c>
      <c r="G258" s="41"/>
      <c r="H258" s="41"/>
      <c r="I258" s="145"/>
      <c r="J258" s="41"/>
      <c r="K258" s="41"/>
      <c r="L258" s="45"/>
      <c r="M258" s="250"/>
      <c r="N258" s="251"/>
      <c r="O258" s="92"/>
      <c r="P258" s="92"/>
      <c r="Q258" s="92"/>
      <c r="R258" s="92"/>
      <c r="S258" s="92"/>
      <c r="T258" s="93"/>
      <c r="U258" s="39"/>
      <c r="V258" s="39"/>
      <c r="W258" s="39"/>
      <c r="X258" s="39"/>
      <c r="Y258" s="39"/>
      <c r="Z258" s="39"/>
      <c r="AA258" s="39"/>
      <c r="AB258" s="39"/>
      <c r="AC258" s="39"/>
      <c r="AD258" s="39"/>
      <c r="AE258" s="39"/>
      <c r="AT258" s="18" t="s">
        <v>152</v>
      </c>
      <c r="AU258" s="18" t="s">
        <v>87</v>
      </c>
    </row>
    <row r="259" s="2" customFormat="1" ht="24" customHeight="1">
      <c r="A259" s="39"/>
      <c r="B259" s="40"/>
      <c r="C259" s="236" t="s">
        <v>533</v>
      </c>
      <c r="D259" s="236" t="s">
        <v>145</v>
      </c>
      <c r="E259" s="237" t="s">
        <v>1051</v>
      </c>
      <c r="F259" s="238" t="s">
        <v>1052</v>
      </c>
      <c r="G259" s="239" t="s">
        <v>171</v>
      </c>
      <c r="H259" s="240">
        <v>4</v>
      </c>
      <c r="I259" s="241"/>
      <c r="J259" s="240">
        <f>ROUND(I259*H259,2)</f>
        <v>0</v>
      </c>
      <c r="K259" s="238" t="s">
        <v>149</v>
      </c>
      <c r="L259" s="45"/>
      <c r="M259" s="242" t="s">
        <v>1</v>
      </c>
      <c r="N259" s="243" t="s">
        <v>42</v>
      </c>
      <c r="O259" s="92"/>
      <c r="P259" s="244">
        <f>O259*H259</f>
        <v>0</v>
      </c>
      <c r="Q259" s="244">
        <v>0</v>
      </c>
      <c r="R259" s="244">
        <f>Q259*H259</f>
        <v>0</v>
      </c>
      <c r="S259" s="244">
        <v>0.0022499999999999998</v>
      </c>
      <c r="T259" s="245">
        <f>S259*H259</f>
        <v>0.0089999999999999993</v>
      </c>
      <c r="U259" s="39"/>
      <c r="V259" s="39"/>
      <c r="W259" s="39"/>
      <c r="X259" s="39"/>
      <c r="Y259" s="39"/>
      <c r="Z259" s="39"/>
      <c r="AA259" s="39"/>
      <c r="AB259" s="39"/>
      <c r="AC259" s="39"/>
      <c r="AD259" s="39"/>
      <c r="AE259" s="39"/>
      <c r="AR259" s="246" t="s">
        <v>282</v>
      </c>
      <c r="AT259" s="246" t="s">
        <v>145</v>
      </c>
      <c r="AU259" s="246" t="s">
        <v>87</v>
      </c>
      <c r="AY259" s="18" t="s">
        <v>143</v>
      </c>
      <c r="BE259" s="247">
        <f>IF(N259="základní",J259,0)</f>
        <v>0</v>
      </c>
      <c r="BF259" s="247">
        <f>IF(N259="snížená",J259,0)</f>
        <v>0</v>
      </c>
      <c r="BG259" s="247">
        <f>IF(N259="zákl. přenesená",J259,0)</f>
        <v>0</v>
      </c>
      <c r="BH259" s="247">
        <f>IF(N259="sníž. přenesená",J259,0)</f>
        <v>0</v>
      </c>
      <c r="BI259" s="247">
        <f>IF(N259="nulová",J259,0)</f>
        <v>0</v>
      </c>
      <c r="BJ259" s="18" t="s">
        <v>85</v>
      </c>
      <c r="BK259" s="247">
        <f>ROUND(I259*H259,2)</f>
        <v>0</v>
      </c>
      <c r="BL259" s="18" t="s">
        <v>282</v>
      </c>
      <c r="BM259" s="246" t="s">
        <v>1053</v>
      </c>
    </row>
    <row r="260" s="2" customFormat="1" ht="24" customHeight="1">
      <c r="A260" s="39"/>
      <c r="B260" s="40"/>
      <c r="C260" s="236" t="s">
        <v>536</v>
      </c>
      <c r="D260" s="236" t="s">
        <v>145</v>
      </c>
      <c r="E260" s="237" t="s">
        <v>1054</v>
      </c>
      <c r="F260" s="238" t="s">
        <v>1055</v>
      </c>
      <c r="G260" s="239" t="s">
        <v>171</v>
      </c>
      <c r="H260" s="240">
        <v>7</v>
      </c>
      <c r="I260" s="241"/>
      <c r="J260" s="240">
        <f>ROUND(I260*H260,2)</f>
        <v>0</v>
      </c>
      <c r="K260" s="238" t="s">
        <v>149</v>
      </c>
      <c r="L260" s="45"/>
      <c r="M260" s="242" t="s">
        <v>1</v>
      </c>
      <c r="N260" s="243" t="s">
        <v>42</v>
      </c>
      <c r="O260" s="92"/>
      <c r="P260" s="244">
        <f>O260*H260</f>
        <v>0</v>
      </c>
      <c r="Q260" s="244">
        <v>4.0000000000000003E-05</v>
      </c>
      <c r="R260" s="244">
        <f>Q260*H260</f>
        <v>0.00028000000000000003</v>
      </c>
      <c r="S260" s="244">
        <v>0</v>
      </c>
      <c r="T260" s="245">
        <f>S260*H260</f>
        <v>0</v>
      </c>
      <c r="U260" s="39"/>
      <c r="V260" s="39"/>
      <c r="W260" s="39"/>
      <c r="X260" s="39"/>
      <c r="Y260" s="39"/>
      <c r="Z260" s="39"/>
      <c r="AA260" s="39"/>
      <c r="AB260" s="39"/>
      <c r="AC260" s="39"/>
      <c r="AD260" s="39"/>
      <c r="AE260" s="39"/>
      <c r="AR260" s="246" t="s">
        <v>282</v>
      </c>
      <c r="AT260" s="246" t="s">
        <v>145</v>
      </c>
      <c r="AU260" s="246" t="s">
        <v>87</v>
      </c>
      <c r="AY260" s="18" t="s">
        <v>143</v>
      </c>
      <c r="BE260" s="247">
        <f>IF(N260="základní",J260,0)</f>
        <v>0</v>
      </c>
      <c r="BF260" s="247">
        <f>IF(N260="snížená",J260,0)</f>
        <v>0</v>
      </c>
      <c r="BG260" s="247">
        <f>IF(N260="zákl. přenesená",J260,0)</f>
        <v>0</v>
      </c>
      <c r="BH260" s="247">
        <f>IF(N260="sníž. přenesená",J260,0)</f>
        <v>0</v>
      </c>
      <c r="BI260" s="247">
        <f>IF(N260="nulová",J260,0)</f>
        <v>0</v>
      </c>
      <c r="BJ260" s="18" t="s">
        <v>85</v>
      </c>
      <c r="BK260" s="247">
        <f>ROUND(I260*H260,2)</f>
        <v>0</v>
      </c>
      <c r="BL260" s="18" t="s">
        <v>282</v>
      </c>
      <c r="BM260" s="246" t="s">
        <v>1056</v>
      </c>
    </row>
    <row r="261" s="2" customFormat="1" ht="16.5" customHeight="1">
      <c r="A261" s="39"/>
      <c r="B261" s="40"/>
      <c r="C261" s="295" t="s">
        <v>540</v>
      </c>
      <c r="D261" s="295" t="s">
        <v>300</v>
      </c>
      <c r="E261" s="296" t="s">
        <v>1057</v>
      </c>
      <c r="F261" s="297" t="s">
        <v>1058</v>
      </c>
      <c r="G261" s="298" t="s">
        <v>1015</v>
      </c>
      <c r="H261" s="299">
        <v>7</v>
      </c>
      <c r="I261" s="300"/>
      <c r="J261" s="299">
        <f>ROUND(I261*H261,2)</f>
        <v>0</v>
      </c>
      <c r="K261" s="297" t="s">
        <v>433</v>
      </c>
      <c r="L261" s="301"/>
      <c r="M261" s="302" t="s">
        <v>1</v>
      </c>
      <c r="N261" s="303" t="s">
        <v>42</v>
      </c>
      <c r="O261" s="92"/>
      <c r="P261" s="244">
        <f>O261*H261</f>
        <v>0</v>
      </c>
      <c r="Q261" s="244">
        <v>0.0018400000000000001</v>
      </c>
      <c r="R261" s="244">
        <f>Q261*H261</f>
        <v>0.012880000000000001</v>
      </c>
      <c r="S261" s="244">
        <v>0</v>
      </c>
      <c r="T261" s="245">
        <f>S261*H261</f>
        <v>0</v>
      </c>
      <c r="U261" s="39"/>
      <c r="V261" s="39"/>
      <c r="W261" s="39"/>
      <c r="X261" s="39"/>
      <c r="Y261" s="39"/>
      <c r="Z261" s="39"/>
      <c r="AA261" s="39"/>
      <c r="AB261" s="39"/>
      <c r="AC261" s="39"/>
      <c r="AD261" s="39"/>
      <c r="AE261" s="39"/>
      <c r="AR261" s="246" t="s">
        <v>367</v>
      </c>
      <c r="AT261" s="246" t="s">
        <v>300</v>
      </c>
      <c r="AU261" s="246" t="s">
        <v>87</v>
      </c>
      <c r="AY261" s="18" t="s">
        <v>143</v>
      </c>
      <c r="BE261" s="247">
        <f>IF(N261="základní",J261,0)</f>
        <v>0</v>
      </c>
      <c r="BF261" s="247">
        <f>IF(N261="snížená",J261,0)</f>
        <v>0</v>
      </c>
      <c r="BG261" s="247">
        <f>IF(N261="zákl. přenesená",J261,0)</f>
        <v>0</v>
      </c>
      <c r="BH261" s="247">
        <f>IF(N261="sníž. přenesená",J261,0)</f>
        <v>0</v>
      </c>
      <c r="BI261" s="247">
        <f>IF(N261="nulová",J261,0)</f>
        <v>0</v>
      </c>
      <c r="BJ261" s="18" t="s">
        <v>85</v>
      </c>
      <c r="BK261" s="247">
        <f>ROUND(I261*H261,2)</f>
        <v>0</v>
      </c>
      <c r="BL261" s="18" t="s">
        <v>282</v>
      </c>
      <c r="BM261" s="246" t="s">
        <v>1059</v>
      </c>
    </row>
    <row r="262" s="2" customFormat="1" ht="24" customHeight="1">
      <c r="A262" s="39"/>
      <c r="B262" s="40"/>
      <c r="C262" s="236" t="s">
        <v>544</v>
      </c>
      <c r="D262" s="236" t="s">
        <v>145</v>
      </c>
      <c r="E262" s="237" t="s">
        <v>1060</v>
      </c>
      <c r="F262" s="238" t="s">
        <v>1061</v>
      </c>
      <c r="G262" s="239" t="s">
        <v>171</v>
      </c>
      <c r="H262" s="240">
        <v>3</v>
      </c>
      <c r="I262" s="241"/>
      <c r="J262" s="240">
        <f>ROUND(I262*H262,2)</f>
        <v>0</v>
      </c>
      <c r="K262" s="238" t="s">
        <v>149</v>
      </c>
      <c r="L262" s="45"/>
      <c r="M262" s="242" t="s">
        <v>1</v>
      </c>
      <c r="N262" s="243" t="s">
        <v>42</v>
      </c>
      <c r="O262" s="92"/>
      <c r="P262" s="244">
        <f>O262*H262</f>
        <v>0</v>
      </c>
      <c r="Q262" s="244">
        <v>0.0002275</v>
      </c>
      <c r="R262" s="244">
        <f>Q262*H262</f>
        <v>0.00068249999999999995</v>
      </c>
      <c r="S262" s="244">
        <v>0</v>
      </c>
      <c r="T262" s="245">
        <f>S262*H262</f>
        <v>0</v>
      </c>
      <c r="U262" s="39"/>
      <c r="V262" s="39"/>
      <c r="W262" s="39"/>
      <c r="X262" s="39"/>
      <c r="Y262" s="39"/>
      <c r="Z262" s="39"/>
      <c r="AA262" s="39"/>
      <c r="AB262" s="39"/>
      <c r="AC262" s="39"/>
      <c r="AD262" s="39"/>
      <c r="AE262" s="39"/>
      <c r="AR262" s="246" t="s">
        <v>282</v>
      </c>
      <c r="AT262" s="246" t="s">
        <v>145</v>
      </c>
      <c r="AU262" s="246" t="s">
        <v>87</v>
      </c>
      <c r="AY262" s="18" t="s">
        <v>143</v>
      </c>
      <c r="BE262" s="247">
        <f>IF(N262="základní",J262,0)</f>
        <v>0</v>
      </c>
      <c r="BF262" s="247">
        <f>IF(N262="snížená",J262,0)</f>
        <v>0</v>
      </c>
      <c r="BG262" s="247">
        <f>IF(N262="zákl. přenesená",J262,0)</f>
        <v>0</v>
      </c>
      <c r="BH262" s="247">
        <f>IF(N262="sníž. přenesená",J262,0)</f>
        <v>0</v>
      </c>
      <c r="BI262" s="247">
        <f>IF(N262="nulová",J262,0)</f>
        <v>0</v>
      </c>
      <c r="BJ262" s="18" t="s">
        <v>85</v>
      </c>
      <c r="BK262" s="247">
        <f>ROUND(I262*H262,2)</f>
        <v>0</v>
      </c>
      <c r="BL262" s="18" t="s">
        <v>282</v>
      </c>
      <c r="BM262" s="246" t="s">
        <v>1062</v>
      </c>
    </row>
    <row r="263" s="2" customFormat="1">
      <c r="A263" s="39"/>
      <c r="B263" s="40"/>
      <c r="C263" s="41"/>
      <c r="D263" s="248" t="s">
        <v>152</v>
      </c>
      <c r="E263" s="41"/>
      <c r="F263" s="249" t="s">
        <v>1063</v>
      </c>
      <c r="G263" s="41"/>
      <c r="H263" s="41"/>
      <c r="I263" s="145"/>
      <c r="J263" s="41"/>
      <c r="K263" s="41"/>
      <c r="L263" s="45"/>
      <c r="M263" s="250"/>
      <c r="N263" s="251"/>
      <c r="O263" s="92"/>
      <c r="P263" s="92"/>
      <c r="Q263" s="92"/>
      <c r="R263" s="92"/>
      <c r="S263" s="92"/>
      <c r="T263" s="93"/>
      <c r="U263" s="39"/>
      <c r="V263" s="39"/>
      <c r="W263" s="39"/>
      <c r="X263" s="39"/>
      <c r="Y263" s="39"/>
      <c r="Z263" s="39"/>
      <c r="AA263" s="39"/>
      <c r="AB263" s="39"/>
      <c r="AC263" s="39"/>
      <c r="AD263" s="39"/>
      <c r="AE263" s="39"/>
      <c r="AT263" s="18" t="s">
        <v>152</v>
      </c>
      <c r="AU263" s="18" t="s">
        <v>87</v>
      </c>
    </row>
    <row r="264" s="2" customFormat="1" ht="48" customHeight="1">
      <c r="A264" s="39"/>
      <c r="B264" s="40"/>
      <c r="C264" s="236" t="s">
        <v>548</v>
      </c>
      <c r="D264" s="236" t="s">
        <v>145</v>
      </c>
      <c r="E264" s="237" t="s">
        <v>1064</v>
      </c>
      <c r="F264" s="238" t="s">
        <v>1065</v>
      </c>
      <c r="G264" s="239" t="s">
        <v>176</v>
      </c>
      <c r="H264" s="240">
        <v>0.14999999999999999</v>
      </c>
      <c r="I264" s="241"/>
      <c r="J264" s="240">
        <f>ROUND(I264*H264,2)</f>
        <v>0</v>
      </c>
      <c r="K264" s="238" t="s">
        <v>149</v>
      </c>
      <c r="L264" s="45"/>
      <c r="M264" s="242" t="s">
        <v>1</v>
      </c>
      <c r="N264" s="243" t="s">
        <v>42</v>
      </c>
      <c r="O264" s="92"/>
      <c r="P264" s="244">
        <f>O264*H264</f>
        <v>0</v>
      </c>
      <c r="Q264" s="244">
        <v>0</v>
      </c>
      <c r="R264" s="244">
        <f>Q264*H264</f>
        <v>0</v>
      </c>
      <c r="S264" s="244">
        <v>0</v>
      </c>
      <c r="T264" s="245">
        <f>S264*H264</f>
        <v>0</v>
      </c>
      <c r="U264" s="39"/>
      <c r="V264" s="39"/>
      <c r="W264" s="39"/>
      <c r="X264" s="39"/>
      <c r="Y264" s="39"/>
      <c r="Z264" s="39"/>
      <c r="AA264" s="39"/>
      <c r="AB264" s="39"/>
      <c r="AC264" s="39"/>
      <c r="AD264" s="39"/>
      <c r="AE264" s="39"/>
      <c r="AR264" s="246" t="s">
        <v>282</v>
      </c>
      <c r="AT264" s="246" t="s">
        <v>145</v>
      </c>
      <c r="AU264" s="246" t="s">
        <v>87</v>
      </c>
      <c r="AY264" s="18" t="s">
        <v>143</v>
      </c>
      <c r="BE264" s="247">
        <f>IF(N264="základní",J264,0)</f>
        <v>0</v>
      </c>
      <c r="BF264" s="247">
        <f>IF(N264="snížená",J264,0)</f>
        <v>0</v>
      </c>
      <c r="BG264" s="247">
        <f>IF(N264="zákl. přenesená",J264,0)</f>
        <v>0</v>
      </c>
      <c r="BH264" s="247">
        <f>IF(N264="sníž. přenesená",J264,0)</f>
        <v>0</v>
      </c>
      <c r="BI264" s="247">
        <f>IF(N264="nulová",J264,0)</f>
        <v>0</v>
      </c>
      <c r="BJ264" s="18" t="s">
        <v>85</v>
      </c>
      <c r="BK264" s="247">
        <f>ROUND(I264*H264,2)</f>
        <v>0</v>
      </c>
      <c r="BL264" s="18" t="s">
        <v>282</v>
      </c>
      <c r="BM264" s="246" t="s">
        <v>1066</v>
      </c>
    </row>
    <row r="265" s="2" customFormat="1">
      <c r="A265" s="39"/>
      <c r="B265" s="40"/>
      <c r="C265" s="41"/>
      <c r="D265" s="248" t="s">
        <v>152</v>
      </c>
      <c r="E265" s="41"/>
      <c r="F265" s="249" t="s">
        <v>1067</v>
      </c>
      <c r="G265" s="41"/>
      <c r="H265" s="41"/>
      <c r="I265" s="145"/>
      <c r="J265" s="41"/>
      <c r="K265" s="41"/>
      <c r="L265" s="45"/>
      <c r="M265" s="250"/>
      <c r="N265" s="251"/>
      <c r="O265" s="92"/>
      <c r="P265" s="92"/>
      <c r="Q265" s="92"/>
      <c r="R265" s="92"/>
      <c r="S265" s="92"/>
      <c r="T265" s="93"/>
      <c r="U265" s="39"/>
      <c r="V265" s="39"/>
      <c r="W265" s="39"/>
      <c r="X265" s="39"/>
      <c r="Y265" s="39"/>
      <c r="Z265" s="39"/>
      <c r="AA265" s="39"/>
      <c r="AB265" s="39"/>
      <c r="AC265" s="39"/>
      <c r="AD265" s="39"/>
      <c r="AE265" s="39"/>
      <c r="AT265" s="18" t="s">
        <v>152</v>
      </c>
      <c r="AU265" s="18" t="s">
        <v>87</v>
      </c>
    </row>
    <row r="266" s="2" customFormat="1" ht="48" customHeight="1">
      <c r="A266" s="39"/>
      <c r="B266" s="40"/>
      <c r="C266" s="236" t="s">
        <v>552</v>
      </c>
      <c r="D266" s="236" t="s">
        <v>145</v>
      </c>
      <c r="E266" s="237" t="s">
        <v>1068</v>
      </c>
      <c r="F266" s="238" t="s">
        <v>1069</v>
      </c>
      <c r="G266" s="239" t="s">
        <v>176</v>
      </c>
      <c r="H266" s="240">
        <v>0.14999999999999999</v>
      </c>
      <c r="I266" s="241"/>
      <c r="J266" s="240">
        <f>ROUND(I266*H266,2)</f>
        <v>0</v>
      </c>
      <c r="K266" s="238" t="s">
        <v>149</v>
      </c>
      <c r="L266" s="45"/>
      <c r="M266" s="242" t="s">
        <v>1</v>
      </c>
      <c r="N266" s="243" t="s">
        <v>42</v>
      </c>
      <c r="O266" s="92"/>
      <c r="P266" s="244">
        <f>O266*H266</f>
        <v>0</v>
      </c>
      <c r="Q266" s="244">
        <v>0</v>
      </c>
      <c r="R266" s="244">
        <f>Q266*H266</f>
        <v>0</v>
      </c>
      <c r="S266" s="244">
        <v>0</v>
      </c>
      <c r="T266" s="245">
        <f>S266*H266</f>
        <v>0</v>
      </c>
      <c r="U266" s="39"/>
      <c r="V266" s="39"/>
      <c r="W266" s="39"/>
      <c r="X266" s="39"/>
      <c r="Y266" s="39"/>
      <c r="Z266" s="39"/>
      <c r="AA266" s="39"/>
      <c r="AB266" s="39"/>
      <c r="AC266" s="39"/>
      <c r="AD266" s="39"/>
      <c r="AE266" s="39"/>
      <c r="AR266" s="246" t="s">
        <v>282</v>
      </c>
      <c r="AT266" s="246" t="s">
        <v>145</v>
      </c>
      <c r="AU266" s="246" t="s">
        <v>87</v>
      </c>
      <c r="AY266" s="18" t="s">
        <v>143</v>
      </c>
      <c r="BE266" s="247">
        <f>IF(N266="základní",J266,0)</f>
        <v>0</v>
      </c>
      <c r="BF266" s="247">
        <f>IF(N266="snížená",J266,0)</f>
        <v>0</v>
      </c>
      <c r="BG266" s="247">
        <f>IF(N266="zákl. přenesená",J266,0)</f>
        <v>0</v>
      </c>
      <c r="BH266" s="247">
        <f>IF(N266="sníž. přenesená",J266,0)</f>
        <v>0</v>
      </c>
      <c r="BI266" s="247">
        <f>IF(N266="nulová",J266,0)</f>
        <v>0</v>
      </c>
      <c r="BJ266" s="18" t="s">
        <v>85</v>
      </c>
      <c r="BK266" s="247">
        <f>ROUND(I266*H266,2)</f>
        <v>0</v>
      </c>
      <c r="BL266" s="18" t="s">
        <v>282</v>
      </c>
      <c r="BM266" s="246" t="s">
        <v>1070</v>
      </c>
    </row>
    <row r="267" s="2" customFormat="1">
      <c r="A267" s="39"/>
      <c r="B267" s="40"/>
      <c r="C267" s="41"/>
      <c r="D267" s="248" t="s">
        <v>152</v>
      </c>
      <c r="E267" s="41"/>
      <c r="F267" s="249" t="s">
        <v>1067</v>
      </c>
      <c r="G267" s="41"/>
      <c r="H267" s="41"/>
      <c r="I267" s="145"/>
      <c r="J267" s="41"/>
      <c r="K267" s="41"/>
      <c r="L267" s="45"/>
      <c r="M267" s="250"/>
      <c r="N267" s="251"/>
      <c r="O267" s="92"/>
      <c r="P267" s="92"/>
      <c r="Q267" s="92"/>
      <c r="R267" s="92"/>
      <c r="S267" s="92"/>
      <c r="T267" s="93"/>
      <c r="U267" s="39"/>
      <c r="V267" s="39"/>
      <c r="W267" s="39"/>
      <c r="X267" s="39"/>
      <c r="Y267" s="39"/>
      <c r="Z267" s="39"/>
      <c r="AA267" s="39"/>
      <c r="AB267" s="39"/>
      <c r="AC267" s="39"/>
      <c r="AD267" s="39"/>
      <c r="AE267" s="39"/>
      <c r="AT267" s="18" t="s">
        <v>152</v>
      </c>
      <c r="AU267" s="18" t="s">
        <v>87</v>
      </c>
    </row>
    <row r="268" s="12" customFormat="1" ht="22.8" customHeight="1">
      <c r="A268" s="12"/>
      <c r="B268" s="220"/>
      <c r="C268" s="221"/>
      <c r="D268" s="222" t="s">
        <v>76</v>
      </c>
      <c r="E268" s="234" t="s">
        <v>1071</v>
      </c>
      <c r="F268" s="234" t="s">
        <v>1072</v>
      </c>
      <c r="G268" s="221"/>
      <c r="H268" s="221"/>
      <c r="I268" s="224"/>
      <c r="J268" s="235">
        <f>BK268</f>
        <v>0</v>
      </c>
      <c r="K268" s="221"/>
      <c r="L268" s="226"/>
      <c r="M268" s="227"/>
      <c r="N268" s="228"/>
      <c r="O268" s="228"/>
      <c r="P268" s="229">
        <f>SUM(P269:P271)</f>
        <v>0</v>
      </c>
      <c r="Q268" s="228"/>
      <c r="R268" s="229">
        <f>SUM(R269:R271)</f>
        <v>0.0184</v>
      </c>
      <c r="S268" s="228"/>
      <c r="T268" s="230">
        <f>SUM(T269:T271)</f>
        <v>0</v>
      </c>
      <c r="U268" s="12"/>
      <c r="V268" s="12"/>
      <c r="W268" s="12"/>
      <c r="X268" s="12"/>
      <c r="Y268" s="12"/>
      <c r="Z268" s="12"/>
      <c r="AA268" s="12"/>
      <c r="AB268" s="12"/>
      <c r="AC268" s="12"/>
      <c r="AD268" s="12"/>
      <c r="AE268" s="12"/>
      <c r="AR268" s="231" t="s">
        <v>87</v>
      </c>
      <c r="AT268" s="232" t="s">
        <v>76</v>
      </c>
      <c r="AU268" s="232" t="s">
        <v>85</v>
      </c>
      <c r="AY268" s="231" t="s">
        <v>143</v>
      </c>
      <c r="BK268" s="233">
        <f>SUM(BK269:BK271)</f>
        <v>0</v>
      </c>
    </row>
    <row r="269" s="2" customFormat="1" ht="36" customHeight="1">
      <c r="A269" s="39"/>
      <c r="B269" s="40"/>
      <c r="C269" s="236" t="s">
        <v>556</v>
      </c>
      <c r="D269" s="236" t="s">
        <v>145</v>
      </c>
      <c r="E269" s="237" t="s">
        <v>1073</v>
      </c>
      <c r="F269" s="238" t="s">
        <v>1074</v>
      </c>
      <c r="G269" s="239" t="s">
        <v>1015</v>
      </c>
      <c r="H269" s="240">
        <v>2</v>
      </c>
      <c r="I269" s="241"/>
      <c r="J269" s="240">
        <f>ROUND(I269*H269,2)</f>
        <v>0</v>
      </c>
      <c r="K269" s="238" t="s">
        <v>149</v>
      </c>
      <c r="L269" s="45"/>
      <c r="M269" s="242" t="s">
        <v>1</v>
      </c>
      <c r="N269" s="243" t="s">
        <v>42</v>
      </c>
      <c r="O269" s="92"/>
      <c r="P269" s="244">
        <f>O269*H269</f>
        <v>0</v>
      </c>
      <c r="Q269" s="244">
        <v>0.0091999999999999998</v>
      </c>
      <c r="R269" s="244">
        <f>Q269*H269</f>
        <v>0.0184</v>
      </c>
      <c r="S269" s="244">
        <v>0</v>
      </c>
      <c r="T269" s="245">
        <f>S269*H269</f>
        <v>0</v>
      </c>
      <c r="U269" s="39"/>
      <c r="V269" s="39"/>
      <c r="W269" s="39"/>
      <c r="X269" s="39"/>
      <c r="Y269" s="39"/>
      <c r="Z269" s="39"/>
      <c r="AA269" s="39"/>
      <c r="AB269" s="39"/>
      <c r="AC269" s="39"/>
      <c r="AD269" s="39"/>
      <c r="AE269" s="39"/>
      <c r="AR269" s="246" t="s">
        <v>282</v>
      </c>
      <c r="AT269" s="246" t="s">
        <v>145</v>
      </c>
      <c r="AU269" s="246" t="s">
        <v>87</v>
      </c>
      <c r="AY269" s="18" t="s">
        <v>143</v>
      </c>
      <c r="BE269" s="247">
        <f>IF(N269="základní",J269,0)</f>
        <v>0</v>
      </c>
      <c r="BF269" s="247">
        <f>IF(N269="snížená",J269,0)</f>
        <v>0</v>
      </c>
      <c r="BG269" s="247">
        <f>IF(N269="zákl. přenesená",J269,0)</f>
        <v>0</v>
      </c>
      <c r="BH269" s="247">
        <f>IF(N269="sníž. přenesená",J269,0)</f>
        <v>0</v>
      </c>
      <c r="BI269" s="247">
        <f>IF(N269="nulová",J269,0)</f>
        <v>0</v>
      </c>
      <c r="BJ269" s="18" t="s">
        <v>85</v>
      </c>
      <c r="BK269" s="247">
        <f>ROUND(I269*H269,2)</f>
        <v>0</v>
      </c>
      <c r="BL269" s="18" t="s">
        <v>282</v>
      </c>
      <c r="BM269" s="246" t="s">
        <v>1075</v>
      </c>
    </row>
    <row r="270" s="2" customFormat="1" ht="48" customHeight="1">
      <c r="A270" s="39"/>
      <c r="B270" s="40"/>
      <c r="C270" s="236" t="s">
        <v>560</v>
      </c>
      <c r="D270" s="236" t="s">
        <v>145</v>
      </c>
      <c r="E270" s="237" t="s">
        <v>1076</v>
      </c>
      <c r="F270" s="238" t="s">
        <v>1077</v>
      </c>
      <c r="G270" s="239" t="s">
        <v>176</v>
      </c>
      <c r="H270" s="240">
        <v>0.02</v>
      </c>
      <c r="I270" s="241"/>
      <c r="J270" s="240">
        <f>ROUND(I270*H270,2)</f>
        <v>0</v>
      </c>
      <c r="K270" s="238" t="s">
        <v>149</v>
      </c>
      <c r="L270" s="45"/>
      <c r="M270" s="242" t="s">
        <v>1</v>
      </c>
      <c r="N270" s="243" t="s">
        <v>42</v>
      </c>
      <c r="O270" s="92"/>
      <c r="P270" s="244">
        <f>O270*H270</f>
        <v>0</v>
      </c>
      <c r="Q270" s="244">
        <v>0</v>
      </c>
      <c r="R270" s="244">
        <f>Q270*H270</f>
        <v>0</v>
      </c>
      <c r="S270" s="244">
        <v>0</v>
      </c>
      <c r="T270" s="245">
        <f>S270*H270</f>
        <v>0</v>
      </c>
      <c r="U270" s="39"/>
      <c r="V270" s="39"/>
      <c r="W270" s="39"/>
      <c r="X270" s="39"/>
      <c r="Y270" s="39"/>
      <c r="Z270" s="39"/>
      <c r="AA270" s="39"/>
      <c r="AB270" s="39"/>
      <c r="AC270" s="39"/>
      <c r="AD270" s="39"/>
      <c r="AE270" s="39"/>
      <c r="AR270" s="246" t="s">
        <v>282</v>
      </c>
      <c r="AT270" s="246" t="s">
        <v>145</v>
      </c>
      <c r="AU270" s="246" t="s">
        <v>87</v>
      </c>
      <c r="AY270" s="18" t="s">
        <v>143</v>
      </c>
      <c r="BE270" s="247">
        <f>IF(N270="základní",J270,0)</f>
        <v>0</v>
      </c>
      <c r="BF270" s="247">
        <f>IF(N270="snížená",J270,0)</f>
        <v>0</v>
      </c>
      <c r="BG270" s="247">
        <f>IF(N270="zákl. přenesená",J270,0)</f>
        <v>0</v>
      </c>
      <c r="BH270" s="247">
        <f>IF(N270="sníž. přenesená",J270,0)</f>
        <v>0</v>
      </c>
      <c r="BI270" s="247">
        <f>IF(N270="nulová",J270,0)</f>
        <v>0</v>
      </c>
      <c r="BJ270" s="18" t="s">
        <v>85</v>
      </c>
      <c r="BK270" s="247">
        <f>ROUND(I270*H270,2)</f>
        <v>0</v>
      </c>
      <c r="BL270" s="18" t="s">
        <v>282</v>
      </c>
      <c r="BM270" s="246" t="s">
        <v>1078</v>
      </c>
    </row>
    <row r="271" s="2" customFormat="1" ht="48" customHeight="1">
      <c r="A271" s="39"/>
      <c r="B271" s="40"/>
      <c r="C271" s="236" t="s">
        <v>564</v>
      </c>
      <c r="D271" s="236" t="s">
        <v>145</v>
      </c>
      <c r="E271" s="237" t="s">
        <v>1079</v>
      </c>
      <c r="F271" s="238" t="s">
        <v>1080</v>
      </c>
      <c r="G271" s="239" t="s">
        <v>176</v>
      </c>
      <c r="H271" s="240">
        <v>0.02</v>
      </c>
      <c r="I271" s="241"/>
      <c r="J271" s="240">
        <f>ROUND(I271*H271,2)</f>
        <v>0</v>
      </c>
      <c r="K271" s="238" t="s">
        <v>149</v>
      </c>
      <c r="L271" s="45"/>
      <c r="M271" s="242" t="s">
        <v>1</v>
      </c>
      <c r="N271" s="243" t="s">
        <v>42</v>
      </c>
      <c r="O271" s="92"/>
      <c r="P271" s="244">
        <f>O271*H271</f>
        <v>0</v>
      </c>
      <c r="Q271" s="244">
        <v>0</v>
      </c>
      <c r="R271" s="244">
        <f>Q271*H271</f>
        <v>0</v>
      </c>
      <c r="S271" s="244">
        <v>0</v>
      </c>
      <c r="T271" s="245">
        <f>S271*H271</f>
        <v>0</v>
      </c>
      <c r="U271" s="39"/>
      <c r="V271" s="39"/>
      <c r="W271" s="39"/>
      <c r="X271" s="39"/>
      <c r="Y271" s="39"/>
      <c r="Z271" s="39"/>
      <c r="AA271" s="39"/>
      <c r="AB271" s="39"/>
      <c r="AC271" s="39"/>
      <c r="AD271" s="39"/>
      <c r="AE271" s="39"/>
      <c r="AR271" s="246" t="s">
        <v>282</v>
      </c>
      <c r="AT271" s="246" t="s">
        <v>145</v>
      </c>
      <c r="AU271" s="246" t="s">
        <v>87</v>
      </c>
      <c r="AY271" s="18" t="s">
        <v>143</v>
      </c>
      <c r="BE271" s="247">
        <f>IF(N271="základní",J271,0)</f>
        <v>0</v>
      </c>
      <c r="BF271" s="247">
        <f>IF(N271="snížená",J271,0)</f>
        <v>0</v>
      </c>
      <c r="BG271" s="247">
        <f>IF(N271="zákl. přenesená",J271,0)</f>
        <v>0</v>
      </c>
      <c r="BH271" s="247">
        <f>IF(N271="sníž. přenesená",J271,0)</f>
        <v>0</v>
      </c>
      <c r="BI271" s="247">
        <f>IF(N271="nulová",J271,0)</f>
        <v>0</v>
      </c>
      <c r="BJ271" s="18" t="s">
        <v>85</v>
      </c>
      <c r="BK271" s="247">
        <f>ROUND(I271*H271,2)</f>
        <v>0</v>
      </c>
      <c r="BL271" s="18" t="s">
        <v>282</v>
      </c>
      <c r="BM271" s="246" t="s">
        <v>1081</v>
      </c>
    </row>
    <row r="272" s="12" customFormat="1" ht="22.8" customHeight="1">
      <c r="A272" s="12"/>
      <c r="B272" s="220"/>
      <c r="C272" s="221"/>
      <c r="D272" s="222" t="s">
        <v>76</v>
      </c>
      <c r="E272" s="234" t="s">
        <v>470</v>
      </c>
      <c r="F272" s="234" t="s">
        <v>471</v>
      </c>
      <c r="G272" s="221"/>
      <c r="H272" s="221"/>
      <c r="I272" s="224"/>
      <c r="J272" s="235">
        <f>BK272</f>
        <v>0</v>
      </c>
      <c r="K272" s="221"/>
      <c r="L272" s="226"/>
      <c r="M272" s="227"/>
      <c r="N272" s="228"/>
      <c r="O272" s="228"/>
      <c r="P272" s="229">
        <f>SUM(P273:P277)</f>
        <v>0</v>
      </c>
      <c r="Q272" s="228"/>
      <c r="R272" s="229">
        <f>SUM(R273:R277)</f>
        <v>0.051624999999999997</v>
      </c>
      <c r="S272" s="228"/>
      <c r="T272" s="230">
        <f>SUM(T273:T277)</f>
        <v>0</v>
      </c>
      <c r="U272" s="12"/>
      <c r="V272" s="12"/>
      <c r="W272" s="12"/>
      <c r="X272" s="12"/>
      <c r="Y272" s="12"/>
      <c r="Z272" s="12"/>
      <c r="AA272" s="12"/>
      <c r="AB272" s="12"/>
      <c r="AC272" s="12"/>
      <c r="AD272" s="12"/>
      <c r="AE272" s="12"/>
      <c r="AR272" s="231" t="s">
        <v>87</v>
      </c>
      <c r="AT272" s="232" t="s">
        <v>76</v>
      </c>
      <c r="AU272" s="232" t="s">
        <v>85</v>
      </c>
      <c r="AY272" s="231" t="s">
        <v>143</v>
      </c>
      <c r="BK272" s="233">
        <f>SUM(BK273:BK277)</f>
        <v>0</v>
      </c>
    </row>
    <row r="273" s="2" customFormat="1" ht="48" customHeight="1">
      <c r="A273" s="39"/>
      <c r="B273" s="40"/>
      <c r="C273" s="236" t="s">
        <v>570</v>
      </c>
      <c r="D273" s="236" t="s">
        <v>145</v>
      </c>
      <c r="E273" s="237" t="s">
        <v>1082</v>
      </c>
      <c r="F273" s="238" t="s">
        <v>1083</v>
      </c>
      <c r="G273" s="239" t="s">
        <v>184</v>
      </c>
      <c r="H273" s="240">
        <v>3.5</v>
      </c>
      <c r="I273" s="241"/>
      <c r="J273" s="240">
        <f>ROUND(I273*H273,2)</f>
        <v>0</v>
      </c>
      <c r="K273" s="238" t="s">
        <v>149</v>
      </c>
      <c r="L273" s="45"/>
      <c r="M273" s="242" t="s">
        <v>1</v>
      </c>
      <c r="N273" s="243" t="s">
        <v>42</v>
      </c>
      <c r="O273" s="92"/>
      <c r="P273" s="244">
        <f>O273*H273</f>
        <v>0</v>
      </c>
      <c r="Q273" s="244">
        <v>0.014749999999999999</v>
      </c>
      <c r="R273" s="244">
        <f>Q273*H273</f>
        <v>0.051624999999999997</v>
      </c>
      <c r="S273" s="244">
        <v>0</v>
      </c>
      <c r="T273" s="245">
        <f>S273*H273</f>
        <v>0</v>
      </c>
      <c r="U273" s="39"/>
      <c r="V273" s="39"/>
      <c r="W273" s="39"/>
      <c r="X273" s="39"/>
      <c r="Y273" s="39"/>
      <c r="Z273" s="39"/>
      <c r="AA273" s="39"/>
      <c r="AB273" s="39"/>
      <c r="AC273" s="39"/>
      <c r="AD273" s="39"/>
      <c r="AE273" s="39"/>
      <c r="AR273" s="246" t="s">
        <v>282</v>
      </c>
      <c r="AT273" s="246" t="s">
        <v>145</v>
      </c>
      <c r="AU273" s="246" t="s">
        <v>87</v>
      </c>
      <c r="AY273" s="18" t="s">
        <v>143</v>
      </c>
      <c r="BE273" s="247">
        <f>IF(N273="základní",J273,0)</f>
        <v>0</v>
      </c>
      <c r="BF273" s="247">
        <f>IF(N273="snížená",J273,0)</f>
        <v>0</v>
      </c>
      <c r="BG273" s="247">
        <f>IF(N273="zákl. přenesená",J273,0)</f>
        <v>0</v>
      </c>
      <c r="BH273" s="247">
        <f>IF(N273="sníž. přenesená",J273,0)</f>
        <v>0</v>
      </c>
      <c r="BI273" s="247">
        <f>IF(N273="nulová",J273,0)</f>
        <v>0</v>
      </c>
      <c r="BJ273" s="18" t="s">
        <v>85</v>
      </c>
      <c r="BK273" s="247">
        <f>ROUND(I273*H273,2)</f>
        <v>0</v>
      </c>
      <c r="BL273" s="18" t="s">
        <v>282</v>
      </c>
      <c r="BM273" s="246" t="s">
        <v>1084</v>
      </c>
    </row>
    <row r="274" s="13" customFormat="1">
      <c r="A274" s="13"/>
      <c r="B274" s="252"/>
      <c r="C274" s="253"/>
      <c r="D274" s="248" t="s">
        <v>154</v>
      </c>
      <c r="E274" s="254" t="s">
        <v>1</v>
      </c>
      <c r="F274" s="255" t="s">
        <v>1085</v>
      </c>
      <c r="G274" s="253"/>
      <c r="H274" s="254" t="s">
        <v>1</v>
      </c>
      <c r="I274" s="256"/>
      <c r="J274" s="253"/>
      <c r="K274" s="253"/>
      <c r="L274" s="257"/>
      <c r="M274" s="258"/>
      <c r="N274" s="259"/>
      <c r="O274" s="259"/>
      <c r="P274" s="259"/>
      <c r="Q274" s="259"/>
      <c r="R274" s="259"/>
      <c r="S274" s="259"/>
      <c r="T274" s="260"/>
      <c r="U274" s="13"/>
      <c r="V274" s="13"/>
      <c r="W274" s="13"/>
      <c r="X274" s="13"/>
      <c r="Y274" s="13"/>
      <c r="Z274" s="13"/>
      <c r="AA274" s="13"/>
      <c r="AB274" s="13"/>
      <c r="AC274" s="13"/>
      <c r="AD274" s="13"/>
      <c r="AE274" s="13"/>
      <c r="AT274" s="261" t="s">
        <v>154</v>
      </c>
      <c r="AU274" s="261" t="s">
        <v>87</v>
      </c>
      <c r="AV274" s="13" t="s">
        <v>85</v>
      </c>
      <c r="AW274" s="13" t="s">
        <v>32</v>
      </c>
      <c r="AX274" s="13" t="s">
        <v>77</v>
      </c>
      <c r="AY274" s="261" t="s">
        <v>143</v>
      </c>
    </row>
    <row r="275" s="14" customFormat="1">
      <c r="A275" s="14"/>
      <c r="B275" s="262"/>
      <c r="C275" s="263"/>
      <c r="D275" s="248" t="s">
        <v>154</v>
      </c>
      <c r="E275" s="264" t="s">
        <v>1</v>
      </c>
      <c r="F275" s="265" t="s">
        <v>1086</v>
      </c>
      <c r="G275" s="263"/>
      <c r="H275" s="266">
        <v>3.5</v>
      </c>
      <c r="I275" s="267"/>
      <c r="J275" s="263"/>
      <c r="K275" s="263"/>
      <c r="L275" s="268"/>
      <c r="M275" s="269"/>
      <c r="N275" s="270"/>
      <c r="O275" s="270"/>
      <c r="P275" s="270"/>
      <c r="Q275" s="270"/>
      <c r="R275" s="270"/>
      <c r="S275" s="270"/>
      <c r="T275" s="271"/>
      <c r="U275" s="14"/>
      <c r="V275" s="14"/>
      <c r="W275" s="14"/>
      <c r="X275" s="14"/>
      <c r="Y275" s="14"/>
      <c r="Z275" s="14"/>
      <c r="AA275" s="14"/>
      <c r="AB275" s="14"/>
      <c r="AC275" s="14"/>
      <c r="AD275" s="14"/>
      <c r="AE275" s="14"/>
      <c r="AT275" s="272" t="s">
        <v>154</v>
      </c>
      <c r="AU275" s="272" t="s">
        <v>87</v>
      </c>
      <c r="AV275" s="14" t="s">
        <v>87</v>
      </c>
      <c r="AW275" s="14" t="s">
        <v>32</v>
      </c>
      <c r="AX275" s="14" t="s">
        <v>85</v>
      </c>
      <c r="AY275" s="272" t="s">
        <v>143</v>
      </c>
    </row>
    <row r="276" s="2" customFormat="1" ht="60" customHeight="1">
      <c r="A276" s="39"/>
      <c r="B276" s="40"/>
      <c r="C276" s="236" t="s">
        <v>575</v>
      </c>
      <c r="D276" s="236" t="s">
        <v>145</v>
      </c>
      <c r="E276" s="237" t="s">
        <v>514</v>
      </c>
      <c r="F276" s="238" t="s">
        <v>515</v>
      </c>
      <c r="G276" s="239" t="s">
        <v>176</v>
      </c>
      <c r="H276" s="240">
        <v>0.050000000000000003</v>
      </c>
      <c r="I276" s="241"/>
      <c r="J276" s="240">
        <f>ROUND(I276*H276,2)</f>
        <v>0</v>
      </c>
      <c r="K276" s="238" t="s">
        <v>149</v>
      </c>
      <c r="L276" s="45"/>
      <c r="M276" s="242" t="s">
        <v>1</v>
      </c>
      <c r="N276" s="243" t="s">
        <v>42</v>
      </c>
      <c r="O276" s="92"/>
      <c r="P276" s="244">
        <f>O276*H276</f>
        <v>0</v>
      </c>
      <c r="Q276" s="244">
        <v>0</v>
      </c>
      <c r="R276" s="244">
        <f>Q276*H276</f>
        <v>0</v>
      </c>
      <c r="S276" s="244">
        <v>0</v>
      </c>
      <c r="T276" s="245">
        <f>S276*H276</f>
        <v>0</v>
      </c>
      <c r="U276" s="39"/>
      <c r="V276" s="39"/>
      <c r="W276" s="39"/>
      <c r="X276" s="39"/>
      <c r="Y276" s="39"/>
      <c r="Z276" s="39"/>
      <c r="AA276" s="39"/>
      <c r="AB276" s="39"/>
      <c r="AC276" s="39"/>
      <c r="AD276" s="39"/>
      <c r="AE276" s="39"/>
      <c r="AR276" s="246" t="s">
        <v>282</v>
      </c>
      <c r="AT276" s="246" t="s">
        <v>145</v>
      </c>
      <c r="AU276" s="246" t="s">
        <v>87</v>
      </c>
      <c r="AY276" s="18" t="s">
        <v>143</v>
      </c>
      <c r="BE276" s="247">
        <f>IF(N276="základní",J276,0)</f>
        <v>0</v>
      </c>
      <c r="BF276" s="247">
        <f>IF(N276="snížená",J276,0)</f>
        <v>0</v>
      </c>
      <c r="BG276" s="247">
        <f>IF(N276="zákl. přenesená",J276,0)</f>
        <v>0</v>
      </c>
      <c r="BH276" s="247">
        <f>IF(N276="sníž. přenesená",J276,0)</f>
        <v>0</v>
      </c>
      <c r="BI276" s="247">
        <f>IF(N276="nulová",J276,0)</f>
        <v>0</v>
      </c>
      <c r="BJ276" s="18" t="s">
        <v>85</v>
      </c>
      <c r="BK276" s="247">
        <f>ROUND(I276*H276,2)</f>
        <v>0</v>
      </c>
      <c r="BL276" s="18" t="s">
        <v>282</v>
      </c>
      <c r="BM276" s="246" t="s">
        <v>1087</v>
      </c>
    </row>
    <row r="277" s="2" customFormat="1" ht="60" customHeight="1">
      <c r="A277" s="39"/>
      <c r="B277" s="40"/>
      <c r="C277" s="236" t="s">
        <v>581</v>
      </c>
      <c r="D277" s="236" t="s">
        <v>145</v>
      </c>
      <c r="E277" s="237" t="s">
        <v>519</v>
      </c>
      <c r="F277" s="238" t="s">
        <v>520</v>
      </c>
      <c r="G277" s="239" t="s">
        <v>176</v>
      </c>
      <c r="H277" s="240">
        <v>0.050000000000000003</v>
      </c>
      <c r="I277" s="241"/>
      <c r="J277" s="240">
        <f>ROUND(I277*H277,2)</f>
        <v>0</v>
      </c>
      <c r="K277" s="238" t="s">
        <v>149</v>
      </c>
      <c r="L277" s="45"/>
      <c r="M277" s="304" t="s">
        <v>1</v>
      </c>
      <c r="N277" s="305" t="s">
        <v>42</v>
      </c>
      <c r="O277" s="306"/>
      <c r="P277" s="307">
        <f>O277*H277</f>
        <v>0</v>
      </c>
      <c r="Q277" s="307">
        <v>0</v>
      </c>
      <c r="R277" s="307">
        <f>Q277*H277</f>
        <v>0</v>
      </c>
      <c r="S277" s="307">
        <v>0</v>
      </c>
      <c r="T277" s="308">
        <f>S277*H277</f>
        <v>0</v>
      </c>
      <c r="U277" s="39"/>
      <c r="V277" s="39"/>
      <c r="W277" s="39"/>
      <c r="X277" s="39"/>
      <c r="Y277" s="39"/>
      <c r="Z277" s="39"/>
      <c r="AA277" s="39"/>
      <c r="AB277" s="39"/>
      <c r="AC277" s="39"/>
      <c r="AD277" s="39"/>
      <c r="AE277" s="39"/>
      <c r="AR277" s="246" t="s">
        <v>282</v>
      </c>
      <c r="AT277" s="246" t="s">
        <v>145</v>
      </c>
      <c r="AU277" s="246" t="s">
        <v>87</v>
      </c>
      <c r="AY277" s="18" t="s">
        <v>143</v>
      </c>
      <c r="BE277" s="247">
        <f>IF(N277="základní",J277,0)</f>
        <v>0</v>
      </c>
      <c r="BF277" s="247">
        <f>IF(N277="snížená",J277,0)</f>
        <v>0</v>
      </c>
      <c r="BG277" s="247">
        <f>IF(N277="zákl. přenesená",J277,0)</f>
        <v>0</v>
      </c>
      <c r="BH277" s="247">
        <f>IF(N277="sníž. přenesená",J277,0)</f>
        <v>0</v>
      </c>
      <c r="BI277" s="247">
        <f>IF(N277="nulová",J277,0)</f>
        <v>0</v>
      </c>
      <c r="BJ277" s="18" t="s">
        <v>85</v>
      </c>
      <c r="BK277" s="247">
        <f>ROUND(I277*H277,2)</f>
        <v>0</v>
      </c>
      <c r="BL277" s="18" t="s">
        <v>282</v>
      </c>
      <c r="BM277" s="246" t="s">
        <v>1088</v>
      </c>
    </row>
    <row r="278" s="2" customFormat="1" ht="6.96" customHeight="1">
      <c r="A278" s="39"/>
      <c r="B278" s="67"/>
      <c r="C278" s="68"/>
      <c r="D278" s="68"/>
      <c r="E278" s="68"/>
      <c r="F278" s="68"/>
      <c r="G278" s="68"/>
      <c r="H278" s="68"/>
      <c r="I278" s="184"/>
      <c r="J278" s="68"/>
      <c r="K278" s="68"/>
      <c r="L278" s="45"/>
      <c r="M278" s="39"/>
      <c r="O278" s="39"/>
      <c r="P278" s="39"/>
      <c r="Q278" s="39"/>
      <c r="R278" s="39"/>
      <c r="S278" s="39"/>
      <c r="T278" s="39"/>
      <c r="U278" s="39"/>
      <c r="V278" s="39"/>
      <c r="W278" s="39"/>
      <c r="X278" s="39"/>
      <c r="Y278" s="39"/>
      <c r="Z278" s="39"/>
      <c r="AA278" s="39"/>
      <c r="AB278" s="39"/>
      <c r="AC278" s="39"/>
      <c r="AD278" s="39"/>
      <c r="AE278" s="39"/>
    </row>
  </sheetData>
  <sheetProtection sheet="1" autoFilter="0" formatColumns="0" formatRows="0" objects="1" scenarios="1" spinCount="100000" saltValue="7lkp02mqnEIBsbr/uRbbyoyX7lFRp6zFO+rFpoeEgE5aCD3QTgRSng4xujNfgeqDglYiCQIHuJnfHsgnKU308g==" hashValue="12EvIOvsvseDI66rWysFwLZmzBlp03/j9FtqrI+X7SA0RyY34l4xnimx96FAvnH/dL5NQOMKLY/KmDsY0mJHPQ==" algorithmName="SHA-512" password="CC35"/>
  <autoFilter ref="C127:K277"/>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8" t="s">
        <v>93</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5.5"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1089</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6. 3. 2018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ROUND(J126,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ROUND((SUM(BE126:BE216)),  2)</f>
        <v>0</v>
      </c>
      <c r="G33" s="39"/>
      <c r="H33" s="39"/>
      <c r="I33" s="163">
        <v>0.20999999999999999</v>
      </c>
      <c r="J33" s="162">
        <f>ROUND(((SUM(BE126:BE216))*I33),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ROUND((SUM(BF126:BF216)),  2)</f>
        <v>0</v>
      </c>
      <c r="G34" s="39"/>
      <c r="H34" s="39"/>
      <c r="I34" s="163">
        <v>0.14999999999999999</v>
      </c>
      <c r="J34" s="162">
        <f>ROUND(((SUM(BF126:BF216))*I34),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ROUND((SUM(BG126:BG216)),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ROUND((SUM(BH126:BH216)),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ROUND((SUM(BI126:BI216)),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5.5"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VZT - Vzduchotechnika</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6. 3. 2018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J126</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113</v>
      </c>
      <c r="E97" s="197"/>
      <c r="F97" s="197"/>
      <c r="G97" s="197"/>
      <c r="H97" s="197"/>
      <c r="I97" s="198"/>
      <c r="J97" s="199">
        <f>J127</f>
        <v>0</v>
      </c>
      <c r="K97" s="195"/>
      <c r="L97" s="200"/>
      <c r="S97" s="9"/>
      <c r="T97" s="9"/>
      <c r="U97" s="9"/>
      <c r="V97" s="9"/>
      <c r="W97" s="9"/>
      <c r="X97" s="9"/>
      <c r="Y97" s="9"/>
      <c r="Z97" s="9"/>
      <c r="AA97" s="9"/>
      <c r="AB97" s="9"/>
      <c r="AC97" s="9"/>
      <c r="AD97" s="9"/>
      <c r="AE97" s="9"/>
    </row>
    <row r="98" s="10" customFormat="1" ht="19.92" customHeight="1">
      <c r="A98" s="10"/>
      <c r="B98" s="201"/>
      <c r="C98" s="202"/>
      <c r="D98" s="203" t="s">
        <v>839</v>
      </c>
      <c r="E98" s="204"/>
      <c r="F98" s="204"/>
      <c r="G98" s="204"/>
      <c r="H98" s="204"/>
      <c r="I98" s="205"/>
      <c r="J98" s="206">
        <f>J128</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115</v>
      </c>
      <c r="E99" s="204"/>
      <c r="F99" s="204"/>
      <c r="G99" s="204"/>
      <c r="H99" s="204"/>
      <c r="I99" s="205"/>
      <c r="J99" s="206">
        <f>J131</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117</v>
      </c>
      <c r="E100" s="204"/>
      <c r="F100" s="204"/>
      <c r="G100" s="204"/>
      <c r="H100" s="204"/>
      <c r="I100" s="205"/>
      <c r="J100" s="206">
        <f>J142</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119</v>
      </c>
      <c r="E101" s="204"/>
      <c r="F101" s="204"/>
      <c r="G101" s="204"/>
      <c r="H101" s="204"/>
      <c r="I101" s="205"/>
      <c r="J101" s="206">
        <f>J147</f>
        <v>0</v>
      </c>
      <c r="K101" s="202"/>
      <c r="L101" s="207"/>
      <c r="S101" s="10"/>
      <c r="T101" s="10"/>
      <c r="U101" s="10"/>
      <c r="V101" s="10"/>
      <c r="W101" s="10"/>
      <c r="X101" s="10"/>
      <c r="Y101" s="10"/>
      <c r="Z101" s="10"/>
      <c r="AA101" s="10"/>
      <c r="AB101" s="10"/>
      <c r="AC101" s="10"/>
      <c r="AD101" s="10"/>
      <c r="AE101" s="10"/>
    </row>
    <row r="102" s="9" customFormat="1" ht="24.96" customHeight="1">
      <c r="A102" s="9"/>
      <c r="B102" s="194"/>
      <c r="C102" s="195"/>
      <c r="D102" s="196" t="s">
        <v>120</v>
      </c>
      <c r="E102" s="197"/>
      <c r="F102" s="197"/>
      <c r="G102" s="197"/>
      <c r="H102" s="197"/>
      <c r="I102" s="198"/>
      <c r="J102" s="199">
        <f>J149</f>
        <v>0</v>
      </c>
      <c r="K102" s="195"/>
      <c r="L102" s="200"/>
      <c r="S102" s="9"/>
      <c r="T102" s="9"/>
      <c r="U102" s="9"/>
      <c r="V102" s="9"/>
      <c r="W102" s="9"/>
      <c r="X102" s="9"/>
      <c r="Y102" s="9"/>
      <c r="Z102" s="9"/>
      <c r="AA102" s="9"/>
      <c r="AB102" s="9"/>
      <c r="AC102" s="9"/>
      <c r="AD102" s="9"/>
      <c r="AE102" s="9"/>
    </row>
    <row r="103" s="10" customFormat="1" ht="19.92" customHeight="1">
      <c r="A103" s="10"/>
      <c r="B103" s="201"/>
      <c r="C103" s="202"/>
      <c r="D103" s="203" t="s">
        <v>1090</v>
      </c>
      <c r="E103" s="204"/>
      <c r="F103" s="204"/>
      <c r="G103" s="204"/>
      <c r="H103" s="204"/>
      <c r="I103" s="205"/>
      <c r="J103" s="206">
        <f>J150</f>
        <v>0</v>
      </c>
      <c r="K103" s="202"/>
      <c r="L103" s="207"/>
      <c r="S103" s="10"/>
      <c r="T103" s="10"/>
      <c r="U103" s="10"/>
      <c r="V103" s="10"/>
      <c r="W103" s="10"/>
      <c r="X103" s="10"/>
      <c r="Y103" s="10"/>
      <c r="Z103" s="10"/>
      <c r="AA103" s="10"/>
      <c r="AB103" s="10"/>
      <c r="AC103" s="10"/>
      <c r="AD103" s="10"/>
      <c r="AE103" s="10"/>
    </row>
    <row r="104" s="10" customFormat="1" ht="19.92" customHeight="1">
      <c r="A104" s="10"/>
      <c r="B104" s="201"/>
      <c r="C104" s="202"/>
      <c r="D104" s="203" t="s">
        <v>1091</v>
      </c>
      <c r="E104" s="204"/>
      <c r="F104" s="204"/>
      <c r="G104" s="204"/>
      <c r="H104" s="204"/>
      <c r="I104" s="205"/>
      <c r="J104" s="206">
        <f>J155</f>
        <v>0</v>
      </c>
      <c r="K104" s="202"/>
      <c r="L104" s="207"/>
      <c r="S104" s="10"/>
      <c r="T104" s="10"/>
      <c r="U104" s="10"/>
      <c r="V104" s="10"/>
      <c r="W104" s="10"/>
      <c r="X104" s="10"/>
      <c r="Y104" s="10"/>
      <c r="Z104" s="10"/>
      <c r="AA104" s="10"/>
      <c r="AB104" s="10"/>
      <c r="AC104" s="10"/>
      <c r="AD104" s="10"/>
      <c r="AE104" s="10"/>
    </row>
    <row r="105" s="10" customFormat="1" ht="19.92" customHeight="1">
      <c r="A105" s="10"/>
      <c r="B105" s="201"/>
      <c r="C105" s="202"/>
      <c r="D105" s="203" t="s">
        <v>1092</v>
      </c>
      <c r="E105" s="204"/>
      <c r="F105" s="204"/>
      <c r="G105" s="204"/>
      <c r="H105" s="204"/>
      <c r="I105" s="205"/>
      <c r="J105" s="206">
        <f>J206</f>
        <v>0</v>
      </c>
      <c r="K105" s="202"/>
      <c r="L105" s="207"/>
      <c r="S105" s="10"/>
      <c r="T105" s="10"/>
      <c r="U105" s="10"/>
      <c r="V105" s="10"/>
      <c r="W105" s="10"/>
      <c r="X105" s="10"/>
      <c r="Y105" s="10"/>
      <c r="Z105" s="10"/>
      <c r="AA105" s="10"/>
      <c r="AB105" s="10"/>
      <c r="AC105" s="10"/>
      <c r="AD105" s="10"/>
      <c r="AE105" s="10"/>
    </row>
    <row r="106" s="10" customFormat="1" ht="19.92" customHeight="1">
      <c r="A106" s="10"/>
      <c r="B106" s="201"/>
      <c r="C106" s="202"/>
      <c r="D106" s="203" t="s">
        <v>126</v>
      </c>
      <c r="E106" s="204"/>
      <c r="F106" s="204"/>
      <c r="G106" s="204"/>
      <c r="H106" s="204"/>
      <c r="I106" s="205"/>
      <c r="J106" s="206">
        <f>J211</f>
        <v>0</v>
      </c>
      <c r="K106" s="202"/>
      <c r="L106" s="207"/>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145"/>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184"/>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187"/>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128</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145"/>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15</v>
      </c>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25.5" customHeight="1">
      <c r="A116" s="39"/>
      <c r="B116" s="40"/>
      <c r="C116" s="41"/>
      <c r="D116" s="41"/>
      <c r="E116" s="188" t="str">
        <f>E7</f>
        <v>Zimní stadion - Stavební úpravy šaten Sokolov, č.p. 2527, k.ú. Sokolov - 2. etapa</v>
      </c>
      <c r="F116" s="33"/>
      <c r="G116" s="33"/>
      <c r="H116" s="33"/>
      <c r="I116" s="145"/>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106</v>
      </c>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E9</f>
        <v>VZT - Vzduchotechnika</v>
      </c>
      <c r="F118" s="41"/>
      <c r="G118" s="41"/>
      <c r="H118" s="41"/>
      <c r="I118" s="145"/>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19</v>
      </c>
      <c r="D120" s="41"/>
      <c r="E120" s="41"/>
      <c r="F120" s="28" t="str">
        <f>F12</f>
        <v>Sokolov</v>
      </c>
      <c r="G120" s="41"/>
      <c r="H120" s="41"/>
      <c r="I120" s="148" t="s">
        <v>21</v>
      </c>
      <c r="J120" s="80" t="str">
        <f>IF(J12="","",J12)</f>
        <v>6. 3. 2018</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145"/>
      <c r="J121" s="41"/>
      <c r="K121" s="41"/>
      <c r="L121" s="64"/>
      <c r="S121" s="39"/>
      <c r="T121" s="39"/>
      <c r="U121" s="39"/>
      <c r="V121" s="39"/>
      <c r="W121" s="39"/>
      <c r="X121" s="39"/>
      <c r="Y121" s="39"/>
      <c r="Z121" s="39"/>
      <c r="AA121" s="39"/>
      <c r="AB121" s="39"/>
      <c r="AC121" s="39"/>
      <c r="AD121" s="39"/>
      <c r="AE121" s="39"/>
    </row>
    <row r="122" s="2" customFormat="1" ht="27.9" customHeight="1">
      <c r="A122" s="39"/>
      <c r="B122" s="40"/>
      <c r="C122" s="33" t="s">
        <v>23</v>
      </c>
      <c r="D122" s="41"/>
      <c r="E122" s="41"/>
      <c r="F122" s="28" t="str">
        <f>E15</f>
        <v>Město Sokolov, Rokycanova 1929</v>
      </c>
      <c r="G122" s="41"/>
      <c r="H122" s="41"/>
      <c r="I122" s="148" t="s">
        <v>29</v>
      </c>
      <c r="J122" s="37" t="str">
        <f>E21</f>
        <v>Ing. Roman Gajdoš - G.Projekt</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27</v>
      </c>
      <c r="D123" s="41"/>
      <c r="E123" s="41"/>
      <c r="F123" s="28" t="str">
        <f>IF(E18="","",E18)</f>
        <v>Vyplň údaj</v>
      </c>
      <c r="G123" s="41"/>
      <c r="H123" s="41"/>
      <c r="I123" s="148" t="s">
        <v>33</v>
      </c>
      <c r="J123" s="37" t="str">
        <f>E24</f>
        <v xml:space="preserve"> </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145"/>
      <c r="J124" s="41"/>
      <c r="K124" s="41"/>
      <c r="L124" s="64"/>
      <c r="S124" s="39"/>
      <c r="T124" s="39"/>
      <c r="U124" s="39"/>
      <c r="V124" s="39"/>
      <c r="W124" s="39"/>
      <c r="X124" s="39"/>
      <c r="Y124" s="39"/>
      <c r="Z124" s="39"/>
      <c r="AA124" s="39"/>
      <c r="AB124" s="39"/>
      <c r="AC124" s="39"/>
      <c r="AD124" s="39"/>
      <c r="AE124" s="39"/>
    </row>
    <row r="125" s="11" customFormat="1" ht="29.28" customHeight="1">
      <c r="A125" s="208"/>
      <c r="B125" s="209"/>
      <c r="C125" s="210" t="s">
        <v>129</v>
      </c>
      <c r="D125" s="211" t="s">
        <v>62</v>
      </c>
      <c r="E125" s="211" t="s">
        <v>58</v>
      </c>
      <c r="F125" s="211" t="s">
        <v>59</v>
      </c>
      <c r="G125" s="211" t="s">
        <v>130</v>
      </c>
      <c r="H125" s="211" t="s">
        <v>131</v>
      </c>
      <c r="I125" s="212" t="s">
        <v>132</v>
      </c>
      <c r="J125" s="211" t="s">
        <v>110</v>
      </c>
      <c r="K125" s="213" t="s">
        <v>133</v>
      </c>
      <c r="L125" s="214"/>
      <c r="M125" s="101" t="s">
        <v>1</v>
      </c>
      <c r="N125" s="102" t="s">
        <v>41</v>
      </c>
      <c r="O125" s="102" t="s">
        <v>134</v>
      </c>
      <c r="P125" s="102" t="s">
        <v>135</v>
      </c>
      <c r="Q125" s="102" t="s">
        <v>136</v>
      </c>
      <c r="R125" s="102" t="s">
        <v>137</v>
      </c>
      <c r="S125" s="102" t="s">
        <v>138</v>
      </c>
      <c r="T125" s="103" t="s">
        <v>139</v>
      </c>
      <c r="U125" s="208"/>
      <c r="V125" s="208"/>
      <c r="W125" s="208"/>
      <c r="X125" s="208"/>
      <c r="Y125" s="208"/>
      <c r="Z125" s="208"/>
      <c r="AA125" s="208"/>
      <c r="AB125" s="208"/>
      <c r="AC125" s="208"/>
      <c r="AD125" s="208"/>
      <c r="AE125" s="208"/>
    </row>
    <row r="126" s="2" customFormat="1" ht="22.8" customHeight="1">
      <c r="A126" s="39"/>
      <c r="B126" s="40"/>
      <c r="C126" s="108" t="s">
        <v>140</v>
      </c>
      <c r="D126" s="41"/>
      <c r="E126" s="41"/>
      <c r="F126" s="41"/>
      <c r="G126" s="41"/>
      <c r="H126" s="41"/>
      <c r="I126" s="145"/>
      <c r="J126" s="215">
        <f>BK126</f>
        <v>0</v>
      </c>
      <c r="K126" s="41"/>
      <c r="L126" s="45"/>
      <c r="M126" s="104"/>
      <c r="N126" s="216"/>
      <c r="O126" s="105"/>
      <c r="P126" s="217">
        <f>P127+P149</f>
        <v>0</v>
      </c>
      <c r="Q126" s="105"/>
      <c r="R126" s="217">
        <f>R127+R149</f>
        <v>2.3421850000000002</v>
      </c>
      <c r="S126" s="105"/>
      <c r="T126" s="218">
        <f>T127+T149</f>
        <v>0</v>
      </c>
      <c r="U126" s="39"/>
      <c r="V126" s="39"/>
      <c r="W126" s="39"/>
      <c r="X126" s="39"/>
      <c r="Y126" s="39"/>
      <c r="Z126" s="39"/>
      <c r="AA126" s="39"/>
      <c r="AB126" s="39"/>
      <c r="AC126" s="39"/>
      <c r="AD126" s="39"/>
      <c r="AE126" s="39"/>
      <c r="AT126" s="18" t="s">
        <v>76</v>
      </c>
      <c r="AU126" s="18" t="s">
        <v>112</v>
      </c>
      <c r="BK126" s="219">
        <f>BK127+BK149</f>
        <v>0</v>
      </c>
    </row>
    <row r="127" s="12" customFormat="1" ht="25.92" customHeight="1">
      <c r="A127" s="12"/>
      <c r="B127" s="220"/>
      <c r="C127" s="221"/>
      <c r="D127" s="222" t="s">
        <v>76</v>
      </c>
      <c r="E127" s="223" t="s">
        <v>141</v>
      </c>
      <c r="F127" s="223" t="s">
        <v>142</v>
      </c>
      <c r="G127" s="221"/>
      <c r="H127" s="221"/>
      <c r="I127" s="224"/>
      <c r="J127" s="225">
        <f>BK127</f>
        <v>0</v>
      </c>
      <c r="K127" s="221"/>
      <c r="L127" s="226"/>
      <c r="M127" s="227"/>
      <c r="N127" s="228"/>
      <c r="O127" s="228"/>
      <c r="P127" s="229">
        <f>P128+P131+P142+P147</f>
        <v>0</v>
      </c>
      <c r="Q127" s="228"/>
      <c r="R127" s="229">
        <f>R128+R131+R142+R147</f>
        <v>0.91754499999999994</v>
      </c>
      <c r="S127" s="228"/>
      <c r="T127" s="230">
        <f>T128+T131+T142+T147</f>
        <v>0</v>
      </c>
      <c r="U127" s="12"/>
      <c r="V127" s="12"/>
      <c r="W127" s="12"/>
      <c r="X127" s="12"/>
      <c r="Y127" s="12"/>
      <c r="Z127" s="12"/>
      <c r="AA127" s="12"/>
      <c r="AB127" s="12"/>
      <c r="AC127" s="12"/>
      <c r="AD127" s="12"/>
      <c r="AE127" s="12"/>
      <c r="AR127" s="231" t="s">
        <v>85</v>
      </c>
      <c r="AT127" s="232" t="s">
        <v>76</v>
      </c>
      <c r="AU127" s="232" t="s">
        <v>77</v>
      </c>
      <c r="AY127" s="231" t="s">
        <v>143</v>
      </c>
      <c r="BK127" s="233">
        <f>BK128+BK131+BK142+BK147</f>
        <v>0</v>
      </c>
    </row>
    <row r="128" s="12" customFormat="1" ht="22.8" customHeight="1">
      <c r="A128" s="12"/>
      <c r="B128" s="220"/>
      <c r="C128" s="221"/>
      <c r="D128" s="222" t="s">
        <v>76</v>
      </c>
      <c r="E128" s="234" t="s">
        <v>85</v>
      </c>
      <c r="F128" s="234" t="s">
        <v>844</v>
      </c>
      <c r="G128" s="221"/>
      <c r="H128" s="221"/>
      <c r="I128" s="224"/>
      <c r="J128" s="235">
        <f>BK128</f>
        <v>0</v>
      </c>
      <c r="K128" s="221"/>
      <c r="L128" s="226"/>
      <c r="M128" s="227"/>
      <c r="N128" s="228"/>
      <c r="O128" s="228"/>
      <c r="P128" s="229">
        <f>SUM(P129:P130)</f>
        <v>0</v>
      </c>
      <c r="Q128" s="228"/>
      <c r="R128" s="229">
        <f>SUM(R129:R130)</f>
        <v>0</v>
      </c>
      <c r="S128" s="228"/>
      <c r="T128" s="230">
        <f>SUM(T129:T130)</f>
        <v>0</v>
      </c>
      <c r="U128" s="12"/>
      <c r="V128" s="12"/>
      <c r="W128" s="12"/>
      <c r="X128" s="12"/>
      <c r="Y128" s="12"/>
      <c r="Z128" s="12"/>
      <c r="AA128" s="12"/>
      <c r="AB128" s="12"/>
      <c r="AC128" s="12"/>
      <c r="AD128" s="12"/>
      <c r="AE128" s="12"/>
      <c r="AR128" s="231" t="s">
        <v>85</v>
      </c>
      <c r="AT128" s="232" t="s">
        <v>76</v>
      </c>
      <c r="AU128" s="232" t="s">
        <v>85</v>
      </c>
      <c r="AY128" s="231" t="s">
        <v>143</v>
      </c>
      <c r="BK128" s="233">
        <f>SUM(BK129:BK130)</f>
        <v>0</v>
      </c>
    </row>
    <row r="129" s="2" customFormat="1" ht="24" customHeight="1">
      <c r="A129" s="39"/>
      <c r="B129" s="40"/>
      <c r="C129" s="236" t="s">
        <v>85</v>
      </c>
      <c r="D129" s="236" t="s">
        <v>145</v>
      </c>
      <c r="E129" s="237" t="s">
        <v>1093</v>
      </c>
      <c r="F129" s="238" t="s">
        <v>1094</v>
      </c>
      <c r="G129" s="239" t="s">
        <v>206</v>
      </c>
      <c r="H129" s="240">
        <v>2.5</v>
      </c>
      <c r="I129" s="241"/>
      <c r="J129" s="240">
        <f>ROUND(I129*H129,2)</f>
        <v>0</v>
      </c>
      <c r="K129" s="238" t="s">
        <v>149</v>
      </c>
      <c r="L129" s="45"/>
      <c r="M129" s="242" t="s">
        <v>1</v>
      </c>
      <c r="N129" s="243" t="s">
        <v>42</v>
      </c>
      <c r="O129" s="92"/>
      <c r="P129" s="244">
        <f>O129*H129</f>
        <v>0</v>
      </c>
      <c r="Q129" s="244">
        <v>0</v>
      </c>
      <c r="R129" s="244">
        <f>Q129*H129</f>
        <v>0</v>
      </c>
      <c r="S129" s="244">
        <v>0</v>
      </c>
      <c r="T129" s="245">
        <f>S129*H129</f>
        <v>0</v>
      </c>
      <c r="U129" s="39"/>
      <c r="V129" s="39"/>
      <c r="W129" s="39"/>
      <c r="X129" s="39"/>
      <c r="Y129" s="39"/>
      <c r="Z129" s="39"/>
      <c r="AA129" s="39"/>
      <c r="AB129" s="39"/>
      <c r="AC129" s="39"/>
      <c r="AD129" s="39"/>
      <c r="AE129" s="39"/>
      <c r="AR129" s="246" t="s">
        <v>150</v>
      </c>
      <c r="AT129" s="246" t="s">
        <v>145</v>
      </c>
      <c r="AU129" s="246" t="s">
        <v>87</v>
      </c>
      <c r="AY129" s="18" t="s">
        <v>143</v>
      </c>
      <c r="BE129" s="247">
        <f>IF(N129="základní",J129,0)</f>
        <v>0</v>
      </c>
      <c r="BF129" s="247">
        <f>IF(N129="snížená",J129,0)</f>
        <v>0</v>
      </c>
      <c r="BG129" s="247">
        <f>IF(N129="zákl. přenesená",J129,0)</f>
        <v>0</v>
      </c>
      <c r="BH129" s="247">
        <f>IF(N129="sníž. přenesená",J129,0)</f>
        <v>0</v>
      </c>
      <c r="BI129" s="247">
        <f>IF(N129="nulová",J129,0)</f>
        <v>0</v>
      </c>
      <c r="BJ129" s="18" t="s">
        <v>85</v>
      </c>
      <c r="BK129" s="247">
        <f>ROUND(I129*H129,2)</f>
        <v>0</v>
      </c>
      <c r="BL129" s="18" t="s">
        <v>150</v>
      </c>
      <c r="BM129" s="246" t="s">
        <v>1095</v>
      </c>
    </row>
    <row r="130" s="14" customFormat="1">
      <c r="A130" s="14"/>
      <c r="B130" s="262"/>
      <c r="C130" s="263"/>
      <c r="D130" s="248" t="s">
        <v>154</v>
      </c>
      <c r="E130" s="264" t="s">
        <v>1</v>
      </c>
      <c r="F130" s="265" t="s">
        <v>1096</v>
      </c>
      <c r="G130" s="263"/>
      <c r="H130" s="266">
        <v>2.5</v>
      </c>
      <c r="I130" s="267"/>
      <c r="J130" s="263"/>
      <c r="K130" s="263"/>
      <c r="L130" s="268"/>
      <c r="M130" s="269"/>
      <c r="N130" s="270"/>
      <c r="O130" s="270"/>
      <c r="P130" s="270"/>
      <c r="Q130" s="270"/>
      <c r="R130" s="270"/>
      <c r="S130" s="270"/>
      <c r="T130" s="271"/>
      <c r="U130" s="14"/>
      <c r="V130" s="14"/>
      <c r="W130" s="14"/>
      <c r="X130" s="14"/>
      <c r="Y130" s="14"/>
      <c r="Z130" s="14"/>
      <c r="AA130" s="14"/>
      <c r="AB130" s="14"/>
      <c r="AC130" s="14"/>
      <c r="AD130" s="14"/>
      <c r="AE130" s="14"/>
      <c r="AT130" s="272" t="s">
        <v>154</v>
      </c>
      <c r="AU130" s="272" t="s">
        <v>87</v>
      </c>
      <c r="AV130" s="14" t="s">
        <v>87</v>
      </c>
      <c r="AW130" s="14" t="s">
        <v>32</v>
      </c>
      <c r="AX130" s="14" t="s">
        <v>85</v>
      </c>
      <c r="AY130" s="272" t="s">
        <v>143</v>
      </c>
    </row>
    <row r="131" s="12" customFormat="1" ht="22.8" customHeight="1">
      <c r="A131" s="12"/>
      <c r="B131" s="220"/>
      <c r="C131" s="221"/>
      <c r="D131" s="222" t="s">
        <v>76</v>
      </c>
      <c r="E131" s="234" t="s">
        <v>157</v>
      </c>
      <c r="F131" s="234" t="s">
        <v>158</v>
      </c>
      <c r="G131" s="221"/>
      <c r="H131" s="221"/>
      <c r="I131" s="224"/>
      <c r="J131" s="235">
        <f>BK131</f>
        <v>0</v>
      </c>
      <c r="K131" s="221"/>
      <c r="L131" s="226"/>
      <c r="M131" s="227"/>
      <c r="N131" s="228"/>
      <c r="O131" s="228"/>
      <c r="P131" s="229">
        <f>SUM(P132:P141)</f>
        <v>0</v>
      </c>
      <c r="Q131" s="228"/>
      <c r="R131" s="229">
        <f>SUM(R132:R141)</f>
        <v>0.91754499999999994</v>
      </c>
      <c r="S131" s="228"/>
      <c r="T131" s="230">
        <f>SUM(T132:T141)</f>
        <v>0</v>
      </c>
      <c r="U131" s="12"/>
      <c r="V131" s="12"/>
      <c r="W131" s="12"/>
      <c r="X131" s="12"/>
      <c r="Y131" s="12"/>
      <c r="Z131" s="12"/>
      <c r="AA131" s="12"/>
      <c r="AB131" s="12"/>
      <c r="AC131" s="12"/>
      <c r="AD131" s="12"/>
      <c r="AE131" s="12"/>
      <c r="AR131" s="231" t="s">
        <v>85</v>
      </c>
      <c r="AT131" s="232" t="s">
        <v>76</v>
      </c>
      <c r="AU131" s="232" t="s">
        <v>85</v>
      </c>
      <c r="AY131" s="231" t="s">
        <v>143</v>
      </c>
      <c r="BK131" s="233">
        <f>SUM(BK132:BK141)</f>
        <v>0</v>
      </c>
    </row>
    <row r="132" s="2" customFormat="1" ht="36" customHeight="1">
      <c r="A132" s="39"/>
      <c r="B132" s="40"/>
      <c r="C132" s="236" t="s">
        <v>87</v>
      </c>
      <c r="D132" s="236" t="s">
        <v>145</v>
      </c>
      <c r="E132" s="237" t="s">
        <v>1097</v>
      </c>
      <c r="F132" s="238" t="s">
        <v>1098</v>
      </c>
      <c r="G132" s="239" t="s">
        <v>171</v>
      </c>
      <c r="H132" s="240">
        <v>5</v>
      </c>
      <c r="I132" s="241"/>
      <c r="J132" s="240">
        <f>ROUND(I132*H132,2)</f>
        <v>0</v>
      </c>
      <c r="K132" s="238" t="s">
        <v>149</v>
      </c>
      <c r="L132" s="45"/>
      <c r="M132" s="242" t="s">
        <v>1</v>
      </c>
      <c r="N132" s="243" t="s">
        <v>42</v>
      </c>
      <c r="O132" s="92"/>
      <c r="P132" s="244">
        <f>O132*H132</f>
        <v>0</v>
      </c>
      <c r="Q132" s="244">
        <v>0.17488999999999999</v>
      </c>
      <c r="R132" s="244">
        <f>Q132*H132</f>
        <v>0.87444999999999995</v>
      </c>
      <c r="S132" s="244">
        <v>0</v>
      </c>
      <c r="T132" s="245">
        <f>S132*H132</f>
        <v>0</v>
      </c>
      <c r="U132" s="39"/>
      <c r="V132" s="39"/>
      <c r="W132" s="39"/>
      <c r="X132" s="39"/>
      <c r="Y132" s="39"/>
      <c r="Z132" s="39"/>
      <c r="AA132" s="39"/>
      <c r="AB132" s="39"/>
      <c r="AC132" s="39"/>
      <c r="AD132" s="39"/>
      <c r="AE132" s="39"/>
      <c r="AR132" s="246" t="s">
        <v>150</v>
      </c>
      <c r="AT132" s="246" t="s">
        <v>145</v>
      </c>
      <c r="AU132" s="246" t="s">
        <v>87</v>
      </c>
      <c r="AY132" s="18" t="s">
        <v>143</v>
      </c>
      <c r="BE132" s="247">
        <f>IF(N132="základní",J132,0)</f>
        <v>0</v>
      </c>
      <c r="BF132" s="247">
        <f>IF(N132="snížená",J132,0)</f>
        <v>0</v>
      </c>
      <c r="BG132" s="247">
        <f>IF(N132="zákl. přenesená",J132,0)</f>
        <v>0</v>
      </c>
      <c r="BH132" s="247">
        <f>IF(N132="sníž. přenesená",J132,0)</f>
        <v>0</v>
      </c>
      <c r="BI132" s="247">
        <f>IF(N132="nulová",J132,0)</f>
        <v>0</v>
      </c>
      <c r="BJ132" s="18" t="s">
        <v>85</v>
      </c>
      <c r="BK132" s="247">
        <f>ROUND(I132*H132,2)</f>
        <v>0</v>
      </c>
      <c r="BL132" s="18" t="s">
        <v>150</v>
      </c>
      <c r="BM132" s="246" t="s">
        <v>1099</v>
      </c>
    </row>
    <row r="133" s="2" customFormat="1" ht="36" customHeight="1">
      <c r="A133" s="39"/>
      <c r="B133" s="40"/>
      <c r="C133" s="295" t="s">
        <v>157</v>
      </c>
      <c r="D133" s="295" t="s">
        <v>300</v>
      </c>
      <c r="E133" s="296" t="s">
        <v>1100</v>
      </c>
      <c r="F133" s="297" t="s">
        <v>1101</v>
      </c>
      <c r="G133" s="298" t="s">
        <v>171</v>
      </c>
      <c r="H133" s="299">
        <v>5</v>
      </c>
      <c r="I133" s="300"/>
      <c r="J133" s="299">
        <f>ROUND(I133*H133,2)</f>
        <v>0</v>
      </c>
      <c r="K133" s="297" t="s">
        <v>149</v>
      </c>
      <c r="L133" s="301"/>
      <c r="M133" s="302" t="s">
        <v>1</v>
      </c>
      <c r="N133" s="303" t="s">
        <v>42</v>
      </c>
      <c r="O133" s="92"/>
      <c r="P133" s="244">
        <f>O133*H133</f>
        <v>0</v>
      </c>
      <c r="Q133" s="244">
        <v>0.0051999999999999998</v>
      </c>
      <c r="R133" s="244">
        <f>Q133*H133</f>
        <v>0.025999999999999999</v>
      </c>
      <c r="S133" s="244">
        <v>0</v>
      </c>
      <c r="T133" s="245">
        <f>S133*H133</f>
        <v>0</v>
      </c>
      <c r="U133" s="39"/>
      <c r="V133" s="39"/>
      <c r="W133" s="39"/>
      <c r="X133" s="39"/>
      <c r="Y133" s="39"/>
      <c r="Z133" s="39"/>
      <c r="AA133" s="39"/>
      <c r="AB133" s="39"/>
      <c r="AC133" s="39"/>
      <c r="AD133" s="39"/>
      <c r="AE133" s="39"/>
      <c r="AR133" s="246" t="s">
        <v>203</v>
      </c>
      <c r="AT133" s="246" t="s">
        <v>300</v>
      </c>
      <c r="AU133" s="246" t="s">
        <v>87</v>
      </c>
      <c r="AY133" s="18" t="s">
        <v>143</v>
      </c>
      <c r="BE133" s="247">
        <f>IF(N133="základní",J133,0)</f>
        <v>0</v>
      </c>
      <c r="BF133" s="247">
        <f>IF(N133="snížená",J133,0)</f>
        <v>0</v>
      </c>
      <c r="BG133" s="247">
        <f>IF(N133="zákl. přenesená",J133,0)</f>
        <v>0</v>
      </c>
      <c r="BH133" s="247">
        <f>IF(N133="sníž. přenesená",J133,0)</f>
        <v>0</v>
      </c>
      <c r="BI133" s="247">
        <f>IF(N133="nulová",J133,0)</f>
        <v>0</v>
      </c>
      <c r="BJ133" s="18" t="s">
        <v>85</v>
      </c>
      <c r="BK133" s="247">
        <f>ROUND(I133*H133,2)</f>
        <v>0</v>
      </c>
      <c r="BL133" s="18" t="s">
        <v>150</v>
      </c>
      <c r="BM133" s="246" t="s">
        <v>1102</v>
      </c>
    </row>
    <row r="134" s="2" customFormat="1" ht="24" customHeight="1">
      <c r="A134" s="39"/>
      <c r="B134" s="40"/>
      <c r="C134" s="236" t="s">
        <v>150</v>
      </c>
      <c r="D134" s="236" t="s">
        <v>145</v>
      </c>
      <c r="E134" s="237" t="s">
        <v>1103</v>
      </c>
      <c r="F134" s="238" t="s">
        <v>1104</v>
      </c>
      <c r="G134" s="239" t="s">
        <v>206</v>
      </c>
      <c r="H134" s="240">
        <v>6.5</v>
      </c>
      <c r="I134" s="241"/>
      <c r="J134" s="240">
        <f>ROUND(I134*H134,2)</f>
        <v>0</v>
      </c>
      <c r="K134" s="238" t="s">
        <v>149</v>
      </c>
      <c r="L134" s="45"/>
      <c r="M134" s="242" t="s">
        <v>1</v>
      </c>
      <c r="N134" s="243" t="s">
        <v>42</v>
      </c>
      <c r="O134" s="92"/>
      <c r="P134" s="244">
        <f>O134*H134</f>
        <v>0</v>
      </c>
      <c r="Q134" s="244">
        <v>0</v>
      </c>
      <c r="R134" s="244">
        <f>Q134*H134</f>
        <v>0</v>
      </c>
      <c r="S134" s="244">
        <v>0</v>
      </c>
      <c r="T134" s="245">
        <f>S134*H134</f>
        <v>0</v>
      </c>
      <c r="U134" s="39"/>
      <c r="V134" s="39"/>
      <c r="W134" s="39"/>
      <c r="X134" s="39"/>
      <c r="Y134" s="39"/>
      <c r="Z134" s="39"/>
      <c r="AA134" s="39"/>
      <c r="AB134" s="39"/>
      <c r="AC134" s="39"/>
      <c r="AD134" s="39"/>
      <c r="AE134" s="39"/>
      <c r="AR134" s="246" t="s">
        <v>150</v>
      </c>
      <c r="AT134" s="246" t="s">
        <v>145</v>
      </c>
      <c r="AU134" s="246" t="s">
        <v>87</v>
      </c>
      <c r="AY134" s="18" t="s">
        <v>143</v>
      </c>
      <c r="BE134" s="247">
        <f>IF(N134="základní",J134,0)</f>
        <v>0</v>
      </c>
      <c r="BF134" s="247">
        <f>IF(N134="snížená",J134,0)</f>
        <v>0</v>
      </c>
      <c r="BG134" s="247">
        <f>IF(N134="zákl. přenesená",J134,0)</f>
        <v>0</v>
      </c>
      <c r="BH134" s="247">
        <f>IF(N134="sníž. přenesená",J134,0)</f>
        <v>0</v>
      </c>
      <c r="BI134" s="247">
        <f>IF(N134="nulová",J134,0)</f>
        <v>0</v>
      </c>
      <c r="BJ134" s="18" t="s">
        <v>85</v>
      </c>
      <c r="BK134" s="247">
        <f>ROUND(I134*H134,2)</f>
        <v>0</v>
      </c>
      <c r="BL134" s="18" t="s">
        <v>150</v>
      </c>
      <c r="BM134" s="246" t="s">
        <v>1105</v>
      </c>
    </row>
    <row r="135" s="14" customFormat="1">
      <c r="A135" s="14"/>
      <c r="B135" s="262"/>
      <c r="C135" s="263"/>
      <c r="D135" s="248" t="s">
        <v>154</v>
      </c>
      <c r="E135" s="264" t="s">
        <v>1</v>
      </c>
      <c r="F135" s="265" t="s">
        <v>1106</v>
      </c>
      <c r="G135" s="263"/>
      <c r="H135" s="266">
        <v>6.5</v>
      </c>
      <c r="I135" s="267"/>
      <c r="J135" s="263"/>
      <c r="K135" s="263"/>
      <c r="L135" s="268"/>
      <c r="M135" s="269"/>
      <c r="N135" s="270"/>
      <c r="O135" s="270"/>
      <c r="P135" s="270"/>
      <c r="Q135" s="270"/>
      <c r="R135" s="270"/>
      <c r="S135" s="270"/>
      <c r="T135" s="271"/>
      <c r="U135" s="14"/>
      <c r="V135" s="14"/>
      <c r="W135" s="14"/>
      <c r="X135" s="14"/>
      <c r="Y135" s="14"/>
      <c r="Z135" s="14"/>
      <c r="AA135" s="14"/>
      <c r="AB135" s="14"/>
      <c r="AC135" s="14"/>
      <c r="AD135" s="14"/>
      <c r="AE135" s="14"/>
      <c r="AT135" s="272" t="s">
        <v>154</v>
      </c>
      <c r="AU135" s="272" t="s">
        <v>87</v>
      </c>
      <c r="AV135" s="14" t="s">
        <v>87</v>
      </c>
      <c r="AW135" s="14" t="s">
        <v>32</v>
      </c>
      <c r="AX135" s="14" t="s">
        <v>85</v>
      </c>
      <c r="AY135" s="272" t="s">
        <v>143</v>
      </c>
    </row>
    <row r="136" s="2" customFormat="1" ht="24" customHeight="1">
      <c r="A136" s="39"/>
      <c r="B136" s="40"/>
      <c r="C136" s="295" t="s">
        <v>181</v>
      </c>
      <c r="D136" s="295" t="s">
        <v>300</v>
      </c>
      <c r="E136" s="296" t="s">
        <v>1107</v>
      </c>
      <c r="F136" s="297" t="s">
        <v>1108</v>
      </c>
      <c r="G136" s="298" t="s">
        <v>206</v>
      </c>
      <c r="H136" s="299">
        <v>6.5</v>
      </c>
      <c r="I136" s="300"/>
      <c r="J136" s="299">
        <f>ROUND(I136*H136,2)</f>
        <v>0</v>
      </c>
      <c r="K136" s="297" t="s">
        <v>149</v>
      </c>
      <c r="L136" s="301"/>
      <c r="M136" s="302" t="s">
        <v>1</v>
      </c>
      <c r="N136" s="303" t="s">
        <v>42</v>
      </c>
      <c r="O136" s="92"/>
      <c r="P136" s="244">
        <f>O136*H136</f>
        <v>0</v>
      </c>
      <c r="Q136" s="244">
        <v>0.00248</v>
      </c>
      <c r="R136" s="244">
        <f>Q136*H136</f>
        <v>0.016119999999999999</v>
      </c>
      <c r="S136" s="244">
        <v>0</v>
      </c>
      <c r="T136" s="245">
        <f>S136*H136</f>
        <v>0</v>
      </c>
      <c r="U136" s="39"/>
      <c r="V136" s="39"/>
      <c r="W136" s="39"/>
      <c r="X136" s="39"/>
      <c r="Y136" s="39"/>
      <c r="Z136" s="39"/>
      <c r="AA136" s="39"/>
      <c r="AB136" s="39"/>
      <c r="AC136" s="39"/>
      <c r="AD136" s="39"/>
      <c r="AE136" s="39"/>
      <c r="AR136" s="246" t="s">
        <v>203</v>
      </c>
      <c r="AT136" s="246" t="s">
        <v>300</v>
      </c>
      <c r="AU136" s="246" t="s">
        <v>87</v>
      </c>
      <c r="AY136" s="18" t="s">
        <v>143</v>
      </c>
      <c r="BE136" s="247">
        <f>IF(N136="základní",J136,0)</f>
        <v>0</v>
      </c>
      <c r="BF136" s="247">
        <f>IF(N136="snížená",J136,0)</f>
        <v>0</v>
      </c>
      <c r="BG136" s="247">
        <f>IF(N136="zákl. přenesená",J136,0)</f>
        <v>0</v>
      </c>
      <c r="BH136" s="247">
        <f>IF(N136="sníž. přenesená",J136,0)</f>
        <v>0</v>
      </c>
      <c r="BI136" s="247">
        <f>IF(N136="nulová",J136,0)</f>
        <v>0</v>
      </c>
      <c r="BJ136" s="18" t="s">
        <v>85</v>
      </c>
      <c r="BK136" s="247">
        <f>ROUND(I136*H136,2)</f>
        <v>0</v>
      </c>
      <c r="BL136" s="18" t="s">
        <v>150</v>
      </c>
      <c r="BM136" s="246" t="s">
        <v>1109</v>
      </c>
    </row>
    <row r="137" s="2" customFormat="1" ht="24" customHeight="1">
      <c r="A137" s="39"/>
      <c r="B137" s="40"/>
      <c r="C137" s="236" t="s">
        <v>190</v>
      </c>
      <c r="D137" s="236" t="s">
        <v>145</v>
      </c>
      <c r="E137" s="237" t="s">
        <v>1110</v>
      </c>
      <c r="F137" s="238" t="s">
        <v>1111</v>
      </c>
      <c r="G137" s="239" t="s">
        <v>206</v>
      </c>
      <c r="H137" s="240">
        <v>19.5</v>
      </c>
      <c r="I137" s="241"/>
      <c r="J137" s="240">
        <f>ROUND(I137*H137,2)</f>
        <v>0</v>
      </c>
      <c r="K137" s="238" t="s">
        <v>149</v>
      </c>
      <c r="L137" s="45"/>
      <c r="M137" s="242" t="s">
        <v>1</v>
      </c>
      <c r="N137" s="243" t="s">
        <v>42</v>
      </c>
      <c r="O137" s="92"/>
      <c r="P137" s="244">
        <f>O137*H137</f>
        <v>0</v>
      </c>
      <c r="Q137" s="244">
        <v>0</v>
      </c>
      <c r="R137" s="244">
        <f>Q137*H137</f>
        <v>0</v>
      </c>
      <c r="S137" s="244">
        <v>0</v>
      </c>
      <c r="T137" s="245">
        <f>S137*H137</f>
        <v>0</v>
      </c>
      <c r="U137" s="39"/>
      <c r="V137" s="39"/>
      <c r="W137" s="39"/>
      <c r="X137" s="39"/>
      <c r="Y137" s="39"/>
      <c r="Z137" s="39"/>
      <c r="AA137" s="39"/>
      <c r="AB137" s="39"/>
      <c r="AC137" s="39"/>
      <c r="AD137" s="39"/>
      <c r="AE137" s="39"/>
      <c r="AR137" s="246" t="s">
        <v>150</v>
      </c>
      <c r="AT137" s="246" t="s">
        <v>145</v>
      </c>
      <c r="AU137" s="246" t="s">
        <v>87</v>
      </c>
      <c r="AY137" s="18" t="s">
        <v>143</v>
      </c>
      <c r="BE137" s="247">
        <f>IF(N137="základní",J137,0)</f>
        <v>0</v>
      </c>
      <c r="BF137" s="247">
        <f>IF(N137="snížená",J137,0)</f>
        <v>0</v>
      </c>
      <c r="BG137" s="247">
        <f>IF(N137="zákl. přenesená",J137,0)</f>
        <v>0</v>
      </c>
      <c r="BH137" s="247">
        <f>IF(N137="sníž. přenesená",J137,0)</f>
        <v>0</v>
      </c>
      <c r="BI137" s="247">
        <f>IF(N137="nulová",J137,0)</f>
        <v>0</v>
      </c>
      <c r="BJ137" s="18" t="s">
        <v>85</v>
      </c>
      <c r="BK137" s="247">
        <f>ROUND(I137*H137,2)</f>
        <v>0</v>
      </c>
      <c r="BL137" s="18" t="s">
        <v>150</v>
      </c>
      <c r="BM137" s="246" t="s">
        <v>1112</v>
      </c>
    </row>
    <row r="138" s="14" customFormat="1">
      <c r="A138" s="14"/>
      <c r="B138" s="262"/>
      <c r="C138" s="263"/>
      <c r="D138" s="248" t="s">
        <v>154</v>
      </c>
      <c r="E138" s="264" t="s">
        <v>1</v>
      </c>
      <c r="F138" s="265" t="s">
        <v>1113</v>
      </c>
      <c r="G138" s="263"/>
      <c r="H138" s="266">
        <v>19.5</v>
      </c>
      <c r="I138" s="267"/>
      <c r="J138" s="263"/>
      <c r="K138" s="263"/>
      <c r="L138" s="268"/>
      <c r="M138" s="269"/>
      <c r="N138" s="270"/>
      <c r="O138" s="270"/>
      <c r="P138" s="270"/>
      <c r="Q138" s="270"/>
      <c r="R138" s="270"/>
      <c r="S138" s="270"/>
      <c r="T138" s="271"/>
      <c r="U138" s="14"/>
      <c r="V138" s="14"/>
      <c r="W138" s="14"/>
      <c r="X138" s="14"/>
      <c r="Y138" s="14"/>
      <c r="Z138" s="14"/>
      <c r="AA138" s="14"/>
      <c r="AB138" s="14"/>
      <c r="AC138" s="14"/>
      <c r="AD138" s="14"/>
      <c r="AE138" s="14"/>
      <c r="AT138" s="272" t="s">
        <v>154</v>
      </c>
      <c r="AU138" s="272" t="s">
        <v>87</v>
      </c>
      <c r="AV138" s="14" t="s">
        <v>87</v>
      </c>
      <c r="AW138" s="14" t="s">
        <v>32</v>
      </c>
      <c r="AX138" s="14" t="s">
        <v>85</v>
      </c>
      <c r="AY138" s="272" t="s">
        <v>143</v>
      </c>
    </row>
    <row r="139" s="2" customFormat="1" ht="24" customHeight="1">
      <c r="A139" s="39"/>
      <c r="B139" s="40"/>
      <c r="C139" s="236" t="s">
        <v>198</v>
      </c>
      <c r="D139" s="236" t="s">
        <v>145</v>
      </c>
      <c r="E139" s="237" t="s">
        <v>1114</v>
      </c>
      <c r="F139" s="238" t="s">
        <v>1115</v>
      </c>
      <c r="G139" s="239" t="s">
        <v>206</v>
      </c>
      <c r="H139" s="240">
        <v>19.5</v>
      </c>
      <c r="I139" s="241"/>
      <c r="J139" s="240">
        <f>ROUND(I139*H139,2)</f>
        <v>0</v>
      </c>
      <c r="K139" s="238" t="s">
        <v>149</v>
      </c>
      <c r="L139" s="45"/>
      <c r="M139" s="242" t="s">
        <v>1</v>
      </c>
      <c r="N139" s="243" t="s">
        <v>42</v>
      </c>
      <c r="O139" s="92"/>
      <c r="P139" s="244">
        <f>O139*H139</f>
        <v>0</v>
      </c>
      <c r="Q139" s="244">
        <v>0</v>
      </c>
      <c r="R139" s="244">
        <f>Q139*H139</f>
        <v>0</v>
      </c>
      <c r="S139" s="244">
        <v>0</v>
      </c>
      <c r="T139" s="245">
        <f>S139*H139</f>
        <v>0</v>
      </c>
      <c r="U139" s="39"/>
      <c r="V139" s="39"/>
      <c r="W139" s="39"/>
      <c r="X139" s="39"/>
      <c r="Y139" s="39"/>
      <c r="Z139" s="39"/>
      <c r="AA139" s="39"/>
      <c r="AB139" s="39"/>
      <c r="AC139" s="39"/>
      <c r="AD139" s="39"/>
      <c r="AE139" s="39"/>
      <c r="AR139" s="246" t="s">
        <v>150</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150</v>
      </c>
      <c r="BM139" s="246" t="s">
        <v>1116</v>
      </c>
    </row>
    <row r="140" s="2" customFormat="1" ht="16.5" customHeight="1">
      <c r="A140" s="39"/>
      <c r="B140" s="40"/>
      <c r="C140" s="295" t="s">
        <v>203</v>
      </c>
      <c r="D140" s="295" t="s">
        <v>300</v>
      </c>
      <c r="E140" s="296" t="s">
        <v>1117</v>
      </c>
      <c r="F140" s="297" t="s">
        <v>1118</v>
      </c>
      <c r="G140" s="298" t="s">
        <v>206</v>
      </c>
      <c r="H140" s="299">
        <v>19.5</v>
      </c>
      <c r="I140" s="300"/>
      <c r="J140" s="299">
        <f>ROUND(I140*H140,2)</f>
        <v>0</v>
      </c>
      <c r="K140" s="297" t="s">
        <v>149</v>
      </c>
      <c r="L140" s="301"/>
      <c r="M140" s="302" t="s">
        <v>1</v>
      </c>
      <c r="N140" s="303" t="s">
        <v>42</v>
      </c>
      <c r="O140" s="92"/>
      <c r="P140" s="244">
        <f>O140*H140</f>
        <v>0</v>
      </c>
      <c r="Q140" s="244">
        <v>5.0000000000000002E-05</v>
      </c>
      <c r="R140" s="244">
        <f>Q140*H140</f>
        <v>0.00097500000000000006</v>
      </c>
      <c r="S140" s="244">
        <v>0</v>
      </c>
      <c r="T140" s="245">
        <f>S140*H140</f>
        <v>0</v>
      </c>
      <c r="U140" s="39"/>
      <c r="V140" s="39"/>
      <c r="W140" s="39"/>
      <c r="X140" s="39"/>
      <c r="Y140" s="39"/>
      <c r="Z140" s="39"/>
      <c r="AA140" s="39"/>
      <c r="AB140" s="39"/>
      <c r="AC140" s="39"/>
      <c r="AD140" s="39"/>
      <c r="AE140" s="39"/>
      <c r="AR140" s="246" t="s">
        <v>203</v>
      </c>
      <c r="AT140" s="246" t="s">
        <v>300</v>
      </c>
      <c r="AU140" s="246" t="s">
        <v>87</v>
      </c>
      <c r="AY140" s="18" t="s">
        <v>143</v>
      </c>
      <c r="BE140" s="247">
        <f>IF(N140="základní",J140,0)</f>
        <v>0</v>
      </c>
      <c r="BF140" s="247">
        <f>IF(N140="snížená",J140,0)</f>
        <v>0</v>
      </c>
      <c r="BG140" s="247">
        <f>IF(N140="zákl. přenesená",J140,0)</f>
        <v>0</v>
      </c>
      <c r="BH140" s="247">
        <f>IF(N140="sníž. přenesená",J140,0)</f>
        <v>0</v>
      </c>
      <c r="BI140" s="247">
        <f>IF(N140="nulová",J140,0)</f>
        <v>0</v>
      </c>
      <c r="BJ140" s="18" t="s">
        <v>85</v>
      </c>
      <c r="BK140" s="247">
        <f>ROUND(I140*H140,2)</f>
        <v>0</v>
      </c>
      <c r="BL140" s="18" t="s">
        <v>150</v>
      </c>
      <c r="BM140" s="246" t="s">
        <v>1119</v>
      </c>
    </row>
    <row r="141" s="2" customFormat="1" ht="24" customHeight="1">
      <c r="A141" s="39"/>
      <c r="B141" s="40"/>
      <c r="C141" s="236" t="s">
        <v>214</v>
      </c>
      <c r="D141" s="236" t="s">
        <v>145</v>
      </c>
      <c r="E141" s="237" t="s">
        <v>1120</v>
      </c>
      <c r="F141" s="238" t="s">
        <v>1121</v>
      </c>
      <c r="G141" s="239" t="s">
        <v>171</v>
      </c>
      <c r="H141" s="240">
        <v>1</v>
      </c>
      <c r="I141" s="241"/>
      <c r="J141" s="240">
        <f>ROUND(I141*H141,2)</f>
        <v>0</v>
      </c>
      <c r="K141" s="238" t="s">
        <v>433</v>
      </c>
      <c r="L141" s="45"/>
      <c r="M141" s="242" t="s">
        <v>1</v>
      </c>
      <c r="N141" s="243" t="s">
        <v>42</v>
      </c>
      <c r="O141" s="92"/>
      <c r="P141" s="244">
        <f>O141*H141</f>
        <v>0</v>
      </c>
      <c r="Q141" s="244">
        <v>0</v>
      </c>
      <c r="R141" s="244">
        <f>Q141*H141</f>
        <v>0</v>
      </c>
      <c r="S141" s="244">
        <v>0</v>
      </c>
      <c r="T141" s="245">
        <f>S141*H141</f>
        <v>0</v>
      </c>
      <c r="U141" s="39"/>
      <c r="V141" s="39"/>
      <c r="W141" s="39"/>
      <c r="X141" s="39"/>
      <c r="Y141" s="39"/>
      <c r="Z141" s="39"/>
      <c r="AA141" s="39"/>
      <c r="AB141" s="39"/>
      <c r="AC141" s="39"/>
      <c r="AD141" s="39"/>
      <c r="AE141" s="39"/>
      <c r="AR141" s="246" t="s">
        <v>150</v>
      </c>
      <c r="AT141" s="246" t="s">
        <v>145</v>
      </c>
      <c r="AU141" s="246" t="s">
        <v>87</v>
      </c>
      <c r="AY141" s="18" t="s">
        <v>143</v>
      </c>
      <c r="BE141" s="247">
        <f>IF(N141="základní",J141,0)</f>
        <v>0</v>
      </c>
      <c r="BF141" s="247">
        <f>IF(N141="snížená",J141,0)</f>
        <v>0</v>
      </c>
      <c r="BG141" s="247">
        <f>IF(N141="zákl. přenesená",J141,0)</f>
        <v>0</v>
      </c>
      <c r="BH141" s="247">
        <f>IF(N141="sníž. přenesená",J141,0)</f>
        <v>0</v>
      </c>
      <c r="BI141" s="247">
        <f>IF(N141="nulová",J141,0)</f>
        <v>0</v>
      </c>
      <c r="BJ141" s="18" t="s">
        <v>85</v>
      </c>
      <c r="BK141" s="247">
        <f>ROUND(I141*H141,2)</f>
        <v>0</v>
      </c>
      <c r="BL141" s="18" t="s">
        <v>150</v>
      </c>
      <c r="BM141" s="246" t="s">
        <v>1122</v>
      </c>
    </row>
    <row r="142" s="12" customFormat="1" ht="22.8" customHeight="1">
      <c r="A142" s="12"/>
      <c r="B142" s="220"/>
      <c r="C142" s="221"/>
      <c r="D142" s="222" t="s">
        <v>76</v>
      </c>
      <c r="E142" s="234" t="s">
        <v>214</v>
      </c>
      <c r="F142" s="234" t="s">
        <v>324</v>
      </c>
      <c r="G142" s="221"/>
      <c r="H142" s="221"/>
      <c r="I142" s="224"/>
      <c r="J142" s="235">
        <f>BK142</f>
        <v>0</v>
      </c>
      <c r="K142" s="221"/>
      <c r="L142" s="226"/>
      <c r="M142" s="227"/>
      <c r="N142" s="228"/>
      <c r="O142" s="228"/>
      <c r="P142" s="229">
        <f>SUM(P143:P146)</f>
        <v>0</v>
      </c>
      <c r="Q142" s="228"/>
      <c r="R142" s="229">
        <f>SUM(R143:R146)</f>
        <v>0</v>
      </c>
      <c r="S142" s="228"/>
      <c r="T142" s="230">
        <f>SUM(T143:T146)</f>
        <v>0</v>
      </c>
      <c r="U142" s="12"/>
      <c r="V142" s="12"/>
      <c r="W142" s="12"/>
      <c r="X142" s="12"/>
      <c r="Y142" s="12"/>
      <c r="Z142" s="12"/>
      <c r="AA142" s="12"/>
      <c r="AB142" s="12"/>
      <c r="AC142" s="12"/>
      <c r="AD142" s="12"/>
      <c r="AE142" s="12"/>
      <c r="AR142" s="231" t="s">
        <v>85</v>
      </c>
      <c r="AT142" s="232" t="s">
        <v>76</v>
      </c>
      <c r="AU142" s="232" t="s">
        <v>85</v>
      </c>
      <c r="AY142" s="231" t="s">
        <v>143</v>
      </c>
      <c r="BK142" s="233">
        <f>SUM(BK143:BK146)</f>
        <v>0</v>
      </c>
    </row>
    <row r="143" s="2" customFormat="1" ht="48" customHeight="1">
      <c r="A143" s="39"/>
      <c r="B143" s="40"/>
      <c r="C143" s="236" t="s">
        <v>220</v>
      </c>
      <c r="D143" s="236" t="s">
        <v>145</v>
      </c>
      <c r="E143" s="237" t="s">
        <v>1123</v>
      </c>
      <c r="F143" s="238" t="s">
        <v>1124</v>
      </c>
      <c r="G143" s="239" t="s">
        <v>184</v>
      </c>
      <c r="H143" s="240">
        <v>15</v>
      </c>
      <c r="I143" s="241"/>
      <c r="J143" s="240">
        <f>ROUND(I143*H143,2)</f>
        <v>0</v>
      </c>
      <c r="K143" s="238" t="s">
        <v>149</v>
      </c>
      <c r="L143" s="45"/>
      <c r="M143" s="242" t="s">
        <v>1</v>
      </c>
      <c r="N143" s="243" t="s">
        <v>42</v>
      </c>
      <c r="O143" s="92"/>
      <c r="P143" s="244">
        <f>O143*H143</f>
        <v>0</v>
      </c>
      <c r="Q143" s="244">
        <v>0</v>
      </c>
      <c r="R143" s="244">
        <f>Q143*H143</f>
        <v>0</v>
      </c>
      <c r="S143" s="244">
        <v>0</v>
      </c>
      <c r="T143" s="245">
        <f>S143*H143</f>
        <v>0</v>
      </c>
      <c r="U143" s="39"/>
      <c r="V143" s="39"/>
      <c r="W143" s="39"/>
      <c r="X143" s="39"/>
      <c r="Y143" s="39"/>
      <c r="Z143" s="39"/>
      <c r="AA143" s="39"/>
      <c r="AB143" s="39"/>
      <c r="AC143" s="39"/>
      <c r="AD143" s="39"/>
      <c r="AE143" s="39"/>
      <c r="AR143" s="246" t="s">
        <v>150</v>
      </c>
      <c r="AT143" s="246" t="s">
        <v>145</v>
      </c>
      <c r="AU143" s="246" t="s">
        <v>87</v>
      </c>
      <c r="AY143" s="18" t="s">
        <v>143</v>
      </c>
      <c r="BE143" s="247">
        <f>IF(N143="základní",J143,0)</f>
        <v>0</v>
      </c>
      <c r="BF143" s="247">
        <f>IF(N143="snížená",J143,0)</f>
        <v>0</v>
      </c>
      <c r="BG143" s="247">
        <f>IF(N143="zákl. přenesená",J143,0)</f>
        <v>0</v>
      </c>
      <c r="BH143" s="247">
        <f>IF(N143="sníž. přenesená",J143,0)</f>
        <v>0</v>
      </c>
      <c r="BI143" s="247">
        <f>IF(N143="nulová",J143,0)</f>
        <v>0</v>
      </c>
      <c r="BJ143" s="18" t="s">
        <v>85</v>
      </c>
      <c r="BK143" s="247">
        <f>ROUND(I143*H143,2)</f>
        <v>0</v>
      </c>
      <c r="BL143" s="18" t="s">
        <v>150</v>
      </c>
      <c r="BM143" s="246" t="s">
        <v>1125</v>
      </c>
    </row>
    <row r="144" s="2" customFormat="1" ht="48" customHeight="1">
      <c r="A144" s="39"/>
      <c r="B144" s="40"/>
      <c r="C144" s="236" t="s">
        <v>233</v>
      </c>
      <c r="D144" s="236" t="s">
        <v>145</v>
      </c>
      <c r="E144" s="237" t="s">
        <v>1126</v>
      </c>
      <c r="F144" s="238" t="s">
        <v>1127</v>
      </c>
      <c r="G144" s="239" t="s">
        <v>184</v>
      </c>
      <c r="H144" s="240">
        <v>450</v>
      </c>
      <c r="I144" s="241"/>
      <c r="J144" s="240">
        <f>ROUND(I144*H144,2)</f>
        <v>0</v>
      </c>
      <c r="K144" s="238" t="s">
        <v>149</v>
      </c>
      <c r="L144" s="45"/>
      <c r="M144" s="242" t="s">
        <v>1</v>
      </c>
      <c r="N144" s="243" t="s">
        <v>42</v>
      </c>
      <c r="O144" s="92"/>
      <c r="P144" s="244">
        <f>O144*H144</f>
        <v>0</v>
      </c>
      <c r="Q144" s="244">
        <v>0</v>
      </c>
      <c r="R144" s="244">
        <f>Q144*H144</f>
        <v>0</v>
      </c>
      <c r="S144" s="244">
        <v>0</v>
      </c>
      <c r="T144" s="245">
        <f>S144*H144</f>
        <v>0</v>
      </c>
      <c r="U144" s="39"/>
      <c r="V144" s="39"/>
      <c r="W144" s="39"/>
      <c r="X144" s="39"/>
      <c r="Y144" s="39"/>
      <c r="Z144" s="39"/>
      <c r="AA144" s="39"/>
      <c r="AB144" s="39"/>
      <c r="AC144" s="39"/>
      <c r="AD144" s="39"/>
      <c r="AE144" s="39"/>
      <c r="AR144" s="246" t="s">
        <v>150</v>
      </c>
      <c r="AT144" s="246" t="s">
        <v>145</v>
      </c>
      <c r="AU144" s="246" t="s">
        <v>87</v>
      </c>
      <c r="AY144" s="18" t="s">
        <v>143</v>
      </c>
      <c r="BE144" s="247">
        <f>IF(N144="základní",J144,0)</f>
        <v>0</v>
      </c>
      <c r="BF144" s="247">
        <f>IF(N144="snížená",J144,0)</f>
        <v>0</v>
      </c>
      <c r="BG144" s="247">
        <f>IF(N144="zákl. přenesená",J144,0)</f>
        <v>0</v>
      </c>
      <c r="BH144" s="247">
        <f>IF(N144="sníž. přenesená",J144,0)</f>
        <v>0</v>
      </c>
      <c r="BI144" s="247">
        <f>IF(N144="nulová",J144,0)</f>
        <v>0</v>
      </c>
      <c r="BJ144" s="18" t="s">
        <v>85</v>
      </c>
      <c r="BK144" s="247">
        <f>ROUND(I144*H144,2)</f>
        <v>0</v>
      </c>
      <c r="BL144" s="18" t="s">
        <v>150</v>
      </c>
      <c r="BM144" s="246" t="s">
        <v>1128</v>
      </c>
    </row>
    <row r="145" s="14" customFormat="1">
      <c r="A145" s="14"/>
      <c r="B145" s="262"/>
      <c r="C145" s="263"/>
      <c r="D145" s="248" t="s">
        <v>154</v>
      </c>
      <c r="E145" s="263"/>
      <c r="F145" s="265" t="s">
        <v>1129</v>
      </c>
      <c r="G145" s="263"/>
      <c r="H145" s="266">
        <v>450</v>
      </c>
      <c r="I145" s="267"/>
      <c r="J145" s="263"/>
      <c r="K145" s="263"/>
      <c r="L145" s="268"/>
      <c r="M145" s="269"/>
      <c r="N145" s="270"/>
      <c r="O145" s="270"/>
      <c r="P145" s="270"/>
      <c r="Q145" s="270"/>
      <c r="R145" s="270"/>
      <c r="S145" s="270"/>
      <c r="T145" s="271"/>
      <c r="U145" s="14"/>
      <c r="V145" s="14"/>
      <c r="W145" s="14"/>
      <c r="X145" s="14"/>
      <c r="Y145" s="14"/>
      <c r="Z145" s="14"/>
      <c r="AA145" s="14"/>
      <c r="AB145" s="14"/>
      <c r="AC145" s="14"/>
      <c r="AD145" s="14"/>
      <c r="AE145" s="14"/>
      <c r="AT145" s="272" t="s">
        <v>154</v>
      </c>
      <c r="AU145" s="272" t="s">
        <v>87</v>
      </c>
      <c r="AV145" s="14" t="s">
        <v>87</v>
      </c>
      <c r="AW145" s="14" t="s">
        <v>4</v>
      </c>
      <c r="AX145" s="14" t="s">
        <v>85</v>
      </c>
      <c r="AY145" s="272" t="s">
        <v>143</v>
      </c>
    </row>
    <row r="146" s="2" customFormat="1" ht="48" customHeight="1">
      <c r="A146" s="39"/>
      <c r="B146" s="40"/>
      <c r="C146" s="236" t="s">
        <v>241</v>
      </c>
      <c r="D146" s="236" t="s">
        <v>145</v>
      </c>
      <c r="E146" s="237" t="s">
        <v>1130</v>
      </c>
      <c r="F146" s="238" t="s">
        <v>1131</v>
      </c>
      <c r="G146" s="239" t="s">
        <v>184</v>
      </c>
      <c r="H146" s="240">
        <v>15</v>
      </c>
      <c r="I146" s="241"/>
      <c r="J146" s="240">
        <f>ROUND(I146*H146,2)</f>
        <v>0</v>
      </c>
      <c r="K146" s="238" t="s">
        <v>149</v>
      </c>
      <c r="L146" s="45"/>
      <c r="M146" s="242" t="s">
        <v>1</v>
      </c>
      <c r="N146" s="243" t="s">
        <v>42</v>
      </c>
      <c r="O146" s="92"/>
      <c r="P146" s="244">
        <f>O146*H146</f>
        <v>0</v>
      </c>
      <c r="Q146" s="244">
        <v>0</v>
      </c>
      <c r="R146" s="244">
        <f>Q146*H146</f>
        <v>0</v>
      </c>
      <c r="S146" s="244">
        <v>0</v>
      </c>
      <c r="T146" s="245">
        <f>S146*H146</f>
        <v>0</v>
      </c>
      <c r="U146" s="39"/>
      <c r="V146" s="39"/>
      <c r="W146" s="39"/>
      <c r="X146" s="39"/>
      <c r="Y146" s="39"/>
      <c r="Z146" s="39"/>
      <c r="AA146" s="39"/>
      <c r="AB146" s="39"/>
      <c r="AC146" s="39"/>
      <c r="AD146" s="39"/>
      <c r="AE146" s="39"/>
      <c r="AR146" s="246" t="s">
        <v>150</v>
      </c>
      <c r="AT146" s="246" t="s">
        <v>145</v>
      </c>
      <c r="AU146" s="246" t="s">
        <v>87</v>
      </c>
      <c r="AY146" s="18" t="s">
        <v>143</v>
      </c>
      <c r="BE146" s="247">
        <f>IF(N146="základní",J146,0)</f>
        <v>0</v>
      </c>
      <c r="BF146" s="247">
        <f>IF(N146="snížená",J146,0)</f>
        <v>0</v>
      </c>
      <c r="BG146" s="247">
        <f>IF(N146="zákl. přenesená",J146,0)</f>
        <v>0</v>
      </c>
      <c r="BH146" s="247">
        <f>IF(N146="sníž. přenesená",J146,0)</f>
        <v>0</v>
      </c>
      <c r="BI146" s="247">
        <f>IF(N146="nulová",J146,0)</f>
        <v>0</v>
      </c>
      <c r="BJ146" s="18" t="s">
        <v>85</v>
      </c>
      <c r="BK146" s="247">
        <f>ROUND(I146*H146,2)</f>
        <v>0</v>
      </c>
      <c r="BL146" s="18" t="s">
        <v>150</v>
      </c>
      <c r="BM146" s="246" t="s">
        <v>1132</v>
      </c>
    </row>
    <row r="147" s="12" customFormat="1" ht="22.8" customHeight="1">
      <c r="A147" s="12"/>
      <c r="B147" s="220"/>
      <c r="C147" s="221"/>
      <c r="D147" s="222" t="s">
        <v>76</v>
      </c>
      <c r="E147" s="234" t="s">
        <v>461</v>
      </c>
      <c r="F147" s="234" t="s">
        <v>462</v>
      </c>
      <c r="G147" s="221"/>
      <c r="H147" s="221"/>
      <c r="I147" s="224"/>
      <c r="J147" s="235">
        <f>BK147</f>
        <v>0</v>
      </c>
      <c r="K147" s="221"/>
      <c r="L147" s="226"/>
      <c r="M147" s="227"/>
      <c r="N147" s="228"/>
      <c r="O147" s="228"/>
      <c r="P147" s="229">
        <f>P148</f>
        <v>0</v>
      </c>
      <c r="Q147" s="228"/>
      <c r="R147" s="229">
        <f>R148</f>
        <v>0</v>
      </c>
      <c r="S147" s="228"/>
      <c r="T147" s="230">
        <f>T148</f>
        <v>0</v>
      </c>
      <c r="U147" s="12"/>
      <c r="V147" s="12"/>
      <c r="W147" s="12"/>
      <c r="X147" s="12"/>
      <c r="Y147" s="12"/>
      <c r="Z147" s="12"/>
      <c r="AA147" s="12"/>
      <c r="AB147" s="12"/>
      <c r="AC147" s="12"/>
      <c r="AD147" s="12"/>
      <c r="AE147" s="12"/>
      <c r="AR147" s="231" t="s">
        <v>85</v>
      </c>
      <c r="AT147" s="232" t="s">
        <v>76</v>
      </c>
      <c r="AU147" s="232" t="s">
        <v>85</v>
      </c>
      <c r="AY147" s="231" t="s">
        <v>143</v>
      </c>
      <c r="BK147" s="233">
        <f>BK148</f>
        <v>0</v>
      </c>
    </row>
    <row r="148" s="2" customFormat="1" ht="48" customHeight="1">
      <c r="A148" s="39"/>
      <c r="B148" s="40"/>
      <c r="C148" s="236" t="s">
        <v>248</v>
      </c>
      <c r="D148" s="236" t="s">
        <v>145</v>
      </c>
      <c r="E148" s="237" t="s">
        <v>1133</v>
      </c>
      <c r="F148" s="238" t="s">
        <v>1134</v>
      </c>
      <c r="G148" s="239" t="s">
        <v>176</v>
      </c>
      <c r="H148" s="240">
        <v>0.92000000000000004</v>
      </c>
      <c r="I148" s="241"/>
      <c r="J148" s="240">
        <f>ROUND(I148*H148,2)</f>
        <v>0</v>
      </c>
      <c r="K148" s="238" t="s">
        <v>149</v>
      </c>
      <c r="L148" s="45"/>
      <c r="M148" s="242" t="s">
        <v>1</v>
      </c>
      <c r="N148" s="243" t="s">
        <v>42</v>
      </c>
      <c r="O148" s="92"/>
      <c r="P148" s="244">
        <f>O148*H148</f>
        <v>0</v>
      </c>
      <c r="Q148" s="244">
        <v>0</v>
      </c>
      <c r="R148" s="244">
        <f>Q148*H148</f>
        <v>0</v>
      </c>
      <c r="S148" s="244">
        <v>0</v>
      </c>
      <c r="T148" s="245">
        <f>S148*H148</f>
        <v>0</v>
      </c>
      <c r="U148" s="39"/>
      <c r="V148" s="39"/>
      <c r="W148" s="39"/>
      <c r="X148" s="39"/>
      <c r="Y148" s="39"/>
      <c r="Z148" s="39"/>
      <c r="AA148" s="39"/>
      <c r="AB148" s="39"/>
      <c r="AC148" s="39"/>
      <c r="AD148" s="39"/>
      <c r="AE148" s="39"/>
      <c r="AR148" s="246" t="s">
        <v>150</v>
      </c>
      <c r="AT148" s="246" t="s">
        <v>145</v>
      </c>
      <c r="AU148" s="246" t="s">
        <v>87</v>
      </c>
      <c r="AY148" s="18" t="s">
        <v>143</v>
      </c>
      <c r="BE148" s="247">
        <f>IF(N148="základní",J148,0)</f>
        <v>0</v>
      </c>
      <c r="BF148" s="247">
        <f>IF(N148="snížená",J148,0)</f>
        <v>0</v>
      </c>
      <c r="BG148" s="247">
        <f>IF(N148="zákl. přenesená",J148,0)</f>
        <v>0</v>
      </c>
      <c r="BH148" s="247">
        <f>IF(N148="sníž. přenesená",J148,0)</f>
        <v>0</v>
      </c>
      <c r="BI148" s="247">
        <f>IF(N148="nulová",J148,0)</f>
        <v>0</v>
      </c>
      <c r="BJ148" s="18" t="s">
        <v>85</v>
      </c>
      <c r="BK148" s="247">
        <f>ROUND(I148*H148,2)</f>
        <v>0</v>
      </c>
      <c r="BL148" s="18" t="s">
        <v>150</v>
      </c>
      <c r="BM148" s="246" t="s">
        <v>1135</v>
      </c>
    </row>
    <row r="149" s="12" customFormat="1" ht="25.92" customHeight="1">
      <c r="A149" s="12"/>
      <c r="B149" s="220"/>
      <c r="C149" s="221"/>
      <c r="D149" s="222" t="s">
        <v>76</v>
      </c>
      <c r="E149" s="223" t="s">
        <v>468</v>
      </c>
      <c r="F149" s="223" t="s">
        <v>469</v>
      </c>
      <c r="G149" s="221"/>
      <c r="H149" s="221"/>
      <c r="I149" s="224"/>
      <c r="J149" s="225">
        <f>BK149</f>
        <v>0</v>
      </c>
      <c r="K149" s="221"/>
      <c r="L149" s="226"/>
      <c r="M149" s="227"/>
      <c r="N149" s="228"/>
      <c r="O149" s="228"/>
      <c r="P149" s="229">
        <f>P150+P155+P206+P211</f>
        <v>0</v>
      </c>
      <c r="Q149" s="228"/>
      <c r="R149" s="229">
        <f>R150+R155+R206+R211</f>
        <v>1.4246400000000001</v>
      </c>
      <c r="S149" s="228"/>
      <c r="T149" s="230">
        <f>T150+T155+T206+T211</f>
        <v>0</v>
      </c>
      <c r="U149" s="12"/>
      <c r="V149" s="12"/>
      <c r="W149" s="12"/>
      <c r="X149" s="12"/>
      <c r="Y149" s="12"/>
      <c r="Z149" s="12"/>
      <c r="AA149" s="12"/>
      <c r="AB149" s="12"/>
      <c r="AC149" s="12"/>
      <c r="AD149" s="12"/>
      <c r="AE149" s="12"/>
      <c r="AR149" s="231" t="s">
        <v>87</v>
      </c>
      <c r="AT149" s="232" t="s">
        <v>76</v>
      </c>
      <c r="AU149" s="232" t="s">
        <v>77</v>
      </c>
      <c r="AY149" s="231" t="s">
        <v>143</v>
      </c>
      <c r="BK149" s="233">
        <f>BK150+BK155+BK206+BK211</f>
        <v>0</v>
      </c>
    </row>
    <row r="150" s="12" customFormat="1" ht="22.8" customHeight="1">
      <c r="A150" s="12"/>
      <c r="B150" s="220"/>
      <c r="C150" s="221"/>
      <c r="D150" s="222" t="s">
        <v>76</v>
      </c>
      <c r="E150" s="234" t="s">
        <v>1136</v>
      </c>
      <c r="F150" s="234" t="s">
        <v>1137</v>
      </c>
      <c r="G150" s="221"/>
      <c r="H150" s="221"/>
      <c r="I150" s="224"/>
      <c r="J150" s="235">
        <f>BK150</f>
        <v>0</v>
      </c>
      <c r="K150" s="221"/>
      <c r="L150" s="226"/>
      <c r="M150" s="227"/>
      <c r="N150" s="228"/>
      <c r="O150" s="228"/>
      <c r="P150" s="229">
        <f>SUM(P151:P154)</f>
        <v>0</v>
      </c>
      <c r="Q150" s="228"/>
      <c r="R150" s="229">
        <f>SUM(R151:R154)</f>
        <v>0.0086999999999999994</v>
      </c>
      <c r="S150" s="228"/>
      <c r="T150" s="230">
        <f>SUM(T151:T154)</f>
        <v>0</v>
      </c>
      <c r="U150" s="12"/>
      <c r="V150" s="12"/>
      <c r="W150" s="12"/>
      <c r="X150" s="12"/>
      <c r="Y150" s="12"/>
      <c r="Z150" s="12"/>
      <c r="AA150" s="12"/>
      <c r="AB150" s="12"/>
      <c r="AC150" s="12"/>
      <c r="AD150" s="12"/>
      <c r="AE150" s="12"/>
      <c r="AR150" s="231" t="s">
        <v>87</v>
      </c>
      <c r="AT150" s="232" t="s">
        <v>76</v>
      </c>
      <c r="AU150" s="232" t="s">
        <v>85</v>
      </c>
      <c r="AY150" s="231" t="s">
        <v>143</v>
      </c>
      <c r="BK150" s="233">
        <f>SUM(BK151:BK154)</f>
        <v>0</v>
      </c>
    </row>
    <row r="151" s="2" customFormat="1" ht="36" customHeight="1">
      <c r="A151" s="39"/>
      <c r="B151" s="40"/>
      <c r="C151" s="236" t="s">
        <v>267</v>
      </c>
      <c r="D151" s="236" t="s">
        <v>145</v>
      </c>
      <c r="E151" s="237" t="s">
        <v>1138</v>
      </c>
      <c r="F151" s="238" t="s">
        <v>1139</v>
      </c>
      <c r="G151" s="239" t="s">
        <v>184</v>
      </c>
      <c r="H151" s="240">
        <v>30</v>
      </c>
      <c r="I151" s="241"/>
      <c r="J151" s="240">
        <f>ROUND(I151*H151,2)</f>
        <v>0</v>
      </c>
      <c r="K151" s="238" t="s">
        <v>149</v>
      </c>
      <c r="L151" s="45"/>
      <c r="M151" s="242" t="s">
        <v>1</v>
      </c>
      <c r="N151" s="243" t="s">
        <v>42</v>
      </c>
      <c r="O151" s="92"/>
      <c r="P151" s="244">
        <f>O151*H151</f>
        <v>0</v>
      </c>
      <c r="Q151" s="244">
        <v>0.00022000000000000001</v>
      </c>
      <c r="R151" s="244">
        <f>Q151*H151</f>
        <v>0.0066</v>
      </c>
      <c r="S151" s="244">
        <v>0</v>
      </c>
      <c r="T151" s="245">
        <f>S151*H151</f>
        <v>0</v>
      </c>
      <c r="U151" s="39"/>
      <c r="V151" s="39"/>
      <c r="W151" s="39"/>
      <c r="X151" s="39"/>
      <c r="Y151" s="39"/>
      <c r="Z151" s="39"/>
      <c r="AA151" s="39"/>
      <c r="AB151" s="39"/>
      <c r="AC151" s="39"/>
      <c r="AD151" s="39"/>
      <c r="AE151" s="39"/>
      <c r="AR151" s="246" t="s">
        <v>282</v>
      </c>
      <c r="AT151" s="246" t="s">
        <v>145</v>
      </c>
      <c r="AU151" s="246" t="s">
        <v>87</v>
      </c>
      <c r="AY151" s="18" t="s">
        <v>143</v>
      </c>
      <c r="BE151" s="247">
        <f>IF(N151="základní",J151,0)</f>
        <v>0</v>
      </c>
      <c r="BF151" s="247">
        <f>IF(N151="snížená",J151,0)</f>
        <v>0</v>
      </c>
      <c r="BG151" s="247">
        <f>IF(N151="zákl. přenesená",J151,0)</f>
        <v>0</v>
      </c>
      <c r="BH151" s="247">
        <f>IF(N151="sníž. přenesená",J151,0)</f>
        <v>0</v>
      </c>
      <c r="BI151" s="247">
        <f>IF(N151="nulová",J151,0)</f>
        <v>0</v>
      </c>
      <c r="BJ151" s="18" t="s">
        <v>85</v>
      </c>
      <c r="BK151" s="247">
        <f>ROUND(I151*H151,2)</f>
        <v>0</v>
      </c>
      <c r="BL151" s="18" t="s">
        <v>282</v>
      </c>
      <c r="BM151" s="246" t="s">
        <v>1140</v>
      </c>
    </row>
    <row r="152" s="2" customFormat="1" ht="36" customHeight="1">
      <c r="A152" s="39"/>
      <c r="B152" s="40"/>
      <c r="C152" s="236" t="s">
        <v>8</v>
      </c>
      <c r="D152" s="236" t="s">
        <v>145</v>
      </c>
      <c r="E152" s="237" t="s">
        <v>1141</v>
      </c>
      <c r="F152" s="238" t="s">
        <v>1142</v>
      </c>
      <c r="G152" s="239" t="s">
        <v>184</v>
      </c>
      <c r="H152" s="240">
        <v>30</v>
      </c>
      <c r="I152" s="241"/>
      <c r="J152" s="240">
        <f>ROUND(I152*H152,2)</f>
        <v>0</v>
      </c>
      <c r="K152" s="238" t="s">
        <v>149</v>
      </c>
      <c r="L152" s="45"/>
      <c r="M152" s="242" t="s">
        <v>1</v>
      </c>
      <c r="N152" s="243" t="s">
        <v>42</v>
      </c>
      <c r="O152" s="92"/>
      <c r="P152" s="244">
        <f>O152*H152</f>
        <v>0</v>
      </c>
      <c r="Q152" s="244">
        <v>6.9999999999999994E-05</v>
      </c>
      <c r="R152" s="244">
        <f>Q152*H152</f>
        <v>0.0020999999999999999</v>
      </c>
      <c r="S152" s="244">
        <v>0</v>
      </c>
      <c r="T152" s="245">
        <f>S152*H152</f>
        <v>0</v>
      </c>
      <c r="U152" s="39"/>
      <c r="V152" s="39"/>
      <c r="W152" s="39"/>
      <c r="X152" s="39"/>
      <c r="Y152" s="39"/>
      <c r="Z152" s="39"/>
      <c r="AA152" s="39"/>
      <c r="AB152" s="39"/>
      <c r="AC152" s="39"/>
      <c r="AD152" s="39"/>
      <c r="AE152" s="39"/>
      <c r="AR152" s="246" t="s">
        <v>282</v>
      </c>
      <c r="AT152" s="246" t="s">
        <v>145</v>
      </c>
      <c r="AU152" s="246" t="s">
        <v>87</v>
      </c>
      <c r="AY152" s="18" t="s">
        <v>143</v>
      </c>
      <c r="BE152" s="247">
        <f>IF(N152="základní",J152,0)</f>
        <v>0</v>
      </c>
      <c r="BF152" s="247">
        <f>IF(N152="snížená",J152,0)</f>
        <v>0</v>
      </c>
      <c r="BG152" s="247">
        <f>IF(N152="zákl. přenesená",J152,0)</f>
        <v>0</v>
      </c>
      <c r="BH152" s="247">
        <f>IF(N152="sníž. přenesená",J152,0)</f>
        <v>0</v>
      </c>
      <c r="BI152" s="247">
        <f>IF(N152="nulová",J152,0)</f>
        <v>0</v>
      </c>
      <c r="BJ152" s="18" t="s">
        <v>85</v>
      </c>
      <c r="BK152" s="247">
        <f>ROUND(I152*H152,2)</f>
        <v>0</v>
      </c>
      <c r="BL152" s="18" t="s">
        <v>282</v>
      </c>
      <c r="BM152" s="246" t="s">
        <v>1143</v>
      </c>
    </row>
    <row r="153" s="2" customFormat="1" ht="24" customHeight="1">
      <c r="A153" s="39"/>
      <c r="B153" s="40"/>
      <c r="C153" s="295" t="s">
        <v>282</v>
      </c>
      <c r="D153" s="295" t="s">
        <v>300</v>
      </c>
      <c r="E153" s="296" t="s">
        <v>1144</v>
      </c>
      <c r="F153" s="297" t="s">
        <v>1145</v>
      </c>
      <c r="G153" s="298" t="s">
        <v>184</v>
      </c>
      <c r="H153" s="299">
        <v>30</v>
      </c>
      <c r="I153" s="300"/>
      <c r="J153" s="299">
        <f>ROUND(I153*H153,2)</f>
        <v>0</v>
      </c>
      <c r="K153" s="297" t="s">
        <v>433</v>
      </c>
      <c r="L153" s="301"/>
      <c r="M153" s="302" t="s">
        <v>1</v>
      </c>
      <c r="N153" s="303" t="s">
        <v>42</v>
      </c>
      <c r="O153" s="92"/>
      <c r="P153" s="244">
        <f>O153*H153</f>
        <v>0</v>
      </c>
      <c r="Q153" s="244">
        <v>0</v>
      </c>
      <c r="R153" s="244">
        <f>Q153*H153</f>
        <v>0</v>
      </c>
      <c r="S153" s="244">
        <v>0</v>
      </c>
      <c r="T153" s="245">
        <f>S153*H153</f>
        <v>0</v>
      </c>
      <c r="U153" s="39"/>
      <c r="V153" s="39"/>
      <c r="W153" s="39"/>
      <c r="X153" s="39"/>
      <c r="Y153" s="39"/>
      <c r="Z153" s="39"/>
      <c r="AA153" s="39"/>
      <c r="AB153" s="39"/>
      <c r="AC153" s="39"/>
      <c r="AD153" s="39"/>
      <c r="AE153" s="39"/>
      <c r="AR153" s="246" t="s">
        <v>367</v>
      </c>
      <c r="AT153" s="246" t="s">
        <v>300</v>
      </c>
      <c r="AU153" s="246" t="s">
        <v>87</v>
      </c>
      <c r="AY153" s="18" t="s">
        <v>143</v>
      </c>
      <c r="BE153" s="247">
        <f>IF(N153="základní",J153,0)</f>
        <v>0</v>
      </c>
      <c r="BF153" s="247">
        <f>IF(N153="snížená",J153,0)</f>
        <v>0</v>
      </c>
      <c r="BG153" s="247">
        <f>IF(N153="zákl. přenesená",J153,0)</f>
        <v>0</v>
      </c>
      <c r="BH153" s="247">
        <f>IF(N153="sníž. přenesená",J153,0)</f>
        <v>0</v>
      </c>
      <c r="BI153" s="247">
        <f>IF(N153="nulová",J153,0)</f>
        <v>0</v>
      </c>
      <c r="BJ153" s="18" t="s">
        <v>85</v>
      </c>
      <c r="BK153" s="247">
        <f>ROUND(I153*H153,2)</f>
        <v>0</v>
      </c>
      <c r="BL153" s="18" t="s">
        <v>282</v>
      </c>
      <c r="BM153" s="246" t="s">
        <v>1146</v>
      </c>
    </row>
    <row r="154" s="2" customFormat="1" ht="36" customHeight="1">
      <c r="A154" s="39"/>
      <c r="B154" s="40"/>
      <c r="C154" s="236" t="s">
        <v>288</v>
      </c>
      <c r="D154" s="236" t="s">
        <v>145</v>
      </c>
      <c r="E154" s="237" t="s">
        <v>1147</v>
      </c>
      <c r="F154" s="238" t="s">
        <v>1148</v>
      </c>
      <c r="G154" s="239" t="s">
        <v>1149</v>
      </c>
      <c r="H154" s="241"/>
      <c r="I154" s="241"/>
      <c r="J154" s="240">
        <f>ROUND(I154*H154,2)</f>
        <v>0</v>
      </c>
      <c r="K154" s="238" t="s">
        <v>149</v>
      </c>
      <c r="L154" s="45"/>
      <c r="M154" s="242" t="s">
        <v>1</v>
      </c>
      <c r="N154" s="243" t="s">
        <v>42</v>
      </c>
      <c r="O154" s="92"/>
      <c r="P154" s="244">
        <f>O154*H154</f>
        <v>0</v>
      </c>
      <c r="Q154" s="244">
        <v>0</v>
      </c>
      <c r="R154" s="244">
        <f>Q154*H154</f>
        <v>0</v>
      </c>
      <c r="S154" s="244">
        <v>0</v>
      </c>
      <c r="T154" s="245">
        <f>S154*H154</f>
        <v>0</v>
      </c>
      <c r="U154" s="39"/>
      <c r="V154" s="39"/>
      <c r="W154" s="39"/>
      <c r="X154" s="39"/>
      <c r="Y154" s="39"/>
      <c r="Z154" s="39"/>
      <c r="AA154" s="39"/>
      <c r="AB154" s="39"/>
      <c r="AC154" s="39"/>
      <c r="AD154" s="39"/>
      <c r="AE154" s="39"/>
      <c r="AR154" s="246" t="s">
        <v>282</v>
      </c>
      <c r="AT154" s="246" t="s">
        <v>145</v>
      </c>
      <c r="AU154" s="246" t="s">
        <v>87</v>
      </c>
      <c r="AY154" s="18" t="s">
        <v>143</v>
      </c>
      <c r="BE154" s="247">
        <f>IF(N154="základní",J154,0)</f>
        <v>0</v>
      </c>
      <c r="BF154" s="247">
        <f>IF(N154="snížená",J154,0)</f>
        <v>0</v>
      </c>
      <c r="BG154" s="247">
        <f>IF(N154="zákl. přenesená",J154,0)</f>
        <v>0</v>
      </c>
      <c r="BH154" s="247">
        <f>IF(N154="sníž. přenesená",J154,0)</f>
        <v>0</v>
      </c>
      <c r="BI154" s="247">
        <f>IF(N154="nulová",J154,0)</f>
        <v>0</v>
      </c>
      <c r="BJ154" s="18" t="s">
        <v>85</v>
      </c>
      <c r="BK154" s="247">
        <f>ROUND(I154*H154,2)</f>
        <v>0</v>
      </c>
      <c r="BL154" s="18" t="s">
        <v>282</v>
      </c>
      <c r="BM154" s="246" t="s">
        <v>1150</v>
      </c>
    </row>
    <row r="155" s="12" customFormat="1" ht="22.8" customHeight="1">
      <c r="A155" s="12"/>
      <c r="B155" s="220"/>
      <c r="C155" s="221"/>
      <c r="D155" s="222" t="s">
        <v>76</v>
      </c>
      <c r="E155" s="234" t="s">
        <v>1151</v>
      </c>
      <c r="F155" s="234" t="s">
        <v>92</v>
      </c>
      <c r="G155" s="221"/>
      <c r="H155" s="221"/>
      <c r="I155" s="224"/>
      <c r="J155" s="235">
        <f>BK155</f>
        <v>0</v>
      </c>
      <c r="K155" s="221"/>
      <c r="L155" s="226"/>
      <c r="M155" s="227"/>
      <c r="N155" s="228"/>
      <c r="O155" s="228"/>
      <c r="P155" s="229">
        <f>SUM(P156:P205)</f>
        <v>0</v>
      </c>
      <c r="Q155" s="228"/>
      <c r="R155" s="229">
        <f>SUM(R156:R205)</f>
        <v>1.1080400000000001</v>
      </c>
      <c r="S155" s="228"/>
      <c r="T155" s="230">
        <f>SUM(T156:T205)</f>
        <v>0</v>
      </c>
      <c r="U155" s="12"/>
      <c r="V155" s="12"/>
      <c r="W155" s="12"/>
      <c r="X155" s="12"/>
      <c r="Y155" s="12"/>
      <c r="Z155" s="12"/>
      <c r="AA155" s="12"/>
      <c r="AB155" s="12"/>
      <c r="AC155" s="12"/>
      <c r="AD155" s="12"/>
      <c r="AE155" s="12"/>
      <c r="AR155" s="231" t="s">
        <v>87</v>
      </c>
      <c r="AT155" s="232" t="s">
        <v>76</v>
      </c>
      <c r="AU155" s="232" t="s">
        <v>85</v>
      </c>
      <c r="AY155" s="231" t="s">
        <v>143</v>
      </c>
      <c r="BK155" s="233">
        <f>SUM(BK156:BK205)</f>
        <v>0</v>
      </c>
    </row>
    <row r="156" s="2" customFormat="1" ht="24" customHeight="1">
      <c r="A156" s="39"/>
      <c r="B156" s="40"/>
      <c r="C156" s="236" t="s">
        <v>294</v>
      </c>
      <c r="D156" s="236" t="s">
        <v>145</v>
      </c>
      <c r="E156" s="237" t="s">
        <v>1152</v>
      </c>
      <c r="F156" s="238" t="s">
        <v>1153</v>
      </c>
      <c r="G156" s="239" t="s">
        <v>171</v>
      </c>
      <c r="H156" s="240">
        <v>26</v>
      </c>
      <c r="I156" s="241"/>
      <c r="J156" s="240">
        <f>ROUND(I156*H156,2)</f>
        <v>0</v>
      </c>
      <c r="K156" s="238" t="s">
        <v>149</v>
      </c>
      <c r="L156" s="45"/>
      <c r="M156" s="242" t="s">
        <v>1</v>
      </c>
      <c r="N156" s="243" t="s">
        <v>42</v>
      </c>
      <c r="O156" s="92"/>
      <c r="P156" s="244">
        <f>O156*H156</f>
        <v>0</v>
      </c>
      <c r="Q156" s="244">
        <v>0</v>
      </c>
      <c r="R156" s="244">
        <f>Q156*H156</f>
        <v>0</v>
      </c>
      <c r="S156" s="244">
        <v>0</v>
      </c>
      <c r="T156" s="245">
        <f>S156*H156</f>
        <v>0</v>
      </c>
      <c r="U156" s="39"/>
      <c r="V156" s="39"/>
      <c r="W156" s="39"/>
      <c r="X156" s="39"/>
      <c r="Y156" s="39"/>
      <c r="Z156" s="39"/>
      <c r="AA156" s="39"/>
      <c r="AB156" s="39"/>
      <c r="AC156" s="39"/>
      <c r="AD156" s="39"/>
      <c r="AE156" s="39"/>
      <c r="AR156" s="246" t="s">
        <v>282</v>
      </c>
      <c r="AT156" s="246" t="s">
        <v>145</v>
      </c>
      <c r="AU156" s="246" t="s">
        <v>87</v>
      </c>
      <c r="AY156" s="18" t="s">
        <v>143</v>
      </c>
      <c r="BE156" s="247">
        <f>IF(N156="základní",J156,0)</f>
        <v>0</v>
      </c>
      <c r="BF156" s="247">
        <f>IF(N156="snížená",J156,0)</f>
        <v>0</v>
      </c>
      <c r="BG156" s="247">
        <f>IF(N156="zákl. přenesená",J156,0)</f>
        <v>0</v>
      </c>
      <c r="BH156" s="247">
        <f>IF(N156="sníž. přenesená",J156,0)</f>
        <v>0</v>
      </c>
      <c r="BI156" s="247">
        <f>IF(N156="nulová",J156,0)</f>
        <v>0</v>
      </c>
      <c r="BJ156" s="18" t="s">
        <v>85</v>
      </c>
      <c r="BK156" s="247">
        <f>ROUND(I156*H156,2)</f>
        <v>0</v>
      </c>
      <c r="BL156" s="18" t="s">
        <v>282</v>
      </c>
      <c r="BM156" s="246" t="s">
        <v>1154</v>
      </c>
    </row>
    <row r="157" s="14" customFormat="1">
      <c r="A157" s="14"/>
      <c r="B157" s="262"/>
      <c r="C157" s="263"/>
      <c r="D157" s="248" t="s">
        <v>154</v>
      </c>
      <c r="E157" s="264" t="s">
        <v>1</v>
      </c>
      <c r="F157" s="265" t="s">
        <v>1155</v>
      </c>
      <c r="G157" s="263"/>
      <c r="H157" s="266">
        <v>26</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154</v>
      </c>
      <c r="AU157" s="272" t="s">
        <v>87</v>
      </c>
      <c r="AV157" s="14" t="s">
        <v>87</v>
      </c>
      <c r="AW157" s="14" t="s">
        <v>32</v>
      </c>
      <c r="AX157" s="14" t="s">
        <v>85</v>
      </c>
      <c r="AY157" s="272" t="s">
        <v>143</v>
      </c>
    </row>
    <row r="158" s="2" customFormat="1" ht="16.5" customHeight="1">
      <c r="A158" s="39"/>
      <c r="B158" s="40"/>
      <c r="C158" s="295" t="s">
        <v>299</v>
      </c>
      <c r="D158" s="295" t="s">
        <v>300</v>
      </c>
      <c r="E158" s="296" t="s">
        <v>1156</v>
      </c>
      <c r="F158" s="297" t="s">
        <v>1157</v>
      </c>
      <c r="G158" s="298" t="s">
        <v>171</v>
      </c>
      <c r="H158" s="299">
        <v>4</v>
      </c>
      <c r="I158" s="300"/>
      <c r="J158" s="299">
        <f>ROUND(I158*H158,2)</f>
        <v>0</v>
      </c>
      <c r="K158" s="297" t="s">
        <v>433</v>
      </c>
      <c r="L158" s="301"/>
      <c r="M158" s="302" t="s">
        <v>1</v>
      </c>
      <c r="N158" s="303" t="s">
        <v>42</v>
      </c>
      <c r="O158" s="92"/>
      <c r="P158" s="244">
        <f>O158*H158</f>
        <v>0</v>
      </c>
      <c r="Q158" s="244">
        <v>0</v>
      </c>
      <c r="R158" s="244">
        <f>Q158*H158</f>
        <v>0</v>
      </c>
      <c r="S158" s="244">
        <v>0</v>
      </c>
      <c r="T158" s="245">
        <f>S158*H158</f>
        <v>0</v>
      </c>
      <c r="U158" s="39"/>
      <c r="V158" s="39"/>
      <c r="W158" s="39"/>
      <c r="X158" s="39"/>
      <c r="Y158" s="39"/>
      <c r="Z158" s="39"/>
      <c r="AA158" s="39"/>
      <c r="AB158" s="39"/>
      <c r="AC158" s="39"/>
      <c r="AD158" s="39"/>
      <c r="AE158" s="39"/>
      <c r="AR158" s="246" t="s">
        <v>367</v>
      </c>
      <c r="AT158" s="246" t="s">
        <v>300</v>
      </c>
      <c r="AU158" s="246" t="s">
        <v>87</v>
      </c>
      <c r="AY158" s="18" t="s">
        <v>143</v>
      </c>
      <c r="BE158" s="247">
        <f>IF(N158="základní",J158,0)</f>
        <v>0</v>
      </c>
      <c r="BF158" s="247">
        <f>IF(N158="snížená",J158,0)</f>
        <v>0</v>
      </c>
      <c r="BG158" s="247">
        <f>IF(N158="zákl. přenesená",J158,0)</f>
        <v>0</v>
      </c>
      <c r="BH158" s="247">
        <f>IF(N158="sníž. přenesená",J158,0)</f>
        <v>0</v>
      </c>
      <c r="BI158" s="247">
        <f>IF(N158="nulová",J158,0)</f>
        <v>0</v>
      </c>
      <c r="BJ158" s="18" t="s">
        <v>85</v>
      </c>
      <c r="BK158" s="247">
        <f>ROUND(I158*H158,2)</f>
        <v>0</v>
      </c>
      <c r="BL158" s="18" t="s">
        <v>282</v>
      </c>
      <c r="BM158" s="246" t="s">
        <v>1158</v>
      </c>
    </row>
    <row r="159" s="2" customFormat="1" ht="16.5" customHeight="1">
      <c r="A159" s="39"/>
      <c r="B159" s="40"/>
      <c r="C159" s="295" t="s">
        <v>304</v>
      </c>
      <c r="D159" s="295" t="s">
        <v>300</v>
      </c>
      <c r="E159" s="296" t="s">
        <v>1159</v>
      </c>
      <c r="F159" s="297" t="s">
        <v>1160</v>
      </c>
      <c r="G159" s="298" t="s">
        <v>171</v>
      </c>
      <c r="H159" s="299">
        <v>1</v>
      </c>
      <c r="I159" s="300"/>
      <c r="J159" s="299">
        <f>ROUND(I159*H159,2)</f>
        <v>0</v>
      </c>
      <c r="K159" s="297" t="s">
        <v>433</v>
      </c>
      <c r="L159" s="301"/>
      <c r="M159" s="302" t="s">
        <v>1</v>
      </c>
      <c r="N159" s="303" t="s">
        <v>42</v>
      </c>
      <c r="O159" s="92"/>
      <c r="P159" s="244">
        <f>O159*H159</f>
        <v>0</v>
      </c>
      <c r="Q159" s="244">
        <v>0</v>
      </c>
      <c r="R159" s="244">
        <f>Q159*H159</f>
        <v>0</v>
      </c>
      <c r="S159" s="244">
        <v>0</v>
      </c>
      <c r="T159" s="245">
        <f>S159*H159</f>
        <v>0</v>
      </c>
      <c r="U159" s="39"/>
      <c r="V159" s="39"/>
      <c r="W159" s="39"/>
      <c r="X159" s="39"/>
      <c r="Y159" s="39"/>
      <c r="Z159" s="39"/>
      <c r="AA159" s="39"/>
      <c r="AB159" s="39"/>
      <c r="AC159" s="39"/>
      <c r="AD159" s="39"/>
      <c r="AE159" s="39"/>
      <c r="AR159" s="246" t="s">
        <v>367</v>
      </c>
      <c r="AT159" s="246" t="s">
        <v>300</v>
      </c>
      <c r="AU159" s="246" t="s">
        <v>87</v>
      </c>
      <c r="AY159" s="18" t="s">
        <v>143</v>
      </c>
      <c r="BE159" s="247">
        <f>IF(N159="základní",J159,0)</f>
        <v>0</v>
      </c>
      <c r="BF159" s="247">
        <f>IF(N159="snížená",J159,0)</f>
        <v>0</v>
      </c>
      <c r="BG159" s="247">
        <f>IF(N159="zákl. přenesená",J159,0)</f>
        <v>0</v>
      </c>
      <c r="BH159" s="247">
        <f>IF(N159="sníž. přenesená",J159,0)</f>
        <v>0</v>
      </c>
      <c r="BI159" s="247">
        <f>IF(N159="nulová",J159,0)</f>
        <v>0</v>
      </c>
      <c r="BJ159" s="18" t="s">
        <v>85</v>
      </c>
      <c r="BK159" s="247">
        <f>ROUND(I159*H159,2)</f>
        <v>0</v>
      </c>
      <c r="BL159" s="18" t="s">
        <v>282</v>
      </c>
      <c r="BM159" s="246" t="s">
        <v>1161</v>
      </c>
    </row>
    <row r="160" s="2" customFormat="1" ht="16.5" customHeight="1">
      <c r="A160" s="39"/>
      <c r="B160" s="40"/>
      <c r="C160" s="295" t="s">
        <v>7</v>
      </c>
      <c r="D160" s="295" t="s">
        <v>300</v>
      </c>
      <c r="E160" s="296" t="s">
        <v>1162</v>
      </c>
      <c r="F160" s="297" t="s">
        <v>1163</v>
      </c>
      <c r="G160" s="298" t="s">
        <v>171</v>
      </c>
      <c r="H160" s="299">
        <v>4</v>
      </c>
      <c r="I160" s="300"/>
      <c r="J160" s="299">
        <f>ROUND(I160*H160,2)</f>
        <v>0</v>
      </c>
      <c r="K160" s="297" t="s">
        <v>433</v>
      </c>
      <c r="L160" s="301"/>
      <c r="M160" s="302" t="s">
        <v>1</v>
      </c>
      <c r="N160" s="303" t="s">
        <v>42</v>
      </c>
      <c r="O160" s="92"/>
      <c r="P160" s="244">
        <f>O160*H160</f>
        <v>0</v>
      </c>
      <c r="Q160" s="244">
        <v>0</v>
      </c>
      <c r="R160" s="244">
        <f>Q160*H160</f>
        <v>0</v>
      </c>
      <c r="S160" s="244">
        <v>0</v>
      </c>
      <c r="T160" s="245">
        <f>S160*H160</f>
        <v>0</v>
      </c>
      <c r="U160" s="39"/>
      <c r="V160" s="39"/>
      <c r="W160" s="39"/>
      <c r="X160" s="39"/>
      <c r="Y160" s="39"/>
      <c r="Z160" s="39"/>
      <c r="AA160" s="39"/>
      <c r="AB160" s="39"/>
      <c r="AC160" s="39"/>
      <c r="AD160" s="39"/>
      <c r="AE160" s="39"/>
      <c r="AR160" s="246" t="s">
        <v>367</v>
      </c>
      <c r="AT160" s="246" t="s">
        <v>300</v>
      </c>
      <c r="AU160" s="246" t="s">
        <v>87</v>
      </c>
      <c r="AY160" s="18" t="s">
        <v>143</v>
      </c>
      <c r="BE160" s="247">
        <f>IF(N160="základní",J160,0)</f>
        <v>0</v>
      </c>
      <c r="BF160" s="247">
        <f>IF(N160="snížená",J160,0)</f>
        <v>0</v>
      </c>
      <c r="BG160" s="247">
        <f>IF(N160="zákl. přenesená",J160,0)</f>
        <v>0</v>
      </c>
      <c r="BH160" s="247">
        <f>IF(N160="sníž. přenesená",J160,0)</f>
        <v>0</v>
      </c>
      <c r="BI160" s="247">
        <f>IF(N160="nulová",J160,0)</f>
        <v>0</v>
      </c>
      <c r="BJ160" s="18" t="s">
        <v>85</v>
      </c>
      <c r="BK160" s="247">
        <f>ROUND(I160*H160,2)</f>
        <v>0</v>
      </c>
      <c r="BL160" s="18" t="s">
        <v>282</v>
      </c>
      <c r="BM160" s="246" t="s">
        <v>1164</v>
      </c>
    </row>
    <row r="161" s="2" customFormat="1" ht="16.5" customHeight="1">
      <c r="A161" s="39"/>
      <c r="B161" s="40"/>
      <c r="C161" s="295" t="s">
        <v>311</v>
      </c>
      <c r="D161" s="295" t="s">
        <v>300</v>
      </c>
      <c r="E161" s="296" t="s">
        <v>1165</v>
      </c>
      <c r="F161" s="297" t="s">
        <v>1166</v>
      </c>
      <c r="G161" s="298" t="s">
        <v>171</v>
      </c>
      <c r="H161" s="299">
        <v>1</v>
      </c>
      <c r="I161" s="300"/>
      <c r="J161" s="299">
        <f>ROUND(I161*H161,2)</f>
        <v>0</v>
      </c>
      <c r="K161" s="297" t="s">
        <v>433</v>
      </c>
      <c r="L161" s="301"/>
      <c r="M161" s="302" t="s">
        <v>1</v>
      </c>
      <c r="N161" s="303" t="s">
        <v>42</v>
      </c>
      <c r="O161" s="92"/>
      <c r="P161" s="244">
        <f>O161*H161</f>
        <v>0</v>
      </c>
      <c r="Q161" s="244">
        <v>0</v>
      </c>
      <c r="R161" s="244">
        <f>Q161*H161</f>
        <v>0</v>
      </c>
      <c r="S161" s="244">
        <v>0</v>
      </c>
      <c r="T161" s="245">
        <f>S161*H161</f>
        <v>0</v>
      </c>
      <c r="U161" s="39"/>
      <c r="V161" s="39"/>
      <c r="W161" s="39"/>
      <c r="X161" s="39"/>
      <c r="Y161" s="39"/>
      <c r="Z161" s="39"/>
      <c r="AA161" s="39"/>
      <c r="AB161" s="39"/>
      <c r="AC161" s="39"/>
      <c r="AD161" s="39"/>
      <c r="AE161" s="39"/>
      <c r="AR161" s="246" t="s">
        <v>367</v>
      </c>
      <c r="AT161" s="246" t="s">
        <v>300</v>
      </c>
      <c r="AU161" s="246" t="s">
        <v>87</v>
      </c>
      <c r="AY161" s="18" t="s">
        <v>143</v>
      </c>
      <c r="BE161" s="247">
        <f>IF(N161="základní",J161,0)</f>
        <v>0</v>
      </c>
      <c r="BF161" s="247">
        <f>IF(N161="snížená",J161,0)</f>
        <v>0</v>
      </c>
      <c r="BG161" s="247">
        <f>IF(N161="zákl. přenesená",J161,0)</f>
        <v>0</v>
      </c>
      <c r="BH161" s="247">
        <f>IF(N161="sníž. přenesená",J161,0)</f>
        <v>0</v>
      </c>
      <c r="BI161" s="247">
        <f>IF(N161="nulová",J161,0)</f>
        <v>0</v>
      </c>
      <c r="BJ161" s="18" t="s">
        <v>85</v>
      </c>
      <c r="BK161" s="247">
        <f>ROUND(I161*H161,2)</f>
        <v>0</v>
      </c>
      <c r="BL161" s="18" t="s">
        <v>282</v>
      </c>
      <c r="BM161" s="246" t="s">
        <v>1167</v>
      </c>
    </row>
    <row r="162" s="2" customFormat="1" ht="16.5" customHeight="1">
      <c r="A162" s="39"/>
      <c r="B162" s="40"/>
      <c r="C162" s="295" t="s">
        <v>315</v>
      </c>
      <c r="D162" s="295" t="s">
        <v>300</v>
      </c>
      <c r="E162" s="296" t="s">
        <v>1168</v>
      </c>
      <c r="F162" s="297" t="s">
        <v>1169</v>
      </c>
      <c r="G162" s="298" t="s">
        <v>171</v>
      </c>
      <c r="H162" s="299">
        <v>1</v>
      </c>
      <c r="I162" s="300"/>
      <c r="J162" s="299">
        <f>ROUND(I162*H162,2)</f>
        <v>0</v>
      </c>
      <c r="K162" s="297" t="s">
        <v>433</v>
      </c>
      <c r="L162" s="301"/>
      <c r="M162" s="302" t="s">
        <v>1</v>
      </c>
      <c r="N162" s="303" t="s">
        <v>42</v>
      </c>
      <c r="O162" s="92"/>
      <c r="P162" s="244">
        <f>O162*H162</f>
        <v>0</v>
      </c>
      <c r="Q162" s="244">
        <v>0</v>
      </c>
      <c r="R162" s="244">
        <f>Q162*H162</f>
        <v>0</v>
      </c>
      <c r="S162" s="244">
        <v>0</v>
      </c>
      <c r="T162" s="245">
        <f>S162*H162</f>
        <v>0</v>
      </c>
      <c r="U162" s="39"/>
      <c r="V162" s="39"/>
      <c r="W162" s="39"/>
      <c r="X162" s="39"/>
      <c r="Y162" s="39"/>
      <c r="Z162" s="39"/>
      <c r="AA162" s="39"/>
      <c r="AB162" s="39"/>
      <c r="AC162" s="39"/>
      <c r="AD162" s="39"/>
      <c r="AE162" s="39"/>
      <c r="AR162" s="246" t="s">
        <v>367</v>
      </c>
      <c r="AT162" s="246" t="s">
        <v>300</v>
      </c>
      <c r="AU162" s="246" t="s">
        <v>87</v>
      </c>
      <c r="AY162" s="18" t="s">
        <v>143</v>
      </c>
      <c r="BE162" s="247">
        <f>IF(N162="základní",J162,0)</f>
        <v>0</v>
      </c>
      <c r="BF162" s="247">
        <f>IF(N162="snížená",J162,0)</f>
        <v>0</v>
      </c>
      <c r="BG162" s="247">
        <f>IF(N162="zákl. přenesená",J162,0)</f>
        <v>0</v>
      </c>
      <c r="BH162" s="247">
        <f>IF(N162="sníž. přenesená",J162,0)</f>
        <v>0</v>
      </c>
      <c r="BI162" s="247">
        <f>IF(N162="nulová",J162,0)</f>
        <v>0</v>
      </c>
      <c r="BJ162" s="18" t="s">
        <v>85</v>
      </c>
      <c r="BK162" s="247">
        <f>ROUND(I162*H162,2)</f>
        <v>0</v>
      </c>
      <c r="BL162" s="18" t="s">
        <v>282</v>
      </c>
      <c r="BM162" s="246" t="s">
        <v>1170</v>
      </c>
    </row>
    <row r="163" s="2" customFormat="1" ht="16.5" customHeight="1">
      <c r="A163" s="39"/>
      <c r="B163" s="40"/>
      <c r="C163" s="295" t="s">
        <v>320</v>
      </c>
      <c r="D163" s="295" t="s">
        <v>300</v>
      </c>
      <c r="E163" s="296" t="s">
        <v>1171</v>
      </c>
      <c r="F163" s="297" t="s">
        <v>1172</v>
      </c>
      <c r="G163" s="298" t="s">
        <v>171</v>
      </c>
      <c r="H163" s="299">
        <v>1</v>
      </c>
      <c r="I163" s="300"/>
      <c r="J163" s="299">
        <f>ROUND(I163*H163,2)</f>
        <v>0</v>
      </c>
      <c r="K163" s="297" t="s">
        <v>433</v>
      </c>
      <c r="L163" s="301"/>
      <c r="M163" s="302" t="s">
        <v>1</v>
      </c>
      <c r="N163" s="303" t="s">
        <v>42</v>
      </c>
      <c r="O163" s="92"/>
      <c r="P163" s="244">
        <f>O163*H163</f>
        <v>0</v>
      </c>
      <c r="Q163" s="244">
        <v>0</v>
      </c>
      <c r="R163" s="244">
        <f>Q163*H163</f>
        <v>0</v>
      </c>
      <c r="S163" s="244">
        <v>0</v>
      </c>
      <c r="T163" s="245">
        <f>S163*H163</f>
        <v>0</v>
      </c>
      <c r="U163" s="39"/>
      <c r="V163" s="39"/>
      <c r="W163" s="39"/>
      <c r="X163" s="39"/>
      <c r="Y163" s="39"/>
      <c r="Z163" s="39"/>
      <c r="AA163" s="39"/>
      <c r="AB163" s="39"/>
      <c r="AC163" s="39"/>
      <c r="AD163" s="39"/>
      <c r="AE163" s="39"/>
      <c r="AR163" s="246" t="s">
        <v>367</v>
      </c>
      <c r="AT163" s="246" t="s">
        <v>300</v>
      </c>
      <c r="AU163" s="246" t="s">
        <v>87</v>
      </c>
      <c r="AY163" s="18" t="s">
        <v>143</v>
      </c>
      <c r="BE163" s="247">
        <f>IF(N163="základní",J163,0)</f>
        <v>0</v>
      </c>
      <c r="BF163" s="247">
        <f>IF(N163="snížená",J163,0)</f>
        <v>0</v>
      </c>
      <c r="BG163" s="247">
        <f>IF(N163="zákl. přenesená",J163,0)</f>
        <v>0</v>
      </c>
      <c r="BH163" s="247">
        <f>IF(N163="sníž. přenesená",J163,0)</f>
        <v>0</v>
      </c>
      <c r="BI163" s="247">
        <f>IF(N163="nulová",J163,0)</f>
        <v>0</v>
      </c>
      <c r="BJ163" s="18" t="s">
        <v>85</v>
      </c>
      <c r="BK163" s="247">
        <f>ROUND(I163*H163,2)</f>
        <v>0</v>
      </c>
      <c r="BL163" s="18" t="s">
        <v>282</v>
      </c>
      <c r="BM163" s="246" t="s">
        <v>1173</v>
      </c>
    </row>
    <row r="164" s="2" customFormat="1" ht="16.5" customHeight="1">
      <c r="A164" s="39"/>
      <c r="B164" s="40"/>
      <c r="C164" s="295" t="s">
        <v>325</v>
      </c>
      <c r="D164" s="295" t="s">
        <v>300</v>
      </c>
      <c r="E164" s="296" t="s">
        <v>1174</v>
      </c>
      <c r="F164" s="297" t="s">
        <v>1175</v>
      </c>
      <c r="G164" s="298" t="s">
        <v>171</v>
      </c>
      <c r="H164" s="299">
        <v>3</v>
      </c>
      <c r="I164" s="300"/>
      <c r="J164" s="299">
        <f>ROUND(I164*H164,2)</f>
        <v>0</v>
      </c>
      <c r="K164" s="297" t="s">
        <v>433</v>
      </c>
      <c r="L164" s="301"/>
      <c r="M164" s="302" t="s">
        <v>1</v>
      </c>
      <c r="N164" s="303" t="s">
        <v>42</v>
      </c>
      <c r="O164" s="92"/>
      <c r="P164" s="244">
        <f>O164*H164</f>
        <v>0</v>
      </c>
      <c r="Q164" s="244">
        <v>0</v>
      </c>
      <c r="R164" s="244">
        <f>Q164*H164</f>
        <v>0</v>
      </c>
      <c r="S164" s="244">
        <v>0</v>
      </c>
      <c r="T164" s="245">
        <f>S164*H164</f>
        <v>0</v>
      </c>
      <c r="U164" s="39"/>
      <c r="V164" s="39"/>
      <c r="W164" s="39"/>
      <c r="X164" s="39"/>
      <c r="Y164" s="39"/>
      <c r="Z164" s="39"/>
      <c r="AA164" s="39"/>
      <c r="AB164" s="39"/>
      <c r="AC164" s="39"/>
      <c r="AD164" s="39"/>
      <c r="AE164" s="39"/>
      <c r="AR164" s="246" t="s">
        <v>367</v>
      </c>
      <c r="AT164" s="246" t="s">
        <v>300</v>
      </c>
      <c r="AU164" s="246" t="s">
        <v>87</v>
      </c>
      <c r="AY164" s="18" t="s">
        <v>143</v>
      </c>
      <c r="BE164" s="247">
        <f>IF(N164="základní",J164,0)</f>
        <v>0</v>
      </c>
      <c r="BF164" s="247">
        <f>IF(N164="snížená",J164,0)</f>
        <v>0</v>
      </c>
      <c r="BG164" s="247">
        <f>IF(N164="zákl. přenesená",J164,0)</f>
        <v>0</v>
      </c>
      <c r="BH164" s="247">
        <f>IF(N164="sníž. přenesená",J164,0)</f>
        <v>0</v>
      </c>
      <c r="BI164" s="247">
        <f>IF(N164="nulová",J164,0)</f>
        <v>0</v>
      </c>
      <c r="BJ164" s="18" t="s">
        <v>85</v>
      </c>
      <c r="BK164" s="247">
        <f>ROUND(I164*H164,2)</f>
        <v>0</v>
      </c>
      <c r="BL164" s="18" t="s">
        <v>282</v>
      </c>
      <c r="BM164" s="246" t="s">
        <v>1176</v>
      </c>
    </row>
    <row r="165" s="2" customFormat="1" ht="16.5" customHeight="1">
      <c r="A165" s="39"/>
      <c r="B165" s="40"/>
      <c r="C165" s="295" t="s">
        <v>331</v>
      </c>
      <c r="D165" s="295" t="s">
        <v>300</v>
      </c>
      <c r="E165" s="296" t="s">
        <v>1177</v>
      </c>
      <c r="F165" s="297" t="s">
        <v>1178</v>
      </c>
      <c r="G165" s="298" t="s">
        <v>171</v>
      </c>
      <c r="H165" s="299">
        <v>1</v>
      </c>
      <c r="I165" s="300"/>
      <c r="J165" s="299">
        <f>ROUND(I165*H165,2)</f>
        <v>0</v>
      </c>
      <c r="K165" s="297" t="s">
        <v>433</v>
      </c>
      <c r="L165" s="301"/>
      <c r="M165" s="302" t="s">
        <v>1</v>
      </c>
      <c r="N165" s="303" t="s">
        <v>42</v>
      </c>
      <c r="O165" s="92"/>
      <c r="P165" s="244">
        <f>O165*H165</f>
        <v>0</v>
      </c>
      <c r="Q165" s="244">
        <v>0</v>
      </c>
      <c r="R165" s="244">
        <f>Q165*H165</f>
        <v>0</v>
      </c>
      <c r="S165" s="244">
        <v>0</v>
      </c>
      <c r="T165" s="245">
        <f>S165*H165</f>
        <v>0</v>
      </c>
      <c r="U165" s="39"/>
      <c r="V165" s="39"/>
      <c r="W165" s="39"/>
      <c r="X165" s="39"/>
      <c r="Y165" s="39"/>
      <c r="Z165" s="39"/>
      <c r="AA165" s="39"/>
      <c r="AB165" s="39"/>
      <c r="AC165" s="39"/>
      <c r="AD165" s="39"/>
      <c r="AE165" s="39"/>
      <c r="AR165" s="246" t="s">
        <v>367</v>
      </c>
      <c r="AT165" s="246" t="s">
        <v>300</v>
      </c>
      <c r="AU165" s="246" t="s">
        <v>87</v>
      </c>
      <c r="AY165" s="18" t="s">
        <v>143</v>
      </c>
      <c r="BE165" s="247">
        <f>IF(N165="základní",J165,0)</f>
        <v>0</v>
      </c>
      <c r="BF165" s="247">
        <f>IF(N165="snížená",J165,0)</f>
        <v>0</v>
      </c>
      <c r="BG165" s="247">
        <f>IF(N165="zákl. přenesená",J165,0)</f>
        <v>0</v>
      </c>
      <c r="BH165" s="247">
        <f>IF(N165="sníž. přenesená",J165,0)</f>
        <v>0</v>
      </c>
      <c r="BI165" s="247">
        <f>IF(N165="nulová",J165,0)</f>
        <v>0</v>
      </c>
      <c r="BJ165" s="18" t="s">
        <v>85</v>
      </c>
      <c r="BK165" s="247">
        <f>ROUND(I165*H165,2)</f>
        <v>0</v>
      </c>
      <c r="BL165" s="18" t="s">
        <v>282</v>
      </c>
      <c r="BM165" s="246" t="s">
        <v>1179</v>
      </c>
    </row>
    <row r="166" s="2" customFormat="1" ht="16.5" customHeight="1">
      <c r="A166" s="39"/>
      <c r="B166" s="40"/>
      <c r="C166" s="295" t="s">
        <v>337</v>
      </c>
      <c r="D166" s="295" t="s">
        <v>300</v>
      </c>
      <c r="E166" s="296" t="s">
        <v>1180</v>
      </c>
      <c r="F166" s="297" t="s">
        <v>1163</v>
      </c>
      <c r="G166" s="298" t="s">
        <v>171</v>
      </c>
      <c r="H166" s="299">
        <v>1</v>
      </c>
      <c r="I166" s="300"/>
      <c r="J166" s="299">
        <f>ROUND(I166*H166,2)</f>
        <v>0</v>
      </c>
      <c r="K166" s="297" t="s">
        <v>433</v>
      </c>
      <c r="L166" s="301"/>
      <c r="M166" s="302" t="s">
        <v>1</v>
      </c>
      <c r="N166" s="303" t="s">
        <v>42</v>
      </c>
      <c r="O166" s="92"/>
      <c r="P166" s="244">
        <f>O166*H166</f>
        <v>0</v>
      </c>
      <c r="Q166" s="244">
        <v>0</v>
      </c>
      <c r="R166" s="244">
        <f>Q166*H166</f>
        <v>0</v>
      </c>
      <c r="S166" s="244">
        <v>0</v>
      </c>
      <c r="T166" s="245">
        <f>S166*H166</f>
        <v>0</v>
      </c>
      <c r="U166" s="39"/>
      <c r="V166" s="39"/>
      <c r="W166" s="39"/>
      <c r="X166" s="39"/>
      <c r="Y166" s="39"/>
      <c r="Z166" s="39"/>
      <c r="AA166" s="39"/>
      <c r="AB166" s="39"/>
      <c r="AC166" s="39"/>
      <c r="AD166" s="39"/>
      <c r="AE166" s="39"/>
      <c r="AR166" s="246" t="s">
        <v>367</v>
      </c>
      <c r="AT166" s="246" t="s">
        <v>300</v>
      </c>
      <c r="AU166" s="246" t="s">
        <v>87</v>
      </c>
      <c r="AY166" s="18" t="s">
        <v>143</v>
      </c>
      <c r="BE166" s="247">
        <f>IF(N166="základní",J166,0)</f>
        <v>0</v>
      </c>
      <c r="BF166" s="247">
        <f>IF(N166="snížená",J166,0)</f>
        <v>0</v>
      </c>
      <c r="BG166" s="247">
        <f>IF(N166="zákl. přenesená",J166,0)</f>
        <v>0</v>
      </c>
      <c r="BH166" s="247">
        <f>IF(N166="sníž. přenesená",J166,0)</f>
        <v>0</v>
      </c>
      <c r="BI166" s="247">
        <f>IF(N166="nulová",J166,0)</f>
        <v>0</v>
      </c>
      <c r="BJ166" s="18" t="s">
        <v>85</v>
      </c>
      <c r="BK166" s="247">
        <f>ROUND(I166*H166,2)</f>
        <v>0</v>
      </c>
      <c r="BL166" s="18" t="s">
        <v>282</v>
      </c>
      <c r="BM166" s="246" t="s">
        <v>1181</v>
      </c>
    </row>
    <row r="167" s="2" customFormat="1" ht="24" customHeight="1">
      <c r="A167" s="39"/>
      <c r="B167" s="40"/>
      <c r="C167" s="295" t="s">
        <v>342</v>
      </c>
      <c r="D167" s="295" t="s">
        <v>300</v>
      </c>
      <c r="E167" s="296" t="s">
        <v>1182</v>
      </c>
      <c r="F167" s="297" t="s">
        <v>1183</v>
      </c>
      <c r="G167" s="298" t="s">
        <v>171</v>
      </c>
      <c r="H167" s="299">
        <v>4</v>
      </c>
      <c r="I167" s="300"/>
      <c r="J167" s="299">
        <f>ROUND(I167*H167,2)</f>
        <v>0</v>
      </c>
      <c r="K167" s="297" t="s">
        <v>433</v>
      </c>
      <c r="L167" s="301"/>
      <c r="M167" s="302" t="s">
        <v>1</v>
      </c>
      <c r="N167" s="303" t="s">
        <v>42</v>
      </c>
      <c r="O167" s="92"/>
      <c r="P167" s="244">
        <f>O167*H167</f>
        <v>0</v>
      </c>
      <c r="Q167" s="244">
        <v>0</v>
      </c>
      <c r="R167" s="244">
        <f>Q167*H167</f>
        <v>0</v>
      </c>
      <c r="S167" s="244">
        <v>0</v>
      </c>
      <c r="T167" s="245">
        <f>S167*H167</f>
        <v>0</v>
      </c>
      <c r="U167" s="39"/>
      <c r="V167" s="39"/>
      <c r="W167" s="39"/>
      <c r="X167" s="39"/>
      <c r="Y167" s="39"/>
      <c r="Z167" s="39"/>
      <c r="AA167" s="39"/>
      <c r="AB167" s="39"/>
      <c r="AC167" s="39"/>
      <c r="AD167" s="39"/>
      <c r="AE167" s="39"/>
      <c r="AR167" s="246" t="s">
        <v>367</v>
      </c>
      <c r="AT167" s="246" t="s">
        <v>300</v>
      </c>
      <c r="AU167" s="246" t="s">
        <v>87</v>
      </c>
      <c r="AY167" s="18" t="s">
        <v>143</v>
      </c>
      <c r="BE167" s="247">
        <f>IF(N167="základní",J167,0)</f>
        <v>0</v>
      </c>
      <c r="BF167" s="247">
        <f>IF(N167="snížená",J167,0)</f>
        <v>0</v>
      </c>
      <c r="BG167" s="247">
        <f>IF(N167="zákl. přenesená",J167,0)</f>
        <v>0</v>
      </c>
      <c r="BH167" s="247">
        <f>IF(N167="sníž. přenesená",J167,0)</f>
        <v>0</v>
      </c>
      <c r="BI167" s="247">
        <f>IF(N167="nulová",J167,0)</f>
        <v>0</v>
      </c>
      <c r="BJ167" s="18" t="s">
        <v>85</v>
      </c>
      <c r="BK167" s="247">
        <f>ROUND(I167*H167,2)</f>
        <v>0</v>
      </c>
      <c r="BL167" s="18" t="s">
        <v>282</v>
      </c>
      <c r="BM167" s="246" t="s">
        <v>1184</v>
      </c>
    </row>
    <row r="168" s="2" customFormat="1" ht="16.5" customHeight="1">
      <c r="A168" s="39"/>
      <c r="B168" s="40"/>
      <c r="C168" s="295" t="s">
        <v>346</v>
      </c>
      <c r="D168" s="295" t="s">
        <v>300</v>
      </c>
      <c r="E168" s="296" t="s">
        <v>1185</v>
      </c>
      <c r="F168" s="297" t="s">
        <v>1186</v>
      </c>
      <c r="G168" s="298" t="s">
        <v>171</v>
      </c>
      <c r="H168" s="299">
        <v>4</v>
      </c>
      <c r="I168" s="300"/>
      <c r="J168" s="299">
        <f>ROUND(I168*H168,2)</f>
        <v>0</v>
      </c>
      <c r="K168" s="297" t="s">
        <v>433</v>
      </c>
      <c r="L168" s="301"/>
      <c r="M168" s="302" t="s">
        <v>1</v>
      </c>
      <c r="N168" s="303" t="s">
        <v>42</v>
      </c>
      <c r="O168" s="92"/>
      <c r="P168" s="244">
        <f>O168*H168</f>
        <v>0</v>
      </c>
      <c r="Q168" s="244">
        <v>0</v>
      </c>
      <c r="R168" s="244">
        <f>Q168*H168</f>
        <v>0</v>
      </c>
      <c r="S168" s="244">
        <v>0</v>
      </c>
      <c r="T168" s="245">
        <f>S168*H168</f>
        <v>0</v>
      </c>
      <c r="U168" s="39"/>
      <c r="V168" s="39"/>
      <c r="W168" s="39"/>
      <c r="X168" s="39"/>
      <c r="Y168" s="39"/>
      <c r="Z168" s="39"/>
      <c r="AA168" s="39"/>
      <c r="AB168" s="39"/>
      <c r="AC168" s="39"/>
      <c r="AD168" s="39"/>
      <c r="AE168" s="39"/>
      <c r="AR168" s="246" t="s">
        <v>367</v>
      </c>
      <c r="AT168" s="246" t="s">
        <v>300</v>
      </c>
      <c r="AU168" s="246" t="s">
        <v>87</v>
      </c>
      <c r="AY168" s="18" t="s">
        <v>143</v>
      </c>
      <c r="BE168" s="247">
        <f>IF(N168="základní",J168,0)</f>
        <v>0</v>
      </c>
      <c r="BF168" s="247">
        <f>IF(N168="snížená",J168,0)</f>
        <v>0</v>
      </c>
      <c r="BG168" s="247">
        <f>IF(N168="zákl. přenesená",J168,0)</f>
        <v>0</v>
      </c>
      <c r="BH168" s="247">
        <f>IF(N168="sníž. přenesená",J168,0)</f>
        <v>0</v>
      </c>
      <c r="BI168" s="247">
        <f>IF(N168="nulová",J168,0)</f>
        <v>0</v>
      </c>
      <c r="BJ168" s="18" t="s">
        <v>85</v>
      </c>
      <c r="BK168" s="247">
        <f>ROUND(I168*H168,2)</f>
        <v>0</v>
      </c>
      <c r="BL168" s="18" t="s">
        <v>282</v>
      </c>
      <c r="BM168" s="246" t="s">
        <v>1187</v>
      </c>
    </row>
    <row r="169" s="2" customFormat="1" ht="16.5" customHeight="1">
      <c r="A169" s="39"/>
      <c r="B169" s="40"/>
      <c r="C169" s="295" t="s">
        <v>351</v>
      </c>
      <c r="D169" s="295" t="s">
        <v>300</v>
      </c>
      <c r="E169" s="296" t="s">
        <v>1188</v>
      </c>
      <c r="F169" s="297" t="s">
        <v>1189</v>
      </c>
      <c r="G169" s="298" t="s">
        <v>171</v>
      </c>
      <c r="H169" s="299">
        <v>1</v>
      </c>
      <c r="I169" s="300"/>
      <c r="J169" s="299">
        <f>ROUND(I169*H169,2)</f>
        <v>0</v>
      </c>
      <c r="K169" s="297" t="s">
        <v>433</v>
      </c>
      <c r="L169" s="301"/>
      <c r="M169" s="302" t="s">
        <v>1</v>
      </c>
      <c r="N169" s="303" t="s">
        <v>42</v>
      </c>
      <c r="O169" s="92"/>
      <c r="P169" s="244">
        <f>O169*H169</f>
        <v>0</v>
      </c>
      <c r="Q169" s="244">
        <v>0</v>
      </c>
      <c r="R169" s="244">
        <f>Q169*H169</f>
        <v>0</v>
      </c>
      <c r="S169" s="244">
        <v>0</v>
      </c>
      <c r="T169" s="245">
        <f>S169*H169</f>
        <v>0</v>
      </c>
      <c r="U169" s="39"/>
      <c r="V169" s="39"/>
      <c r="W169" s="39"/>
      <c r="X169" s="39"/>
      <c r="Y169" s="39"/>
      <c r="Z169" s="39"/>
      <c r="AA169" s="39"/>
      <c r="AB169" s="39"/>
      <c r="AC169" s="39"/>
      <c r="AD169" s="39"/>
      <c r="AE169" s="39"/>
      <c r="AR169" s="246" t="s">
        <v>367</v>
      </c>
      <c r="AT169" s="246" t="s">
        <v>300</v>
      </c>
      <c r="AU169" s="246" t="s">
        <v>87</v>
      </c>
      <c r="AY169" s="18" t="s">
        <v>143</v>
      </c>
      <c r="BE169" s="247">
        <f>IF(N169="základní",J169,0)</f>
        <v>0</v>
      </c>
      <c r="BF169" s="247">
        <f>IF(N169="snížená",J169,0)</f>
        <v>0</v>
      </c>
      <c r="BG169" s="247">
        <f>IF(N169="zákl. přenesená",J169,0)</f>
        <v>0</v>
      </c>
      <c r="BH169" s="247">
        <f>IF(N169="sníž. přenesená",J169,0)</f>
        <v>0</v>
      </c>
      <c r="BI169" s="247">
        <f>IF(N169="nulová",J169,0)</f>
        <v>0</v>
      </c>
      <c r="BJ169" s="18" t="s">
        <v>85</v>
      </c>
      <c r="BK169" s="247">
        <f>ROUND(I169*H169,2)</f>
        <v>0</v>
      </c>
      <c r="BL169" s="18" t="s">
        <v>282</v>
      </c>
      <c r="BM169" s="246" t="s">
        <v>1190</v>
      </c>
    </row>
    <row r="170" s="2" customFormat="1" ht="24" customHeight="1">
      <c r="A170" s="39"/>
      <c r="B170" s="40"/>
      <c r="C170" s="236" t="s">
        <v>357</v>
      </c>
      <c r="D170" s="236" t="s">
        <v>145</v>
      </c>
      <c r="E170" s="237" t="s">
        <v>1191</v>
      </c>
      <c r="F170" s="238" t="s">
        <v>1192</v>
      </c>
      <c r="G170" s="239" t="s">
        <v>171</v>
      </c>
      <c r="H170" s="240">
        <v>4</v>
      </c>
      <c r="I170" s="241"/>
      <c r="J170" s="240">
        <f>ROUND(I170*H170,2)</f>
        <v>0</v>
      </c>
      <c r="K170" s="238" t="s">
        <v>149</v>
      </c>
      <c r="L170" s="45"/>
      <c r="M170" s="242" t="s">
        <v>1</v>
      </c>
      <c r="N170" s="243" t="s">
        <v>42</v>
      </c>
      <c r="O170" s="92"/>
      <c r="P170" s="244">
        <f>O170*H170</f>
        <v>0</v>
      </c>
      <c r="Q170" s="244">
        <v>0</v>
      </c>
      <c r="R170" s="244">
        <f>Q170*H170</f>
        <v>0</v>
      </c>
      <c r="S170" s="244">
        <v>0</v>
      </c>
      <c r="T170" s="245">
        <f>S170*H170</f>
        <v>0</v>
      </c>
      <c r="U170" s="39"/>
      <c r="V170" s="39"/>
      <c r="W170" s="39"/>
      <c r="X170" s="39"/>
      <c r="Y170" s="39"/>
      <c r="Z170" s="39"/>
      <c r="AA170" s="39"/>
      <c r="AB170" s="39"/>
      <c r="AC170" s="39"/>
      <c r="AD170" s="39"/>
      <c r="AE170" s="39"/>
      <c r="AR170" s="246" t="s">
        <v>282</v>
      </c>
      <c r="AT170" s="246" t="s">
        <v>145</v>
      </c>
      <c r="AU170" s="246" t="s">
        <v>87</v>
      </c>
      <c r="AY170" s="18" t="s">
        <v>143</v>
      </c>
      <c r="BE170" s="247">
        <f>IF(N170="základní",J170,0)</f>
        <v>0</v>
      </c>
      <c r="BF170" s="247">
        <f>IF(N170="snížená",J170,0)</f>
        <v>0</v>
      </c>
      <c r="BG170" s="247">
        <f>IF(N170="zákl. přenesená",J170,0)</f>
        <v>0</v>
      </c>
      <c r="BH170" s="247">
        <f>IF(N170="sníž. přenesená",J170,0)</f>
        <v>0</v>
      </c>
      <c r="BI170" s="247">
        <f>IF(N170="nulová",J170,0)</f>
        <v>0</v>
      </c>
      <c r="BJ170" s="18" t="s">
        <v>85</v>
      </c>
      <c r="BK170" s="247">
        <f>ROUND(I170*H170,2)</f>
        <v>0</v>
      </c>
      <c r="BL170" s="18" t="s">
        <v>282</v>
      </c>
      <c r="BM170" s="246" t="s">
        <v>1193</v>
      </c>
    </row>
    <row r="171" s="2" customFormat="1" ht="16.5" customHeight="1">
      <c r="A171" s="39"/>
      <c r="B171" s="40"/>
      <c r="C171" s="295" t="s">
        <v>367</v>
      </c>
      <c r="D171" s="295" t="s">
        <v>300</v>
      </c>
      <c r="E171" s="296" t="s">
        <v>1194</v>
      </c>
      <c r="F171" s="297" t="s">
        <v>1195</v>
      </c>
      <c r="G171" s="298" t="s">
        <v>171</v>
      </c>
      <c r="H171" s="299">
        <v>4</v>
      </c>
      <c r="I171" s="300"/>
      <c r="J171" s="299">
        <f>ROUND(I171*H171,2)</f>
        <v>0</v>
      </c>
      <c r="K171" s="297" t="s">
        <v>433</v>
      </c>
      <c r="L171" s="301"/>
      <c r="M171" s="302" t="s">
        <v>1</v>
      </c>
      <c r="N171" s="303" t="s">
        <v>42</v>
      </c>
      <c r="O171" s="92"/>
      <c r="P171" s="244">
        <f>O171*H171</f>
        <v>0</v>
      </c>
      <c r="Q171" s="244">
        <v>0</v>
      </c>
      <c r="R171" s="244">
        <f>Q171*H171</f>
        <v>0</v>
      </c>
      <c r="S171" s="244">
        <v>0</v>
      </c>
      <c r="T171" s="245">
        <f>S171*H171</f>
        <v>0</v>
      </c>
      <c r="U171" s="39"/>
      <c r="V171" s="39"/>
      <c r="W171" s="39"/>
      <c r="X171" s="39"/>
      <c r="Y171" s="39"/>
      <c r="Z171" s="39"/>
      <c r="AA171" s="39"/>
      <c r="AB171" s="39"/>
      <c r="AC171" s="39"/>
      <c r="AD171" s="39"/>
      <c r="AE171" s="39"/>
      <c r="AR171" s="246" t="s">
        <v>367</v>
      </c>
      <c r="AT171" s="246" t="s">
        <v>300</v>
      </c>
      <c r="AU171" s="246" t="s">
        <v>87</v>
      </c>
      <c r="AY171" s="18" t="s">
        <v>143</v>
      </c>
      <c r="BE171" s="247">
        <f>IF(N171="základní",J171,0)</f>
        <v>0</v>
      </c>
      <c r="BF171" s="247">
        <f>IF(N171="snížená",J171,0)</f>
        <v>0</v>
      </c>
      <c r="BG171" s="247">
        <f>IF(N171="zákl. přenesená",J171,0)</f>
        <v>0</v>
      </c>
      <c r="BH171" s="247">
        <f>IF(N171="sníž. přenesená",J171,0)</f>
        <v>0</v>
      </c>
      <c r="BI171" s="247">
        <f>IF(N171="nulová",J171,0)</f>
        <v>0</v>
      </c>
      <c r="BJ171" s="18" t="s">
        <v>85</v>
      </c>
      <c r="BK171" s="247">
        <f>ROUND(I171*H171,2)</f>
        <v>0</v>
      </c>
      <c r="BL171" s="18" t="s">
        <v>282</v>
      </c>
      <c r="BM171" s="246" t="s">
        <v>1196</v>
      </c>
    </row>
    <row r="172" s="2" customFormat="1" ht="16.5" customHeight="1">
      <c r="A172" s="39"/>
      <c r="B172" s="40"/>
      <c r="C172" s="295" t="s">
        <v>372</v>
      </c>
      <c r="D172" s="295" t="s">
        <v>300</v>
      </c>
      <c r="E172" s="296" t="s">
        <v>1197</v>
      </c>
      <c r="F172" s="297" t="s">
        <v>1198</v>
      </c>
      <c r="G172" s="298" t="s">
        <v>171</v>
      </c>
      <c r="H172" s="299">
        <v>1</v>
      </c>
      <c r="I172" s="300"/>
      <c r="J172" s="299">
        <f>ROUND(I172*H172,2)</f>
        <v>0</v>
      </c>
      <c r="K172" s="297" t="s">
        <v>433</v>
      </c>
      <c r="L172" s="301"/>
      <c r="M172" s="302" t="s">
        <v>1</v>
      </c>
      <c r="N172" s="303" t="s">
        <v>42</v>
      </c>
      <c r="O172" s="92"/>
      <c r="P172" s="244">
        <f>O172*H172</f>
        <v>0</v>
      </c>
      <c r="Q172" s="244">
        <v>0</v>
      </c>
      <c r="R172" s="244">
        <f>Q172*H172</f>
        <v>0</v>
      </c>
      <c r="S172" s="244">
        <v>0</v>
      </c>
      <c r="T172" s="245">
        <f>S172*H172</f>
        <v>0</v>
      </c>
      <c r="U172" s="39"/>
      <c r="V172" s="39"/>
      <c r="W172" s="39"/>
      <c r="X172" s="39"/>
      <c r="Y172" s="39"/>
      <c r="Z172" s="39"/>
      <c r="AA172" s="39"/>
      <c r="AB172" s="39"/>
      <c r="AC172" s="39"/>
      <c r="AD172" s="39"/>
      <c r="AE172" s="39"/>
      <c r="AR172" s="246" t="s">
        <v>367</v>
      </c>
      <c r="AT172" s="246" t="s">
        <v>300</v>
      </c>
      <c r="AU172" s="246" t="s">
        <v>87</v>
      </c>
      <c r="AY172" s="18" t="s">
        <v>143</v>
      </c>
      <c r="BE172" s="247">
        <f>IF(N172="základní",J172,0)</f>
        <v>0</v>
      </c>
      <c r="BF172" s="247">
        <f>IF(N172="snížená",J172,0)</f>
        <v>0</v>
      </c>
      <c r="BG172" s="247">
        <f>IF(N172="zákl. přenesená",J172,0)</f>
        <v>0</v>
      </c>
      <c r="BH172" s="247">
        <f>IF(N172="sníž. přenesená",J172,0)</f>
        <v>0</v>
      </c>
      <c r="BI172" s="247">
        <f>IF(N172="nulová",J172,0)</f>
        <v>0</v>
      </c>
      <c r="BJ172" s="18" t="s">
        <v>85</v>
      </c>
      <c r="BK172" s="247">
        <f>ROUND(I172*H172,2)</f>
        <v>0</v>
      </c>
      <c r="BL172" s="18" t="s">
        <v>282</v>
      </c>
      <c r="BM172" s="246" t="s">
        <v>1199</v>
      </c>
    </row>
    <row r="173" s="2" customFormat="1" ht="16.5" customHeight="1">
      <c r="A173" s="39"/>
      <c r="B173" s="40"/>
      <c r="C173" s="295" t="s">
        <v>377</v>
      </c>
      <c r="D173" s="295" t="s">
        <v>300</v>
      </c>
      <c r="E173" s="296" t="s">
        <v>1200</v>
      </c>
      <c r="F173" s="297" t="s">
        <v>1201</v>
      </c>
      <c r="G173" s="298" t="s">
        <v>171</v>
      </c>
      <c r="H173" s="299">
        <v>1</v>
      </c>
      <c r="I173" s="300"/>
      <c r="J173" s="299">
        <f>ROUND(I173*H173,2)</f>
        <v>0</v>
      </c>
      <c r="K173" s="297" t="s">
        <v>433</v>
      </c>
      <c r="L173" s="301"/>
      <c r="M173" s="302" t="s">
        <v>1</v>
      </c>
      <c r="N173" s="303" t="s">
        <v>42</v>
      </c>
      <c r="O173" s="92"/>
      <c r="P173" s="244">
        <f>O173*H173</f>
        <v>0</v>
      </c>
      <c r="Q173" s="244">
        <v>0</v>
      </c>
      <c r="R173" s="244">
        <f>Q173*H173</f>
        <v>0</v>
      </c>
      <c r="S173" s="244">
        <v>0</v>
      </c>
      <c r="T173" s="245">
        <f>S173*H173</f>
        <v>0</v>
      </c>
      <c r="U173" s="39"/>
      <c r="V173" s="39"/>
      <c r="W173" s="39"/>
      <c r="X173" s="39"/>
      <c r="Y173" s="39"/>
      <c r="Z173" s="39"/>
      <c r="AA173" s="39"/>
      <c r="AB173" s="39"/>
      <c r="AC173" s="39"/>
      <c r="AD173" s="39"/>
      <c r="AE173" s="39"/>
      <c r="AR173" s="246" t="s">
        <v>367</v>
      </c>
      <c r="AT173" s="246" t="s">
        <v>300</v>
      </c>
      <c r="AU173" s="246" t="s">
        <v>87</v>
      </c>
      <c r="AY173" s="18" t="s">
        <v>143</v>
      </c>
      <c r="BE173" s="247">
        <f>IF(N173="základní",J173,0)</f>
        <v>0</v>
      </c>
      <c r="BF173" s="247">
        <f>IF(N173="snížená",J173,0)</f>
        <v>0</v>
      </c>
      <c r="BG173" s="247">
        <f>IF(N173="zákl. přenesená",J173,0)</f>
        <v>0</v>
      </c>
      <c r="BH173" s="247">
        <f>IF(N173="sníž. přenesená",J173,0)</f>
        <v>0</v>
      </c>
      <c r="BI173" s="247">
        <f>IF(N173="nulová",J173,0)</f>
        <v>0</v>
      </c>
      <c r="BJ173" s="18" t="s">
        <v>85</v>
      </c>
      <c r="BK173" s="247">
        <f>ROUND(I173*H173,2)</f>
        <v>0</v>
      </c>
      <c r="BL173" s="18" t="s">
        <v>282</v>
      </c>
      <c r="BM173" s="246" t="s">
        <v>1202</v>
      </c>
    </row>
    <row r="174" s="2" customFormat="1" ht="24" customHeight="1">
      <c r="A174" s="39"/>
      <c r="B174" s="40"/>
      <c r="C174" s="236" t="s">
        <v>383</v>
      </c>
      <c r="D174" s="236" t="s">
        <v>145</v>
      </c>
      <c r="E174" s="237" t="s">
        <v>1203</v>
      </c>
      <c r="F174" s="238" t="s">
        <v>1204</v>
      </c>
      <c r="G174" s="239" t="s">
        <v>171</v>
      </c>
      <c r="H174" s="240">
        <v>2</v>
      </c>
      <c r="I174" s="241"/>
      <c r="J174" s="240">
        <f>ROUND(I174*H174,2)</f>
        <v>0</v>
      </c>
      <c r="K174" s="238" t="s">
        <v>149</v>
      </c>
      <c r="L174" s="45"/>
      <c r="M174" s="242" t="s">
        <v>1</v>
      </c>
      <c r="N174" s="243" t="s">
        <v>42</v>
      </c>
      <c r="O174" s="92"/>
      <c r="P174" s="244">
        <f>O174*H174</f>
        <v>0</v>
      </c>
      <c r="Q174" s="244">
        <v>0</v>
      </c>
      <c r="R174" s="244">
        <f>Q174*H174</f>
        <v>0</v>
      </c>
      <c r="S174" s="244">
        <v>0</v>
      </c>
      <c r="T174" s="245">
        <f>S174*H174</f>
        <v>0</v>
      </c>
      <c r="U174" s="39"/>
      <c r="V174" s="39"/>
      <c r="W174" s="39"/>
      <c r="X174" s="39"/>
      <c r="Y174" s="39"/>
      <c r="Z174" s="39"/>
      <c r="AA174" s="39"/>
      <c r="AB174" s="39"/>
      <c r="AC174" s="39"/>
      <c r="AD174" s="39"/>
      <c r="AE174" s="39"/>
      <c r="AR174" s="246" t="s">
        <v>282</v>
      </c>
      <c r="AT174" s="246" t="s">
        <v>145</v>
      </c>
      <c r="AU174" s="246" t="s">
        <v>87</v>
      </c>
      <c r="AY174" s="18" t="s">
        <v>143</v>
      </c>
      <c r="BE174" s="247">
        <f>IF(N174="základní",J174,0)</f>
        <v>0</v>
      </c>
      <c r="BF174" s="247">
        <f>IF(N174="snížená",J174,0)</f>
        <v>0</v>
      </c>
      <c r="BG174" s="247">
        <f>IF(N174="zákl. přenesená",J174,0)</f>
        <v>0</v>
      </c>
      <c r="BH174" s="247">
        <f>IF(N174="sníž. přenesená",J174,0)</f>
        <v>0</v>
      </c>
      <c r="BI174" s="247">
        <f>IF(N174="nulová",J174,0)</f>
        <v>0</v>
      </c>
      <c r="BJ174" s="18" t="s">
        <v>85</v>
      </c>
      <c r="BK174" s="247">
        <f>ROUND(I174*H174,2)</f>
        <v>0</v>
      </c>
      <c r="BL174" s="18" t="s">
        <v>282</v>
      </c>
      <c r="BM174" s="246" t="s">
        <v>1205</v>
      </c>
    </row>
    <row r="175" s="2" customFormat="1" ht="16.5" customHeight="1">
      <c r="A175" s="39"/>
      <c r="B175" s="40"/>
      <c r="C175" s="295" t="s">
        <v>388</v>
      </c>
      <c r="D175" s="295" t="s">
        <v>300</v>
      </c>
      <c r="E175" s="296" t="s">
        <v>1206</v>
      </c>
      <c r="F175" s="297" t="s">
        <v>1207</v>
      </c>
      <c r="G175" s="298" t="s">
        <v>171</v>
      </c>
      <c r="H175" s="299">
        <v>2</v>
      </c>
      <c r="I175" s="300"/>
      <c r="J175" s="299">
        <f>ROUND(I175*H175,2)</f>
        <v>0</v>
      </c>
      <c r="K175" s="297" t="s">
        <v>433</v>
      </c>
      <c r="L175" s="301"/>
      <c r="M175" s="302" t="s">
        <v>1</v>
      </c>
      <c r="N175" s="303" t="s">
        <v>42</v>
      </c>
      <c r="O175" s="92"/>
      <c r="P175" s="244">
        <f>O175*H175</f>
        <v>0</v>
      </c>
      <c r="Q175" s="244">
        <v>0</v>
      </c>
      <c r="R175" s="244">
        <f>Q175*H175</f>
        <v>0</v>
      </c>
      <c r="S175" s="244">
        <v>0</v>
      </c>
      <c r="T175" s="245">
        <f>S175*H175</f>
        <v>0</v>
      </c>
      <c r="U175" s="39"/>
      <c r="V175" s="39"/>
      <c r="W175" s="39"/>
      <c r="X175" s="39"/>
      <c r="Y175" s="39"/>
      <c r="Z175" s="39"/>
      <c r="AA175" s="39"/>
      <c r="AB175" s="39"/>
      <c r="AC175" s="39"/>
      <c r="AD175" s="39"/>
      <c r="AE175" s="39"/>
      <c r="AR175" s="246" t="s">
        <v>367</v>
      </c>
      <c r="AT175" s="246" t="s">
        <v>300</v>
      </c>
      <c r="AU175" s="246" t="s">
        <v>87</v>
      </c>
      <c r="AY175" s="18" t="s">
        <v>143</v>
      </c>
      <c r="BE175" s="247">
        <f>IF(N175="základní",J175,0)</f>
        <v>0</v>
      </c>
      <c r="BF175" s="247">
        <f>IF(N175="snížená",J175,0)</f>
        <v>0</v>
      </c>
      <c r="BG175" s="247">
        <f>IF(N175="zákl. přenesená",J175,0)</f>
        <v>0</v>
      </c>
      <c r="BH175" s="247">
        <f>IF(N175="sníž. přenesená",J175,0)</f>
        <v>0</v>
      </c>
      <c r="BI175" s="247">
        <f>IF(N175="nulová",J175,0)</f>
        <v>0</v>
      </c>
      <c r="BJ175" s="18" t="s">
        <v>85</v>
      </c>
      <c r="BK175" s="247">
        <f>ROUND(I175*H175,2)</f>
        <v>0</v>
      </c>
      <c r="BL175" s="18" t="s">
        <v>282</v>
      </c>
      <c r="BM175" s="246" t="s">
        <v>1208</v>
      </c>
    </row>
    <row r="176" s="2" customFormat="1" ht="24" customHeight="1">
      <c r="A176" s="39"/>
      <c r="B176" s="40"/>
      <c r="C176" s="236" t="s">
        <v>392</v>
      </c>
      <c r="D176" s="236" t="s">
        <v>145</v>
      </c>
      <c r="E176" s="237" t="s">
        <v>1209</v>
      </c>
      <c r="F176" s="238" t="s">
        <v>1210</v>
      </c>
      <c r="G176" s="239" t="s">
        <v>171</v>
      </c>
      <c r="H176" s="240">
        <v>3</v>
      </c>
      <c r="I176" s="241"/>
      <c r="J176" s="240">
        <f>ROUND(I176*H176,2)</f>
        <v>0</v>
      </c>
      <c r="K176" s="238" t="s">
        <v>149</v>
      </c>
      <c r="L176" s="45"/>
      <c r="M176" s="242" t="s">
        <v>1</v>
      </c>
      <c r="N176" s="243" t="s">
        <v>42</v>
      </c>
      <c r="O176" s="92"/>
      <c r="P176" s="244">
        <f>O176*H176</f>
        <v>0</v>
      </c>
      <c r="Q176" s="244">
        <v>0</v>
      </c>
      <c r="R176" s="244">
        <f>Q176*H176</f>
        <v>0</v>
      </c>
      <c r="S176" s="244">
        <v>0</v>
      </c>
      <c r="T176" s="245">
        <f>S176*H176</f>
        <v>0</v>
      </c>
      <c r="U176" s="39"/>
      <c r="V176" s="39"/>
      <c r="W176" s="39"/>
      <c r="X176" s="39"/>
      <c r="Y176" s="39"/>
      <c r="Z176" s="39"/>
      <c r="AA176" s="39"/>
      <c r="AB176" s="39"/>
      <c r="AC176" s="39"/>
      <c r="AD176" s="39"/>
      <c r="AE176" s="39"/>
      <c r="AR176" s="246" t="s">
        <v>282</v>
      </c>
      <c r="AT176" s="246" t="s">
        <v>145</v>
      </c>
      <c r="AU176" s="246" t="s">
        <v>87</v>
      </c>
      <c r="AY176" s="18" t="s">
        <v>143</v>
      </c>
      <c r="BE176" s="247">
        <f>IF(N176="základní",J176,0)</f>
        <v>0</v>
      </c>
      <c r="BF176" s="247">
        <f>IF(N176="snížená",J176,0)</f>
        <v>0</v>
      </c>
      <c r="BG176" s="247">
        <f>IF(N176="zákl. přenesená",J176,0)</f>
        <v>0</v>
      </c>
      <c r="BH176" s="247">
        <f>IF(N176="sníž. přenesená",J176,0)</f>
        <v>0</v>
      </c>
      <c r="BI176" s="247">
        <f>IF(N176="nulová",J176,0)</f>
        <v>0</v>
      </c>
      <c r="BJ176" s="18" t="s">
        <v>85</v>
      </c>
      <c r="BK176" s="247">
        <f>ROUND(I176*H176,2)</f>
        <v>0</v>
      </c>
      <c r="BL176" s="18" t="s">
        <v>282</v>
      </c>
      <c r="BM176" s="246" t="s">
        <v>1211</v>
      </c>
    </row>
    <row r="177" s="2" customFormat="1" ht="16.5" customHeight="1">
      <c r="A177" s="39"/>
      <c r="B177" s="40"/>
      <c r="C177" s="295" t="s">
        <v>396</v>
      </c>
      <c r="D177" s="295" t="s">
        <v>300</v>
      </c>
      <c r="E177" s="296" t="s">
        <v>1212</v>
      </c>
      <c r="F177" s="297" t="s">
        <v>1213</v>
      </c>
      <c r="G177" s="298" t="s">
        <v>171</v>
      </c>
      <c r="H177" s="299">
        <v>3</v>
      </c>
      <c r="I177" s="300"/>
      <c r="J177" s="299">
        <f>ROUND(I177*H177,2)</f>
        <v>0</v>
      </c>
      <c r="K177" s="297" t="s">
        <v>433</v>
      </c>
      <c r="L177" s="301"/>
      <c r="M177" s="302" t="s">
        <v>1</v>
      </c>
      <c r="N177" s="303" t="s">
        <v>42</v>
      </c>
      <c r="O177" s="92"/>
      <c r="P177" s="244">
        <f>O177*H177</f>
        <v>0</v>
      </c>
      <c r="Q177" s="244">
        <v>0</v>
      </c>
      <c r="R177" s="244">
        <f>Q177*H177</f>
        <v>0</v>
      </c>
      <c r="S177" s="244">
        <v>0</v>
      </c>
      <c r="T177" s="245">
        <f>S177*H177</f>
        <v>0</v>
      </c>
      <c r="U177" s="39"/>
      <c r="V177" s="39"/>
      <c r="W177" s="39"/>
      <c r="X177" s="39"/>
      <c r="Y177" s="39"/>
      <c r="Z177" s="39"/>
      <c r="AA177" s="39"/>
      <c r="AB177" s="39"/>
      <c r="AC177" s="39"/>
      <c r="AD177" s="39"/>
      <c r="AE177" s="39"/>
      <c r="AR177" s="246" t="s">
        <v>367</v>
      </c>
      <c r="AT177" s="246" t="s">
        <v>300</v>
      </c>
      <c r="AU177" s="246" t="s">
        <v>87</v>
      </c>
      <c r="AY177" s="18" t="s">
        <v>143</v>
      </c>
      <c r="BE177" s="247">
        <f>IF(N177="základní",J177,0)</f>
        <v>0</v>
      </c>
      <c r="BF177" s="247">
        <f>IF(N177="snížená",J177,0)</f>
        <v>0</v>
      </c>
      <c r="BG177" s="247">
        <f>IF(N177="zákl. přenesená",J177,0)</f>
        <v>0</v>
      </c>
      <c r="BH177" s="247">
        <f>IF(N177="sníž. přenesená",J177,0)</f>
        <v>0</v>
      </c>
      <c r="BI177" s="247">
        <f>IF(N177="nulová",J177,0)</f>
        <v>0</v>
      </c>
      <c r="BJ177" s="18" t="s">
        <v>85</v>
      </c>
      <c r="BK177" s="247">
        <f>ROUND(I177*H177,2)</f>
        <v>0</v>
      </c>
      <c r="BL177" s="18" t="s">
        <v>282</v>
      </c>
      <c r="BM177" s="246" t="s">
        <v>1214</v>
      </c>
    </row>
    <row r="178" s="2" customFormat="1" ht="24" customHeight="1">
      <c r="A178" s="39"/>
      <c r="B178" s="40"/>
      <c r="C178" s="236" t="s">
        <v>400</v>
      </c>
      <c r="D178" s="236" t="s">
        <v>145</v>
      </c>
      <c r="E178" s="237" t="s">
        <v>1215</v>
      </c>
      <c r="F178" s="238" t="s">
        <v>1216</v>
      </c>
      <c r="G178" s="239" t="s">
        <v>171</v>
      </c>
      <c r="H178" s="240">
        <v>4</v>
      </c>
      <c r="I178" s="241"/>
      <c r="J178" s="240">
        <f>ROUND(I178*H178,2)</f>
        <v>0</v>
      </c>
      <c r="K178" s="238" t="s">
        <v>149</v>
      </c>
      <c r="L178" s="45"/>
      <c r="M178" s="242" t="s">
        <v>1</v>
      </c>
      <c r="N178" s="243" t="s">
        <v>42</v>
      </c>
      <c r="O178" s="92"/>
      <c r="P178" s="244">
        <f>O178*H178</f>
        <v>0</v>
      </c>
      <c r="Q178" s="244">
        <v>0</v>
      </c>
      <c r="R178" s="244">
        <f>Q178*H178</f>
        <v>0</v>
      </c>
      <c r="S178" s="244">
        <v>0</v>
      </c>
      <c r="T178" s="245">
        <f>S178*H178</f>
        <v>0</v>
      </c>
      <c r="U178" s="39"/>
      <c r="V178" s="39"/>
      <c r="W178" s="39"/>
      <c r="X178" s="39"/>
      <c r="Y178" s="39"/>
      <c r="Z178" s="39"/>
      <c r="AA178" s="39"/>
      <c r="AB178" s="39"/>
      <c r="AC178" s="39"/>
      <c r="AD178" s="39"/>
      <c r="AE178" s="39"/>
      <c r="AR178" s="246" t="s">
        <v>282</v>
      </c>
      <c r="AT178" s="246" t="s">
        <v>145</v>
      </c>
      <c r="AU178" s="246" t="s">
        <v>87</v>
      </c>
      <c r="AY178" s="18" t="s">
        <v>143</v>
      </c>
      <c r="BE178" s="247">
        <f>IF(N178="základní",J178,0)</f>
        <v>0</v>
      </c>
      <c r="BF178" s="247">
        <f>IF(N178="snížená",J178,0)</f>
        <v>0</v>
      </c>
      <c r="BG178" s="247">
        <f>IF(N178="zákl. přenesená",J178,0)</f>
        <v>0</v>
      </c>
      <c r="BH178" s="247">
        <f>IF(N178="sníž. přenesená",J178,0)</f>
        <v>0</v>
      </c>
      <c r="BI178" s="247">
        <f>IF(N178="nulová",J178,0)</f>
        <v>0</v>
      </c>
      <c r="BJ178" s="18" t="s">
        <v>85</v>
      </c>
      <c r="BK178" s="247">
        <f>ROUND(I178*H178,2)</f>
        <v>0</v>
      </c>
      <c r="BL178" s="18" t="s">
        <v>282</v>
      </c>
      <c r="BM178" s="246" t="s">
        <v>1217</v>
      </c>
    </row>
    <row r="179" s="14" customFormat="1">
      <c r="A179" s="14"/>
      <c r="B179" s="262"/>
      <c r="C179" s="263"/>
      <c r="D179" s="248" t="s">
        <v>154</v>
      </c>
      <c r="E179" s="264" t="s">
        <v>1</v>
      </c>
      <c r="F179" s="265" t="s">
        <v>1218</v>
      </c>
      <c r="G179" s="263"/>
      <c r="H179" s="266">
        <v>4</v>
      </c>
      <c r="I179" s="267"/>
      <c r="J179" s="263"/>
      <c r="K179" s="263"/>
      <c r="L179" s="268"/>
      <c r="M179" s="269"/>
      <c r="N179" s="270"/>
      <c r="O179" s="270"/>
      <c r="P179" s="270"/>
      <c r="Q179" s="270"/>
      <c r="R179" s="270"/>
      <c r="S179" s="270"/>
      <c r="T179" s="271"/>
      <c r="U179" s="14"/>
      <c r="V179" s="14"/>
      <c r="W179" s="14"/>
      <c r="X179" s="14"/>
      <c r="Y179" s="14"/>
      <c r="Z179" s="14"/>
      <c r="AA179" s="14"/>
      <c r="AB179" s="14"/>
      <c r="AC179" s="14"/>
      <c r="AD179" s="14"/>
      <c r="AE179" s="14"/>
      <c r="AT179" s="272" t="s">
        <v>154</v>
      </c>
      <c r="AU179" s="272" t="s">
        <v>87</v>
      </c>
      <c r="AV179" s="14" t="s">
        <v>87</v>
      </c>
      <c r="AW179" s="14" t="s">
        <v>32</v>
      </c>
      <c r="AX179" s="14" t="s">
        <v>85</v>
      </c>
      <c r="AY179" s="272" t="s">
        <v>143</v>
      </c>
    </row>
    <row r="180" s="2" customFormat="1" ht="16.5" customHeight="1">
      <c r="A180" s="39"/>
      <c r="B180" s="40"/>
      <c r="C180" s="295" t="s">
        <v>408</v>
      </c>
      <c r="D180" s="295" t="s">
        <v>300</v>
      </c>
      <c r="E180" s="296" t="s">
        <v>1219</v>
      </c>
      <c r="F180" s="297" t="s">
        <v>1220</v>
      </c>
      <c r="G180" s="298" t="s">
        <v>171</v>
      </c>
      <c r="H180" s="299">
        <v>3</v>
      </c>
      <c r="I180" s="300"/>
      <c r="J180" s="299">
        <f>ROUND(I180*H180,2)</f>
        <v>0</v>
      </c>
      <c r="K180" s="297" t="s">
        <v>433</v>
      </c>
      <c r="L180" s="301"/>
      <c r="M180" s="302" t="s">
        <v>1</v>
      </c>
      <c r="N180" s="303" t="s">
        <v>42</v>
      </c>
      <c r="O180" s="92"/>
      <c r="P180" s="244">
        <f>O180*H180</f>
        <v>0</v>
      </c>
      <c r="Q180" s="244">
        <v>0</v>
      </c>
      <c r="R180" s="244">
        <f>Q180*H180</f>
        <v>0</v>
      </c>
      <c r="S180" s="244">
        <v>0</v>
      </c>
      <c r="T180" s="245">
        <f>S180*H180</f>
        <v>0</v>
      </c>
      <c r="U180" s="39"/>
      <c r="V180" s="39"/>
      <c r="W180" s="39"/>
      <c r="X180" s="39"/>
      <c r="Y180" s="39"/>
      <c r="Z180" s="39"/>
      <c r="AA180" s="39"/>
      <c r="AB180" s="39"/>
      <c r="AC180" s="39"/>
      <c r="AD180" s="39"/>
      <c r="AE180" s="39"/>
      <c r="AR180" s="246" t="s">
        <v>367</v>
      </c>
      <c r="AT180" s="246" t="s">
        <v>300</v>
      </c>
      <c r="AU180" s="246" t="s">
        <v>87</v>
      </c>
      <c r="AY180" s="18" t="s">
        <v>143</v>
      </c>
      <c r="BE180" s="247">
        <f>IF(N180="základní",J180,0)</f>
        <v>0</v>
      </c>
      <c r="BF180" s="247">
        <f>IF(N180="snížená",J180,0)</f>
        <v>0</v>
      </c>
      <c r="BG180" s="247">
        <f>IF(N180="zákl. přenesená",J180,0)</f>
        <v>0</v>
      </c>
      <c r="BH180" s="247">
        <f>IF(N180="sníž. přenesená",J180,0)</f>
        <v>0</v>
      </c>
      <c r="BI180" s="247">
        <f>IF(N180="nulová",J180,0)</f>
        <v>0</v>
      </c>
      <c r="BJ180" s="18" t="s">
        <v>85</v>
      </c>
      <c r="BK180" s="247">
        <f>ROUND(I180*H180,2)</f>
        <v>0</v>
      </c>
      <c r="BL180" s="18" t="s">
        <v>282</v>
      </c>
      <c r="BM180" s="246" t="s">
        <v>1221</v>
      </c>
    </row>
    <row r="181" s="2" customFormat="1" ht="16.5" customHeight="1">
      <c r="A181" s="39"/>
      <c r="B181" s="40"/>
      <c r="C181" s="295" t="s">
        <v>414</v>
      </c>
      <c r="D181" s="295" t="s">
        <v>300</v>
      </c>
      <c r="E181" s="296" t="s">
        <v>1222</v>
      </c>
      <c r="F181" s="297" t="s">
        <v>1223</v>
      </c>
      <c r="G181" s="298" t="s">
        <v>171</v>
      </c>
      <c r="H181" s="299">
        <v>1</v>
      </c>
      <c r="I181" s="300"/>
      <c r="J181" s="299">
        <f>ROUND(I181*H181,2)</f>
        <v>0</v>
      </c>
      <c r="K181" s="297" t="s">
        <v>433</v>
      </c>
      <c r="L181" s="301"/>
      <c r="M181" s="302" t="s">
        <v>1</v>
      </c>
      <c r="N181" s="303" t="s">
        <v>42</v>
      </c>
      <c r="O181" s="92"/>
      <c r="P181" s="244">
        <f>O181*H181</f>
        <v>0</v>
      </c>
      <c r="Q181" s="244">
        <v>0</v>
      </c>
      <c r="R181" s="244">
        <f>Q181*H181</f>
        <v>0</v>
      </c>
      <c r="S181" s="244">
        <v>0</v>
      </c>
      <c r="T181" s="245">
        <f>S181*H181</f>
        <v>0</v>
      </c>
      <c r="U181" s="39"/>
      <c r="V181" s="39"/>
      <c r="W181" s="39"/>
      <c r="X181" s="39"/>
      <c r="Y181" s="39"/>
      <c r="Z181" s="39"/>
      <c r="AA181" s="39"/>
      <c r="AB181" s="39"/>
      <c r="AC181" s="39"/>
      <c r="AD181" s="39"/>
      <c r="AE181" s="39"/>
      <c r="AR181" s="246" t="s">
        <v>367</v>
      </c>
      <c r="AT181" s="246" t="s">
        <v>300</v>
      </c>
      <c r="AU181" s="246" t="s">
        <v>87</v>
      </c>
      <c r="AY181" s="18" t="s">
        <v>143</v>
      </c>
      <c r="BE181" s="247">
        <f>IF(N181="základní",J181,0)</f>
        <v>0</v>
      </c>
      <c r="BF181" s="247">
        <f>IF(N181="snížená",J181,0)</f>
        <v>0</v>
      </c>
      <c r="BG181" s="247">
        <f>IF(N181="zákl. přenesená",J181,0)</f>
        <v>0</v>
      </c>
      <c r="BH181" s="247">
        <f>IF(N181="sníž. přenesená",J181,0)</f>
        <v>0</v>
      </c>
      <c r="BI181" s="247">
        <f>IF(N181="nulová",J181,0)</f>
        <v>0</v>
      </c>
      <c r="BJ181" s="18" t="s">
        <v>85</v>
      </c>
      <c r="BK181" s="247">
        <f>ROUND(I181*H181,2)</f>
        <v>0</v>
      </c>
      <c r="BL181" s="18" t="s">
        <v>282</v>
      </c>
      <c r="BM181" s="246" t="s">
        <v>1224</v>
      </c>
    </row>
    <row r="182" s="2" customFormat="1" ht="36" customHeight="1">
      <c r="A182" s="39"/>
      <c r="B182" s="40"/>
      <c r="C182" s="236" t="s">
        <v>419</v>
      </c>
      <c r="D182" s="236" t="s">
        <v>145</v>
      </c>
      <c r="E182" s="237" t="s">
        <v>1225</v>
      </c>
      <c r="F182" s="238" t="s">
        <v>1226</v>
      </c>
      <c r="G182" s="239" t="s">
        <v>171</v>
      </c>
      <c r="H182" s="240">
        <v>1</v>
      </c>
      <c r="I182" s="241"/>
      <c r="J182" s="240">
        <f>ROUND(I182*H182,2)</f>
        <v>0</v>
      </c>
      <c r="K182" s="238" t="s">
        <v>149</v>
      </c>
      <c r="L182" s="45"/>
      <c r="M182" s="242" t="s">
        <v>1</v>
      </c>
      <c r="N182" s="243" t="s">
        <v>42</v>
      </c>
      <c r="O182" s="92"/>
      <c r="P182" s="244">
        <f>O182*H182</f>
        <v>0</v>
      </c>
      <c r="Q182" s="244">
        <v>0</v>
      </c>
      <c r="R182" s="244">
        <f>Q182*H182</f>
        <v>0</v>
      </c>
      <c r="S182" s="244">
        <v>0</v>
      </c>
      <c r="T182" s="245">
        <f>S182*H182</f>
        <v>0</v>
      </c>
      <c r="U182" s="39"/>
      <c r="V182" s="39"/>
      <c r="W182" s="39"/>
      <c r="X182" s="39"/>
      <c r="Y182" s="39"/>
      <c r="Z182" s="39"/>
      <c r="AA182" s="39"/>
      <c r="AB182" s="39"/>
      <c r="AC182" s="39"/>
      <c r="AD182" s="39"/>
      <c r="AE182" s="39"/>
      <c r="AR182" s="246" t="s">
        <v>282</v>
      </c>
      <c r="AT182" s="246" t="s">
        <v>145</v>
      </c>
      <c r="AU182" s="246" t="s">
        <v>87</v>
      </c>
      <c r="AY182" s="18" t="s">
        <v>143</v>
      </c>
      <c r="BE182" s="247">
        <f>IF(N182="základní",J182,0)</f>
        <v>0</v>
      </c>
      <c r="BF182" s="247">
        <f>IF(N182="snížená",J182,0)</f>
        <v>0</v>
      </c>
      <c r="BG182" s="247">
        <f>IF(N182="zákl. přenesená",J182,0)</f>
        <v>0</v>
      </c>
      <c r="BH182" s="247">
        <f>IF(N182="sníž. přenesená",J182,0)</f>
        <v>0</v>
      </c>
      <c r="BI182" s="247">
        <f>IF(N182="nulová",J182,0)</f>
        <v>0</v>
      </c>
      <c r="BJ182" s="18" t="s">
        <v>85</v>
      </c>
      <c r="BK182" s="247">
        <f>ROUND(I182*H182,2)</f>
        <v>0</v>
      </c>
      <c r="BL182" s="18" t="s">
        <v>282</v>
      </c>
      <c r="BM182" s="246" t="s">
        <v>1227</v>
      </c>
    </row>
    <row r="183" s="2" customFormat="1" ht="16.5" customHeight="1">
      <c r="A183" s="39"/>
      <c r="B183" s="40"/>
      <c r="C183" s="295" t="s">
        <v>424</v>
      </c>
      <c r="D183" s="295" t="s">
        <v>300</v>
      </c>
      <c r="E183" s="296" t="s">
        <v>1228</v>
      </c>
      <c r="F183" s="297" t="s">
        <v>1229</v>
      </c>
      <c r="G183" s="298" t="s">
        <v>171</v>
      </c>
      <c r="H183" s="299">
        <v>1</v>
      </c>
      <c r="I183" s="300"/>
      <c r="J183" s="299">
        <f>ROUND(I183*H183,2)</f>
        <v>0</v>
      </c>
      <c r="K183" s="297" t="s">
        <v>433</v>
      </c>
      <c r="L183" s="301"/>
      <c r="M183" s="302" t="s">
        <v>1</v>
      </c>
      <c r="N183" s="303" t="s">
        <v>42</v>
      </c>
      <c r="O183" s="92"/>
      <c r="P183" s="244">
        <f>O183*H183</f>
        <v>0</v>
      </c>
      <c r="Q183" s="244">
        <v>0</v>
      </c>
      <c r="R183" s="244">
        <f>Q183*H183</f>
        <v>0</v>
      </c>
      <c r="S183" s="244">
        <v>0</v>
      </c>
      <c r="T183" s="245">
        <f>S183*H183</f>
        <v>0</v>
      </c>
      <c r="U183" s="39"/>
      <c r="V183" s="39"/>
      <c r="W183" s="39"/>
      <c r="X183" s="39"/>
      <c r="Y183" s="39"/>
      <c r="Z183" s="39"/>
      <c r="AA183" s="39"/>
      <c r="AB183" s="39"/>
      <c r="AC183" s="39"/>
      <c r="AD183" s="39"/>
      <c r="AE183" s="39"/>
      <c r="AR183" s="246" t="s">
        <v>367</v>
      </c>
      <c r="AT183" s="246" t="s">
        <v>300</v>
      </c>
      <c r="AU183" s="246" t="s">
        <v>87</v>
      </c>
      <c r="AY183" s="18" t="s">
        <v>143</v>
      </c>
      <c r="BE183" s="247">
        <f>IF(N183="základní",J183,0)</f>
        <v>0</v>
      </c>
      <c r="BF183" s="247">
        <f>IF(N183="snížená",J183,0)</f>
        <v>0</v>
      </c>
      <c r="BG183" s="247">
        <f>IF(N183="zákl. přenesená",J183,0)</f>
        <v>0</v>
      </c>
      <c r="BH183" s="247">
        <f>IF(N183="sníž. přenesená",J183,0)</f>
        <v>0</v>
      </c>
      <c r="BI183" s="247">
        <f>IF(N183="nulová",J183,0)</f>
        <v>0</v>
      </c>
      <c r="BJ183" s="18" t="s">
        <v>85</v>
      </c>
      <c r="BK183" s="247">
        <f>ROUND(I183*H183,2)</f>
        <v>0</v>
      </c>
      <c r="BL183" s="18" t="s">
        <v>282</v>
      </c>
      <c r="BM183" s="246" t="s">
        <v>1230</v>
      </c>
    </row>
    <row r="184" s="2" customFormat="1" ht="36" customHeight="1">
      <c r="A184" s="39"/>
      <c r="B184" s="40"/>
      <c r="C184" s="236" t="s">
        <v>429</v>
      </c>
      <c r="D184" s="236" t="s">
        <v>145</v>
      </c>
      <c r="E184" s="237" t="s">
        <v>1231</v>
      </c>
      <c r="F184" s="238" t="s">
        <v>1232</v>
      </c>
      <c r="G184" s="239" t="s">
        <v>206</v>
      </c>
      <c r="H184" s="240">
        <v>56</v>
      </c>
      <c r="I184" s="241"/>
      <c r="J184" s="240">
        <f>ROUND(I184*H184,2)</f>
        <v>0</v>
      </c>
      <c r="K184" s="238" t="s">
        <v>149</v>
      </c>
      <c r="L184" s="45"/>
      <c r="M184" s="242" t="s">
        <v>1</v>
      </c>
      <c r="N184" s="243" t="s">
        <v>42</v>
      </c>
      <c r="O184" s="92"/>
      <c r="P184" s="244">
        <f>O184*H184</f>
        <v>0</v>
      </c>
      <c r="Q184" s="244">
        <v>0.0031199999999999999</v>
      </c>
      <c r="R184" s="244">
        <f>Q184*H184</f>
        <v>0.17471999999999999</v>
      </c>
      <c r="S184" s="244">
        <v>0</v>
      </c>
      <c r="T184" s="245">
        <f>S184*H184</f>
        <v>0</v>
      </c>
      <c r="U184" s="39"/>
      <c r="V184" s="39"/>
      <c r="W184" s="39"/>
      <c r="X184" s="39"/>
      <c r="Y184" s="39"/>
      <c r="Z184" s="39"/>
      <c r="AA184" s="39"/>
      <c r="AB184" s="39"/>
      <c r="AC184" s="39"/>
      <c r="AD184" s="39"/>
      <c r="AE184" s="39"/>
      <c r="AR184" s="246" t="s">
        <v>282</v>
      </c>
      <c r="AT184" s="246" t="s">
        <v>145</v>
      </c>
      <c r="AU184" s="246" t="s">
        <v>87</v>
      </c>
      <c r="AY184" s="18" t="s">
        <v>143</v>
      </c>
      <c r="BE184" s="247">
        <f>IF(N184="základní",J184,0)</f>
        <v>0</v>
      </c>
      <c r="BF184" s="247">
        <f>IF(N184="snížená",J184,0)</f>
        <v>0</v>
      </c>
      <c r="BG184" s="247">
        <f>IF(N184="zákl. přenesená",J184,0)</f>
        <v>0</v>
      </c>
      <c r="BH184" s="247">
        <f>IF(N184="sníž. přenesená",J184,0)</f>
        <v>0</v>
      </c>
      <c r="BI184" s="247">
        <f>IF(N184="nulová",J184,0)</f>
        <v>0</v>
      </c>
      <c r="BJ184" s="18" t="s">
        <v>85</v>
      </c>
      <c r="BK184" s="247">
        <f>ROUND(I184*H184,2)</f>
        <v>0</v>
      </c>
      <c r="BL184" s="18" t="s">
        <v>282</v>
      </c>
      <c r="BM184" s="246" t="s">
        <v>1233</v>
      </c>
    </row>
    <row r="185" s="2" customFormat="1" ht="36" customHeight="1">
      <c r="A185" s="39"/>
      <c r="B185" s="40"/>
      <c r="C185" s="236" t="s">
        <v>435</v>
      </c>
      <c r="D185" s="236" t="s">
        <v>145</v>
      </c>
      <c r="E185" s="237" t="s">
        <v>1234</v>
      </c>
      <c r="F185" s="238" t="s">
        <v>1235</v>
      </c>
      <c r="G185" s="239" t="s">
        <v>206</v>
      </c>
      <c r="H185" s="240">
        <v>65</v>
      </c>
      <c r="I185" s="241"/>
      <c r="J185" s="240">
        <f>ROUND(I185*H185,2)</f>
        <v>0</v>
      </c>
      <c r="K185" s="238" t="s">
        <v>149</v>
      </c>
      <c r="L185" s="45"/>
      <c r="M185" s="242" t="s">
        <v>1</v>
      </c>
      <c r="N185" s="243" t="s">
        <v>42</v>
      </c>
      <c r="O185" s="92"/>
      <c r="P185" s="244">
        <f>O185*H185</f>
        <v>0</v>
      </c>
      <c r="Q185" s="244">
        <v>0.0065300000000000002</v>
      </c>
      <c r="R185" s="244">
        <f>Q185*H185</f>
        <v>0.42444999999999999</v>
      </c>
      <c r="S185" s="244">
        <v>0</v>
      </c>
      <c r="T185" s="245">
        <f>S185*H185</f>
        <v>0</v>
      </c>
      <c r="U185" s="39"/>
      <c r="V185" s="39"/>
      <c r="W185" s="39"/>
      <c r="X185" s="39"/>
      <c r="Y185" s="39"/>
      <c r="Z185" s="39"/>
      <c r="AA185" s="39"/>
      <c r="AB185" s="39"/>
      <c r="AC185" s="39"/>
      <c r="AD185" s="39"/>
      <c r="AE185" s="39"/>
      <c r="AR185" s="246" t="s">
        <v>282</v>
      </c>
      <c r="AT185" s="246" t="s">
        <v>145</v>
      </c>
      <c r="AU185" s="246" t="s">
        <v>87</v>
      </c>
      <c r="AY185" s="18" t="s">
        <v>143</v>
      </c>
      <c r="BE185" s="247">
        <f>IF(N185="základní",J185,0)</f>
        <v>0</v>
      </c>
      <c r="BF185" s="247">
        <f>IF(N185="snížená",J185,0)</f>
        <v>0</v>
      </c>
      <c r="BG185" s="247">
        <f>IF(N185="zákl. přenesená",J185,0)</f>
        <v>0</v>
      </c>
      <c r="BH185" s="247">
        <f>IF(N185="sníž. přenesená",J185,0)</f>
        <v>0</v>
      </c>
      <c r="BI185" s="247">
        <f>IF(N185="nulová",J185,0)</f>
        <v>0</v>
      </c>
      <c r="BJ185" s="18" t="s">
        <v>85</v>
      </c>
      <c r="BK185" s="247">
        <f>ROUND(I185*H185,2)</f>
        <v>0</v>
      </c>
      <c r="BL185" s="18" t="s">
        <v>282</v>
      </c>
      <c r="BM185" s="246" t="s">
        <v>1236</v>
      </c>
    </row>
    <row r="186" s="2" customFormat="1" ht="36" customHeight="1">
      <c r="A186" s="39"/>
      <c r="B186" s="40"/>
      <c r="C186" s="236" t="s">
        <v>441</v>
      </c>
      <c r="D186" s="236" t="s">
        <v>145</v>
      </c>
      <c r="E186" s="237" t="s">
        <v>1237</v>
      </c>
      <c r="F186" s="238" t="s">
        <v>1238</v>
      </c>
      <c r="G186" s="239" t="s">
        <v>206</v>
      </c>
      <c r="H186" s="240">
        <v>17</v>
      </c>
      <c r="I186" s="241"/>
      <c r="J186" s="240">
        <f>ROUND(I186*H186,2)</f>
        <v>0</v>
      </c>
      <c r="K186" s="238" t="s">
        <v>149</v>
      </c>
      <c r="L186" s="45"/>
      <c r="M186" s="242" t="s">
        <v>1</v>
      </c>
      <c r="N186" s="243" t="s">
        <v>42</v>
      </c>
      <c r="O186" s="92"/>
      <c r="P186" s="244">
        <f>O186*H186</f>
        <v>0</v>
      </c>
      <c r="Q186" s="244">
        <v>0.01081</v>
      </c>
      <c r="R186" s="244">
        <f>Q186*H186</f>
        <v>0.18376999999999999</v>
      </c>
      <c r="S186" s="244">
        <v>0</v>
      </c>
      <c r="T186" s="245">
        <f>S186*H186</f>
        <v>0</v>
      </c>
      <c r="U186" s="39"/>
      <c r="V186" s="39"/>
      <c r="W186" s="39"/>
      <c r="X186" s="39"/>
      <c r="Y186" s="39"/>
      <c r="Z186" s="39"/>
      <c r="AA186" s="39"/>
      <c r="AB186" s="39"/>
      <c r="AC186" s="39"/>
      <c r="AD186" s="39"/>
      <c r="AE186" s="39"/>
      <c r="AR186" s="246" t="s">
        <v>282</v>
      </c>
      <c r="AT186" s="246" t="s">
        <v>145</v>
      </c>
      <c r="AU186" s="246" t="s">
        <v>87</v>
      </c>
      <c r="AY186" s="18" t="s">
        <v>143</v>
      </c>
      <c r="BE186" s="247">
        <f>IF(N186="základní",J186,0)</f>
        <v>0</v>
      </c>
      <c r="BF186" s="247">
        <f>IF(N186="snížená",J186,0)</f>
        <v>0</v>
      </c>
      <c r="BG186" s="247">
        <f>IF(N186="zákl. přenesená",J186,0)</f>
        <v>0</v>
      </c>
      <c r="BH186" s="247">
        <f>IF(N186="sníž. přenesená",J186,0)</f>
        <v>0</v>
      </c>
      <c r="BI186" s="247">
        <f>IF(N186="nulová",J186,0)</f>
        <v>0</v>
      </c>
      <c r="BJ186" s="18" t="s">
        <v>85</v>
      </c>
      <c r="BK186" s="247">
        <f>ROUND(I186*H186,2)</f>
        <v>0</v>
      </c>
      <c r="BL186" s="18" t="s">
        <v>282</v>
      </c>
      <c r="BM186" s="246" t="s">
        <v>1239</v>
      </c>
    </row>
    <row r="187" s="2" customFormat="1" ht="24" customHeight="1">
      <c r="A187" s="39"/>
      <c r="B187" s="40"/>
      <c r="C187" s="236" t="s">
        <v>446</v>
      </c>
      <c r="D187" s="236" t="s">
        <v>145</v>
      </c>
      <c r="E187" s="237" t="s">
        <v>1240</v>
      </c>
      <c r="F187" s="238" t="s">
        <v>1241</v>
      </c>
      <c r="G187" s="239" t="s">
        <v>171</v>
      </c>
      <c r="H187" s="240">
        <v>7</v>
      </c>
      <c r="I187" s="241"/>
      <c r="J187" s="240">
        <f>ROUND(I187*H187,2)</f>
        <v>0</v>
      </c>
      <c r="K187" s="238" t="s">
        <v>433</v>
      </c>
      <c r="L187" s="45"/>
      <c r="M187" s="242" t="s">
        <v>1</v>
      </c>
      <c r="N187" s="243" t="s">
        <v>42</v>
      </c>
      <c r="O187" s="92"/>
      <c r="P187" s="244">
        <f>O187*H187</f>
        <v>0</v>
      </c>
      <c r="Q187" s="244">
        <v>0</v>
      </c>
      <c r="R187" s="244">
        <f>Q187*H187</f>
        <v>0</v>
      </c>
      <c r="S187" s="244">
        <v>0</v>
      </c>
      <c r="T187" s="245">
        <f>S187*H187</f>
        <v>0</v>
      </c>
      <c r="U187" s="39"/>
      <c r="V187" s="39"/>
      <c r="W187" s="39"/>
      <c r="X187" s="39"/>
      <c r="Y187" s="39"/>
      <c r="Z187" s="39"/>
      <c r="AA187" s="39"/>
      <c r="AB187" s="39"/>
      <c r="AC187" s="39"/>
      <c r="AD187" s="39"/>
      <c r="AE187" s="39"/>
      <c r="AR187" s="246" t="s">
        <v>282</v>
      </c>
      <c r="AT187" s="246" t="s">
        <v>145</v>
      </c>
      <c r="AU187" s="246" t="s">
        <v>87</v>
      </c>
      <c r="AY187" s="18" t="s">
        <v>143</v>
      </c>
      <c r="BE187" s="247">
        <f>IF(N187="základní",J187,0)</f>
        <v>0</v>
      </c>
      <c r="BF187" s="247">
        <f>IF(N187="snížená",J187,0)</f>
        <v>0</v>
      </c>
      <c r="BG187" s="247">
        <f>IF(N187="zákl. přenesená",J187,0)</f>
        <v>0</v>
      </c>
      <c r="BH187" s="247">
        <f>IF(N187="sníž. přenesená",J187,0)</f>
        <v>0</v>
      </c>
      <c r="BI187" s="247">
        <f>IF(N187="nulová",J187,0)</f>
        <v>0</v>
      </c>
      <c r="BJ187" s="18" t="s">
        <v>85</v>
      </c>
      <c r="BK187" s="247">
        <f>ROUND(I187*H187,2)</f>
        <v>0</v>
      </c>
      <c r="BL187" s="18" t="s">
        <v>282</v>
      </c>
      <c r="BM187" s="246" t="s">
        <v>1242</v>
      </c>
    </row>
    <row r="188" s="2" customFormat="1" ht="24" customHeight="1">
      <c r="A188" s="39"/>
      <c r="B188" s="40"/>
      <c r="C188" s="236" t="s">
        <v>451</v>
      </c>
      <c r="D188" s="236" t="s">
        <v>145</v>
      </c>
      <c r="E188" s="237" t="s">
        <v>1243</v>
      </c>
      <c r="F188" s="238" t="s">
        <v>1244</v>
      </c>
      <c r="G188" s="239" t="s">
        <v>206</v>
      </c>
      <c r="H188" s="240">
        <v>4</v>
      </c>
      <c r="I188" s="241"/>
      <c r="J188" s="240">
        <f>ROUND(I188*H188,2)</f>
        <v>0</v>
      </c>
      <c r="K188" s="238" t="s">
        <v>149</v>
      </c>
      <c r="L188" s="45"/>
      <c r="M188" s="242" t="s">
        <v>1</v>
      </c>
      <c r="N188" s="243" t="s">
        <v>42</v>
      </c>
      <c r="O188" s="92"/>
      <c r="P188" s="244">
        <f>O188*H188</f>
        <v>0</v>
      </c>
      <c r="Q188" s="244">
        <v>0</v>
      </c>
      <c r="R188" s="244">
        <f>Q188*H188</f>
        <v>0</v>
      </c>
      <c r="S188" s="244">
        <v>0</v>
      </c>
      <c r="T188" s="245">
        <f>S188*H188</f>
        <v>0</v>
      </c>
      <c r="U188" s="39"/>
      <c r="V188" s="39"/>
      <c r="W188" s="39"/>
      <c r="X188" s="39"/>
      <c r="Y188" s="39"/>
      <c r="Z188" s="39"/>
      <c r="AA188" s="39"/>
      <c r="AB188" s="39"/>
      <c r="AC188" s="39"/>
      <c r="AD188" s="39"/>
      <c r="AE188" s="39"/>
      <c r="AR188" s="246" t="s">
        <v>282</v>
      </c>
      <c r="AT188" s="246" t="s">
        <v>145</v>
      </c>
      <c r="AU188" s="246" t="s">
        <v>87</v>
      </c>
      <c r="AY188" s="18" t="s">
        <v>143</v>
      </c>
      <c r="BE188" s="247">
        <f>IF(N188="základní",J188,0)</f>
        <v>0</v>
      </c>
      <c r="BF188" s="247">
        <f>IF(N188="snížená",J188,0)</f>
        <v>0</v>
      </c>
      <c r="BG188" s="247">
        <f>IF(N188="zákl. přenesená",J188,0)</f>
        <v>0</v>
      </c>
      <c r="BH188" s="247">
        <f>IF(N188="sníž. přenesená",J188,0)</f>
        <v>0</v>
      </c>
      <c r="BI188" s="247">
        <f>IF(N188="nulová",J188,0)</f>
        <v>0</v>
      </c>
      <c r="BJ188" s="18" t="s">
        <v>85</v>
      </c>
      <c r="BK188" s="247">
        <f>ROUND(I188*H188,2)</f>
        <v>0</v>
      </c>
      <c r="BL188" s="18" t="s">
        <v>282</v>
      </c>
      <c r="BM188" s="246" t="s">
        <v>1245</v>
      </c>
    </row>
    <row r="189" s="2" customFormat="1" ht="16.5" customHeight="1">
      <c r="A189" s="39"/>
      <c r="B189" s="40"/>
      <c r="C189" s="295" t="s">
        <v>456</v>
      </c>
      <c r="D189" s="295" t="s">
        <v>300</v>
      </c>
      <c r="E189" s="296" t="s">
        <v>1246</v>
      </c>
      <c r="F189" s="297" t="s">
        <v>1247</v>
      </c>
      <c r="G189" s="298" t="s">
        <v>206</v>
      </c>
      <c r="H189" s="299">
        <v>4</v>
      </c>
      <c r="I189" s="300"/>
      <c r="J189" s="299">
        <f>ROUND(I189*H189,2)</f>
        <v>0</v>
      </c>
      <c r="K189" s="297" t="s">
        <v>149</v>
      </c>
      <c r="L189" s="301"/>
      <c r="M189" s="302" t="s">
        <v>1</v>
      </c>
      <c r="N189" s="303" t="s">
        <v>42</v>
      </c>
      <c r="O189" s="92"/>
      <c r="P189" s="244">
        <f>O189*H189</f>
        <v>0</v>
      </c>
      <c r="Q189" s="244">
        <v>0.01</v>
      </c>
      <c r="R189" s="244">
        <f>Q189*H189</f>
        <v>0.040000000000000001</v>
      </c>
      <c r="S189" s="244">
        <v>0</v>
      </c>
      <c r="T189" s="245">
        <f>S189*H189</f>
        <v>0</v>
      </c>
      <c r="U189" s="39"/>
      <c r="V189" s="39"/>
      <c r="W189" s="39"/>
      <c r="X189" s="39"/>
      <c r="Y189" s="39"/>
      <c r="Z189" s="39"/>
      <c r="AA189" s="39"/>
      <c r="AB189" s="39"/>
      <c r="AC189" s="39"/>
      <c r="AD189" s="39"/>
      <c r="AE189" s="39"/>
      <c r="AR189" s="246" t="s">
        <v>367</v>
      </c>
      <c r="AT189" s="246" t="s">
        <v>300</v>
      </c>
      <c r="AU189" s="246" t="s">
        <v>87</v>
      </c>
      <c r="AY189" s="18" t="s">
        <v>143</v>
      </c>
      <c r="BE189" s="247">
        <f>IF(N189="základní",J189,0)</f>
        <v>0</v>
      </c>
      <c r="BF189" s="247">
        <f>IF(N189="snížená",J189,0)</f>
        <v>0</v>
      </c>
      <c r="BG189" s="247">
        <f>IF(N189="zákl. přenesená",J189,0)</f>
        <v>0</v>
      </c>
      <c r="BH189" s="247">
        <f>IF(N189="sníž. přenesená",J189,0)</f>
        <v>0</v>
      </c>
      <c r="BI189" s="247">
        <f>IF(N189="nulová",J189,0)</f>
        <v>0</v>
      </c>
      <c r="BJ189" s="18" t="s">
        <v>85</v>
      </c>
      <c r="BK189" s="247">
        <f>ROUND(I189*H189,2)</f>
        <v>0</v>
      </c>
      <c r="BL189" s="18" t="s">
        <v>282</v>
      </c>
      <c r="BM189" s="246" t="s">
        <v>1248</v>
      </c>
    </row>
    <row r="190" s="2" customFormat="1" ht="36" customHeight="1">
      <c r="A190" s="39"/>
      <c r="B190" s="40"/>
      <c r="C190" s="236" t="s">
        <v>463</v>
      </c>
      <c r="D190" s="236" t="s">
        <v>145</v>
      </c>
      <c r="E190" s="237" t="s">
        <v>1249</v>
      </c>
      <c r="F190" s="238" t="s">
        <v>1250</v>
      </c>
      <c r="G190" s="239" t="s">
        <v>206</v>
      </c>
      <c r="H190" s="240">
        <v>10</v>
      </c>
      <c r="I190" s="241"/>
      <c r="J190" s="240">
        <f>ROUND(I190*H190,2)</f>
        <v>0</v>
      </c>
      <c r="K190" s="238" t="s">
        <v>149</v>
      </c>
      <c r="L190" s="45"/>
      <c r="M190" s="242" t="s">
        <v>1</v>
      </c>
      <c r="N190" s="243" t="s">
        <v>42</v>
      </c>
      <c r="O190" s="92"/>
      <c r="P190" s="244">
        <f>O190*H190</f>
        <v>0</v>
      </c>
      <c r="Q190" s="244">
        <v>0</v>
      </c>
      <c r="R190" s="244">
        <f>Q190*H190</f>
        <v>0</v>
      </c>
      <c r="S190" s="244">
        <v>0</v>
      </c>
      <c r="T190" s="245">
        <f>S190*H190</f>
        <v>0</v>
      </c>
      <c r="U190" s="39"/>
      <c r="V190" s="39"/>
      <c r="W190" s="39"/>
      <c r="X190" s="39"/>
      <c r="Y190" s="39"/>
      <c r="Z190" s="39"/>
      <c r="AA190" s="39"/>
      <c r="AB190" s="39"/>
      <c r="AC190" s="39"/>
      <c r="AD190" s="39"/>
      <c r="AE190" s="39"/>
      <c r="AR190" s="246" t="s">
        <v>282</v>
      </c>
      <c r="AT190" s="246" t="s">
        <v>145</v>
      </c>
      <c r="AU190" s="246" t="s">
        <v>87</v>
      </c>
      <c r="AY190" s="18" t="s">
        <v>143</v>
      </c>
      <c r="BE190" s="247">
        <f>IF(N190="základní",J190,0)</f>
        <v>0</v>
      </c>
      <c r="BF190" s="247">
        <f>IF(N190="snížená",J190,0)</f>
        <v>0</v>
      </c>
      <c r="BG190" s="247">
        <f>IF(N190="zákl. přenesená",J190,0)</f>
        <v>0</v>
      </c>
      <c r="BH190" s="247">
        <f>IF(N190="sníž. přenesená",J190,0)</f>
        <v>0</v>
      </c>
      <c r="BI190" s="247">
        <f>IF(N190="nulová",J190,0)</f>
        <v>0</v>
      </c>
      <c r="BJ190" s="18" t="s">
        <v>85</v>
      </c>
      <c r="BK190" s="247">
        <f>ROUND(I190*H190,2)</f>
        <v>0</v>
      </c>
      <c r="BL190" s="18" t="s">
        <v>282</v>
      </c>
      <c r="BM190" s="246" t="s">
        <v>1251</v>
      </c>
    </row>
    <row r="191" s="14" customFormat="1">
      <c r="A191" s="14"/>
      <c r="B191" s="262"/>
      <c r="C191" s="263"/>
      <c r="D191" s="248" t="s">
        <v>154</v>
      </c>
      <c r="E191" s="264" t="s">
        <v>1</v>
      </c>
      <c r="F191" s="265" t="s">
        <v>1252</v>
      </c>
      <c r="G191" s="263"/>
      <c r="H191" s="266">
        <v>10</v>
      </c>
      <c r="I191" s="267"/>
      <c r="J191" s="263"/>
      <c r="K191" s="263"/>
      <c r="L191" s="268"/>
      <c r="M191" s="269"/>
      <c r="N191" s="270"/>
      <c r="O191" s="270"/>
      <c r="P191" s="270"/>
      <c r="Q191" s="270"/>
      <c r="R191" s="270"/>
      <c r="S191" s="270"/>
      <c r="T191" s="271"/>
      <c r="U191" s="14"/>
      <c r="V191" s="14"/>
      <c r="W191" s="14"/>
      <c r="X191" s="14"/>
      <c r="Y191" s="14"/>
      <c r="Z191" s="14"/>
      <c r="AA191" s="14"/>
      <c r="AB191" s="14"/>
      <c r="AC191" s="14"/>
      <c r="AD191" s="14"/>
      <c r="AE191" s="14"/>
      <c r="AT191" s="272" t="s">
        <v>154</v>
      </c>
      <c r="AU191" s="272" t="s">
        <v>87</v>
      </c>
      <c r="AV191" s="14" t="s">
        <v>87</v>
      </c>
      <c r="AW191" s="14" t="s">
        <v>32</v>
      </c>
      <c r="AX191" s="14" t="s">
        <v>85</v>
      </c>
      <c r="AY191" s="272" t="s">
        <v>143</v>
      </c>
    </row>
    <row r="192" s="2" customFormat="1" ht="16.5" customHeight="1">
      <c r="A192" s="39"/>
      <c r="B192" s="40"/>
      <c r="C192" s="295" t="s">
        <v>472</v>
      </c>
      <c r="D192" s="295" t="s">
        <v>300</v>
      </c>
      <c r="E192" s="296" t="s">
        <v>1253</v>
      </c>
      <c r="F192" s="297" t="s">
        <v>1254</v>
      </c>
      <c r="G192" s="298" t="s">
        <v>206</v>
      </c>
      <c r="H192" s="299">
        <v>10</v>
      </c>
      <c r="I192" s="300"/>
      <c r="J192" s="299">
        <f>ROUND(I192*H192,2)</f>
        <v>0</v>
      </c>
      <c r="K192" s="297" t="s">
        <v>149</v>
      </c>
      <c r="L192" s="301"/>
      <c r="M192" s="302" t="s">
        <v>1</v>
      </c>
      <c r="N192" s="303" t="s">
        <v>42</v>
      </c>
      <c r="O192" s="92"/>
      <c r="P192" s="244">
        <f>O192*H192</f>
        <v>0</v>
      </c>
      <c r="Q192" s="244">
        <v>0.01367</v>
      </c>
      <c r="R192" s="244">
        <f>Q192*H192</f>
        <v>0.13669999999999999</v>
      </c>
      <c r="S192" s="244">
        <v>0</v>
      </c>
      <c r="T192" s="245">
        <f>S192*H192</f>
        <v>0</v>
      </c>
      <c r="U192" s="39"/>
      <c r="V192" s="39"/>
      <c r="W192" s="39"/>
      <c r="X192" s="39"/>
      <c r="Y192" s="39"/>
      <c r="Z192" s="39"/>
      <c r="AA192" s="39"/>
      <c r="AB192" s="39"/>
      <c r="AC192" s="39"/>
      <c r="AD192" s="39"/>
      <c r="AE192" s="39"/>
      <c r="AR192" s="246" t="s">
        <v>367</v>
      </c>
      <c r="AT192" s="246" t="s">
        <v>300</v>
      </c>
      <c r="AU192" s="246" t="s">
        <v>87</v>
      </c>
      <c r="AY192" s="18" t="s">
        <v>143</v>
      </c>
      <c r="BE192" s="247">
        <f>IF(N192="základní",J192,0)</f>
        <v>0</v>
      </c>
      <c r="BF192" s="247">
        <f>IF(N192="snížená",J192,0)</f>
        <v>0</v>
      </c>
      <c r="BG192" s="247">
        <f>IF(N192="zákl. přenesená",J192,0)</f>
        <v>0</v>
      </c>
      <c r="BH192" s="247">
        <f>IF(N192="sníž. přenesená",J192,0)</f>
        <v>0</v>
      </c>
      <c r="BI192" s="247">
        <f>IF(N192="nulová",J192,0)</f>
        <v>0</v>
      </c>
      <c r="BJ192" s="18" t="s">
        <v>85</v>
      </c>
      <c r="BK192" s="247">
        <f>ROUND(I192*H192,2)</f>
        <v>0</v>
      </c>
      <c r="BL192" s="18" t="s">
        <v>282</v>
      </c>
      <c r="BM192" s="246" t="s">
        <v>1255</v>
      </c>
    </row>
    <row r="193" s="2" customFormat="1" ht="24" customHeight="1">
      <c r="A193" s="39"/>
      <c r="B193" s="40"/>
      <c r="C193" s="236" t="s">
        <v>485</v>
      </c>
      <c r="D193" s="236" t="s">
        <v>145</v>
      </c>
      <c r="E193" s="237" t="s">
        <v>1256</v>
      </c>
      <c r="F193" s="238" t="s">
        <v>1257</v>
      </c>
      <c r="G193" s="239" t="s">
        <v>171</v>
      </c>
      <c r="H193" s="240">
        <v>3</v>
      </c>
      <c r="I193" s="241"/>
      <c r="J193" s="240">
        <f>ROUND(I193*H193,2)</f>
        <v>0</v>
      </c>
      <c r="K193" s="238" t="s">
        <v>149</v>
      </c>
      <c r="L193" s="45"/>
      <c r="M193" s="242" t="s">
        <v>1</v>
      </c>
      <c r="N193" s="243" t="s">
        <v>42</v>
      </c>
      <c r="O193" s="92"/>
      <c r="P193" s="244">
        <f>O193*H193</f>
        <v>0</v>
      </c>
      <c r="Q193" s="244">
        <v>0</v>
      </c>
      <c r="R193" s="244">
        <f>Q193*H193</f>
        <v>0</v>
      </c>
      <c r="S193" s="244">
        <v>0</v>
      </c>
      <c r="T193" s="245">
        <f>S193*H193</f>
        <v>0</v>
      </c>
      <c r="U193" s="39"/>
      <c r="V193" s="39"/>
      <c r="W193" s="39"/>
      <c r="X193" s="39"/>
      <c r="Y193" s="39"/>
      <c r="Z193" s="39"/>
      <c r="AA193" s="39"/>
      <c r="AB193" s="39"/>
      <c r="AC193" s="39"/>
      <c r="AD193" s="39"/>
      <c r="AE193" s="39"/>
      <c r="AR193" s="246" t="s">
        <v>282</v>
      </c>
      <c r="AT193" s="246" t="s">
        <v>145</v>
      </c>
      <c r="AU193" s="246" t="s">
        <v>87</v>
      </c>
      <c r="AY193" s="18" t="s">
        <v>143</v>
      </c>
      <c r="BE193" s="247">
        <f>IF(N193="základní",J193,0)</f>
        <v>0</v>
      </c>
      <c r="BF193" s="247">
        <f>IF(N193="snížená",J193,0)</f>
        <v>0</v>
      </c>
      <c r="BG193" s="247">
        <f>IF(N193="zákl. přenesená",J193,0)</f>
        <v>0</v>
      </c>
      <c r="BH193" s="247">
        <f>IF(N193="sníž. přenesená",J193,0)</f>
        <v>0</v>
      </c>
      <c r="BI193" s="247">
        <f>IF(N193="nulová",J193,0)</f>
        <v>0</v>
      </c>
      <c r="BJ193" s="18" t="s">
        <v>85</v>
      </c>
      <c r="BK193" s="247">
        <f>ROUND(I193*H193,2)</f>
        <v>0</v>
      </c>
      <c r="BL193" s="18" t="s">
        <v>282</v>
      </c>
      <c r="BM193" s="246" t="s">
        <v>1258</v>
      </c>
    </row>
    <row r="194" s="2" customFormat="1" ht="16.5" customHeight="1">
      <c r="A194" s="39"/>
      <c r="B194" s="40"/>
      <c r="C194" s="295" t="s">
        <v>490</v>
      </c>
      <c r="D194" s="295" t="s">
        <v>300</v>
      </c>
      <c r="E194" s="296" t="s">
        <v>1259</v>
      </c>
      <c r="F194" s="297" t="s">
        <v>1260</v>
      </c>
      <c r="G194" s="298" t="s">
        <v>171</v>
      </c>
      <c r="H194" s="299">
        <v>3</v>
      </c>
      <c r="I194" s="300"/>
      <c r="J194" s="299">
        <f>ROUND(I194*H194,2)</f>
        <v>0</v>
      </c>
      <c r="K194" s="297" t="s">
        <v>149</v>
      </c>
      <c r="L194" s="301"/>
      <c r="M194" s="302" t="s">
        <v>1</v>
      </c>
      <c r="N194" s="303" t="s">
        <v>42</v>
      </c>
      <c r="O194" s="92"/>
      <c r="P194" s="244">
        <f>O194*H194</f>
        <v>0</v>
      </c>
      <c r="Q194" s="244">
        <v>0.00728</v>
      </c>
      <c r="R194" s="244">
        <f>Q194*H194</f>
        <v>0.021839999999999998</v>
      </c>
      <c r="S194" s="244">
        <v>0</v>
      </c>
      <c r="T194" s="245">
        <f>S194*H194</f>
        <v>0</v>
      </c>
      <c r="U194" s="39"/>
      <c r="V194" s="39"/>
      <c r="W194" s="39"/>
      <c r="X194" s="39"/>
      <c r="Y194" s="39"/>
      <c r="Z194" s="39"/>
      <c r="AA194" s="39"/>
      <c r="AB194" s="39"/>
      <c r="AC194" s="39"/>
      <c r="AD194" s="39"/>
      <c r="AE194" s="39"/>
      <c r="AR194" s="246" t="s">
        <v>367</v>
      </c>
      <c r="AT194" s="246" t="s">
        <v>300</v>
      </c>
      <c r="AU194" s="246" t="s">
        <v>87</v>
      </c>
      <c r="AY194" s="18" t="s">
        <v>143</v>
      </c>
      <c r="BE194" s="247">
        <f>IF(N194="základní",J194,0)</f>
        <v>0</v>
      </c>
      <c r="BF194" s="247">
        <f>IF(N194="snížená",J194,0)</f>
        <v>0</v>
      </c>
      <c r="BG194" s="247">
        <f>IF(N194="zákl. přenesená",J194,0)</f>
        <v>0</v>
      </c>
      <c r="BH194" s="247">
        <f>IF(N194="sníž. přenesená",J194,0)</f>
        <v>0</v>
      </c>
      <c r="BI194" s="247">
        <f>IF(N194="nulová",J194,0)</f>
        <v>0</v>
      </c>
      <c r="BJ194" s="18" t="s">
        <v>85</v>
      </c>
      <c r="BK194" s="247">
        <f>ROUND(I194*H194,2)</f>
        <v>0</v>
      </c>
      <c r="BL194" s="18" t="s">
        <v>282</v>
      </c>
      <c r="BM194" s="246" t="s">
        <v>1261</v>
      </c>
    </row>
    <row r="195" s="2" customFormat="1" ht="24" customHeight="1">
      <c r="A195" s="39"/>
      <c r="B195" s="40"/>
      <c r="C195" s="236" t="s">
        <v>496</v>
      </c>
      <c r="D195" s="236" t="s">
        <v>145</v>
      </c>
      <c r="E195" s="237" t="s">
        <v>1262</v>
      </c>
      <c r="F195" s="238" t="s">
        <v>1263</v>
      </c>
      <c r="G195" s="239" t="s">
        <v>171</v>
      </c>
      <c r="H195" s="240">
        <v>6</v>
      </c>
      <c r="I195" s="241"/>
      <c r="J195" s="240">
        <f>ROUND(I195*H195,2)</f>
        <v>0</v>
      </c>
      <c r="K195" s="238" t="s">
        <v>149</v>
      </c>
      <c r="L195" s="45"/>
      <c r="M195" s="242" t="s">
        <v>1</v>
      </c>
      <c r="N195" s="243" t="s">
        <v>42</v>
      </c>
      <c r="O195" s="92"/>
      <c r="P195" s="244">
        <f>O195*H195</f>
        <v>0</v>
      </c>
      <c r="Q195" s="244">
        <v>0</v>
      </c>
      <c r="R195" s="244">
        <f>Q195*H195</f>
        <v>0</v>
      </c>
      <c r="S195" s="244">
        <v>0</v>
      </c>
      <c r="T195" s="245">
        <f>S195*H195</f>
        <v>0</v>
      </c>
      <c r="U195" s="39"/>
      <c r="V195" s="39"/>
      <c r="W195" s="39"/>
      <c r="X195" s="39"/>
      <c r="Y195" s="39"/>
      <c r="Z195" s="39"/>
      <c r="AA195" s="39"/>
      <c r="AB195" s="39"/>
      <c r="AC195" s="39"/>
      <c r="AD195" s="39"/>
      <c r="AE195" s="39"/>
      <c r="AR195" s="246" t="s">
        <v>282</v>
      </c>
      <c r="AT195" s="246" t="s">
        <v>145</v>
      </c>
      <c r="AU195" s="246" t="s">
        <v>87</v>
      </c>
      <c r="AY195" s="18" t="s">
        <v>143</v>
      </c>
      <c r="BE195" s="247">
        <f>IF(N195="základní",J195,0)</f>
        <v>0</v>
      </c>
      <c r="BF195" s="247">
        <f>IF(N195="snížená",J195,0)</f>
        <v>0</v>
      </c>
      <c r="BG195" s="247">
        <f>IF(N195="zákl. přenesená",J195,0)</f>
        <v>0</v>
      </c>
      <c r="BH195" s="247">
        <f>IF(N195="sníž. přenesená",J195,0)</f>
        <v>0</v>
      </c>
      <c r="BI195" s="247">
        <f>IF(N195="nulová",J195,0)</f>
        <v>0</v>
      </c>
      <c r="BJ195" s="18" t="s">
        <v>85</v>
      </c>
      <c r="BK195" s="247">
        <f>ROUND(I195*H195,2)</f>
        <v>0</v>
      </c>
      <c r="BL195" s="18" t="s">
        <v>282</v>
      </c>
      <c r="BM195" s="246" t="s">
        <v>1264</v>
      </c>
    </row>
    <row r="196" s="2" customFormat="1" ht="16.5" customHeight="1">
      <c r="A196" s="39"/>
      <c r="B196" s="40"/>
      <c r="C196" s="295" t="s">
        <v>502</v>
      </c>
      <c r="D196" s="295" t="s">
        <v>300</v>
      </c>
      <c r="E196" s="296" t="s">
        <v>1265</v>
      </c>
      <c r="F196" s="297" t="s">
        <v>1266</v>
      </c>
      <c r="G196" s="298" t="s">
        <v>171</v>
      </c>
      <c r="H196" s="299">
        <v>6</v>
      </c>
      <c r="I196" s="300"/>
      <c r="J196" s="299">
        <f>ROUND(I196*H196,2)</f>
        <v>0</v>
      </c>
      <c r="K196" s="297" t="s">
        <v>149</v>
      </c>
      <c r="L196" s="301"/>
      <c r="M196" s="302" t="s">
        <v>1</v>
      </c>
      <c r="N196" s="303" t="s">
        <v>42</v>
      </c>
      <c r="O196" s="92"/>
      <c r="P196" s="244">
        <f>O196*H196</f>
        <v>0</v>
      </c>
      <c r="Q196" s="244">
        <v>0.012319999999999999</v>
      </c>
      <c r="R196" s="244">
        <f>Q196*H196</f>
        <v>0.07392</v>
      </c>
      <c r="S196" s="244">
        <v>0</v>
      </c>
      <c r="T196" s="245">
        <f>S196*H196</f>
        <v>0</v>
      </c>
      <c r="U196" s="39"/>
      <c r="V196" s="39"/>
      <c r="W196" s="39"/>
      <c r="X196" s="39"/>
      <c r="Y196" s="39"/>
      <c r="Z196" s="39"/>
      <c r="AA196" s="39"/>
      <c r="AB196" s="39"/>
      <c r="AC196" s="39"/>
      <c r="AD196" s="39"/>
      <c r="AE196" s="39"/>
      <c r="AR196" s="246" t="s">
        <v>367</v>
      </c>
      <c r="AT196" s="246" t="s">
        <v>300</v>
      </c>
      <c r="AU196" s="246" t="s">
        <v>87</v>
      </c>
      <c r="AY196" s="18" t="s">
        <v>143</v>
      </c>
      <c r="BE196" s="247">
        <f>IF(N196="základní",J196,0)</f>
        <v>0</v>
      </c>
      <c r="BF196" s="247">
        <f>IF(N196="snížená",J196,0)</f>
        <v>0</v>
      </c>
      <c r="BG196" s="247">
        <f>IF(N196="zákl. přenesená",J196,0)</f>
        <v>0</v>
      </c>
      <c r="BH196" s="247">
        <f>IF(N196="sníž. přenesená",J196,0)</f>
        <v>0</v>
      </c>
      <c r="BI196" s="247">
        <f>IF(N196="nulová",J196,0)</f>
        <v>0</v>
      </c>
      <c r="BJ196" s="18" t="s">
        <v>85</v>
      </c>
      <c r="BK196" s="247">
        <f>ROUND(I196*H196,2)</f>
        <v>0</v>
      </c>
      <c r="BL196" s="18" t="s">
        <v>282</v>
      </c>
      <c r="BM196" s="246" t="s">
        <v>1267</v>
      </c>
    </row>
    <row r="197" s="2" customFormat="1" ht="24" customHeight="1">
      <c r="A197" s="39"/>
      <c r="B197" s="40"/>
      <c r="C197" s="236" t="s">
        <v>508</v>
      </c>
      <c r="D197" s="236" t="s">
        <v>145</v>
      </c>
      <c r="E197" s="237" t="s">
        <v>1268</v>
      </c>
      <c r="F197" s="238" t="s">
        <v>1269</v>
      </c>
      <c r="G197" s="239" t="s">
        <v>171</v>
      </c>
      <c r="H197" s="240">
        <v>2</v>
      </c>
      <c r="I197" s="241"/>
      <c r="J197" s="240">
        <f>ROUND(I197*H197,2)</f>
        <v>0</v>
      </c>
      <c r="K197" s="238" t="s">
        <v>149</v>
      </c>
      <c r="L197" s="45"/>
      <c r="M197" s="242" t="s">
        <v>1</v>
      </c>
      <c r="N197" s="243" t="s">
        <v>42</v>
      </c>
      <c r="O197" s="92"/>
      <c r="P197" s="244">
        <f>O197*H197</f>
        <v>0</v>
      </c>
      <c r="Q197" s="244">
        <v>0</v>
      </c>
      <c r="R197" s="244">
        <f>Q197*H197</f>
        <v>0</v>
      </c>
      <c r="S197" s="244">
        <v>0</v>
      </c>
      <c r="T197" s="245">
        <f>S197*H197</f>
        <v>0</v>
      </c>
      <c r="U197" s="39"/>
      <c r="V197" s="39"/>
      <c r="W197" s="39"/>
      <c r="X197" s="39"/>
      <c r="Y197" s="39"/>
      <c r="Z197" s="39"/>
      <c r="AA197" s="39"/>
      <c r="AB197" s="39"/>
      <c r="AC197" s="39"/>
      <c r="AD197" s="39"/>
      <c r="AE197" s="39"/>
      <c r="AR197" s="246" t="s">
        <v>282</v>
      </c>
      <c r="AT197" s="246" t="s">
        <v>145</v>
      </c>
      <c r="AU197" s="246" t="s">
        <v>87</v>
      </c>
      <c r="AY197" s="18" t="s">
        <v>143</v>
      </c>
      <c r="BE197" s="247">
        <f>IF(N197="základní",J197,0)</f>
        <v>0</v>
      </c>
      <c r="BF197" s="247">
        <f>IF(N197="snížená",J197,0)</f>
        <v>0</v>
      </c>
      <c r="BG197" s="247">
        <f>IF(N197="zákl. přenesená",J197,0)</f>
        <v>0</v>
      </c>
      <c r="BH197" s="247">
        <f>IF(N197="sníž. přenesená",J197,0)</f>
        <v>0</v>
      </c>
      <c r="BI197" s="247">
        <f>IF(N197="nulová",J197,0)</f>
        <v>0</v>
      </c>
      <c r="BJ197" s="18" t="s">
        <v>85</v>
      </c>
      <c r="BK197" s="247">
        <f>ROUND(I197*H197,2)</f>
        <v>0</v>
      </c>
      <c r="BL197" s="18" t="s">
        <v>282</v>
      </c>
      <c r="BM197" s="246" t="s">
        <v>1270</v>
      </c>
    </row>
    <row r="198" s="2" customFormat="1" ht="16.5" customHeight="1">
      <c r="A198" s="39"/>
      <c r="B198" s="40"/>
      <c r="C198" s="295" t="s">
        <v>513</v>
      </c>
      <c r="D198" s="295" t="s">
        <v>300</v>
      </c>
      <c r="E198" s="296" t="s">
        <v>1271</v>
      </c>
      <c r="F198" s="297" t="s">
        <v>1272</v>
      </c>
      <c r="G198" s="298" t="s">
        <v>171</v>
      </c>
      <c r="H198" s="299">
        <v>2</v>
      </c>
      <c r="I198" s="300"/>
      <c r="J198" s="299">
        <f>ROUND(I198*H198,2)</f>
        <v>0</v>
      </c>
      <c r="K198" s="297" t="s">
        <v>149</v>
      </c>
      <c r="L198" s="301"/>
      <c r="M198" s="302" t="s">
        <v>1</v>
      </c>
      <c r="N198" s="303" t="s">
        <v>42</v>
      </c>
      <c r="O198" s="92"/>
      <c r="P198" s="244">
        <f>O198*H198</f>
        <v>0</v>
      </c>
      <c r="Q198" s="244">
        <v>0.02632</v>
      </c>
      <c r="R198" s="244">
        <f>Q198*H198</f>
        <v>0.052639999999999999</v>
      </c>
      <c r="S198" s="244">
        <v>0</v>
      </c>
      <c r="T198" s="245">
        <f>S198*H198</f>
        <v>0</v>
      </c>
      <c r="U198" s="39"/>
      <c r="V198" s="39"/>
      <c r="W198" s="39"/>
      <c r="X198" s="39"/>
      <c r="Y198" s="39"/>
      <c r="Z198" s="39"/>
      <c r="AA198" s="39"/>
      <c r="AB198" s="39"/>
      <c r="AC198" s="39"/>
      <c r="AD198" s="39"/>
      <c r="AE198" s="39"/>
      <c r="AR198" s="246" t="s">
        <v>367</v>
      </c>
      <c r="AT198" s="246" t="s">
        <v>300</v>
      </c>
      <c r="AU198" s="246" t="s">
        <v>87</v>
      </c>
      <c r="AY198" s="18" t="s">
        <v>143</v>
      </c>
      <c r="BE198" s="247">
        <f>IF(N198="základní",J198,0)</f>
        <v>0</v>
      </c>
      <c r="BF198" s="247">
        <f>IF(N198="snížená",J198,0)</f>
        <v>0</v>
      </c>
      <c r="BG198" s="247">
        <f>IF(N198="zákl. přenesená",J198,0)</f>
        <v>0</v>
      </c>
      <c r="BH198" s="247">
        <f>IF(N198="sníž. přenesená",J198,0)</f>
        <v>0</v>
      </c>
      <c r="BI198" s="247">
        <f>IF(N198="nulová",J198,0)</f>
        <v>0</v>
      </c>
      <c r="BJ198" s="18" t="s">
        <v>85</v>
      </c>
      <c r="BK198" s="247">
        <f>ROUND(I198*H198,2)</f>
        <v>0</v>
      </c>
      <c r="BL198" s="18" t="s">
        <v>282</v>
      </c>
      <c r="BM198" s="246" t="s">
        <v>1273</v>
      </c>
    </row>
    <row r="199" s="2" customFormat="1" ht="24" customHeight="1">
      <c r="A199" s="39"/>
      <c r="B199" s="40"/>
      <c r="C199" s="236" t="s">
        <v>518</v>
      </c>
      <c r="D199" s="236" t="s">
        <v>145</v>
      </c>
      <c r="E199" s="237" t="s">
        <v>1274</v>
      </c>
      <c r="F199" s="238" t="s">
        <v>1275</v>
      </c>
      <c r="G199" s="239" t="s">
        <v>171</v>
      </c>
      <c r="H199" s="240">
        <v>1</v>
      </c>
      <c r="I199" s="241"/>
      <c r="J199" s="240">
        <f>ROUND(I199*H199,2)</f>
        <v>0</v>
      </c>
      <c r="K199" s="238" t="s">
        <v>149</v>
      </c>
      <c r="L199" s="45"/>
      <c r="M199" s="242" t="s">
        <v>1</v>
      </c>
      <c r="N199" s="243" t="s">
        <v>42</v>
      </c>
      <c r="O199" s="92"/>
      <c r="P199" s="244">
        <f>O199*H199</f>
        <v>0</v>
      </c>
      <c r="Q199" s="244">
        <v>0</v>
      </c>
      <c r="R199" s="244">
        <f>Q199*H199</f>
        <v>0</v>
      </c>
      <c r="S199" s="244">
        <v>0</v>
      </c>
      <c r="T199" s="245">
        <f>S199*H199</f>
        <v>0</v>
      </c>
      <c r="U199" s="39"/>
      <c r="V199" s="39"/>
      <c r="W199" s="39"/>
      <c r="X199" s="39"/>
      <c r="Y199" s="39"/>
      <c r="Z199" s="39"/>
      <c r="AA199" s="39"/>
      <c r="AB199" s="39"/>
      <c r="AC199" s="39"/>
      <c r="AD199" s="39"/>
      <c r="AE199" s="39"/>
      <c r="AR199" s="246" t="s">
        <v>282</v>
      </c>
      <c r="AT199" s="246" t="s">
        <v>145</v>
      </c>
      <c r="AU199" s="246" t="s">
        <v>87</v>
      </c>
      <c r="AY199" s="18" t="s">
        <v>143</v>
      </c>
      <c r="BE199" s="247">
        <f>IF(N199="základní",J199,0)</f>
        <v>0</v>
      </c>
      <c r="BF199" s="247">
        <f>IF(N199="snížená",J199,0)</f>
        <v>0</v>
      </c>
      <c r="BG199" s="247">
        <f>IF(N199="zákl. přenesená",J199,0)</f>
        <v>0</v>
      </c>
      <c r="BH199" s="247">
        <f>IF(N199="sníž. přenesená",J199,0)</f>
        <v>0</v>
      </c>
      <c r="BI199" s="247">
        <f>IF(N199="nulová",J199,0)</f>
        <v>0</v>
      </c>
      <c r="BJ199" s="18" t="s">
        <v>85</v>
      </c>
      <c r="BK199" s="247">
        <f>ROUND(I199*H199,2)</f>
        <v>0</v>
      </c>
      <c r="BL199" s="18" t="s">
        <v>282</v>
      </c>
      <c r="BM199" s="246" t="s">
        <v>1276</v>
      </c>
    </row>
    <row r="200" s="2" customFormat="1" ht="24" customHeight="1">
      <c r="A200" s="39"/>
      <c r="B200" s="40"/>
      <c r="C200" s="236" t="s">
        <v>524</v>
      </c>
      <c r="D200" s="236" t="s">
        <v>145</v>
      </c>
      <c r="E200" s="237" t="s">
        <v>1277</v>
      </c>
      <c r="F200" s="238" t="s">
        <v>1278</v>
      </c>
      <c r="G200" s="239" t="s">
        <v>171</v>
      </c>
      <c r="H200" s="240">
        <v>3</v>
      </c>
      <c r="I200" s="241"/>
      <c r="J200" s="240">
        <f>ROUND(I200*H200,2)</f>
        <v>0</v>
      </c>
      <c r="K200" s="238" t="s">
        <v>149</v>
      </c>
      <c r="L200" s="45"/>
      <c r="M200" s="242" t="s">
        <v>1</v>
      </c>
      <c r="N200" s="243" t="s">
        <v>42</v>
      </c>
      <c r="O200" s="92"/>
      <c r="P200" s="244">
        <f>O200*H200</f>
        <v>0</v>
      </c>
      <c r="Q200" s="244">
        <v>0</v>
      </c>
      <c r="R200" s="244">
        <f>Q200*H200</f>
        <v>0</v>
      </c>
      <c r="S200" s="244">
        <v>0</v>
      </c>
      <c r="T200" s="245">
        <f>S200*H200</f>
        <v>0</v>
      </c>
      <c r="U200" s="39"/>
      <c r="V200" s="39"/>
      <c r="W200" s="39"/>
      <c r="X200" s="39"/>
      <c r="Y200" s="39"/>
      <c r="Z200" s="39"/>
      <c r="AA200" s="39"/>
      <c r="AB200" s="39"/>
      <c r="AC200" s="39"/>
      <c r="AD200" s="39"/>
      <c r="AE200" s="39"/>
      <c r="AR200" s="246" t="s">
        <v>282</v>
      </c>
      <c r="AT200" s="246" t="s">
        <v>145</v>
      </c>
      <c r="AU200" s="246" t="s">
        <v>87</v>
      </c>
      <c r="AY200" s="18" t="s">
        <v>143</v>
      </c>
      <c r="BE200" s="247">
        <f>IF(N200="základní",J200,0)</f>
        <v>0</v>
      </c>
      <c r="BF200" s="247">
        <f>IF(N200="snížená",J200,0)</f>
        <v>0</v>
      </c>
      <c r="BG200" s="247">
        <f>IF(N200="zákl. přenesená",J200,0)</f>
        <v>0</v>
      </c>
      <c r="BH200" s="247">
        <f>IF(N200="sníž. přenesená",J200,0)</f>
        <v>0</v>
      </c>
      <c r="BI200" s="247">
        <f>IF(N200="nulová",J200,0)</f>
        <v>0</v>
      </c>
      <c r="BJ200" s="18" t="s">
        <v>85</v>
      </c>
      <c r="BK200" s="247">
        <f>ROUND(I200*H200,2)</f>
        <v>0</v>
      </c>
      <c r="BL200" s="18" t="s">
        <v>282</v>
      </c>
      <c r="BM200" s="246" t="s">
        <v>1279</v>
      </c>
    </row>
    <row r="201" s="2" customFormat="1" ht="24" customHeight="1">
      <c r="A201" s="39"/>
      <c r="B201" s="40"/>
      <c r="C201" s="236" t="s">
        <v>529</v>
      </c>
      <c r="D201" s="236" t="s">
        <v>145</v>
      </c>
      <c r="E201" s="237" t="s">
        <v>1280</v>
      </c>
      <c r="F201" s="238" t="s">
        <v>1281</v>
      </c>
      <c r="G201" s="239" t="s">
        <v>1282</v>
      </c>
      <c r="H201" s="240">
        <v>4</v>
      </c>
      <c r="I201" s="241"/>
      <c r="J201" s="240">
        <f>ROUND(I201*H201,2)</f>
        <v>0</v>
      </c>
      <c r="K201" s="238" t="s">
        <v>433</v>
      </c>
      <c r="L201" s="45"/>
      <c r="M201" s="242" t="s">
        <v>1</v>
      </c>
      <c r="N201" s="243" t="s">
        <v>42</v>
      </c>
      <c r="O201" s="92"/>
      <c r="P201" s="244">
        <f>O201*H201</f>
        <v>0</v>
      </c>
      <c r="Q201" s="244">
        <v>0</v>
      </c>
      <c r="R201" s="244">
        <f>Q201*H201</f>
        <v>0</v>
      </c>
      <c r="S201" s="244">
        <v>0</v>
      </c>
      <c r="T201" s="245">
        <f>S201*H201</f>
        <v>0</v>
      </c>
      <c r="U201" s="39"/>
      <c r="V201" s="39"/>
      <c r="W201" s="39"/>
      <c r="X201" s="39"/>
      <c r="Y201" s="39"/>
      <c r="Z201" s="39"/>
      <c r="AA201" s="39"/>
      <c r="AB201" s="39"/>
      <c r="AC201" s="39"/>
      <c r="AD201" s="39"/>
      <c r="AE201" s="39"/>
      <c r="AR201" s="246" t="s">
        <v>282</v>
      </c>
      <c r="AT201" s="246" t="s">
        <v>145</v>
      </c>
      <c r="AU201" s="246" t="s">
        <v>87</v>
      </c>
      <c r="AY201" s="18" t="s">
        <v>143</v>
      </c>
      <c r="BE201" s="247">
        <f>IF(N201="základní",J201,0)</f>
        <v>0</v>
      </c>
      <c r="BF201" s="247">
        <f>IF(N201="snížená",J201,0)</f>
        <v>0</v>
      </c>
      <c r="BG201" s="247">
        <f>IF(N201="zákl. přenesená",J201,0)</f>
        <v>0</v>
      </c>
      <c r="BH201" s="247">
        <f>IF(N201="sníž. přenesená",J201,0)</f>
        <v>0</v>
      </c>
      <c r="BI201" s="247">
        <f>IF(N201="nulová",J201,0)</f>
        <v>0</v>
      </c>
      <c r="BJ201" s="18" t="s">
        <v>85</v>
      </c>
      <c r="BK201" s="247">
        <f>ROUND(I201*H201,2)</f>
        <v>0</v>
      </c>
      <c r="BL201" s="18" t="s">
        <v>282</v>
      </c>
      <c r="BM201" s="246" t="s">
        <v>1283</v>
      </c>
    </row>
    <row r="202" s="2" customFormat="1" ht="48" customHeight="1">
      <c r="A202" s="39"/>
      <c r="B202" s="40"/>
      <c r="C202" s="295" t="s">
        <v>533</v>
      </c>
      <c r="D202" s="295" t="s">
        <v>300</v>
      </c>
      <c r="E202" s="296" t="s">
        <v>1284</v>
      </c>
      <c r="F202" s="297" t="s">
        <v>1285</v>
      </c>
      <c r="G202" s="298" t="s">
        <v>432</v>
      </c>
      <c r="H202" s="299">
        <v>1</v>
      </c>
      <c r="I202" s="300"/>
      <c r="J202" s="299">
        <f>ROUND(I202*H202,2)</f>
        <v>0</v>
      </c>
      <c r="K202" s="297" t="s">
        <v>433</v>
      </c>
      <c r="L202" s="301"/>
      <c r="M202" s="302" t="s">
        <v>1</v>
      </c>
      <c r="N202" s="303" t="s">
        <v>42</v>
      </c>
      <c r="O202" s="92"/>
      <c r="P202" s="244">
        <f>O202*H202</f>
        <v>0</v>
      </c>
      <c r="Q202" s="244">
        <v>0</v>
      </c>
      <c r="R202" s="244">
        <f>Q202*H202</f>
        <v>0</v>
      </c>
      <c r="S202" s="244">
        <v>0</v>
      </c>
      <c r="T202" s="245">
        <f>S202*H202</f>
        <v>0</v>
      </c>
      <c r="U202" s="39"/>
      <c r="V202" s="39"/>
      <c r="W202" s="39"/>
      <c r="X202" s="39"/>
      <c r="Y202" s="39"/>
      <c r="Z202" s="39"/>
      <c r="AA202" s="39"/>
      <c r="AB202" s="39"/>
      <c r="AC202" s="39"/>
      <c r="AD202" s="39"/>
      <c r="AE202" s="39"/>
      <c r="AR202" s="246" t="s">
        <v>367</v>
      </c>
      <c r="AT202" s="246" t="s">
        <v>300</v>
      </c>
      <c r="AU202" s="246" t="s">
        <v>87</v>
      </c>
      <c r="AY202" s="18" t="s">
        <v>143</v>
      </c>
      <c r="BE202" s="247">
        <f>IF(N202="základní",J202,0)</f>
        <v>0</v>
      </c>
      <c r="BF202" s="247">
        <f>IF(N202="snížená",J202,0)</f>
        <v>0</v>
      </c>
      <c r="BG202" s="247">
        <f>IF(N202="zákl. přenesená",J202,0)</f>
        <v>0</v>
      </c>
      <c r="BH202" s="247">
        <f>IF(N202="sníž. přenesená",J202,0)</f>
        <v>0</v>
      </c>
      <c r="BI202" s="247">
        <f>IF(N202="nulová",J202,0)</f>
        <v>0</v>
      </c>
      <c r="BJ202" s="18" t="s">
        <v>85</v>
      </c>
      <c r="BK202" s="247">
        <f>ROUND(I202*H202,2)</f>
        <v>0</v>
      </c>
      <c r="BL202" s="18" t="s">
        <v>282</v>
      </c>
      <c r="BM202" s="246" t="s">
        <v>1286</v>
      </c>
    </row>
    <row r="203" s="2" customFormat="1" ht="16.5" customHeight="1">
      <c r="A203" s="39"/>
      <c r="B203" s="40"/>
      <c r="C203" s="236" t="s">
        <v>536</v>
      </c>
      <c r="D203" s="236" t="s">
        <v>145</v>
      </c>
      <c r="E203" s="237" t="s">
        <v>1287</v>
      </c>
      <c r="F203" s="238" t="s">
        <v>1288</v>
      </c>
      <c r="G203" s="239" t="s">
        <v>432</v>
      </c>
      <c r="H203" s="240">
        <v>1</v>
      </c>
      <c r="I203" s="241"/>
      <c r="J203" s="240">
        <f>ROUND(I203*H203,2)</f>
        <v>0</v>
      </c>
      <c r="K203" s="238" t="s">
        <v>433</v>
      </c>
      <c r="L203" s="45"/>
      <c r="M203" s="242" t="s">
        <v>1</v>
      </c>
      <c r="N203" s="243" t="s">
        <v>42</v>
      </c>
      <c r="O203" s="92"/>
      <c r="P203" s="244">
        <f>O203*H203</f>
        <v>0</v>
      </c>
      <c r="Q203" s="244">
        <v>0</v>
      </c>
      <c r="R203" s="244">
        <f>Q203*H203</f>
        <v>0</v>
      </c>
      <c r="S203" s="244">
        <v>0</v>
      </c>
      <c r="T203" s="245">
        <f>S203*H203</f>
        <v>0</v>
      </c>
      <c r="U203" s="39"/>
      <c r="V203" s="39"/>
      <c r="W203" s="39"/>
      <c r="X203" s="39"/>
      <c r="Y203" s="39"/>
      <c r="Z203" s="39"/>
      <c r="AA203" s="39"/>
      <c r="AB203" s="39"/>
      <c r="AC203" s="39"/>
      <c r="AD203" s="39"/>
      <c r="AE203" s="39"/>
      <c r="AR203" s="246" t="s">
        <v>282</v>
      </c>
      <c r="AT203" s="246" t="s">
        <v>145</v>
      </c>
      <c r="AU203" s="246" t="s">
        <v>87</v>
      </c>
      <c r="AY203" s="18" t="s">
        <v>143</v>
      </c>
      <c r="BE203" s="247">
        <f>IF(N203="základní",J203,0)</f>
        <v>0</v>
      </c>
      <c r="BF203" s="247">
        <f>IF(N203="snížená",J203,0)</f>
        <v>0</v>
      </c>
      <c r="BG203" s="247">
        <f>IF(N203="zákl. přenesená",J203,0)</f>
        <v>0</v>
      </c>
      <c r="BH203" s="247">
        <f>IF(N203="sníž. přenesená",J203,0)</f>
        <v>0</v>
      </c>
      <c r="BI203" s="247">
        <f>IF(N203="nulová",J203,0)</f>
        <v>0</v>
      </c>
      <c r="BJ203" s="18" t="s">
        <v>85</v>
      </c>
      <c r="BK203" s="247">
        <f>ROUND(I203*H203,2)</f>
        <v>0</v>
      </c>
      <c r="BL203" s="18" t="s">
        <v>282</v>
      </c>
      <c r="BM203" s="246" t="s">
        <v>1289</v>
      </c>
    </row>
    <row r="204" s="2" customFormat="1" ht="16.5" customHeight="1">
      <c r="A204" s="39"/>
      <c r="B204" s="40"/>
      <c r="C204" s="236" t="s">
        <v>540</v>
      </c>
      <c r="D204" s="236" t="s">
        <v>145</v>
      </c>
      <c r="E204" s="237" t="s">
        <v>1290</v>
      </c>
      <c r="F204" s="238" t="s">
        <v>1291</v>
      </c>
      <c r="G204" s="239" t="s">
        <v>1282</v>
      </c>
      <c r="H204" s="240">
        <v>2</v>
      </c>
      <c r="I204" s="241"/>
      <c r="J204" s="240">
        <f>ROUND(I204*H204,2)</f>
        <v>0</v>
      </c>
      <c r="K204" s="238" t="s">
        <v>433</v>
      </c>
      <c r="L204" s="45"/>
      <c r="M204" s="242" t="s">
        <v>1</v>
      </c>
      <c r="N204" s="243" t="s">
        <v>42</v>
      </c>
      <c r="O204" s="92"/>
      <c r="P204" s="244">
        <f>O204*H204</f>
        <v>0</v>
      </c>
      <c r="Q204" s="244">
        <v>0</v>
      </c>
      <c r="R204" s="244">
        <f>Q204*H204</f>
        <v>0</v>
      </c>
      <c r="S204" s="244">
        <v>0</v>
      </c>
      <c r="T204" s="245">
        <f>S204*H204</f>
        <v>0</v>
      </c>
      <c r="U204" s="39"/>
      <c r="V204" s="39"/>
      <c r="W204" s="39"/>
      <c r="X204" s="39"/>
      <c r="Y204" s="39"/>
      <c r="Z204" s="39"/>
      <c r="AA204" s="39"/>
      <c r="AB204" s="39"/>
      <c r="AC204" s="39"/>
      <c r="AD204" s="39"/>
      <c r="AE204" s="39"/>
      <c r="AR204" s="246" t="s">
        <v>282</v>
      </c>
      <c r="AT204" s="246" t="s">
        <v>145</v>
      </c>
      <c r="AU204" s="246" t="s">
        <v>87</v>
      </c>
      <c r="AY204" s="18" t="s">
        <v>143</v>
      </c>
      <c r="BE204" s="247">
        <f>IF(N204="základní",J204,0)</f>
        <v>0</v>
      </c>
      <c r="BF204" s="247">
        <f>IF(N204="snížená",J204,0)</f>
        <v>0</v>
      </c>
      <c r="BG204" s="247">
        <f>IF(N204="zákl. přenesená",J204,0)</f>
        <v>0</v>
      </c>
      <c r="BH204" s="247">
        <f>IF(N204="sníž. přenesená",J204,0)</f>
        <v>0</v>
      </c>
      <c r="BI204" s="247">
        <f>IF(N204="nulová",J204,0)</f>
        <v>0</v>
      </c>
      <c r="BJ204" s="18" t="s">
        <v>85</v>
      </c>
      <c r="BK204" s="247">
        <f>ROUND(I204*H204,2)</f>
        <v>0</v>
      </c>
      <c r="BL204" s="18" t="s">
        <v>282</v>
      </c>
      <c r="BM204" s="246" t="s">
        <v>1292</v>
      </c>
    </row>
    <row r="205" s="2" customFormat="1" ht="16.5" customHeight="1">
      <c r="A205" s="39"/>
      <c r="B205" s="40"/>
      <c r="C205" s="236" t="s">
        <v>544</v>
      </c>
      <c r="D205" s="236" t="s">
        <v>145</v>
      </c>
      <c r="E205" s="237" t="s">
        <v>1293</v>
      </c>
      <c r="F205" s="238" t="s">
        <v>1294</v>
      </c>
      <c r="G205" s="239" t="s">
        <v>1282</v>
      </c>
      <c r="H205" s="240">
        <v>24</v>
      </c>
      <c r="I205" s="241"/>
      <c r="J205" s="240">
        <f>ROUND(I205*H205,2)</f>
        <v>0</v>
      </c>
      <c r="K205" s="238" t="s">
        <v>433</v>
      </c>
      <c r="L205" s="45"/>
      <c r="M205" s="242" t="s">
        <v>1</v>
      </c>
      <c r="N205" s="243" t="s">
        <v>42</v>
      </c>
      <c r="O205" s="92"/>
      <c r="P205" s="244">
        <f>O205*H205</f>
        <v>0</v>
      </c>
      <c r="Q205" s="244">
        <v>0</v>
      </c>
      <c r="R205" s="244">
        <f>Q205*H205</f>
        <v>0</v>
      </c>
      <c r="S205" s="244">
        <v>0</v>
      </c>
      <c r="T205" s="245">
        <f>S205*H205</f>
        <v>0</v>
      </c>
      <c r="U205" s="39"/>
      <c r="V205" s="39"/>
      <c r="W205" s="39"/>
      <c r="X205" s="39"/>
      <c r="Y205" s="39"/>
      <c r="Z205" s="39"/>
      <c r="AA205" s="39"/>
      <c r="AB205" s="39"/>
      <c r="AC205" s="39"/>
      <c r="AD205" s="39"/>
      <c r="AE205" s="39"/>
      <c r="AR205" s="246" t="s">
        <v>282</v>
      </c>
      <c r="AT205" s="246" t="s">
        <v>145</v>
      </c>
      <c r="AU205" s="246" t="s">
        <v>87</v>
      </c>
      <c r="AY205" s="18" t="s">
        <v>143</v>
      </c>
      <c r="BE205" s="247">
        <f>IF(N205="základní",J205,0)</f>
        <v>0</v>
      </c>
      <c r="BF205" s="247">
        <f>IF(N205="snížená",J205,0)</f>
        <v>0</v>
      </c>
      <c r="BG205" s="247">
        <f>IF(N205="zákl. přenesená",J205,0)</f>
        <v>0</v>
      </c>
      <c r="BH205" s="247">
        <f>IF(N205="sníž. přenesená",J205,0)</f>
        <v>0</v>
      </c>
      <c r="BI205" s="247">
        <f>IF(N205="nulová",J205,0)</f>
        <v>0</v>
      </c>
      <c r="BJ205" s="18" t="s">
        <v>85</v>
      </c>
      <c r="BK205" s="247">
        <f>ROUND(I205*H205,2)</f>
        <v>0</v>
      </c>
      <c r="BL205" s="18" t="s">
        <v>282</v>
      </c>
      <c r="BM205" s="246" t="s">
        <v>1295</v>
      </c>
    </row>
    <row r="206" s="12" customFormat="1" ht="22.8" customHeight="1">
      <c r="A206" s="12"/>
      <c r="B206" s="220"/>
      <c r="C206" s="221"/>
      <c r="D206" s="222" t="s">
        <v>76</v>
      </c>
      <c r="E206" s="234" t="s">
        <v>1296</v>
      </c>
      <c r="F206" s="234" t="s">
        <v>1297</v>
      </c>
      <c r="G206" s="221"/>
      <c r="H206" s="221"/>
      <c r="I206" s="224"/>
      <c r="J206" s="235">
        <f>BK206</f>
        <v>0</v>
      </c>
      <c r="K206" s="221"/>
      <c r="L206" s="226"/>
      <c r="M206" s="227"/>
      <c r="N206" s="228"/>
      <c r="O206" s="228"/>
      <c r="P206" s="229">
        <f>SUM(P207:P210)</f>
        <v>0</v>
      </c>
      <c r="Q206" s="228"/>
      <c r="R206" s="229">
        <f>SUM(R207:R210)</f>
        <v>0.22999999999999998</v>
      </c>
      <c r="S206" s="228"/>
      <c r="T206" s="230">
        <f>SUM(T207:T210)</f>
        <v>0</v>
      </c>
      <c r="U206" s="12"/>
      <c r="V206" s="12"/>
      <c r="W206" s="12"/>
      <c r="X206" s="12"/>
      <c r="Y206" s="12"/>
      <c r="Z206" s="12"/>
      <c r="AA206" s="12"/>
      <c r="AB206" s="12"/>
      <c r="AC206" s="12"/>
      <c r="AD206" s="12"/>
      <c r="AE206" s="12"/>
      <c r="AR206" s="231" t="s">
        <v>87</v>
      </c>
      <c r="AT206" s="232" t="s">
        <v>76</v>
      </c>
      <c r="AU206" s="232" t="s">
        <v>85</v>
      </c>
      <c r="AY206" s="231" t="s">
        <v>143</v>
      </c>
      <c r="BK206" s="233">
        <f>SUM(BK207:BK210)</f>
        <v>0</v>
      </c>
    </row>
    <row r="207" s="2" customFormat="1" ht="24" customHeight="1">
      <c r="A207" s="39"/>
      <c r="B207" s="40"/>
      <c r="C207" s="236" t="s">
        <v>548</v>
      </c>
      <c r="D207" s="236" t="s">
        <v>145</v>
      </c>
      <c r="E207" s="237" t="s">
        <v>1298</v>
      </c>
      <c r="F207" s="238" t="s">
        <v>1299</v>
      </c>
      <c r="G207" s="239" t="s">
        <v>628</v>
      </c>
      <c r="H207" s="240">
        <v>1000</v>
      </c>
      <c r="I207" s="241"/>
      <c r="J207" s="240">
        <f>ROUND(I207*H207,2)</f>
        <v>0</v>
      </c>
      <c r="K207" s="238" t="s">
        <v>149</v>
      </c>
      <c r="L207" s="45"/>
      <c r="M207" s="242" t="s">
        <v>1</v>
      </c>
      <c r="N207" s="243" t="s">
        <v>42</v>
      </c>
      <c r="O207" s="92"/>
      <c r="P207" s="244">
        <f>O207*H207</f>
        <v>0</v>
      </c>
      <c r="Q207" s="244">
        <v>5.0000000000000002E-05</v>
      </c>
      <c r="R207" s="244">
        <f>Q207*H207</f>
        <v>0.050000000000000003</v>
      </c>
      <c r="S207" s="244">
        <v>0</v>
      </c>
      <c r="T207" s="245">
        <f>S207*H207</f>
        <v>0</v>
      </c>
      <c r="U207" s="39"/>
      <c r="V207" s="39"/>
      <c r="W207" s="39"/>
      <c r="X207" s="39"/>
      <c r="Y207" s="39"/>
      <c r="Z207" s="39"/>
      <c r="AA207" s="39"/>
      <c r="AB207" s="39"/>
      <c r="AC207" s="39"/>
      <c r="AD207" s="39"/>
      <c r="AE207" s="39"/>
      <c r="AR207" s="246" t="s">
        <v>282</v>
      </c>
      <c r="AT207" s="246" t="s">
        <v>145</v>
      </c>
      <c r="AU207" s="246" t="s">
        <v>87</v>
      </c>
      <c r="AY207" s="18" t="s">
        <v>143</v>
      </c>
      <c r="BE207" s="247">
        <f>IF(N207="základní",J207,0)</f>
        <v>0</v>
      </c>
      <c r="BF207" s="247">
        <f>IF(N207="snížená",J207,0)</f>
        <v>0</v>
      </c>
      <c r="BG207" s="247">
        <f>IF(N207="zákl. přenesená",J207,0)</f>
        <v>0</v>
      </c>
      <c r="BH207" s="247">
        <f>IF(N207="sníž. přenesená",J207,0)</f>
        <v>0</v>
      </c>
      <c r="BI207" s="247">
        <f>IF(N207="nulová",J207,0)</f>
        <v>0</v>
      </c>
      <c r="BJ207" s="18" t="s">
        <v>85</v>
      </c>
      <c r="BK207" s="247">
        <f>ROUND(I207*H207,2)</f>
        <v>0</v>
      </c>
      <c r="BL207" s="18" t="s">
        <v>282</v>
      </c>
      <c r="BM207" s="246" t="s">
        <v>1300</v>
      </c>
    </row>
    <row r="208" s="2" customFormat="1" ht="16.5" customHeight="1">
      <c r="A208" s="39"/>
      <c r="B208" s="40"/>
      <c r="C208" s="295" t="s">
        <v>552</v>
      </c>
      <c r="D208" s="295" t="s">
        <v>300</v>
      </c>
      <c r="E208" s="296" t="s">
        <v>1280</v>
      </c>
      <c r="F208" s="297" t="s">
        <v>1301</v>
      </c>
      <c r="G208" s="298" t="s">
        <v>628</v>
      </c>
      <c r="H208" s="299">
        <v>180</v>
      </c>
      <c r="I208" s="300"/>
      <c r="J208" s="299">
        <f>ROUND(I208*H208,2)</f>
        <v>0</v>
      </c>
      <c r="K208" s="297" t="s">
        <v>433</v>
      </c>
      <c r="L208" s="301"/>
      <c r="M208" s="302" t="s">
        <v>1</v>
      </c>
      <c r="N208" s="303" t="s">
        <v>42</v>
      </c>
      <c r="O208" s="92"/>
      <c r="P208" s="244">
        <f>O208*H208</f>
        <v>0</v>
      </c>
      <c r="Q208" s="244">
        <v>0.001</v>
      </c>
      <c r="R208" s="244">
        <f>Q208*H208</f>
        <v>0.17999999999999999</v>
      </c>
      <c r="S208" s="244">
        <v>0</v>
      </c>
      <c r="T208" s="245">
        <f>S208*H208</f>
        <v>0</v>
      </c>
      <c r="U208" s="39"/>
      <c r="V208" s="39"/>
      <c r="W208" s="39"/>
      <c r="X208" s="39"/>
      <c r="Y208" s="39"/>
      <c r="Z208" s="39"/>
      <c r="AA208" s="39"/>
      <c r="AB208" s="39"/>
      <c r="AC208" s="39"/>
      <c r="AD208" s="39"/>
      <c r="AE208" s="39"/>
      <c r="AR208" s="246" t="s">
        <v>367</v>
      </c>
      <c r="AT208" s="246" t="s">
        <v>300</v>
      </c>
      <c r="AU208" s="246" t="s">
        <v>87</v>
      </c>
      <c r="AY208" s="18" t="s">
        <v>143</v>
      </c>
      <c r="BE208" s="247">
        <f>IF(N208="základní",J208,0)</f>
        <v>0</v>
      </c>
      <c r="BF208" s="247">
        <f>IF(N208="snížená",J208,0)</f>
        <v>0</v>
      </c>
      <c r="BG208" s="247">
        <f>IF(N208="zákl. přenesená",J208,0)</f>
        <v>0</v>
      </c>
      <c r="BH208" s="247">
        <f>IF(N208="sníž. přenesená",J208,0)</f>
        <v>0</v>
      </c>
      <c r="BI208" s="247">
        <f>IF(N208="nulová",J208,0)</f>
        <v>0</v>
      </c>
      <c r="BJ208" s="18" t="s">
        <v>85</v>
      </c>
      <c r="BK208" s="247">
        <f>ROUND(I208*H208,2)</f>
        <v>0</v>
      </c>
      <c r="BL208" s="18" t="s">
        <v>282</v>
      </c>
      <c r="BM208" s="246" t="s">
        <v>1302</v>
      </c>
    </row>
    <row r="209" s="2" customFormat="1" ht="48" customHeight="1">
      <c r="A209" s="39"/>
      <c r="B209" s="40"/>
      <c r="C209" s="236" t="s">
        <v>556</v>
      </c>
      <c r="D209" s="236" t="s">
        <v>145</v>
      </c>
      <c r="E209" s="237" t="s">
        <v>1303</v>
      </c>
      <c r="F209" s="238" t="s">
        <v>1304</v>
      </c>
      <c r="G209" s="239" t="s">
        <v>176</v>
      </c>
      <c r="H209" s="240">
        <v>0.23000000000000001</v>
      </c>
      <c r="I209" s="241"/>
      <c r="J209" s="240">
        <f>ROUND(I209*H209,2)</f>
        <v>0</v>
      </c>
      <c r="K209" s="238" t="s">
        <v>149</v>
      </c>
      <c r="L209" s="45"/>
      <c r="M209" s="242" t="s">
        <v>1</v>
      </c>
      <c r="N209" s="243" t="s">
        <v>42</v>
      </c>
      <c r="O209" s="92"/>
      <c r="P209" s="244">
        <f>O209*H209</f>
        <v>0</v>
      </c>
      <c r="Q209" s="244">
        <v>0</v>
      </c>
      <c r="R209" s="244">
        <f>Q209*H209</f>
        <v>0</v>
      </c>
      <c r="S209" s="244">
        <v>0</v>
      </c>
      <c r="T209" s="245">
        <f>S209*H209</f>
        <v>0</v>
      </c>
      <c r="U209" s="39"/>
      <c r="V209" s="39"/>
      <c r="W209" s="39"/>
      <c r="X209" s="39"/>
      <c r="Y209" s="39"/>
      <c r="Z209" s="39"/>
      <c r="AA209" s="39"/>
      <c r="AB209" s="39"/>
      <c r="AC209" s="39"/>
      <c r="AD209" s="39"/>
      <c r="AE209" s="39"/>
      <c r="AR209" s="246" t="s">
        <v>282</v>
      </c>
      <c r="AT209" s="246" t="s">
        <v>145</v>
      </c>
      <c r="AU209" s="246" t="s">
        <v>87</v>
      </c>
      <c r="AY209" s="18" t="s">
        <v>143</v>
      </c>
      <c r="BE209" s="247">
        <f>IF(N209="základní",J209,0)</f>
        <v>0</v>
      </c>
      <c r="BF209" s="247">
        <f>IF(N209="snížená",J209,0)</f>
        <v>0</v>
      </c>
      <c r="BG209" s="247">
        <f>IF(N209="zákl. přenesená",J209,0)</f>
        <v>0</v>
      </c>
      <c r="BH209" s="247">
        <f>IF(N209="sníž. přenesená",J209,0)</f>
        <v>0</v>
      </c>
      <c r="BI209" s="247">
        <f>IF(N209="nulová",J209,0)</f>
        <v>0</v>
      </c>
      <c r="BJ209" s="18" t="s">
        <v>85</v>
      </c>
      <c r="BK209" s="247">
        <f>ROUND(I209*H209,2)</f>
        <v>0</v>
      </c>
      <c r="BL209" s="18" t="s">
        <v>282</v>
      </c>
      <c r="BM209" s="246" t="s">
        <v>1305</v>
      </c>
    </row>
    <row r="210" s="2" customFormat="1" ht="48" customHeight="1">
      <c r="A210" s="39"/>
      <c r="B210" s="40"/>
      <c r="C210" s="236" t="s">
        <v>560</v>
      </c>
      <c r="D210" s="236" t="s">
        <v>145</v>
      </c>
      <c r="E210" s="237" t="s">
        <v>1306</v>
      </c>
      <c r="F210" s="238" t="s">
        <v>1307</v>
      </c>
      <c r="G210" s="239" t="s">
        <v>176</v>
      </c>
      <c r="H210" s="240">
        <v>0.23000000000000001</v>
      </c>
      <c r="I210" s="241"/>
      <c r="J210" s="240">
        <f>ROUND(I210*H210,2)</f>
        <v>0</v>
      </c>
      <c r="K210" s="238" t="s">
        <v>149</v>
      </c>
      <c r="L210" s="45"/>
      <c r="M210" s="242" t="s">
        <v>1</v>
      </c>
      <c r="N210" s="243" t="s">
        <v>42</v>
      </c>
      <c r="O210" s="92"/>
      <c r="P210" s="244">
        <f>O210*H210</f>
        <v>0</v>
      </c>
      <c r="Q210" s="244">
        <v>0</v>
      </c>
      <c r="R210" s="244">
        <f>Q210*H210</f>
        <v>0</v>
      </c>
      <c r="S210" s="244">
        <v>0</v>
      </c>
      <c r="T210" s="245">
        <f>S210*H210</f>
        <v>0</v>
      </c>
      <c r="U210" s="39"/>
      <c r="V210" s="39"/>
      <c r="W210" s="39"/>
      <c r="X210" s="39"/>
      <c r="Y210" s="39"/>
      <c r="Z210" s="39"/>
      <c r="AA210" s="39"/>
      <c r="AB210" s="39"/>
      <c r="AC210" s="39"/>
      <c r="AD210" s="39"/>
      <c r="AE210" s="39"/>
      <c r="AR210" s="246" t="s">
        <v>282</v>
      </c>
      <c r="AT210" s="246" t="s">
        <v>145</v>
      </c>
      <c r="AU210" s="246" t="s">
        <v>87</v>
      </c>
      <c r="AY210" s="18" t="s">
        <v>143</v>
      </c>
      <c r="BE210" s="247">
        <f>IF(N210="základní",J210,0)</f>
        <v>0</v>
      </c>
      <c r="BF210" s="247">
        <f>IF(N210="snížená",J210,0)</f>
        <v>0</v>
      </c>
      <c r="BG210" s="247">
        <f>IF(N210="zákl. přenesená",J210,0)</f>
        <v>0</v>
      </c>
      <c r="BH210" s="247">
        <f>IF(N210="sníž. přenesená",J210,0)</f>
        <v>0</v>
      </c>
      <c r="BI210" s="247">
        <f>IF(N210="nulová",J210,0)</f>
        <v>0</v>
      </c>
      <c r="BJ210" s="18" t="s">
        <v>85</v>
      </c>
      <c r="BK210" s="247">
        <f>ROUND(I210*H210,2)</f>
        <v>0</v>
      </c>
      <c r="BL210" s="18" t="s">
        <v>282</v>
      </c>
      <c r="BM210" s="246" t="s">
        <v>1308</v>
      </c>
    </row>
    <row r="211" s="12" customFormat="1" ht="22.8" customHeight="1">
      <c r="A211" s="12"/>
      <c r="B211" s="220"/>
      <c r="C211" s="221"/>
      <c r="D211" s="222" t="s">
        <v>76</v>
      </c>
      <c r="E211" s="234" t="s">
        <v>791</v>
      </c>
      <c r="F211" s="234" t="s">
        <v>792</v>
      </c>
      <c r="G211" s="221"/>
      <c r="H211" s="221"/>
      <c r="I211" s="224"/>
      <c r="J211" s="235">
        <f>BK211</f>
        <v>0</v>
      </c>
      <c r="K211" s="221"/>
      <c r="L211" s="226"/>
      <c r="M211" s="227"/>
      <c r="N211" s="228"/>
      <c r="O211" s="228"/>
      <c r="P211" s="229">
        <f>SUM(P212:P216)</f>
        <v>0</v>
      </c>
      <c r="Q211" s="228"/>
      <c r="R211" s="229">
        <f>SUM(R212:R216)</f>
        <v>0.077899999999999997</v>
      </c>
      <c r="S211" s="228"/>
      <c r="T211" s="230">
        <f>SUM(T212:T216)</f>
        <v>0</v>
      </c>
      <c r="U211" s="12"/>
      <c r="V211" s="12"/>
      <c r="W211" s="12"/>
      <c r="X211" s="12"/>
      <c r="Y211" s="12"/>
      <c r="Z211" s="12"/>
      <c r="AA211" s="12"/>
      <c r="AB211" s="12"/>
      <c r="AC211" s="12"/>
      <c r="AD211" s="12"/>
      <c r="AE211" s="12"/>
      <c r="AR211" s="231" t="s">
        <v>87</v>
      </c>
      <c r="AT211" s="232" t="s">
        <v>76</v>
      </c>
      <c r="AU211" s="232" t="s">
        <v>85</v>
      </c>
      <c r="AY211" s="231" t="s">
        <v>143</v>
      </c>
      <c r="BK211" s="233">
        <f>SUM(BK212:BK216)</f>
        <v>0</v>
      </c>
    </row>
    <row r="212" s="2" customFormat="1" ht="24" customHeight="1">
      <c r="A212" s="39"/>
      <c r="B212" s="40"/>
      <c r="C212" s="236" t="s">
        <v>564</v>
      </c>
      <c r="D212" s="236" t="s">
        <v>145</v>
      </c>
      <c r="E212" s="237" t="s">
        <v>1309</v>
      </c>
      <c r="F212" s="238" t="s">
        <v>1310</v>
      </c>
      <c r="G212" s="239" t="s">
        <v>184</v>
      </c>
      <c r="H212" s="240">
        <v>190</v>
      </c>
      <c r="I212" s="241"/>
      <c r="J212" s="240">
        <f>ROUND(I212*H212,2)</f>
        <v>0</v>
      </c>
      <c r="K212" s="238" t="s">
        <v>149</v>
      </c>
      <c r="L212" s="45"/>
      <c r="M212" s="242" t="s">
        <v>1</v>
      </c>
      <c r="N212" s="243" t="s">
        <v>42</v>
      </c>
      <c r="O212" s="92"/>
      <c r="P212" s="244">
        <f>O212*H212</f>
        <v>0</v>
      </c>
      <c r="Q212" s="244">
        <v>0</v>
      </c>
      <c r="R212" s="244">
        <f>Q212*H212</f>
        <v>0</v>
      </c>
      <c r="S212" s="244">
        <v>0</v>
      </c>
      <c r="T212" s="245">
        <f>S212*H212</f>
        <v>0</v>
      </c>
      <c r="U212" s="39"/>
      <c r="V212" s="39"/>
      <c r="W212" s="39"/>
      <c r="X212" s="39"/>
      <c r="Y212" s="39"/>
      <c r="Z212" s="39"/>
      <c r="AA212" s="39"/>
      <c r="AB212" s="39"/>
      <c r="AC212" s="39"/>
      <c r="AD212" s="39"/>
      <c r="AE212" s="39"/>
      <c r="AR212" s="246" t="s">
        <v>282</v>
      </c>
      <c r="AT212" s="246" t="s">
        <v>145</v>
      </c>
      <c r="AU212" s="246" t="s">
        <v>87</v>
      </c>
      <c r="AY212" s="18" t="s">
        <v>143</v>
      </c>
      <c r="BE212" s="247">
        <f>IF(N212="základní",J212,0)</f>
        <v>0</v>
      </c>
      <c r="BF212" s="247">
        <f>IF(N212="snížená",J212,0)</f>
        <v>0</v>
      </c>
      <c r="BG212" s="247">
        <f>IF(N212="zákl. přenesená",J212,0)</f>
        <v>0</v>
      </c>
      <c r="BH212" s="247">
        <f>IF(N212="sníž. přenesená",J212,0)</f>
        <v>0</v>
      </c>
      <c r="BI212" s="247">
        <f>IF(N212="nulová",J212,0)</f>
        <v>0</v>
      </c>
      <c r="BJ212" s="18" t="s">
        <v>85</v>
      </c>
      <c r="BK212" s="247">
        <f>ROUND(I212*H212,2)</f>
        <v>0</v>
      </c>
      <c r="BL212" s="18" t="s">
        <v>282</v>
      </c>
      <c r="BM212" s="246" t="s">
        <v>1311</v>
      </c>
    </row>
    <row r="213" s="14" customFormat="1">
      <c r="A213" s="14"/>
      <c r="B213" s="262"/>
      <c r="C213" s="263"/>
      <c r="D213" s="248" t="s">
        <v>154</v>
      </c>
      <c r="E213" s="264" t="s">
        <v>1</v>
      </c>
      <c r="F213" s="265" t="s">
        <v>1312</v>
      </c>
      <c r="G213" s="263"/>
      <c r="H213" s="266">
        <v>190</v>
      </c>
      <c r="I213" s="267"/>
      <c r="J213" s="263"/>
      <c r="K213" s="263"/>
      <c r="L213" s="268"/>
      <c r="M213" s="269"/>
      <c r="N213" s="270"/>
      <c r="O213" s="270"/>
      <c r="P213" s="270"/>
      <c r="Q213" s="270"/>
      <c r="R213" s="270"/>
      <c r="S213" s="270"/>
      <c r="T213" s="271"/>
      <c r="U213" s="14"/>
      <c r="V213" s="14"/>
      <c r="W213" s="14"/>
      <c r="X213" s="14"/>
      <c r="Y213" s="14"/>
      <c r="Z213" s="14"/>
      <c r="AA213" s="14"/>
      <c r="AB213" s="14"/>
      <c r="AC213" s="14"/>
      <c r="AD213" s="14"/>
      <c r="AE213" s="14"/>
      <c r="AT213" s="272" t="s">
        <v>154</v>
      </c>
      <c r="AU213" s="272" t="s">
        <v>87</v>
      </c>
      <c r="AV213" s="14" t="s">
        <v>87</v>
      </c>
      <c r="AW213" s="14" t="s">
        <v>32</v>
      </c>
      <c r="AX213" s="14" t="s">
        <v>85</v>
      </c>
      <c r="AY213" s="272" t="s">
        <v>143</v>
      </c>
    </row>
    <row r="214" s="2" customFormat="1" ht="24" customHeight="1">
      <c r="A214" s="39"/>
      <c r="B214" s="40"/>
      <c r="C214" s="236" t="s">
        <v>570</v>
      </c>
      <c r="D214" s="236" t="s">
        <v>145</v>
      </c>
      <c r="E214" s="237" t="s">
        <v>1313</v>
      </c>
      <c r="F214" s="238" t="s">
        <v>1314</v>
      </c>
      <c r="G214" s="239" t="s">
        <v>184</v>
      </c>
      <c r="H214" s="240">
        <v>380</v>
      </c>
      <c r="I214" s="241"/>
      <c r="J214" s="240">
        <f>ROUND(I214*H214,2)</f>
        <v>0</v>
      </c>
      <c r="K214" s="238" t="s">
        <v>149</v>
      </c>
      <c r="L214" s="45"/>
      <c r="M214" s="242" t="s">
        <v>1</v>
      </c>
      <c r="N214" s="243" t="s">
        <v>42</v>
      </c>
      <c r="O214" s="92"/>
      <c r="P214" s="244">
        <f>O214*H214</f>
        <v>0</v>
      </c>
      <c r="Q214" s="244">
        <v>0.00012999999999999999</v>
      </c>
      <c r="R214" s="244">
        <f>Q214*H214</f>
        <v>0.049399999999999993</v>
      </c>
      <c r="S214" s="244">
        <v>0</v>
      </c>
      <c r="T214" s="245">
        <f>S214*H214</f>
        <v>0</v>
      </c>
      <c r="U214" s="39"/>
      <c r="V214" s="39"/>
      <c r="W214" s="39"/>
      <c r="X214" s="39"/>
      <c r="Y214" s="39"/>
      <c r="Z214" s="39"/>
      <c r="AA214" s="39"/>
      <c r="AB214" s="39"/>
      <c r="AC214" s="39"/>
      <c r="AD214" s="39"/>
      <c r="AE214" s="39"/>
      <c r="AR214" s="246" t="s">
        <v>282</v>
      </c>
      <c r="AT214" s="246" t="s">
        <v>145</v>
      </c>
      <c r="AU214" s="246" t="s">
        <v>87</v>
      </c>
      <c r="AY214" s="18" t="s">
        <v>143</v>
      </c>
      <c r="BE214" s="247">
        <f>IF(N214="základní",J214,0)</f>
        <v>0</v>
      </c>
      <c r="BF214" s="247">
        <f>IF(N214="snížená",J214,0)</f>
        <v>0</v>
      </c>
      <c r="BG214" s="247">
        <f>IF(N214="zákl. přenesená",J214,0)</f>
        <v>0</v>
      </c>
      <c r="BH214" s="247">
        <f>IF(N214="sníž. přenesená",J214,0)</f>
        <v>0</v>
      </c>
      <c r="BI214" s="247">
        <f>IF(N214="nulová",J214,0)</f>
        <v>0</v>
      </c>
      <c r="BJ214" s="18" t="s">
        <v>85</v>
      </c>
      <c r="BK214" s="247">
        <f>ROUND(I214*H214,2)</f>
        <v>0</v>
      </c>
      <c r="BL214" s="18" t="s">
        <v>282</v>
      </c>
      <c r="BM214" s="246" t="s">
        <v>1315</v>
      </c>
    </row>
    <row r="215" s="14" customFormat="1">
      <c r="A215" s="14"/>
      <c r="B215" s="262"/>
      <c r="C215" s="263"/>
      <c r="D215" s="248" t="s">
        <v>154</v>
      </c>
      <c r="E215" s="264" t="s">
        <v>1</v>
      </c>
      <c r="F215" s="265" t="s">
        <v>1316</v>
      </c>
      <c r="G215" s="263"/>
      <c r="H215" s="266">
        <v>380</v>
      </c>
      <c r="I215" s="267"/>
      <c r="J215" s="263"/>
      <c r="K215" s="263"/>
      <c r="L215" s="268"/>
      <c r="M215" s="269"/>
      <c r="N215" s="270"/>
      <c r="O215" s="270"/>
      <c r="P215" s="270"/>
      <c r="Q215" s="270"/>
      <c r="R215" s="270"/>
      <c r="S215" s="270"/>
      <c r="T215" s="271"/>
      <c r="U215" s="14"/>
      <c r="V215" s="14"/>
      <c r="W215" s="14"/>
      <c r="X215" s="14"/>
      <c r="Y215" s="14"/>
      <c r="Z215" s="14"/>
      <c r="AA215" s="14"/>
      <c r="AB215" s="14"/>
      <c r="AC215" s="14"/>
      <c r="AD215" s="14"/>
      <c r="AE215" s="14"/>
      <c r="AT215" s="272" t="s">
        <v>154</v>
      </c>
      <c r="AU215" s="272" t="s">
        <v>87</v>
      </c>
      <c r="AV215" s="14" t="s">
        <v>87</v>
      </c>
      <c r="AW215" s="14" t="s">
        <v>32</v>
      </c>
      <c r="AX215" s="14" t="s">
        <v>85</v>
      </c>
      <c r="AY215" s="272" t="s">
        <v>143</v>
      </c>
    </row>
    <row r="216" s="2" customFormat="1" ht="24" customHeight="1">
      <c r="A216" s="39"/>
      <c r="B216" s="40"/>
      <c r="C216" s="236" t="s">
        <v>575</v>
      </c>
      <c r="D216" s="236" t="s">
        <v>145</v>
      </c>
      <c r="E216" s="237" t="s">
        <v>1317</v>
      </c>
      <c r="F216" s="238" t="s">
        <v>1318</v>
      </c>
      <c r="G216" s="239" t="s">
        <v>184</v>
      </c>
      <c r="H216" s="240">
        <v>190</v>
      </c>
      <c r="I216" s="241"/>
      <c r="J216" s="240">
        <f>ROUND(I216*H216,2)</f>
        <v>0</v>
      </c>
      <c r="K216" s="238" t="s">
        <v>149</v>
      </c>
      <c r="L216" s="45"/>
      <c r="M216" s="304" t="s">
        <v>1</v>
      </c>
      <c r="N216" s="305" t="s">
        <v>42</v>
      </c>
      <c r="O216" s="306"/>
      <c r="P216" s="307">
        <f>O216*H216</f>
        <v>0</v>
      </c>
      <c r="Q216" s="307">
        <v>0.00014999999999999999</v>
      </c>
      <c r="R216" s="307">
        <f>Q216*H216</f>
        <v>0.028499999999999998</v>
      </c>
      <c r="S216" s="307">
        <v>0</v>
      </c>
      <c r="T216" s="308">
        <f>S216*H216</f>
        <v>0</v>
      </c>
      <c r="U216" s="39"/>
      <c r="V216" s="39"/>
      <c r="W216" s="39"/>
      <c r="X216" s="39"/>
      <c r="Y216" s="39"/>
      <c r="Z216" s="39"/>
      <c r="AA216" s="39"/>
      <c r="AB216" s="39"/>
      <c r="AC216" s="39"/>
      <c r="AD216" s="39"/>
      <c r="AE216" s="39"/>
      <c r="AR216" s="246" t="s">
        <v>282</v>
      </c>
      <c r="AT216" s="246" t="s">
        <v>145</v>
      </c>
      <c r="AU216" s="246" t="s">
        <v>87</v>
      </c>
      <c r="AY216" s="18" t="s">
        <v>143</v>
      </c>
      <c r="BE216" s="247">
        <f>IF(N216="základní",J216,0)</f>
        <v>0</v>
      </c>
      <c r="BF216" s="247">
        <f>IF(N216="snížená",J216,0)</f>
        <v>0</v>
      </c>
      <c r="BG216" s="247">
        <f>IF(N216="zákl. přenesená",J216,0)</f>
        <v>0</v>
      </c>
      <c r="BH216" s="247">
        <f>IF(N216="sníž. přenesená",J216,0)</f>
        <v>0</v>
      </c>
      <c r="BI216" s="247">
        <f>IF(N216="nulová",J216,0)</f>
        <v>0</v>
      </c>
      <c r="BJ216" s="18" t="s">
        <v>85</v>
      </c>
      <c r="BK216" s="247">
        <f>ROUND(I216*H216,2)</f>
        <v>0</v>
      </c>
      <c r="BL216" s="18" t="s">
        <v>282</v>
      </c>
      <c r="BM216" s="246" t="s">
        <v>1319</v>
      </c>
    </row>
    <row r="217" s="2" customFormat="1" ht="6.96" customHeight="1">
      <c r="A217" s="39"/>
      <c r="B217" s="67"/>
      <c r="C217" s="68"/>
      <c r="D217" s="68"/>
      <c r="E217" s="68"/>
      <c r="F217" s="68"/>
      <c r="G217" s="68"/>
      <c r="H217" s="68"/>
      <c r="I217" s="184"/>
      <c r="J217" s="68"/>
      <c r="K217" s="68"/>
      <c r="L217" s="45"/>
      <c r="M217" s="39"/>
      <c r="O217" s="39"/>
      <c r="P217" s="39"/>
      <c r="Q217" s="39"/>
      <c r="R217" s="39"/>
      <c r="S217" s="39"/>
      <c r="T217" s="39"/>
      <c r="U217" s="39"/>
      <c r="V217" s="39"/>
      <c r="W217" s="39"/>
      <c r="X217" s="39"/>
      <c r="Y217" s="39"/>
      <c r="Z217" s="39"/>
      <c r="AA217" s="39"/>
      <c r="AB217" s="39"/>
      <c r="AC217" s="39"/>
      <c r="AD217" s="39"/>
      <c r="AE217" s="39"/>
    </row>
  </sheetData>
  <sheetProtection sheet="1" autoFilter="0" formatColumns="0" formatRows="0" objects="1" scenarios="1" spinCount="100000" saltValue="NgPqSO2t3egm32/at8twEypBKj1Pa3P7TGZGOkt8lnw2tObZrs8D0CgEF7WWO9+qsbQLXYYFEsZjaBZp9fiF2g==" hashValue="GlYarOXxgSn9SpuAaE/KLi+H14GPet2ES1Yqsla8wXBPnNE9pEdR79K32+eM+IgOjam3ShqHV3P6+Za0iv1zBQ==" algorithmName="SHA-512" password="CC35"/>
  <autoFilter ref="C125:K216"/>
  <mergeCells count="9">
    <mergeCell ref="E7:H7"/>
    <mergeCell ref="E9:H9"/>
    <mergeCell ref="E18:H18"/>
    <mergeCell ref="E27:H27"/>
    <mergeCell ref="E85:H85"/>
    <mergeCell ref="E87:H87"/>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8" t="s">
        <v>96</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5.5"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1320</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6. 3. 2018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ROUND((SUM(BE122:BE164)),  2)</f>
        <v>0</v>
      </c>
      <c r="G33" s="39"/>
      <c r="H33" s="39"/>
      <c r="I33" s="163">
        <v>0.20999999999999999</v>
      </c>
      <c r="J33" s="162">
        <f>ROUND(((SUM(BE122:BE164))*I33),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ROUND((SUM(BF122:BF164)),  2)</f>
        <v>0</v>
      </c>
      <c r="G34" s="39"/>
      <c r="H34" s="39"/>
      <c r="I34" s="163">
        <v>0.14999999999999999</v>
      </c>
      <c r="J34" s="162">
        <f>ROUND(((SUM(BF122:BF164))*I34),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ROUND((SUM(BG122:BG164)),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ROUND((SUM(BH122:BH164)),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ROUND((SUM(BI122:BI164)),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5.5"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VYT - Vytápění</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6. 3. 2018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J122</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120</v>
      </c>
      <c r="E97" s="197"/>
      <c r="F97" s="197"/>
      <c r="G97" s="197"/>
      <c r="H97" s="197"/>
      <c r="I97" s="198"/>
      <c r="J97" s="199">
        <f>J123</f>
        <v>0</v>
      </c>
      <c r="K97" s="195"/>
      <c r="L97" s="200"/>
      <c r="S97" s="9"/>
      <c r="T97" s="9"/>
      <c r="U97" s="9"/>
      <c r="V97" s="9"/>
      <c r="W97" s="9"/>
      <c r="X97" s="9"/>
      <c r="Y97" s="9"/>
      <c r="Z97" s="9"/>
      <c r="AA97" s="9"/>
      <c r="AB97" s="9"/>
      <c r="AC97" s="9"/>
      <c r="AD97" s="9"/>
      <c r="AE97" s="9"/>
    </row>
    <row r="98" s="10" customFormat="1" ht="19.92" customHeight="1">
      <c r="A98" s="10"/>
      <c r="B98" s="201"/>
      <c r="C98" s="202"/>
      <c r="D98" s="203" t="s">
        <v>1321</v>
      </c>
      <c r="E98" s="204"/>
      <c r="F98" s="204"/>
      <c r="G98" s="204"/>
      <c r="H98" s="204"/>
      <c r="I98" s="205"/>
      <c r="J98" s="206">
        <f>J124</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1322</v>
      </c>
      <c r="E99" s="204"/>
      <c r="F99" s="204"/>
      <c r="G99" s="204"/>
      <c r="H99" s="204"/>
      <c r="I99" s="205"/>
      <c r="J99" s="206">
        <f>J129</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1323</v>
      </c>
      <c r="E100" s="204"/>
      <c r="F100" s="204"/>
      <c r="G100" s="204"/>
      <c r="H100" s="204"/>
      <c r="I100" s="205"/>
      <c r="J100" s="206">
        <f>J137</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1324</v>
      </c>
      <c r="E101" s="204"/>
      <c r="F101" s="204"/>
      <c r="G101" s="204"/>
      <c r="H101" s="204"/>
      <c r="I101" s="205"/>
      <c r="J101" s="206">
        <f>J149</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126</v>
      </c>
      <c r="E102" s="204"/>
      <c r="F102" s="204"/>
      <c r="G102" s="204"/>
      <c r="H102" s="204"/>
      <c r="I102" s="205"/>
      <c r="J102" s="206">
        <f>J161</f>
        <v>0</v>
      </c>
      <c r="K102" s="202"/>
      <c r="L102" s="207"/>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145"/>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184"/>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187"/>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128</v>
      </c>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15</v>
      </c>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25.5" customHeight="1">
      <c r="A112" s="39"/>
      <c r="B112" s="40"/>
      <c r="C112" s="41"/>
      <c r="D112" s="41"/>
      <c r="E112" s="188" t="str">
        <f>E7</f>
        <v>Zimní stadion - Stavební úpravy šaten Sokolov, č.p. 2527, k.ú. Sokolov - 2. etapa</v>
      </c>
      <c r="F112" s="33"/>
      <c r="G112" s="33"/>
      <c r="H112" s="33"/>
      <c r="I112" s="145"/>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106</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VYT - Vytápění</v>
      </c>
      <c r="F114" s="41"/>
      <c r="G114" s="41"/>
      <c r="H114" s="41"/>
      <c r="I114" s="145"/>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v>
      </c>
      <c r="D116" s="41"/>
      <c r="E116" s="41"/>
      <c r="F116" s="28" t="str">
        <f>F12</f>
        <v>Sokolov</v>
      </c>
      <c r="G116" s="41"/>
      <c r="H116" s="41"/>
      <c r="I116" s="148" t="s">
        <v>21</v>
      </c>
      <c r="J116" s="80" t="str">
        <f>IF(J12="","",J12)</f>
        <v>6. 3. 2018</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27.9" customHeight="1">
      <c r="A118" s="39"/>
      <c r="B118" s="40"/>
      <c r="C118" s="33" t="s">
        <v>23</v>
      </c>
      <c r="D118" s="41"/>
      <c r="E118" s="41"/>
      <c r="F118" s="28" t="str">
        <f>E15</f>
        <v>Město Sokolov, Rokycanova 1929</v>
      </c>
      <c r="G118" s="41"/>
      <c r="H118" s="41"/>
      <c r="I118" s="148" t="s">
        <v>29</v>
      </c>
      <c r="J118" s="37" t="str">
        <f>E21</f>
        <v>Ing. Roman Gajdoš - G.Projekt</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27</v>
      </c>
      <c r="D119" s="41"/>
      <c r="E119" s="41"/>
      <c r="F119" s="28" t="str">
        <f>IF(E18="","",E18)</f>
        <v>Vyplň údaj</v>
      </c>
      <c r="G119" s="41"/>
      <c r="H119" s="41"/>
      <c r="I119" s="148"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11" customFormat="1" ht="29.28" customHeight="1">
      <c r="A121" s="208"/>
      <c r="B121" s="209"/>
      <c r="C121" s="210" t="s">
        <v>129</v>
      </c>
      <c r="D121" s="211" t="s">
        <v>62</v>
      </c>
      <c r="E121" s="211" t="s">
        <v>58</v>
      </c>
      <c r="F121" s="211" t="s">
        <v>59</v>
      </c>
      <c r="G121" s="211" t="s">
        <v>130</v>
      </c>
      <c r="H121" s="211" t="s">
        <v>131</v>
      </c>
      <c r="I121" s="212" t="s">
        <v>132</v>
      </c>
      <c r="J121" s="211" t="s">
        <v>110</v>
      </c>
      <c r="K121" s="213" t="s">
        <v>133</v>
      </c>
      <c r="L121" s="214"/>
      <c r="M121" s="101" t="s">
        <v>1</v>
      </c>
      <c r="N121" s="102" t="s">
        <v>41</v>
      </c>
      <c r="O121" s="102" t="s">
        <v>134</v>
      </c>
      <c r="P121" s="102" t="s">
        <v>135</v>
      </c>
      <c r="Q121" s="102" t="s">
        <v>136</v>
      </c>
      <c r="R121" s="102" t="s">
        <v>137</v>
      </c>
      <c r="S121" s="102" t="s">
        <v>138</v>
      </c>
      <c r="T121" s="103" t="s">
        <v>139</v>
      </c>
      <c r="U121" s="208"/>
      <c r="V121" s="208"/>
      <c r="W121" s="208"/>
      <c r="X121" s="208"/>
      <c r="Y121" s="208"/>
      <c r="Z121" s="208"/>
      <c r="AA121" s="208"/>
      <c r="AB121" s="208"/>
      <c r="AC121" s="208"/>
      <c r="AD121" s="208"/>
      <c r="AE121" s="208"/>
    </row>
    <row r="122" s="2" customFormat="1" ht="22.8" customHeight="1">
      <c r="A122" s="39"/>
      <c r="B122" s="40"/>
      <c r="C122" s="108" t="s">
        <v>140</v>
      </c>
      <c r="D122" s="41"/>
      <c r="E122" s="41"/>
      <c r="F122" s="41"/>
      <c r="G122" s="41"/>
      <c r="H122" s="41"/>
      <c r="I122" s="145"/>
      <c r="J122" s="215">
        <f>BK122</f>
        <v>0</v>
      </c>
      <c r="K122" s="41"/>
      <c r="L122" s="45"/>
      <c r="M122" s="104"/>
      <c r="N122" s="216"/>
      <c r="O122" s="105"/>
      <c r="P122" s="217">
        <f>P123</f>
        <v>0</v>
      </c>
      <c r="Q122" s="105"/>
      <c r="R122" s="217">
        <f>R123</f>
        <v>0.18856079999999997</v>
      </c>
      <c r="S122" s="105"/>
      <c r="T122" s="218">
        <f>T123</f>
        <v>1.0635100000000002</v>
      </c>
      <c r="U122" s="39"/>
      <c r="V122" s="39"/>
      <c r="W122" s="39"/>
      <c r="X122" s="39"/>
      <c r="Y122" s="39"/>
      <c r="Z122" s="39"/>
      <c r="AA122" s="39"/>
      <c r="AB122" s="39"/>
      <c r="AC122" s="39"/>
      <c r="AD122" s="39"/>
      <c r="AE122" s="39"/>
      <c r="AT122" s="18" t="s">
        <v>76</v>
      </c>
      <c r="AU122" s="18" t="s">
        <v>112</v>
      </c>
      <c r="BK122" s="219">
        <f>BK123</f>
        <v>0</v>
      </c>
    </row>
    <row r="123" s="12" customFormat="1" ht="25.92" customHeight="1">
      <c r="A123" s="12"/>
      <c r="B123" s="220"/>
      <c r="C123" s="221"/>
      <c r="D123" s="222" t="s">
        <v>76</v>
      </c>
      <c r="E123" s="223" t="s">
        <v>468</v>
      </c>
      <c r="F123" s="223" t="s">
        <v>469</v>
      </c>
      <c r="G123" s="221"/>
      <c r="H123" s="221"/>
      <c r="I123" s="224"/>
      <c r="J123" s="225">
        <f>BK123</f>
        <v>0</v>
      </c>
      <c r="K123" s="221"/>
      <c r="L123" s="226"/>
      <c r="M123" s="227"/>
      <c r="N123" s="228"/>
      <c r="O123" s="228"/>
      <c r="P123" s="229">
        <f>P124+P129+P137+P149+P161</f>
        <v>0</v>
      </c>
      <c r="Q123" s="228"/>
      <c r="R123" s="229">
        <f>R124+R129+R137+R149+R161</f>
        <v>0.18856079999999997</v>
      </c>
      <c r="S123" s="228"/>
      <c r="T123" s="230">
        <f>T124+T129+T137+T149+T161</f>
        <v>1.0635100000000002</v>
      </c>
      <c r="U123" s="12"/>
      <c r="V123" s="12"/>
      <c r="W123" s="12"/>
      <c r="X123" s="12"/>
      <c r="Y123" s="12"/>
      <c r="Z123" s="12"/>
      <c r="AA123" s="12"/>
      <c r="AB123" s="12"/>
      <c r="AC123" s="12"/>
      <c r="AD123" s="12"/>
      <c r="AE123" s="12"/>
      <c r="AR123" s="231" t="s">
        <v>87</v>
      </c>
      <c r="AT123" s="232" t="s">
        <v>76</v>
      </c>
      <c r="AU123" s="232" t="s">
        <v>77</v>
      </c>
      <c r="AY123" s="231" t="s">
        <v>143</v>
      </c>
      <c r="BK123" s="233">
        <f>BK124+BK129+BK137+BK149+BK161</f>
        <v>0</v>
      </c>
    </row>
    <row r="124" s="12" customFormat="1" ht="22.8" customHeight="1">
      <c r="A124" s="12"/>
      <c r="B124" s="220"/>
      <c r="C124" s="221"/>
      <c r="D124" s="222" t="s">
        <v>76</v>
      </c>
      <c r="E124" s="234" t="s">
        <v>1325</v>
      </c>
      <c r="F124" s="234" t="s">
        <v>1326</v>
      </c>
      <c r="G124" s="221"/>
      <c r="H124" s="221"/>
      <c r="I124" s="224"/>
      <c r="J124" s="235">
        <f>BK124</f>
        <v>0</v>
      </c>
      <c r="K124" s="221"/>
      <c r="L124" s="226"/>
      <c r="M124" s="227"/>
      <c r="N124" s="228"/>
      <c r="O124" s="228"/>
      <c r="P124" s="229">
        <f>SUM(P125:P128)</f>
        <v>0</v>
      </c>
      <c r="Q124" s="228"/>
      <c r="R124" s="229">
        <f>SUM(R125:R128)</f>
        <v>0</v>
      </c>
      <c r="S124" s="228"/>
      <c r="T124" s="230">
        <f>SUM(T125:T128)</f>
        <v>0</v>
      </c>
      <c r="U124" s="12"/>
      <c r="V124" s="12"/>
      <c r="W124" s="12"/>
      <c r="X124" s="12"/>
      <c r="Y124" s="12"/>
      <c r="Z124" s="12"/>
      <c r="AA124" s="12"/>
      <c r="AB124" s="12"/>
      <c r="AC124" s="12"/>
      <c r="AD124" s="12"/>
      <c r="AE124" s="12"/>
      <c r="AR124" s="231" t="s">
        <v>87</v>
      </c>
      <c r="AT124" s="232" t="s">
        <v>76</v>
      </c>
      <c r="AU124" s="232" t="s">
        <v>85</v>
      </c>
      <c r="AY124" s="231" t="s">
        <v>143</v>
      </c>
      <c r="BK124" s="233">
        <f>SUM(BK125:BK128)</f>
        <v>0</v>
      </c>
    </row>
    <row r="125" s="2" customFormat="1" ht="24" customHeight="1">
      <c r="A125" s="39"/>
      <c r="B125" s="40"/>
      <c r="C125" s="236" t="s">
        <v>85</v>
      </c>
      <c r="D125" s="236" t="s">
        <v>145</v>
      </c>
      <c r="E125" s="237" t="s">
        <v>1327</v>
      </c>
      <c r="F125" s="238" t="s">
        <v>1328</v>
      </c>
      <c r="G125" s="239" t="s">
        <v>171</v>
      </c>
      <c r="H125" s="240">
        <v>1</v>
      </c>
      <c r="I125" s="241"/>
      <c r="J125" s="240">
        <f>ROUND(I125*H125,2)</f>
        <v>0</v>
      </c>
      <c r="K125" s="238" t="s">
        <v>149</v>
      </c>
      <c r="L125" s="45"/>
      <c r="M125" s="242" t="s">
        <v>1</v>
      </c>
      <c r="N125" s="243" t="s">
        <v>42</v>
      </c>
      <c r="O125" s="92"/>
      <c r="P125" s="244">
        <f>O125*H125</f>
        <v>0</v>
      </c>
      <c r="Q125" s="244">
        <v>0</v>
      </c>
      <c r="R125" s="244">
        <f>Q125*H125</f>
        <v>0</v>
      </c>
      <c r="S125" s="244">
        <v>0</v>
      </c>
      <c r="T125" s="245">
        <f>S125*H125</f>
        <v>0</v>
      </c>
      <c r="U125" s="39"/>
      <c r="V125" s="39"/>
      <c r="W125" s="39"/>
      <c r="X125" s="39"/>
      <c r="Y125" s="39"/>
      <c r="Z125" s="39"/>
      <c r="AA125" s="39"/>
      <c r="AB125" s="39"/>
      <c r="AC125" s="39"/>
      <c r="AD125" s="39"/>
      <c r="AE125" s="39"/>
      <c r="AR125" s="246" t="s">
        <v>282</v>
      </c>
      <c r="AT125" s="246" t="s">
        <v>145</v>
      </c>
      <c r="AU125" s="246" t="s">
        <v>87</v>
      </c>
      <c r="AY125" s="18" t="s">
        <v>143</v>
      </c>
      <c r="BE125" s="247">
        <f>IF(N125="základní",J125,0)</f>
        <v>0</v>
      </c>
      <c r="BF125" s="247">
        <f>IF(N125="snížená",J125,0)</f>
        <v>0</v>
      </c>
      <c r="BG125" s="247">
        <f>IF(N125="zákl. přenesená",J125,0)</f>
        <v>0</v>
      </c>
      <c r="BH125" s="247">
        <f>IF(N125="sníž. přenesená",J125,0)</f>
        <v>0</v>
      </c>
      <c r="BI125" s="247">
        <f>IF(N125="nulová",J125,0)</f>
        <v>0</v>
      </c>
      <c r="BJ125" s="18" t="s">
        <v>85</v>
      </c>
      <c r="BK125" s="247">
        <f>ROUND(I125*H125,2)</f>
        <v>0</v>
      </c>
      <c r="BL125" s="18" t="s">
        <v>282</v>
      </c>
      <c r="BM125" s="246" t="s">
        <v>1329</v>
      </c>
    </row>
    <row r="126" s="2" customFormat="1" ht="16.5" customHeight="1">
      <c r="A126" s="39"/>
      <c r="B126" s="40"/>
      <c r="C126" s="236" t="s">
        <v>87</v>
      </c>
      <c r="D126" s="236" t="s">
        <v>145</v>
      </c>
      <c r="E126" s="237" t="s">
        <v>1330</v>
      </c>
      <c r="F126" s="238" t="s">
        <v>1331</v>
      </c>
      <c r="G126" s="239" t="s">
        <v>1282</v>
      </c>
      <c r="H126" s="240">
        <v>24</v>
      </c>
      <c r="I126" s="241"/>
      <c r="J126" s="240">
        <f>ROUND(I126*H126,2)</f>
        <v>0</v>
      </c>
      <c r="K126" s="238" t="s">
        <v>433</v>
      </c>
      <c r="L126" s="45"/>
      <c r="M126" s="242" t="s">
        <v>1</v>
      </c>
      <c r="N126" s="243" t="s">
        <v>42</v>
      </c>
      <c r="O126" s="92"/>
      <c r="P126" s="244">
        <f>O126*H126</f>
        <v>0</v>
      </c>
      <c r="Q126" s="244">
        <v>0</v>
      </c>
      <c r="R126" s="244">
        <f>Q126*H126</f>
        <v>0</v>
      </c>
      <c r="S126" s="244">
        <v>0</v>
      </c>
      <c r="T126" s="245">
        <f>S126*H126</f>
        <v>0</v>
      </c>
      <c r="U126" s="39"/>
      <c r="V126" s="39"/>
      <c r="W126" s="39"/>
      <c r="X126" s="39"/>
      <c r="Y126" s="39"/>
      <c r="Z126" s="39"/>
      <c r="AA126" s="39"/>
      <c r="AB126" s="39"/>
      <c r="AC126" s="39"/>
      <c r="AD126" s="39"/>
      <c r="AE126" s="39"/>
      <c r="AR126" s="246" t="s">
        <v>282</v>
      </c>
      <c r="AT126" s="246" t="s">
        <v>145</v>
      </c>
      <c r="AU126" s="246" t="s">
        <v>87</v>
      </c>
      <c r="AY126" s="18" t="s">
        <v>143</v>
      </c>
      <c r="BE126" s="247">
        <f>IF(N126="základní",J126,0)</f>
        <v>0</v>
      </c>
      <c r="BF126" s="247">
        <f>IF(N126="snížená",J126,0)</f>
        <v>0</v>
      </c>
      <c r="BG126" s="247">
        <f>IF(N126="zákl. přenesená",J126,0)</f>
        <v>0</v>
      </c>
      <c r="BH126" s="247">
        <f>IF(N126="sníž. přenesená",J126,0)</f>
        <v>0</v>
      </c>
      <c r="BI126" s="247">
        <f>IF(N126="nulová",J126,0)</f>
        <v>0</v>
      </c>
      <c r="BJ126" s="18" t="s">
        <v>85</v>
      </c>
      <c r="BK126" s="247">
        <f>ROUND(I126*H126,2)</f>
        <v>0</v>
      </c>
      <c r="BL126" s="18" t="s">
        <v>282</v>
      </c>
      <c r="BM126" s="246" t="s">
        <v>1332</v>
      </c>
    </row>
    <row r="127" s="2" customFormat="1" ht="16.5" customHeight="1">
      <c r="A127" s="39"/>
      <c r="B127" s="40"/>
      <c r="C127" s="236" t="s">
        <v>157</v>
      </c>
      <c r="D127" s="236" t="s">
        <v>145</v>
      </c>
      <c r="E127" s="237" t="s">
        <v>1333</v>
      </c>
      <c r="F127" s="238" t="s">
        <v>1334</v>
      </c>
      <c r="G127" s="239" t="s">
        <v>432</v>
      </c>
      <c r="H127" s="240">
        <v>1</v>
      </c>
      <c r="I127" s="241"/>
      <c r="J127" s="240">
        <f>ROUND(I127*H127,2)</f>
        <v>0</v>
      </c>
      <c r="K127" s="238" t="s">
        <v>433</v>
      </c>
      <c r="L127" s="45"/>
      <c r="M127" s="242" t="s">
        <v>1</v>
      </c>
      <c r="N127" s="243" t="s">
        <v>42</v>
      </c>
      <c r="O127" s="92"/>
      <c r="P127" s="244">
        <f>O127*H127</f>
        <v>0</v>
      </c>
      <c r="Q127" s="244">
        <v>0</v>
      </c>
      <c r="R127" s="244">
        <f>Q127*H127</f>
        <v>0</v>
      </c>
      <c r="S127" s="244">
        <v>0</v>
      </c>
      <c r="T127" s="245">
        <f>S127*H127</f>
        <v>0</v>
      </c>
      <c r="U127" s="39"/>
      <c r="V127" s="39"/>
      <c r="W127" s="39"/>
      <c r="X127" s="39"/>
      <c r="Y127" s="39"/>
      <c r="Z127" s="39"/>
      <c r="AA127" s="39"/>
      <c r="AB127" s="39"/>
      <c r="AC127" s="39"/>
      <c r="AD127" s="39"/>
      <c r="AE127" s="39"/>
      <c r="AR127" s="246" t="s">
        <v>282</v>
      </c>
      <c r="AT127" s="246" t="s">
        <v>145</v>
      </c>
      <c r="AU127" s="246" t="s">
        <v>87</v>
      </c>
      <c r="AY127" s="18" t="s">
        <v>143</v>
      </c>
      <c r="BE127" s="247">
        <f>IF(N127="základní",J127,0)</f>
        <v>0</v>
      </c>
      <c r="BF127" s="247">
        <f>IF(N127="snížená",J127,0)</f>
        <v>0</v>
      </c>
      <c r="BG127" s="247">
        <f>IF(N127="zákl. přenesená",J127,0)</f>
        <v>0</v>
      </c>
      <c r="BH127" s="247">
        <f>IF(N127="sníž. přenesená",J127,0)</f>
        <v>0</v>
      </c>
      <c r="BI127" s="247">
        <f>IF(N127="nulová",J127,0)</f>
        <v>0</v>
      </c>
      <c r="BJ127" s="18" t="s">
        <v>85</v>
      </c>
      <c r="BK127" s="247">
        <f>ROUND(I127*H127,2)</f>
        <v>0</v>
      </c>
      <c r="BL127" s="18" t="s">
        <v>282</v>
      </c>
      <c r="BM127" s="246" t="s">
        <v>1335</v>
      </c>
    </row>
    <row r="128" s="2" customFormat="1" ht="16.5" customHeight="1">
      <c r="A128" s="39"/>
      <c r="B128" s="40"/>
      <c r="C128" s="236" t="s">
        <v>150</v>
      </c>
      <c r="D128" s="236" t="s">
        <v>145</v>
      </c>
      <c r="E128" s="237" t="s">
        <v>1336</v>
      </c>
      <c r="F128" s="238" t="s">
        <v>1337</v>
      </c>
      <c r="G128" s="239" t="s">
        <v>1282</v>
      </c>
      <c r="H128" s="240">
        <v>10</v>
      </c>
      <c r="I128" s="241"/>
      <c r="J128" s="240">
        <f>ROUND(I128*H128,2)</f>
        <v>0</v>
      </c>
      <c r="K128" s="238" t="s">
        <v>433</v>
      </c>
      <c r="L128" s="45"/>
      <c r="M128" s="242" t="s">
        <v>1</v>
      </c>
      <c r="N128" s="243" t="s">
        <v>42</v>
      </c>
      <c r="O128" s="92"/>
      <c r="P128" s="244">
        <f>O128*H128</f>
        <v>0</v>
      </c>
      <c r="Q128" s="244">
        <v>0</v>
      </c>
      <c r="R128" s="244">
        <f>Q128*H128</f>
        <v>0</v>
      </c>
      <c r="S128" s="244">
        <v>0</v>
      </c>
      <c r="T128" s="245">
        <f>S128*H128</f>
        <v>0</v>
      </c>
      <c r="U128" s="39"/>
      <c r="V128" s="39"/>
      <c r="W128" s="39"/>
      <c r="X128" s="39"/>
      <c r="Y128" s="39"/>
      <c r="Z128" s="39"/>
      <c r="AA128" s="39"/>
      <c r="AB128" s="39"/>
      <c r="AC128" s="39"/>
      <c r="AD128" s="39"/>
      <c r="AE128" s="39"/>
      <c r="AR128" s="246" t="s">
        <v>282</v>
      </c>
      <c r="AT128" s="246" t="s">
        <v>145</v>
      </c>
      <c r="AU128" s="246" t="s">
        <v>87</v>
      </c>
      <c r="AY128" s="18" t="s">
        <v>143</v>
      </c>
      <c r="BE128" s="247">
        <f>IF(N128="základní",J128,0)</f>
        <v>0</v>
      </c>
      <c r="BF128" s="247">
        <f>IF(N128="snížená",J128,0)</f>
        <v>0</v>
      </c>
      <c r="BG128" s="247">
        <f>IF(N128="zákl. přenesená",J128,0)</f>
        <v>0</v>
      </c>
      <c r="BH128" s="247">
        <f>IF(N128="sníž. přenesená",J128,0)</f>
        <v>0</v>
      </c>
      <c r="BI128" s="247">
        <f>IF(N128="nulová",J128,0)</f>
        <v>0</v>
      </c>
      <c r="BJ128" s="18" t="s">
        <v>85</v>
      </c>
      <c r="BK128" s="247">
        <f>ROUND(I128*H128,2)</f>
        <v>0</v>
      </c>
      <c r="BL128" s="18" t="s">
        <v>282</v>
      </c>
      <c r="BM128" s="246" t="s">
        <v>1338</v>
      </c>
    </row>
    <row r="129" s="12" customFormat="1" ht="22.8" customHeight="1">
      <c r="A129" s="12"/>
      <c r="B129" s="220"/>
      <c r="C129" s="221"/>
      <c r="D129" s="222" t="s">
        <v>76</v>
      </c>
      <c r="E129" s="234" t="s">
        <v>1339</v>
      </c>
      <c r="F129" s="234" t="s">
        <v>1340</v>
      </c>
      <c r="G129" s="221"/>
      <c r="H129" s="221"/>
      <c r="I129" s="224"/>
      <c r="J129" s="235">
        <f>BK129</f>
        <v>0</v>
      </c>
      <c r="K129" s="221"/>
      <c r="L129" s="226"/>
      <c r="M129" s="227"/>
      <c r="N129" s="228"/>
      <c r="O129" s="228"/>
      <c r="P129" s="229">
        <f>SUM(P130:P136)</f>
        <v>0</v>
      </c>
      <c r="Q129" s="228"/>
      <c r="R129" s="229">
        <f>SUM(R130:R136)</f>
        <v>0.048056099999999997</v>
      </c>
      <c r="S129" s="228"/>
      <c r="T129" s="230">
        <f>SUM(T130:T136)</f>
        <v>0.057600000000000005</v>
      </c>
      <c r="U129" s="12"/>
      <c r="V129" s="12"/>
      <c r="W129" s="12"/>
      <c r="X129" s="12"/>
      <c r="Y129" s="12"/>
      <c r="Z129" s="12"/>
      <c r="AA129" s="12"/>
      <c r="AB129" s="12"/>
      <c r="AC129" s="12"/>
      <c r="AD129" s="12"/>
      <c r="AE129" s="12"/>
      <c r="AR129" s="231" t="s">
        <v>87</v>
      </c>
      <c r="AT129" s="232" t="s">
        <v>76</v>
      </c>
      <c r="AU129" s="232" t="s">
        <v>85</v>
      </c>
      <c r="AY129" s="231" t="s">
        <v>143</v>
      </c>
      <c r="BK129" s="233">
        <f>SUM(BK130:BK136)</f>
        <v>0</v>
      </c>
    </row>
    <row r="130" s="2" customFormat="1" ht="24" customHeight="1">
      <c r="A130" s="39"/>
      <c r="B130" s="40"/>
      <c r="C130" s="236" t="s">
        <v>181</v>
      </c>
      <c r="D130" s="236" t="s">
        <v>145</v>
      </c>
      <c r="E130" s="237" t="s">
        <v>1341</v>
      </c>
      <c r="F130" s="238" t="s">
        <v>1342</v>
      </c>
      <c r="G130" s="239" t="s">
        <v>206</v>
      </c>
      <c r="H130" s="240">
        <v>18</v>
      </c>
      <c r="I130" s="241"/>
      <c r="J130" s="240">
        <f>ROUND(I130*H130,2)</f>
        <v>0</v>
      </c>
      <c r="K130" s="238" t="s">
        <v>149</v>
      </c>
      <c r="L130" s="45"/>
      <c r="M130" s="242" t="s">
        <v>1</v>
      </c>
      <c r="N130" s="243" t="s">
        <v>42</v>
      </c>
      <c r="O130" s="92"/>
      <c r="P130" s="244">
        <f>O130*H130</f>
        <v>0</v>
      </c>
      <c r="Q130" s="244">
        <v>2.0000000000000002E-05</v>
      </c>
      <c r="R130" s="244">
        <f>Q130*H130</f>
        <v>0.00036000000000000002</v>
      </c>
      <c r="S130" s="244">
        <v>0.0032000000000000002</v>
      </c>
      <c r="T130" s="245">
        <f>S130*H130</f>
        <v>0.057600000000000005</v>
      </c>
      <c r="U130" s="39"/>
      <c r="V130" s="39"/>
      <c r="W130" s="39"/>
      <c r="X130" s="39"/>
      <c r="Y130" s="39"/>
      <c r="Z130" s="39"/>
      <c r="AA130" s="39"/>
      <c r="AB130" s="39"/>
      <c r="AC130" s="39"/>
      <c r="AD130" s="39"/>
      <c r="AE130" s="39"/>
      <c r="AR130" s="246" t="s">
        <v>282</v>
      </c>
      <c r="AT130" s="246" t="s">
        <v>145</v>
      </c>
      <c r="AU130" s="246" t="s">
        <v>87</v>
      </c>
      <c r="AY130" s="18" t="s">
        <v>143</v>
      </c>
      <c r="BE130" s="247">
        <f>IF(N130="základní",J130,0)</f>
        <v>0</v>
      </c>
      <c r="BF130" s="247">
        <f>IF(N130="snížená",J130,0)</f>
        <v>0</v>
      </c>
      <c r="BG130" s="247">
        <f>IF(N130="zákl. přenesená",J130,0)</f>
        <v>0</v>
      </c>
      <c r="BH130" s="247">
        <f>IF(N130="sníž. přenesená",J130,0)</f>
        <v>0</v>
      </c>
      <c r="BI130" s="247">
        <f>IF(N130="nulová",J130,0)</f>
        <v>0</v>
      </c>
      <c r="BJ130" s="18" t="s">
        <v>85</v>
      </c>
      <c r="BK130" s="247">
        <f>ROUND(I130*H130,2)</f>
        <v>0</v>
      </c>
      <c r="BL130" s="18" t="s">
        <v>282</v>
      </c>
      <c r="BM130" s="246" t="s">
        <v>1343</v>
      </c>
    </row>
    <row r="131" s="2" customFormat="1" ht="24" customHeight="1">
      <c r="A131" s="39"/>
      <c r="B131" s="40"/>
      <c r="C131" s="236" t="s">
        <v>190</v>
      </c>
      <c r="D131" s="236" t="s">
        <v>145</v>
      </c>
      <c r="E131" s="237" t="s">
        <v>1344</v>
      </c>
      <c r="F131" s="238" t="s">
        <v>1345</v>
      </c>
      <c r="G131" s="239" t="s">
        <v>206</v>
      </c>
      <c r="H131" s="240">
        <v>32</v>
      </c>
      <c r="I131" s="241"/>
      <c r="J131" s="240">
        <f>ROUND(I131*H131,2)</f>
        <v>0</v>
      </c>
      <c r="K131" s="238" t="s">
        <v>149</v>
      </c>
      <c r="L131" s="45"/>
      <c r="M131" s="242" t="s">
        <v>1</v>
      </c>
      <c r="N131" s="243" t="s">
        <v>42</v>
      </c>
      <c r="O131" s="92"/>
      <c r="P131" s="244">
        <f>O131*H131</f>
        <v>0</v>
      </c>
      <c r="Q131" s="244">
        <v>0.00149</v>
      </c>
      <c r="R131" s="244">
        <f>Q131*H131</f>
        <v>0.04768</v>
      </c>
      <c r="S131" s="244">
        <v>0</v>
      </c>
      <c r="T131" s="245">
        <f>S131*H131</f>
        <v>0</v>
      </c>
      <c r="U131" s="39"/>
      <c r="V131" s="39"/>
      <c r="W131" s="39"/>
      <c r="X131" s="39"/>
      <c r="Y131" s="39"/>
      <c r="Z131" s="39"/>
      <c r="AA131" s="39"/>
      <c r="AB131" s="39"/>
      <c r="AC131" s="39"/>
      <c r="AD131" s="39"/>
      <c r="AE131" s="39"/>
      <c r="AR131" s="246" t="s">
        <v>282</v>
      </c>
      <c r="AT131" s="246" t="s">
        <v>145</v>
      </c>
      <c r="AU131" s="246" t="s">
        <v>87</v>
      </c>
      <c r="AY131" s="18" t="s">
        <v>143</v>
      </c>
      <c r="BE131" s="247">
        <f>IF(N131="základní",J131,0)</f>
        <v>0</v>
      </c>
      <c r="BF131" s="247">
        <f>IF(N131="snížená",J131,0)</f>
        <v>0</v>
      </c>
      <c r="BG131" s="247">
        <f>IF(N131="zákl. přenesená",J131,0)</f>
        <v>0</v>
      </c>
      <c r="BH131" s="247">
        <f>IF(N131="sníž. přenesená",J131,0)</f>
        <v>0</v>
      </c>
      <c r="BI131" s="247">
        <f>IF(N131="nulová",J131,0)</f>
        <v>0</v>
      </c>
      <c r="BJ131" s="18" t="s">
        <v>85</v>
      </c>
      <c r="BK131" s="247">
        <f>ROUND(I131*H131,2)</f>
        <v>0</v>
      </c>
      <c r="BL131" s="18" t="s">
        <v>282</v>
      </c>
      <c r="BM131" s="246" t="s">
        <v>1346</v>
      </c>
    </row>
    <row r="132" s="2" customFormat="1" ht="24" customHeight="1">
      <c r="A132" s="39"/>
      <c r="B132" s="40"/>
      <c r="C132" s="236" t="s">
        <v>198</v>
      </c>
      <c r="D132" s="236" t="s">
        <v>145</v>
      </c>
      <c r="E132" s="237" t="s">
        <v>1347</v>
      </c>
      <c r="F132" s="238" t="s">
        <v>1348</v>
      </c>
      <c r="G132" s="239" t="s">
        <v>206</v>
      </c>
      <c r="H132" s="240">
        <v>0.01</v>
      </c>
      <c r="I132" s="241"/>
      <c r="J132" s="240">
        <f>ROUND(I132*H132,2)</f>
        <v>0</v>
      </c>
      <c r="K132" s="238" t="s">
        <v>149</v>
      </c>
      <c r="L132" s="45"/>
      <c r="M132" s="242" t="s">
        <v>1</v>
      </c>
      <c r="N132" s="243" t="s">
        <v>42</v>
      </c>
      <c r="O132" s="92"/>
      <c r="P132" s="244">
        <f>O132*H132</f>
        <v>0</v>
      </c>
      <c r="Q132" s="244">
        <v>0.0016100000000000001</v>
      </c>
      <c r="R132" s="244">
        <f>Q132*H132</f>
        <v>1.6100000000000002E-05</v>
      </c>
      <c r="S132" s="244">
        <v>0</v>
      </c>
      <c r="T132" s="245">
        <f>S132*H132</f>
        <v>0</v>
      </c>
      <c r="U132" s="39"/>
      <c r="V132" s="39"/>
      <c r="W132" s="39"/>
      <c r="X132" s="39"/>
      <c r="Y132" s="39"/>
      <c r="Z132" s="39"/>
      <c r="AA132" s="39"/>
      <c r="AB132" s="39"/>
      <c r="AC132" s="39"/>
      <c r="AD132" s="39"/>
      <c r="AE132" s="39"/>
      <c r="AR132" s="246" t="s">
        <v>282</v>
      </c>
      <c r="AT132" s="246" t="s">
        <v>145</v>
      </c>
      <c r="AU132" s="246" t="s">
        <v>87</v>
      </c>
      <c r="AY132" s="18" t="s">
        <v>143</v>
      </c>
      <c r="BE132" s="247">
        <f>IF(N132="základní",J132,0)</f>
        <v>0</v>
      </c>
      <c r="BF132" s="247">
        <f>IF(N132="snížená",J132,0)</f>
        <v>0</v>
      </c>
      <c r="BG132" s="247">
        <f>IF(N132="zákl. přenesená",J132,0)</f>
        <v>0</v>
      </c>
      <c r="BH132" s="247">
        <f>IF(N132="sníž. přenesená",J132,0)</f>
        <v>0</v>
      </c>
      <c r="BI132" s="247">
        <f>IF(N132="nulová",J132,0)</f>
        <v>0</v>
      </c>
      <c r="BJ132" s="18" t="s">
        <v>85</v>
      </c>
      <c r="BK132" s="247">
        <f>ROUND(I132*H132,2)</f>
        <v>0</v>
      </c>
      <c r="BL132" s="18" t="s">
        <v>282</v>
      </c>
      <c r="BM132" s="246" t="s">
        <v>1349</v>
      </c>
    </row>
    <row r="133" s="2" customFormat="1" ht="36" customHeight="1">
      <c r="A133" s="39"/>
      <c r="B133" s="40"/>
      <c r="C133" s="236" t="s">
        <v>203</v>
      </c>
      <c r="D133" s="236" t="s">
        <v>145</v>
      </c>
      <c r="E133" s="237" t="s">
        <v>1350</v>
      </c>
      <c r="F133" s="238" t="s">
        <v>1351</v>
      </c>
      <c r="G133" s="239" t="s">
        <v>206</v>
      </c>
      <c r="H133" s="240">
        <v>100</v>
      </c>
      <c r="I133" s="241"/>
      <c r="J133" s="240">
        <f>ROUND(I133*H133,2)</f>
        <v>0</v>
      </c>
      <c r="K133" s="238" t="s">
        <v>149</v>
      </c>
      <c r="L133" s="45"/>
      <c r="M133" s="242" t="s">
        <v>1</v>
      </c>
      <c r="N133" s="243" t="s">
        <v>42</v>
      </c>
      <c r="O133" s="92"/>
      <c r="P133" s="244">
        <f>O133*H133</f>
        <v>0</v>
      </c>
      <c r="Q133" s="244">
        <v>0</v>
      </c>
      <c r="R133" s="244">
        <f>Q133*H133</f>
        <v>0</v>
      </c>
      <c r="S133" s="244">
        <v>0</v>
      </c>
      <c r="T133" s="245">
        <f>S133*H133</f>
        <v>0</v>
      </c>
      <c r="U133" s="39"/>
      <c r="V133" s="39"/>
      <c r="W133" s="39"/>
      <c r="X133" s="39"/>
      <c r="Y133" s="39"/>
      <c r="Z133" s="39"/>
      <c r="AA133" s="39"/>
      <c r="AB133" s="39"/>
      <c r="AC133" s="39"/>
      <c r="AD133" s="39"/>
      <c r="AE133" s="39"/>
      <c r="AR133" s="246" t="s">
        <v>282</v>
      </c>
      <c r="AT133" s="246" t="s">
        <v>145</v>
      </c>
      <c r="AU133" s="246" t="s">
        <v>87</v>
      </c>
      <c r="AY133" s="18" t="s">
        <v>143</v>
      </c>
      <c r="BE133" s="247">
        <f>IF(N133="základní",J133,0)</f>
        <v>0</v>
      </c>
      <c r="BF133" s="247">
        <f>IF(N133="snížená",J133,0)</f>
        <v>0</v>
      </c>
      <c r="BG133" s="247">
        <f>IF(N133="zákl. přenesená",J133,0)</f>
        <v>0</v>
      </c>
      <c r="BH133" s="247">
        <f>IF(N133="sníž. přenesená",J133,0)</f>
        <v>0</v>
      </c>
      <c r="BI133" s="247">
        <f>IF(N133="nulová",J133,0)</f>
        <v>0</v>
      </c>
      <c r="BJ133" s="18" t="s">
        <v>85</v>
      </c>
      <c r="BK133" s="247">
        <f>ROUND(I133*H133,2)</f>
        <v>0</v>
      </c>
      <c r="BL133" s="18" t="s">
        <v>282</v>
      </c>
      <c r="BM133" s="246" t="s">
        <v>1352</v>
      </c>
    </row>
    <row r="134" s="2" customFormat="1" ht="36" customHeight="1">
      <c r="A134" s="39"/>
      <c r="B134" s="40"/>
      <c r="C134" s="236" t="s">
        <v>214</v>
      </c>
      <c r="D134" s="236" t="s">
        <v>145</v>
      </c>
      <c r="E134" s="237" t="s">
        <v>1353</v>
      </c>
      <c r="F134" s="238" t="s">
        <v>1354</v>
      </c>
      <c r="G134" s="239" t="s">
        <v>176</v>
      </c>
      <c r="H134" s="240">
        <v>0.02</v>
      </c>
      <c r="I134" s="241"/>
      <c r="J134" s="240">
        <f>ROUND(I134*H134,2)</f>
        <v>0</v>
      </c>
      <c r="K134" s="238" t="s">
        <v>149</v>
      </c>
      <c r="L134" s="45"/>
      <c r="M134" s="242" t="s">
        <v>1</v>
      </c>
      <c r="N134" s="243" t="s">
        <v>42</v>
      </c>
      <c r="O134" s="92"/>
      <c r="P134" s="244">
        <f>O134*H134</f>
        <v>0</v>
      </c>
      <c r="Q134" s="244">
        <v>0</v>
      </c>
      <c r="R134" s="244">
        <f>Q134*H134</f>
        <v>0</v>
      </c>
      <c r="S134" s="244">
        <v>0</v>
      </c>
      <c r="T134" s="245">
        <f>S134*H134</f>
        <v>0</v>
      </c>
      <c r="U134" s="39"/>
      <c r="V134" s="39"/>
      <c r="W134" s="39"/>
      <c r="X134" s="39"/>
      <c r="Y134" s="39"/>
      <c r="Z134" s="39"/>
      <c r="AA134" s="39"/>
      <c r="AB134" s="39"/>
      <c r="AC134" s="39"/>
      <c r="AD134" s="39"/>
      <c r="AE134" s="39"/>
      <c r="AR134" s="246" t="s">
        <v>282</v>
      </c>
      <c r="AT134" s="246" t="s">
        <v>145</v>
      </c>
      <c r="AU134" s="246" t="s">
        <v>87</v>
      </c>
      <c r="AY134" s="18" t="s">
        <v>143</v>
      </c>
      <c r="BE134" s="247">
        <f>IF(N134="základní",J134,0)</f>
        <v>0</v>
      </c>
      <c r="BF134" s="247">
        <f>IF(N134="snížená",J134,0)</f>
        <v>0</v>
      </c>
      <c r="BG134" s="247">
        <f>IF(N134="zákl. přenesená",J134,0)</f>
        <v>0</v>
      </c>
      <c r="BH134" s="247">
        <f>IF(N134="sníž. přenesená",J134,0)</f>
        <v>0</v>
      </c>
      <c r="BI134" s="247">
        <f>IF(N134="nulová",J134,0)</f>
        <v>0</v>
      </c>
      <c r="BJ134" s="18" t="s">
        <v>85</v>
      </c>
      <c r="BK134" s="247">
        <f>ROUND(I134*H134,2)</f>
        <v>0</v>
      </c>
      <c r="BL134" s="18" t="s">
        <v>282</v>
      </c>
      <c r="BM134" s="246" t="s">
        <v>1355</v>
      </c>
    </row>
    <row r="135" s="2" customFormat="1" ht="36" customHeight="1">
      <c r="A135" s="39"/>
      <c r="B135" s="40"/>
      <c r="C135" s="236" t="s">
        <v>220</v>
      </c>
      <c r="D135" s="236" t="s">
        <v>145</v>
      </c>
      <c r="E135" s="237" t="s">
        <v>1356</v>
      </c>
      <c r="F135" s="238" t="s">
        <v>1357</v>
      </c>
      <c r="G135" s="239" t="s">
        <v>176</v>
      </c>
      <c r="H135" s="240">
        <v>0.050000000000000003</v>
      </c>
      <c r="I135" s="241"/>
      <c r="J135" s="240">
        <f>ROUND(I135*H135,2)</f>
        <v>0</v>
      </c>
      <c r="K135" s="238" t="s">
        <v>149</v>
      </c>
      <c r="L135" s="45"/>
      <c r="M135" s="242" t="s">
        <v>1</v>
      </c>
      <c r="N135" s="243" t="s">
        <v>42</v>
      </c>
      <c r="O135" s="92"/>
      <c r="P135" s="244">
        <f>O135*H135</f>
        <v>0</v>
      </c>
      <c r="Q135" s="244">
        <v>0</v>
      </c>
      <c r="R135" s="244">
        <f>Q135*H135</f>
        <v>0</v>
      </c>
      <c r="S135" s="244">
        <v>0</v>
      </c>
      <c r="T135" s="245">
        <f>S135*H135</f>
        <v>0</v>
      </c>
      <c r="U135" s="39"/>
      <c r="V135" s="39"/>
      <c r="W135" s="39"/>
      <c r="X135" s="39"/>
      <c r="Y135" s="39"/>
      <c r="Z135" s="39"/>
      <c r="AA135" s="39"/>
      <c r="AB135" s="39"/>
      <c r="AC135" s="39"/>
      <c r="AD135" s="39"/>
      <c r="AE135" s="39"/>
      <c r="AR135" s="246" t="s">
        <v>282</v>
      </c>
      <c r="AT135" s="246" t="s">
        <v>145</v>
      </c>
      <c r="AU135" s="246" t="s">
        <v>87</v>
      </c>
      <c r="AY135" s="18" t="s">
        <v>143</v>
      </c>
      <c r="BE135" s="247">
        <f>IF(N135="základní",J135,0)</f>
        <v>0</v>
      </c>
      <c r="BF135" s="247">
        <f>IF(N135="snížená",J135,0)</f>
        <v>0</v>
      </c>
      <c r="BG135" s="247">
        <f>IF(N135="zákl. přenesená",J135,0)</f>
        <v>0</v>
      </c>
      <c r="BH135" s="247">
        <f>IF(N135="sníž. přenesená",J135,0)</f>
        <v>0</v>
      </c>
      <c r="BI135" s="247">
        <f>IF(N135="nulová",J135,0)</f>
        <v>0</v>
      </c>
      <c r="BJ135" s="18" t="s">
        <v>85</v>
      </c>
      <c r="BK135" s="247">
        <f>ROUND(I135*H135,2)</f>
        <v>0</v>
      </c>
      <c r="BL135" s="18" t="s">
        <v>282</v>
      </c>
      <c r="BM135" s="246" t="s">
        <v>1358</v>
      </c>
    </row>
    <row r="136" s="2" customFormat="1" ht="48" customHeight="1">
      <c r="A136" s="39"/>
      <c r="B136" s="40"/>
      <c r="C136" s="236" t="s">
        <v>233</v>
      </c>
      <c r="D136" s="236" t="s">
        <v>145</v>
      </c>
      <c r="E136" s="237" t="s">
        <v>1359</v>
      </c>
      <c r="F136" s="238" t="s">
        <v>1360</v>
      </c>
      <c r="G136" s="239" t="s">
        <v>176</v>
      </c>
      <c r="H136" s="240">
        <v>0.050000000000000003</v>
      </c>
      <c r="I136" s="241"/>
      <c r="J136" s="240">
        <f>ROUND(I136*H136,2)</f>
        <v>0</v>
      </c>
      <c r="K136" s="238" t="s">
        <v>149</v>
      </c>
      <c r="L136" s="45"/>
      <c r="M136" s="242" t="s">
        <v>1</v>
      </c>
      <c r="N136" s="243" t="s">
        <v>42</v>
      </c>
      <c r="O136" s="92"/>
      <c r="P136" s="244">
        <f>O136*H136</f>
        <v>0</v>
      </c>
      <c r="Q136" s="244">
        <v>0</v>
      </c>
      <c r="R136" s="244">
        <f>Q136*H136</f>
        <v>0</v>
      </c>
      <c r="S136" s="244">
        <v>0</v>
      </c>
      <c r="T136" s="245">
        <f>S136*H136</f>
        <v>0</v>
      </c>
      <c r="U136" s="39"/>
      <c r="V136" s="39"/>
      <c r="W136" s="39"/>
      <c r="X136" s="39"/>
      <c r="Y136" s="39"/>
      <c r="Z136" s="39"/>
      <c r="AA136" s="39"/>
      <c r="AB136" s="39"/>
      <c r="AC136" s="39"/>
      <c r="AD136" s="39"/>
      <c r="AE136" s="39"/>
      <c r="AR136" s="246" t="s">
        <v>282</v>
      </c>
      <c r="AT136" s="246" t="s">
        <v>145</v>
      </c>
      <c r="AU136" s="246" t="s">
        <v>87</v>
      </c>
      <c r="AY136" s="18" t="s">
        <v>143</v>
      </c>
      <c r="BE136" s="247">
        <f>IF(N136="základní",J136,0)</f>
        <v>0</v>
      </c>
      <c r="BF136" s="247">
        <f>IF(N136="snížená",J136,0)</f>
        <v>0</v>
      </c>
      <c r="BG136" s="247">
        <f>IF(N136="zákl. přenesená",J136,0)</f>
        <v>0</v>
      </c>
      <c r="BH136" s="247">
        <f>IF(N136="sníž. přenesená",J136,0)</f>
        <v>0</v>
      </c>
      <c r="BI136" s="247">
        <f>IF(N136="nulová",J136,0)</f>
        <v>0</v>
      </c>
      <c r="BJ136" s="18" t="s">
        <v>85</v>
      </c>
      <c r="BK136" s="247">
        <f>ROUND(I136*H136,2)</f>
        <v>0</v>
      </c>
      <c r="BL136" s="18" t="s">
        <v>282</v>
      </c>
      <c r="BM136" s="246" t="s">
        <v>1361</v>
      </c>
    </row>
    <row r="137" s="12" customFormat="1" ht="22.8" customHeight="1">
      <c r="A137" s="12"/>
      <c r="B137" s="220"/>
      <c r="C137" s="221"/>
      <c r="D137" s="222" t="s">
        <v>76</v>
      </c>
      <c r="E137" s="234" t="s">
        <v>1362</v>
      </c>
      <c r="F137" s="234" t="s">
        <v>1363</v>
      </c>
      <c r="G137" s="221"/>
      <c r="H137" s="221"/>
      <c r="I137" s="224"/>
      <c r="J137" s="235">
        <f>BK137</f>
        <v>0</v>
      </c>
      <c r="K137" s="221"/>
      <c r="L137" s="226"/>
      <c r="M137" s="227"/>
      <c r="N137" s="228"/>
      <c r="O137" s="228"/>
      <c r="P137" s="229">
        <f>SUM(P138:P148)</f>
        <v>0</v>
      </c>
      <c r="Q137" s="228"/>
      <c r="R137" s="229">
        <f>SUM(R138:R148)</f>
        <v>0.0094447000000000021</v>
      </c>
      <c r="S137" s="228"/>
      <c r="T137" s="230">
        <f>SUM(T138:T148)</f>
        <v>0.0080999999999999996</v>
      </c>
      <c r="U137" s="12"/>
      <c r="V137" s="12"/>
      <c r="W137" s="12"/>
      <c r="X137" s="12"/>
      <c r="Y137" s="12"/>
      <c r="Z137" s="12"/>
      <c r="AA137" s="12"/>
      <c r="AB137" s="12"/>
      <c r="AC137" s="12"/>
      <c r="AD137" s="12"/>
      <c r="AE137" s="12"/>
      <c r="AR137" s="231" t="s">
        <v>87</v>
      </c>
      <c r="AT137" s="232" t="s">
        <v>76</v>
      </c>
      <c r="AU137" s="232" t="s">
        <v>85</v>
      </c>
      <c r="AY137" s="231" t="s">
        <v>143</v>
      </c>
      <c r="BK137" s="233">
        <f>SUM(BK138:BK148)</f>
        <v>0</v>
      </c>
    </row>
    <row r="138" s="2" customFormat="1" ht="16.5" customHeight="1">
      <c r="A138" s="39"/>
      <c r="B138" s="40"/>
      <c r="C138" s="236" t="s">
        <v>241</v>
      </c>
      <c r="D138" s="236" t="s">
        <v>145</v>
      </c>
      <c r="E138" s="237" t="s">
        <v>1364</v>
      </c>
      <c r="F138" s="238" t="s">
        <v>1365</v>
      </c>
      <c r="G138" s="239" t="s">
        <v>171</v>
      </c>
      <c r="H138" s="240">
        <v>18</v>
      </c>
      <c r="I138" s="241"/>
      <c r="J138" s="240">
        <f>ROUND(I138*H138,2)</f>
        <v>0</v>
      </c>
      <c r="K138" s="238" t="s">
        <v>149</v>
      </c>
      <c r="L138" s="45"/>
      <c r="M138" s="242" t="s">
        <v>1</v>
      </c>
      <c r="N138" s="243" t="s">
        <v>42</v>
      </c>
      <c r="O138" s="92"/>
      <c r="P138" s="244">
        <f>O138*H138</f>
        <v>0</v>
      </c>
      <c r="Q138" s="244">
        <v>9.0000000000000006E-05</v>
      </c>
      <c r="R138" s="244">
        <f>Q138*H138</f>
        <v>0.0016200000000000001</v>
      </c>
      <c r="S138" s="244">
        <v>0.00044999999999999999</v>
      </c>
      <c r="T138" s="245">
        <f>S138*H138</f>
        <v>0.0080999999999999996</v>
      </c>
      <c r="U138" s="39"/>
      <c r="V138" s="39"/>
      <c r="W138" s="39"/>
      <c r="X138" s="39"/>
      <c r="Y138" s="39"/>
      <c r="Z138" s="39"/>
      <c r="AA138" s="39"/>
      <c r="AB138" s="39"/>
      <c r="AC138" s="39"/>
      <c r="AD138" s="39"/>
      <c r="AE138" s="39"/>
      <c r="AR138" s="246" t="s">
        <v>282</v>
      </c>
      <c r="AT138" s="246" t="s">
        <v>145</v>
      </c>
      <c r="AU138" s="246" t="s">
        <v>87</v>
      </c>
      <c r="AY138" s="18" t="s">
        <v>143</v>
      </c>
      <c r="BE138" s="247">
        <f>IF(N138="základní",J138,0)</f>
        <v>0</v>
      </c>
      <c r="BF138" s="247">
        <f>IF(N138="snížená",J138,0)</f>
        <v>0</v>
      </c>
      <c r="BG138" s="247">
        <f>IF(N138="zákl. přenesená",J138,0)</f>
        <v>0</v>
      </c>
      <c r="BH138" s="247">
        <f>IF(N138="sníž. přenesená",J138,0)</f>
        <v>0</v>
      </c>
      <c r="BI138" s="247">
        <f>IF(N138="nulová",J138,0)</f>
        <v>0</v>
      </c>
      <c r="BJ138" s="18" t="s">
        <v>85</v>
      </c>
      <c r="BK138" s="247">
        <f>ROUND(I138*H138,2)</f>
        <v>0</v>
      </c>
      <c r="BL138" s="18" t="s">
        <v>282</v>
      </c>
      <c r="BM138" s="246" t="s">
        <v>1366</v>
      </c>
    </row>
    <row r="139" s="2" customFormat="1" ht="16.5" customHeight="1">
      <c r="A139" s="39"/>
      <c r="B139" s="40"/>
      <c r="C139" s="236" t="s">
        <v>248</v>
      </c>
      <c r="D139" s="236" t="s">
        <v>145</v>
      </c>
      <c r="E139" s="237" t="s">
        <v>1367</v>
      </c>
      <c r="F139" s="238" t="s">
        <v>1368</v>
      </c>
      <c r="G139" s="239" t="s">
        <v>171</v>
      </c>
      <c r="H139" s="240">
        <v>15</v>
      </c>
      <c r="I139" s="241"/>
      <c r="J139" s="240">
        <f>ROUND(I139*H139,2)</f>
        <v>0</v>
      </c>
      <c r="K139" s="238" t="s">
        <v>149</v>
      </c>
      <c r="L139" s="45"/>
      <c r="M139" s="242" t="s">
        <v>1</v>
      </c>
      <c r="N139" s="243" t="s">
        <v>42</v>
      </c>
      <c r="O139" s="92"/>
      <c r="P139" s="244">
        <f>O139*H139</f>
        <v>0</v>
      </c>
      <c r="Q139" s="244">
        <v>8.0000000000000007E-05</v>
      </c>
      <c r="R139" s="244">
        <f>Q139*H139</f>
        <v>0.0012000000000000001</v>
      </c>
      <c r="S139" s="244">
        <v>0</v>
      </c>
      <c r="T139" s="245">
        <f>S139*H139</f>
        <v>0</v>
      </c>
      <c r="U139" s="39"/>
      <c r="V139" s="39"/>
      <c r="W139" s="39"/>
      <c r="X139" s="39"/>
      <c r="Y139" s="39"/>
      <c r="Z139" s="39"/>
      <c r="AA139" s="39"/>
      <c r="AB139" s="39"/>
      <c r="AC139" s="39"/>
      <c r="AD139" s="39"/>
      <c r="AE139" s="39"/>
      <c r="AR139" s="246" t="s">
        <v>282</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282</v>
      </c>
      <c r="BM139" s="246" t="s">
        <v>1369</v>
      </c>
    </row>
    <row r="140" s="14" customFormat="1">
      <c r="A140" s="14"/>
      <c r="B140" s="262"/>
      <c r="C140" s="263"/>
      <c r="D140" s="248" t="s">
        <v>154</v>
      </c>
      <c r="E140" s="264" t="s">
        <v>1</v>
      </c>
      <c r="F140" s="265" t="s">
        <v>1370</v>
      </c>
      <c r="G140" s="263"/>
      <c r="H140" s="266">
        <v>15</v>
      </c>
      <c r="I140" s="267"/>
      <c r="J140" s="263"/>
      <c r="K140" s="263"/>
      <c r="L140" s="268"/>
      <c r="M140" s="269"/>
      <c r="N140" s="270"/>
      <c r="O140" s="270"/>
      <c r="P140" s="270"/>
      <c r="Q140" s="270"/>
      <c r="R140" s="270"/>
      <c r="S140" s="270"/>
      <c r="T140" s="271"/>
      <c r="U140" s="14"/>
      <c r="V140" s="14"/>
      <c r="W140" s="14"/>
      <c r="X140" s="14"/>
      <c r="Y140" s="14"/>
      <c r="Z140" s="14"/>
      <c r="AA140" s="14"/>
      <c r="AB140" s="14"/>
      <c r="AC140" s="14"/>
      <c r="AD140" s="14"/>
      <c r="AE140" s="14"/>
      <c r="AT140" s="272" t="s">
        <v>154</v>
      </c>
      <c r="AU140" s="272" t="s">
        <v>87</v>
      </c>
      <c r="AV140" s="14" t="s">
        <v>87</v>
      </c>
      <c r="AW140" s="14" t="s">
        <v>32</v>
      </c>
      <c r="AX140" s="14" t="s">
        <v>85</v>
      </c>
      <c r="AY140" s="272" t="s">
        <v>143</v>
      </c>
    </row>
    <row r="141" s="2" customFormat="1" ht="16.5" customHeight="1">
      <c r="A141" s="39"/>
      <c r="B141" s="40"/>
      <c r="C141" s="295" t="s">
        <v>267</v>
      </c>
      <c r="D141" s="295" t="s">
        <v>300</v>
      </c>
      <c r="E141" s="296" t="s">
        <v>1371</v>
      </c>
      <c r="F141" s="297" t="s">
        <v>1372</v>
      </c>
      <c r="G141" s="298" t="s">
        <v>171</v>
      </c>
      <c r="H141" s="299">
        <v>5</v>
      </c>
      <c r="I141" s="300"/>
      <c r="J141" s="299">
        <f>ROUND(I141*H141,2)</f>
        <v>0</v>
      </c>
      <c r="K141" s="297" t="s">
        <v>433</v>
      </c>
      <c r="L141" s="301"/>
      <c r="M141" s="302" t="s">
        <v>1</v>
      </c>
      <c r="N141" s="303" t="s">
        <v>42</v>
      </c>
      <c r="O141" s="92"/>
      <c r="P141" s="244">
        <f>O141*H141</f>
        <v>0</v>
      </c>
      <c r="Q141" s="244">
        <v>0.00044000000000000002</v>
      </c>
      <c r="R141" s="244">
        <f>Q141*H141</f>
        <v>0.0022000000000000001</v>
      </c>
      <c r="S141" s="244">
        <v>0</v>
      </c>
      <c r="T141" s="245">
        <f>S141*H141</f>
        <v>0</v>
      </c>
      <c r="U141" s="39"/>
      <c r="V141" s="39"/>
      <c r="W141" s="39"/>
      <c r="X141" s="39"/>
      <c r="Y141" s="39"/>
      <c r="Z141" s="39"/>
      <c r="AA141" s="39"/>
      <c r="AB141" s="39"/>
      <c r="AC141" s="39"/>
      <c r="AD141" s="39"/>
      <c r="AE141" s="39"/>
      <c r="AR141" s="246" t="s">
        <v>367</v>
      </c>
      <c r="AT141" s="246" t="s">
        <v>300</v>
      </c>
      <c r="AU141" s="246" t="s">
        <v>87</v>
      </c>
      <c r="AY141" s="18" t="s">
        <v>143</v>
      </c>
      <c r="BE141" s="247">
        <f>IF(N141="základní",J141,0)</f>
        <v>0</v>
      </c>
      <c r="BF141" s="247">
        <f>IF(N141="snížená",J141,0)</f>
        <v>0</v>
      </c>
      <c r="BG141" s="247">
        <f>IF(N141="zákl. přenesená",J141,0)</f>
        <v>0</v>
      </c>
      <c r="BH141" s="247">
        <f>IF(N141="sníž. přenesená",J141,0)</f>
        <v>0</v>
      </c>
      <c r="BI141" s="247">
        <f>IF(N141="nulová",J141,0)</f>
        <v>0</v>
      </c>
      <c r="BJ141" s="18" t="s">
        <v>85</v>
      </c>
      <c r="BK141" s="247">
        <f>ROUND(I141*H141,2)</f>
        <v>0</v>
      </c>
      <c r="BL141" s="18" t="s">
        <v>282</v>
      </c>
      <c r="BM141" s="246" t="s">
        <v>1373</v>
      </c>
    </row>
    <row r="142" s="2" customFormat="1" ht="24" customHeight="1">
      <c r="A142" s="39"/>
      <c r="B142" s="40"/>
      <c r="C142" s="295" t="s">
        <v>8</v>
      </c>
      <c r="D142" s="295" t="s">
        <v>300</v>
      </c>
      <c r="E142" s="296" t="s">
        <v>1374</v>
      </c>
      <c r="F142" s="297" t="s">
        <v>1375</v>
      </c>
      <c r="G142" s="298" t="s">
        <v>171</v>
      </c>
      <c r="H142" s="299">
        <v>4</v>
      </c>
      <c r="I142" s="300"/>
      <c r="J142" s="299">
        <f>ROUND(I142*H142,2)</f>
        <v>0</v>
      </c>
      <c r="K142" s="297" t="s">
        <v>433</v>
      </c>
      <c r="L142" s="301"/>
      <c r="M142" s="302" t="s">
        <v>1</v>
      </c>
      <c r="N142" s="303" t="s">
        <v>42</v>
      </c>
      <c r="O142" s="92"/>
      <c r="P142" s="244">
        <f>O142*H142</f>
        <v>0</v>
      </c>
      <c r="Q142" s="244">
        <v>0.00044000000000000002</v>
      </c>
      <c r="R142" s="244">
        <f>Q142*H142</f>
        <v>0.0017600000000000001</v>
      </c>
      <c r="S142" s="244">
        <v>0</v>
      </c>
      <c r="T142" s="245">
        <f>S142*H142</f>
        <v>0</v>
      </c>
      <c r="U142" s="39"/>
      <c r="V142" s="39"/>
      <c r="W142" s="39"/>
      <c r="X142" s="39"/>
      <c r="Y142" s="39"/>
      <c r="Z142" s="39"/>
      <c r="AA142" s="39"/>
      <c r="AB142" s="39"/>
      <c r="AC142" s="39"/>
      <c r="AD142" s="39"/>
      <c r="AE142" s="39"/>
      <c r="AR142" s="246" t="s">
        <v>367</v>
      </c>
      <c r="AT142" s="246" t="s">
        <v>300</v>
      </c>
      <c r="AU142" s="246" t="s">
        <v>87</v>
      </c>
      <c r="AY142" s="18" t="s">
        <v>143</v>
      </c>
      <c r="BE142" s="247">
        <f>IF(N142="základní",J142,0)</f>
        <v>0</v>
      </c>
      <c r="BF142" s="247">
        <f>IF(N142="snížená",J142,0)</f>
        <v>0</v>
      </c>
      <c r="BG142" s="247">
        <f>IF(N142="zákl. přenesená",J142,0)</f>
        <v>0</v>
      </c>
      <c r="BH142" s="247">
        <f>IF(N142="sníž. přenesená",J142,0)</f>
        <v>0</v>
      </c>
      <c r="BI142" s="247">
        <f>IF(N142="nulová",J142,0)</f>
        <v>0</v>
      </c>
      <c r="BJ142" s="18" t="s">
        <v>85</v>
      </c>
      <c r="BK142" s="247">
        <f>ROUND(I142*H142,2)</f>
        <v>0</v>
      </c>
      <c r="BL142" s="18" t="s">
        <v>282</v>
      </c>
      <c r="BM142" s="246" t="s">
        <v>1376</v>
      </c>
    </row>
    <row r="143" s="2" customFormat="1" ht="24" customHeight="1">
      <c r="A143" s="39"/>
      <c r="B143" s="40"/>
      <c r="C143" s="295" t="s">
        <v>282</v>
      </c>
      <c r="D143" s="295" t="s">
        <v>300</v>
      </c>
      <c r="E143" s="296" t="s">
        <v>1377</v>
      </c>
      <c r="F143" s="297" t="s">
        <v>1378</v>
      </c>
      <c r="G143" s="298" t="s">
        <v>171</v>
      </c>
      <c r="H143" s="299">
        <v>1</v>
      </c>
      <c r="I143" s="300"/>
      <c r="J143" s="299">
        <f>ROUND(I143*H143,2)</f>
        <v>0</v>
      </c>
      <c r="K143" s="297" t="s">
        <v>433</v>
      </c>
      <c r="L143" s="301"/>
      <c r="M143" s="302" t="s">
        <v>1</v>
      </c>
      <c r="N143" s="303" t="s">
        <v>42</v>
      </c>
      <c r="O143" s="92"/>
      <c r="P143" s="244">
        <f>O143*H143</f>
        <v>0</v>
      </c>
      <c r="Q143" s="244">
        <v>0.00044000000000000002</v>
      </c>
      <c r="R143" s="244">
        <f>Q143*H143</f>
        <v>0.00044000000000000002</v>
      </c>
      <c r="S143" s="244">
        <v>0</v>
      </c>
      <c r="T143" s="245">
        <f>S143*H143</f>
        <v>0</v>
      </c>
      <c r="U143" s="39"/>
      <c r="V143" s="39"/>
      <c r="W143" s="39"/>
      <c r="X143" s="39"/>
      <c r="Y143" s="39"/>
      <c r="Z143" s="39"/>
      <c r="AA143" s="39"/>
      <c r="AB143" s="39"/>
      <c r="AC143" s="39"/>
      <c r="AD143" s="39"/>
      <c r="AE143" s="39"/>
      <c r="AR143" s="246" t="s">
        <v>367</v>
      </c>
      <c r="AT143" s="246" t="s">
        <v>300</v>
      </c>
      <c r="AU143" s="246" t="s">
        <v>87</v>
      </c>
      <c r="AY143" s="18" t="s">
        <v>143</v>
      </c>
      <c r="BE143" s="247">
        <f>IF(N143="základní",J143,0)</f>
        <v>0</v>
      </c>
      <c r="BF143" s="247">
        <f>IF(N143="snížená",J143,0)</f>
        <v>0</v>
      </c>
      <c r="BG143" s="247">
        <f>IF(N143="zákl. přenesená",J143,0)</f>
        <v>0</v>
      </c>
      <c r="BH143" s="247">
        <f>IF(N143="sníž. přenesená",J143,0)</f>
        <v>0</v>
      </c>
      <c r="BI143" s="247">
        <f>IF(N143="nulová",J143,0)</f>
        <v>0</v>
      </c>
      <c r="BJ143" s="18" t="s">
        <v>85</v>
      </c>
      <c r="BK143" s="247">
        <f>ROUND(I143*H143,2)</f>
        <v>0</v>
      </c>
      <c r="BL143" s="18" t="s">
        <v>282</v>
      </c>
      <c r="BM143" s="246" t="s">
        <v>1379</v>
      </c>
    </row>
    <row r="144" s="2" customFormat="1" ht="24" customHeight="1">
      <c r="A144" s="39"/>
      <c r="B144" s="40"/>
      <c r="C144" s="295" t="s">
        <v>288</v>
      </c>
      <c r="D144" s="295" t="s">
        <v>300</v>
      </c>
      <c r="E144" s="296" t="s">
        <v>1380</v>
      </c>
      <c r="F144" s="297" t="s">
        <v>1381</v>
      </c>
      <c r="G144" s="298" t="s">
        <v>171</v>
      </c>
      <c r="H144" s="299">
        <v>5</v>
      </c>
      <c r="I144" s="300"/>
      <c r="J144" s="299">
        <f>ROUND(I144*H144,2)</f>
        <v>0</v>
      </c>
      <c r="K144" s="297" t="s">
        <v>433</v>
      </c>
      <c r="L144" s="301"/>
      <c r="M144" s="302" t="s">
        <v>1</v>
      </c>
      <c r="N144" s="303" t="s">
        <v>42</v>
      </c>
      <c r="O144" s="92"/>
      <c r="P144" s="244">
        <f>O144*H144</f>
        <v>0</v>
      </c>
      <c r="Q144" s="244">
        <v>0.00044000000000000002</v>
      </c>
      <c r="R144" s="244">
        <f>Q144*H144</f>
        <v>0.0022000000000000001</v>
      </c>
      <c r="S144" s="244">
        <v>0</v>
      </c>
      <c r="T144" s="245">
        <f>S144*H144</f>
        <v>0</v>
      </c>
      <c r="U144" s="39"/>
      <c r="V144" s="39"/>
      <c r="W144" s="39"/>
      <c r="X144" s="39"/>
      <c r="Y144" s="39"/>
      <c r="Z144" s="39"/>
      <c r="AA144" s="39"/>
      <c r="AB144" s="39"/>
      <c r="AC144" s="39"/>
      <c r="AD144" s="39"/>
      <c r="AE144" s="39"/>
      <c r="AR144" s="246" t="s">
        <v>367</v>
      </c>
      <c r="AT144" s="246" t="s">
        <v>300</v>
      </c>
      <c r="AU144" s="246" t="s">
        <v>87</v>
      </c>
      <c r="AY144" s="18" t="s">
        <v>143</v>
      </c>
      <c r="BE144" s="247">
        <f>IF(N144="základní",J144,0)</f>
        <v>0</v>
      </c>
      <c r="BF144" s="247">
        <f>IF(N144="snížená",J144,0)</f>
        <v>0</v>
      </c>
      <c r="BG144" s="247">
        <f>IF(N144="zákl. přenesená",J144,0)</f>
        <v>0</v>
      </c>
      <c r="BH144" s="247">
        <f>IF(N144="sníž. přenesená",J144,0)</f>
        <v>0</v>
      </c>
      <c r="BI144" s="247">
        <f>IF(N144="nulová",J144,0)</f>
        <v>0</v>
      </c>
      <c r="BJ144" s="18" t="s">
        <v>85</v>
      </c>
      <c r="BK144" s="247">
        <f>ROUND(I144*H144,2)</f>
        <v>0</v>
      </c>
      <c r="BL144" s="18" t="s">
        <v>282</v>
      </c>
      <c r="BM144" s="246" t="s">
        <v>1382</v>
      </c>
    </row>
    <row r="145" s="2" customFormat="1" ht="16.5" customHeight="1">
      <c r="A145" s="39"/>
      <c r="B145" s="40"/>
      <c r="C145" s="236" t="s">
        <v>294</v>
      </c>
      <c r="D145" s="236" t="s">
        <v>145</v>
      </c>
      <c r="E145" s="237" t="s">
        <v>1383</v>
      </c>
      <c r="F145" s="238" t="s">
        <v>1384</v>
      </c>
      <c r="G145" s="239" t="s">
        <v>171</v>
      </c>
      <c r="H145" s="240">
        <v>0.13</v>
      </c>
      <c r="I145" s="241"/>
      <c r="J145" s="240">
        <f>ROUND(I145*H145,2)</f>
        <v>0</v>
      </c>
      <c r="K145" s="238" t="s">
        <v>149</v>
      </c>
      <c r="L145" s="45"/>
      <c r="M145" s="242" t="s">
        <v>1</v>
      </c>
      <c r="N145" s="243" t="s">
        <v>42</v>
      </c>
      <c r="O145" s="92"/>
      <c r="P145" s="244">
        <f>O145*H145</f>
        <v>0</v>
      </c>
      <c r="Q145" s="244">
        <v>0.00019000000000000001</v>
      </c>
      <c r="R145" s="244">
        <f>Q145*H145</f>
        <v>2.4700000000000001E-05</v>
      </c>
      <c r="S145" s="244">
        <v>0</v>
      </c>
      <c r="T145" s="245">
        <f>S145*H145</f>
        <v>0</v>
      </c>
      <c r="U145" s="39"/>
      <c r="V145" s="39"/>
      <c r="W145" s="39"/>
      <c r="X145" s="39"/>
      <c r="Y145" s="39"/>
      <c r="Z145" s="39"/>
      <c r="AA145" s="39"/>
      <c r="AB145" s="39"/>
      <c r="AC145" s="39"/>
      <c r="AD145" s="39"/>
      <c r="AE145" s="39"/>
      <c r="AR145" s="246" t="s">
        <v>282</v>
      </c>
      <c r="AT145" s="246" t="s">
        <v>145</v>
      </c>
      <c r="AU145" s="246" t="s">
        <v>87</v>
      </c>
      <c r="AY145" s="18" t="s">
        <v>143</v>
      </c>
      <c r="BE145" s="247">
        <f>IF(N145="základní",J145,0)</f>
        <v>0</v>
      </c>
      <c r="BF145" s="247">
        <f>IF(N145="snížená",J145,0)</f>
        <v>0</v>
      </c>
      <c r="BG145" s="247">
        <f>IF(N145="zákl. přenesená",J145,0)</f>
        <v>0</v>
      </c>
      <c r="BH145" s="247">
        <f>IF(N145="sníž. přenesená",J145,0)</f>
        <v>0</v>
      </c>
      <c r="BI145" s="247">
        <f>IF(N145="nulová",J145,0)</f>
        <v>0</v>
      </c>
      <c r="BJ145" s="18" t="s">
        <v>85</v>
      </c>
      <c r="BK145" s="247">
        <f>ROUND(I145*H145,2)</f>
        <v>0</v>
      </c>
      <c r="BL145" s="18" t="s">
        <v>282</v>
      </c>
      <c r="BM145" s="246" t="s">
        <v>1385</v>
      </c>
    </row>
    <row r="146" s="2" customFormat="1" ht="36" customHeight="1">
      <c r="A146" s="39"/>
      <c r="B146" s="40"/>
      <c r="C146" s="236" t="s">
        <v>299</v>
      </c>
      <c r="D146" s="236" t="s">
        <v>145</v>
      </c>
      <c r="E146" s="237" t="s">
        <v>1386</v>
      </c>
      <c r="F146" s="238" t="s">
        <v>1387</v>
      </c>
      <c r="G146" s="239" t="s">
        <v>176</v>
      </c>
      <c r="H146" s="240">
        <v>0.01</v>
      </c>
      <c r="I146" s="241"/>
      <c r="J146" s="240">
        <f>ROUND(I146*H146,2)</f>
        <v>0</v>
      </c>
      <c r="K146" s="238" t="s">
        <v>149</v>
      </c>
      <c r="L146" s="45"/>
      <c r="M146" s="242" t="s">
        <v>1</v>
      </c>
      <c r="N146" s="243" t="s">
        <v>42</v>
      </c>
      <c r="O146" s="92"/>
      <c r="P146" s="244">
        <f>O146*H146</f>
        <v>0</v>
      </c>
      <c r="Q146" s="244">
        <v>0</v>
      </c>
      <c r="R146" s="244">
        <f>Q146*H146</f>
        <v>0</v>
      </c>
      <c r="S146" s="244">
        <v>0</v>
      </c>
      <c r="T146" s="245">
        <f>S146*H146</f>
        <v>0</v>
      </c>
      <c r="U146" s="39"/>
      <c r="V146" s="39"/>
      <c r="W146" s="39"/>
      <c r="X146" s="39"/>
      <c r="Y146" s="39"/>
      <c r="Z146" s="39"/>
      <c r="AA146" s="39"/>
      <c r="AB146" s="39"/>
      <c r="AC146" s="39"/>
      <c r="AD146" s="39"/>
      <c r="AE146" s="39"/>
      <c r="AR146" s="246" t="s">
        <v>282</v>
      </c>
      <c r="AT146" s="246" t="s">
        <v>145</v>
      </c>
      <c r="AU146" s="246" t="s">
        <v>87</v>
      </c>
      <c r="AY146" s="18" t="s">
        <v>143</v>
      </c>
      <c r="BE146" s="247">
        <f>IF(N146="základní",J146,0)</f>
        <v>0</v>
      </c>
      <c r="BF146" s="247">
        <f>IF(N146="snížená",J146,0)</f>
        <v>0</v>
      </c>
      <c r="BG146" s="247">
        <f>IF(N146="zákl. přenesená",J146,0)</f>
        <v>0</v>
      </c>
      <c r="BH146" s="247">
        <f>IF(N146="sníž. přenesená",J146,0)</f>
        <v>0</v>
      </c>
      <c r="BI146" s="247">
        <f>IF(N146="nulová",J146,0)</f>
        <v>0</v>
      </c>
      <c r="BJ146" s="18" t="s">
        <v>85</v>
      </c>
      <c r="BK146" s="247">
        <f>ROUND(I146*H146,2)</f>
        <v>0</v>
      </c>
      <c r="BL146" s="18" t="s">
        <v>282</v>
      </c>
      <c r="BM146" s="246" t="s">
        <v>1388</v>
      </c>
    </row>
    <row r="147" s="2" customFormat="1" ht="36" customHeight="1">
      <c r="A147" s="39"/>
      <c r="B147" s="40"/>
      <c r="C147" s="236" t="s">
        <v>304</v>
      </c>
      <c r="D147" s="236" t="s">
        <v>145</v>
      </c>
      <c r="E147" s="237" t="s">
        <v>1389</v>
      </c>
      <c r="F147" s="238" t="s">
        <v>1390</v>
      </c>
      <c r="G147" s="239" t="s">
        <v>176</v>
      </c>
      <c r="H147" s="240">
        <v>0.01</v>
      </c>
      <c r="I147" s="241"/>
      <c r="J147" s="240">
        <f>ROUND(I147*H147,2)</f>
        <v>0</v>
      </c>
      <c r="K147" s="238" t="s">
        <v>149</v>
      </c>
      <c r="L147" s="45"/>
      <c r="M147" s="242" t="s">
        <v>1</v>
      </c>
      <c r="N147" s="243" t="s">
        <v>42</v>
      </c>
      <c r="O147" s="92"/>
      <c r="P147" s="244">
        <f>O147*H147</f>
        <v>0</v>
      </c>
      <c r="Q147" s="244">
        <v>0</v>
      </c>
      <c r="R147" s="244">
        <f>Q147*H147</f>
        <v>0</v>
      </c>
      <c r="S147" s="244">
        <v>0</v>
      </c>
      <c r="T147" s="245">
        <f>S147*H147</f>
        <v>0</v>
      </c>
      <c r="U147" s="39"/>
      <c r="V147" s="39"/>
      <c r="W147" s="39"/>
      <c r="X147" s="39"/>
      <c r="Y147" s="39"/>
      <c r="Z147" s="39"/>
      <c r="AA147" s="39"/>
      <c r="AB147" s="39"/>
      <c r="AC147" s="39"/>
      <c r="AD147" s="39"/>
      <c r="AE147" s="39"/>
      <c r="AR147" s="246" t="s">
        <v>282</v>
      </c>
      <c r="AT147" s="246" t="s">
        <v>145</v>
      </c>
      <c r="AU147" s="246" t="s">
        <v>87</v>
      </c>
      <c r="AY147" s="18" t="s">
        <v>143</v>
      </c>
      <c r="BE147" s="247">
        <f>IF(N147="základní",J147,0)</f>
        <v>0</v>
      </c>
      <c r="BF147" s="247">
        <f>IF(N147="snížená",J147,0)</f>
        <v>0</v>
      </c>
      <c r="BG147" s="247">
        <f>IF(N147="zákl. přenesená",J147,0)</f>
        <v>0</v>
      </c>
      <c r="BH147" s="247">
        <f>IF(N147="sníž. přenesená",J147,0)</f>
        <v>0</v>
      </c>
      <c r="BI147" s="247">
        <f>IF(N147="nulová",J147,0)</f>
        <v>0</v>
      </c>
      <c r="BJ147" s="18" t="s">
        <v>85</v>
      </c>
      <c r="BK147" s="247">
        <f>ROUND(I147*H147,2)</f>
        <v>0</v>
      </c>
      <c r="BL147" s="18" t="s">
        <v>282</v>
      </c>
      <c r="BM147" s="246" t="s">
        <v>1391</v>
      </c>
    </row>
    <row r="148" s="2" customFormat="1" ht="48" customHeight="1">
      <c r="A148" s="39"/>
      <c r="B148" s="40"/>
      <c r="C148" s="236" t="s">
        <v>7</v>
      </c>
      <c r="D148" s="236" t="s">
        <v>145</v>
      </c>
      <c r="E148" s="237" t="s">
        <v>1392</v>
      </c>
      <c r="F148" s="238" t="s">
        <v>1393</v>
      </c>
      <c r="G148" s="239" t="s">
        <v>176</v>
      </c>
      <c r="H148" s="240">
        <v>0.01</v>
      </c>
      <c r="I148" s="241"/>
      <c r="J148" s="240">
        <f>ROUND(I148*H148,2)</f>
        <v>0</v>
      </c>
      <c r="K148" s="238" t="s">
        <v>149</v>
      </c>
      <c r="L148" s="45"/>
      <c r="M148" s="242" t="s">
        <v>1</v>
      </c>
      <c r="N148" s="243" t="s">
        <v>42</v>
      </c>
      <c r="O148" s="92"/>
      <c r="P148" s="244">
        <f>O148*H148</f>
        <v>0</v>
      </c>
      <c r="Q148" s="244">
        <v>0</v>
      </c>
      <c r="R148" s="244">
        <f>Q148*H148</f>
        <v>0</v>
      </c>
      <c r="S148" s="244">
        <v>0</v>
      </c>
      <c r="T148" s="245">
        <f>S148*H148</f>
        <v>0</v>
      </c>
      <c r="U148" s="39"/>
      <c r="V148" s="39"/>
      <c r="W148" s="39"/>
      <c r="X148" s="39"/>
      <c r="Y148" s="39"/>
      <c r="Z148" s="39"/>
      <c r="AA148" s="39"/>
      <c r="AB148" s="39"/>
      <c r="AC148" s="39"/>
      <c r="AD148" s="39"/>
      <c r="AE148" s="39"/>
      <c r="AR148" s="246" t="s">
        <v>282</v>
      </c>
      <c r="AT148" s="246" t="s">
        <v>145</v>
      </c>
      <c r="AU148" s="246" t="s">
        <v>87</v>
      </c>
      <c r="AY148" s="18" t="s">
        <v>143</v>
      </c>
      <c r="BE148" s="247">
        <f>IF(N148="základní",J148,0)</f>
        <v>0</v>
      </c>
      <c r="BF148" s="247">
        <f>IF(N148="snížená",J148,0)</f>
        <v>0</v>
      </c>
      <c r="BG148" s="247">
        <f>IF(N148="zákl. přenesená",J148,0)</f>
        <v>0</v>
      </c>
      <c r="BH148" s="247">
        <f>IF(N148="sníž. přenesená",J148,0)</f>
        <v>0</v>
      </c>
      <c r="BI148" s="247">
        <f>IF(N148="nulová",J148,0)</f>
        <v>0</v>
      </c>
      <c r="BJ148" s="18" t="s">
        <v>85</v>
      </c>
      <c r="BK148" s="247">
        <f>ROUND(I148*H148,2)</f>
        <v>0</v>
      </c>
      <c r="BL148" s="18" t="s">
        <v>282</v>
      </c>
      <c r="BM148" s="246" t="s">
        <v>1394</v>
      </c>
    </row>
    <row r="149" s="12" customFormat="1" ht="22.8" customHeight="1">
      <c r="A149" s="12"/>
      <c r="B149" s="220"/>
      <c r="C149" s="221"/>
      <c r="D149" s="222" t="s">
        <v>76</v>
      </c>
      <c r="E149" s="234" t="s">
        <v>1395</v>
      </c>
      <c r="F149" s="234" t="s">
        <v>1396</v>
      </c>
      <c r="G149" s="221"/>
      <c r="H149" s="221"/>
      <c r="I149" s="224"/>
      <c r="J149" s="235">
        <f>BK149</f>
        <v>0</v>
      </c>
      <c r="K149" s="221"/>
      <c r="L149" s="226"/>
      <c r="M149" s="227"/>
      <c r="N149" s="228"/>
      <c r="O149" s="228"/>
      <c r="P149" s="229">
        <f>SUM(P150:P160)</f>
        <v>0</v>
      </c>
      <c r="Q149" s="228"/>
      <c r="R149" s="229">
        <f>SUM(R150:R160)</f>
        <v>0.12881999999999999</v>
      </c>
      <c r="S149" s="228"/>
      <c r="T149" s="230">
        <f>SUM(T150:T160)</f>
        <v>0.99781000000000009</v>
      </c>
      <c r="U149" s="12"/>
      <c r="V149" s="12"/>
      <c r="W149" s="12"/>
      <c r="X149" s="12"/>
      <c r="Y149" s="12"/>
      <c r="Z149" s="12"/>
      <c r="AA149" s="12"/>
      <c r="AB149" s="12"/>
      <c r="AC149" s="12"/>
      <c r="AD149" s="12"/>
      <c r="AE149" s="12"/>
      <c r="AR149" s="231" t="s">
        <v>87</v>
      </c>
      <c r="AT149" s="232" t="s">
        <v>76</v>
      </c>
      <c r="AU149" s="232" t="s">
        <v>85</v>
      </c>
      <c r="AY149" s="231" t="s">
        <v>143</v>
      </c>
      <c r="BK149" s="233">
        <f>SUM(BK150:BK160)</f>
        <v>0</v>
      </c>
    </row>
    <row r="150" s="2" customFormat="1" ht="16.5" customHeight="1">
      <c r="A150" s="39"/>
      <c r="B150" s="40"/>
      <c r="C150" s="236" t="s">
        <v>311</v>
      </c>
      <c r="D150" s="236" t="s">
        <v>145</v>
      </c>
      <c r="E150" s="237" t="s">
        <v>1397</v>
      </c>
      <c r="F150" s="238" t="s">
        <v>1398</v>
      </c>
      <c r="G150" s="239" t="s">
        <v>184</v>
      </c>
      <c r="H150" s="240">
        <v>28</v>
      </c>
      <c r="I150" s="241"/>
      <c r="J150" s="240">
        <f>ROUND(I150*H150,2)</f>
        <v>0</v>
      </c>
      <c r="K150" s="238" t="s">
        <v>149</v>
      </c>
      <c r="L150" s="45"/>
      <c r="M150" s="242" t="s">
        <v>1</v>
      </c>
      <c r="N150" s="243" t="s">
        <v>42</v>
      </c>
      <c r="O150" s="92"/>
      <c r="P150" s="244">
        <f>O150*H150</f>
        <v>0</v>
      </c>
      <c r="Q150" s="244">
        <v>0</v>
      </c>
      <c r="R150" s="244">
        <f>Q150*H150</f>
        <v>0</v>
      </c>
      <c r="S150" s="244">
        <v>0.023800000000000002</v>
      </c>
      <c r="T150" s="245">
        <f>S150*H150</f>
        <v>0.6664000000000001</v>
      </c>
      <c r="U150" s="39"/>
      <c r="V150" s="39"/>
      <c r="W150" s="39"/>
      <c r="X150" s="39"/>
      <c r="Y150" s="39"/>
      <c r="Z150" s="39"/>
      <c r="AA150" s="39"/>
      <c r="AB150" s="39"/>
      <c r="AC150" s="39"/>
      <c r="AD150" s="39"/>
      <c r="AE150" s="39"/>
      <c r="AR150" s="246" t="s">
        <v>282</v>
      </c>
      <c r="AT150" s="246" t="s">
        <v>145</v>
      </c>
      <c r="AU150" s="246" t="s">
        <v>87</v>
      </c>
      <c r="AY150" s="18" t="s">
        <v>143</v>
      </c>
      <c r="BE150" s="247">
        <f>IF(N150="základní",J150,0)</f>
        <v>0</v>
      </c>
      <c r="BF150" s="247">
        <f>IF(N150="snížená",J150,0)</f>
        <v>0</v>
      </c>
      <c r="BG150" s="247">
        <f>IF(N150="zákl. přenesená",J150,0)</f>
        <v>0</v>
      </c>
      <c r="BH150" s="247">
        <f>IF(N150="sníž. přenesená",J150,0)</f>
        <v>0</v>
      </c>
      <c r="BI150" s="247">
        <f>IF(N150="nulová",J150,0)</f>
        <v>0</v>
      </c>
      <c r="BJ150" s="18" t="s">
        <v>85</v>
      </c>
      <c r="BK150" s="247">
        <f>ROUND(I150*H150,2)</f>
        <v>0</v>
      </c>
      <c r="BL150" s="18" t="s">
        <v>282</v>
      </c>
      <c r="BM150" s="246" t="s">
        <v>1399</v>
      </c>
    </row>
    <row r="151" s="2" customFormat="1" ht="48" customHeight="1">
      <c r="A151" s="39"/>
      <c r="B151" s="40"/>
      <c r="C151" s="236" t="s">
        <v>315</v>
      </c>
      <c r="D151" s="236" t="s">
        <v>145</v>
      </c>
      <c r="E151" s="237" t="s">
        <v>1400</v>
      </c>
      <c r="F151" s="238" t="s">
        <v>1401</v>
      </c>
      <c r="G151" s="239" t="s">
        <v>171</v>
      </c>
      <c r="H151" s="240">
        <v>1</v>
      </c>
      <c r="I151" s="241"/>
      <c r="J151" s="240">
        <f>ROUND(I151*H151,2)</f>
        <v>0</v>
      </c>
      <c r="K151" s="238" t="s">
        <v>149</v>
      </c>
      <c r="L151" s="45"/>
      <c r="M151" s="242" t="s">
        <v>1</v>
      </c>
      <c r="N151" s="243" t="s">
        <v>42</v>
      </c>
      <c r="O151" s="92"/>
      <c r="P151" s="244">
        <f>O151*H151</f>
        <v>0</v>
      </c>
      <c r="Q151" s="244">
        <v>0.01417</v>
      </c>
      <c r="R151" s="244">
        <f>Q151*H151</f>
        <v>0.01417</v>
      </c>
      <c r="S151" s="244">
        <v>0</v>
      </c>
      <c r="T151" s="245">
        <f>S151*H151</f>
        <v>0</v>
      </c>
      <c r="U151" s="39"/>
      <c r="V151" s="39"/>
      <c r="W151" s="39"/>
      <c r="X151" s="39"/>
      <c r="Y151" s="39"/>
      <c r="Z151" s="39"/>
      <c r="AA151" s="39"/>
      <c r="AB151" s="39"/>
      <c r="AC151" s="39"/>
      <c r="AD151" s="39"/>
      <c r="AE151" s="39"/>
      <c r="AR151" s="246" t="s">
        <v>282</v>
      </c>
      <c r="AT151" s="246" t="s">
        <v>145</v>
      </c>
      <c r="AU151" s="246" t="s">
        <v>87</v>
      </c>
      <c r="AY151" s="18" t="s">
        <v>143</v>
      </c>
      <c r="BE151" s="247">
        <f>IF(N151="základní",J151,0)</f>
        <v>0</v>
      </c>
      <c r="BF151" s="247">
        <f>IF(N151="snížená",J151,0)</f>
        <v>0</v>
      </c>
      <c r="BG151" s="247">
        <f>IF(N151="zákl. přenesená",J151,0)</f>
        <v>0</v>
      </c>
      <c r="BH151" s="247">
        <f>IF(N151="sníž. přenesená",J151,0)</f>
        <v>0</v>
      </c>
      <c r="BI151" s="247">
        <f>IF(N151="nulová",J151,0)</f>
        <v>0</v>
      </c>
      <c r="BJ151" s="18" t="s">
        <v>85</v>
      </c>
      <c r="BK151" s="247">
        <f>ROUND(I151*H151,2)</f>
        <v>0</v>
      </c>
      <c r="BL151" s="18" t="s">
        <v>282</v>
      </c>
      <c r="BM151" s="246" t="s">
        <v>1402</v>
      </c>
    </row>
    <row r="152" s="2" customFormat="1" ht="48" customHeight="1">
      <c r="A152" s="39"/>
      <c r="B152" s="40"/>
      <c r="C152" s="236" t="s">
        <v>320</v>
      </c>
      <c r="D152" s="236" t="s">
        <v>145</v>
      </c>
      <c r="E152" s="237" t="s">
        <v>1403</v>
      </c>
      <c r="F152" s="238" t="s">
        <v>1404</v>
      </c>
      <c r="G152" s="239" t="s">
        <v>171</v>
      </c>
      <c r="H152" s="240">
        <v>1</v>
      </c>
      <c r="I152" s="241"/>
      <c r="J152" s="240">
        <f>ROUND(I152*H152,2)</f>
        <v>0</v>
      </c>
      <c r="K152" s="238" t="s">
        <v>149</v>
      </c>
      <c r="L152" s="45"/>
      <c r="M152" s="242" t="s">
        <v>1</v>
      </c>
      <c r="N152" s="243" t="s">
        <v>42</v>
      </c>
      <c r="O152" s="92"/>
      <c r="P152" s="244">
        <f>O152*H152</f>
        <v>0</v>
      </c>
      <c r="Q152" s="244">
        <v>0.022720000000000001</v>
      </c>
      <c r="R152" s="244">
        <f>Q152*H152</f>
        <v>0.022720000000000001</v>
      </c>
      <c r="S152" s="244">
        <v>0</v>
      </c>
      <c r="T152" s="245">
        <f>S152*H152</f>
        <v>0</v>
      </c>
      <c r="U152" s="39"/>
      <c r="V152" s="39"/>
      <c r="W152" s="39"/>
      <c r="X152" s="39"/>
      <c r="Y152" s="39"/>
      <c r="Z152" s="39"/>
      <c r="AA152" s="39"/>
      <c r="AB152" s="39"/>
      <c r="AC152" s="39"/>
      <c r="AD152" s="39"/>
      <c r="AE152" s="39"/>
      <c r="AR152" s="246" t="s">
        <v>282</v>
      </c>
      <c r="AT152" s="246" t="s">
        <v>145</v>
      </c>
      <c r="AU152" s="246" t="s">
        <v>87</v>
      </c>
      <c r="AY152" s="18" t="s">
        <v>143</v>
      </c>
      <c r="BE152" s="247">
        <f>IF(N152="základní",J152,0)</f>
        <v>0</v>
      </c>
      <c r="BF152" s="247">
        <f>IF(N152="snížená",J152,0)</f>
        <v>0</v>
      </c>
      <c r="BG152" s="247">
        <f>IF(N152="zákl. přenesená",J152,0)</f>
        <v>0</v>
      </c>
      <c r="BH152" s="247">
        <f>IF(N152="sníž. přenesená",J152,0)</f>
        <v>0</v>
      </c>
      <c r="BI152" s="247">
        <f>IF(N152="nulová",J152,0)</f>
        <v>0</v>
      </c>
      <c r="BJ152" s="18" t="s">
        <v>85</v>
      </c>
      <c r="BK152" s="247">
        <f>ROUND(I152*H152,2)</f>
        <v>0</v>
      </c>
      <c r="BL152" s="18" t="s">
        <v>282</v>
      </c>
      <c r="BM152" s="246" t="s">
        <v>1405</v>
      </c>
    </row>
    <row r="153" s="2" customFormat="1" ht="48" customHeight="1">
      <c r="A153" s="39"/>
      <c r="B153" s="40"/>
      <c r="C153" s="236" t="s">
        <v>325</v>
      </c>
      <c r="D153" s="236" t="s">
        <v>145</v>
      </c>
      <c r="E153" s="237" t="s">
        <v>1406</v>
      </c>
      <c r="F153" s="238" t="s">
        <v>1407</v>
      </c>
      <c r="G153" s="239" t="s">
        <v>171</v>
      </c>
      <c r="H153" s="240">
        <v>1</v>
      </c>
      <c r="I153" s="241"/>
      <c r="J153" s="240">
        <f>ROUND(I153*H153,2)</f>
        <v>0</v>
      </c>
      <c r="K153" s="238" t="s">
        <v>149</v>
      </c>
      <c r="L153" s="45"/>
      <c r="M153" s="242" t="s">
        <v>1</v>
      </c>
      <c r="N153" s="243" t="s">
        <v>42</v>
      </c>
      <c r="O153" s="92"/>
      <c r="P153" s="244">
        <f>O153*H153</f>
        <v>0</v>
      </c>
      <c r="Q153" s="244">
        <v>0.0224</v>
      </c>
      <c r="R153" s="244">
        <f>Q153*H153</f>
        <v>0.0224</v>
      </c>
      <c r="S153" s="244">
        <v>0</v>
      </c>
      <c r="T153" s="245">
        <f>S153*H153</f>
        <v>0</v>
      </c>
      <c r="U153" s="39"/>
      <c r="V153" s="39"/>
      <c r="W153" s="39"/>
      <c r="X153" s="39"/>
      <c r="Y153" s="39"/>
      <c r="Z153" s="39"/>
      <c r="AA153" s="39"/>
      <c r="AB153" s="39"/>
      <c r="AC153" s="39"/>
      <c r="AD153" s="39"/>
      <c r="AE153" s="39"/>
      <c r="AR153" s="246" t="s">
        <v>282</v>
      </c>
      <c r="AT153" s="246" t="s">
        <v>145</v>
      </c>
      <c r="AU153" s="246" t="s">
        <v>87</v>
      </c>
      <c r="AY153" s="18" t="s">
        <v>143</v>
      </c>
      <c r="BE153" s="247">
        <f>IF(N153="základní",J153,0)</f>
        <v>0</v>
      </c>
      <c r="BF153" s="247">
        <f>IF(N153="snížená",J153,0)</f>
        <v>0</v>
      </c>
      <c r="BG153" s="247">
        <f>IF(N153="zákl. přenesená",J153,0)</f>
        <v>0</v>
      </c>
      <c r="BH153" s="247">
        <f>IF(N153="sníž. přenesená",J153,0)</f>
        <v>0</v>
      </c>
      <c r="BI153" s="247">
        <f>IF(N153="nulová",J153,0)</f>
        <v>0</v>
      </c>
      <c r="BJ153" s="18" t="s">
        <v>85</v>
      </c>
      <c r="BK153" s="247">
        <f>ROUND(I153*H153,2)</f>
        <v>0</v>
      </c>
      <c r="BL153" s="18" t="s">
        <v>282</v>
      </c>
      <c r="BM153" s="246" t="s">
        <v>1408</v>
      </c>
    </row>
    <row r="154" s="2" customFormat="1" ht="48" customHeight="1">
      <c r="A154" s="39"/>
      <c r="B154" s="40"/>
      <c r="C154" s="236" t="s">
        <v>331</v>
      </c>
      <c r="D154" s="236" t="s">
        <v>145</v>
      </c>
      <c r="E154" s="237" t="s">
        <v>1409</v>
      </c>
      <c r="F154" s="238" t="s">
        <v>1410</v>
      </c>
      <c r="G154" s="239" t="s">
        <v>171</v>
      </c>
      <c r="H154" s="240">
        <v>1</v>
      </c>
      <c r="I154" s="241"/>
      <c r="J154" s="240">
        <f>ROUND(I154*H154,2)</f>
        <v>0</v>
      </c>
      <c r="K154" s="238" t="s">
        <v>149</v>
      </c>
      <c r="L154" s="45"/>
      <c r="M154" s="242" t="s">
        <v>1</v>
      </c>
      <c r="N154" s="243" t="s">
        <v>42</v>
      </c>
      <c r="O154" s="92"/>
      <c r="P154" s="244">
        <f>O154*H154</f>
        <v>0</v>
      </c>
      <c r="Q154" s="244">
        <v>0.029149999999999999</v>
      </c>
      <c r="R154" s="244">
        <f>Q154*H154</f>
        <v>0.029149999999999999</v>
      </c>
      <c r="S154" s="244">
        <v>0</v>
      </c>
      <c r="T154" s="245">
        <f>S154*H154</f>
        <v>0</v>
      </c>
      <c r="U154" s="39"/>
      <c r="V154" s="39"/>
      <c r="W154" s="39"/>
      <c r="X154" s="39"/>
      <c r="Y154" s="39"/>
      <c r="Z154" s="39"/>
      <c r="AA154" s="39"/>
      <c r="AB154" s="39"/>
      <c r="AC154" s="39"/>
      <c r="AD154" s="39"/>
      <c r="AE154" s="39"/>
      <c r="AR154" s="246" t="s">
        <v>282</v>
      </c>
      <c r="AT154" s="246" t="s">
        <v>145</v>
      </c>
      <c r="AU154" s="246" t="s">
        <v>87</v>
      </c>
      <c r="AY154" s="18" t="s">
        <v>143</v>
      </c>
      <c r="BE154" s="247">
        <f>IF(N154="základní",J154,0)</f>
        <v>0</v>
      </c>
      <c r="BF154" s="247">
        <f>IF(N154="snížená",J154,0)</f>
        <v>0</v>
      </c>
      <c r="BG154" s="247">
        <f>IF(N154="zákl. přenesená",J154,0)</f>
        <v>0</v>
      </c>
      <c r="BH154" s="247">
        <f>IF(N154="sníž. přenesená",J154,0)</f>
        <v>0</v>
      </c>
      <c r="BI154" s="247">
        <f>IF(N154="nulová",J154,0)</f>
        <v>0</v>
      </c>
      <c r="BJ154" s="18" t="s">
        <v>85</v>
      </c>
      <c r="BK154" s="247">
        <f>ROUND(I154*H154,2)</f>
        <v>0</v>
      </c>
      <c r="BL154" s="18" t="s">
        <v>282</v>
      </c>
      <c r="BM154" s="246" t="s">
        <v>1411</v>
      </c>
    </row>
    <row r="155" s="2" customFormat="1" ht="24" customHeight="1">
      <c r="A155" s="39"/>
      <c r="B155" s="40"/>
      <c r="C155" s="236" t="s">
        <v>337</v>
      </c>
      <c r="D155" s="236" t="s">
        <v>145</v>
      </c>
      <c r="E155" s="237" t="s">
        <v>1412</v>
      </c>
      <c r="F155" s="238" t="s">
        <v>1413</v>
      </c>
      <c r="G155" s="239" t="s">
        <v>171</v>
      </c>
      <c r="H155" s="240">
        <v>1</v>
      </c>
      <c r="I155" s="241"/>
      <c r="J155" s="240">
        <f>ROUND(I155*H155,2)</f>
        <v>0</v>
      </c>
      <c r="K155" s="238" t="s">
        <v>149</v>
      </c>
      <c r="L155" s="45"/>
      <c r="M155" s="242" t="s">
        <v>1</v>
      </c>
      <c r="N155" s="243" t="s">
        <v>42</v>
      </c>
      <c r="O155" s="92"/>
      <c r="P155" s="244">
        <f>O155*H155</f>
        <v>0</v>
      </c>
      <c r="Q155" s="244">
        <v>8.0000000000000007E-05</v>
      </c>
      <c r="R155" s="244">
        <f>Q155*H155</f>
        <v>8.0000000000000007E-05</v>
      </c>
      <c r="S155" s="244">
        <v>0.024930000000000001</v>
      </c>
      <c r="T155" s="245">
        <f>S155*H155</f>
        <v>0.024930000000000001</v>
      </c>
      <c r="U155" s="39"/>
      <c r="V155" s="39"/>
      <c r="W155" s="39"/>
      <c r="X155" s="39"/>
      <c r="Y155" s="39"/>
      <c r="Z155" s="39"/>
      <c r="AA155" s="39"/>
      <c r="AB155" s="39"/>
      <c r="AC155" s="39"/>
      <c r="AD155" s="39"/>
      <c r="AE155" s="39"/>
      <c r="AR155" s="246" t="s">
        <v>282</v>
      </c>
      <c r="AT155" s="246" t="s">
        <v>145</v>
      </c>
      <c r="AU155" s="246" t="s">
        <v>87</v>
      </c>
      <c r="AY155" s="18" t="s">
        <v>143</v>
      </c>
      <c r="BE155" s="247">
        <f>IF(N155="základní",J155,0)</f>
        <v>0</v>
      </c>
      <c r="BF155" s="247">
        <f>IF(N155="snížená",J155,0)</f>
        <v>0</v>
      </c>
      <c r="BG155" s="247">
        <f>IF(N155="zákl. přenesená",J155,0)</f>
        <v>0</v>
      </c>
      <c r="BH155" s="247">
        <f>IF(N155="sníž. přenesená",J155,0)</f>
        <v>0</v>
      </c>
      <c r="BI155" s="247">
        <f>IF(N155="nulová",J155,0)</f>
        <v>0</v>
      </c>
      <c r="BJ155" s="18" t="s">
        <v>85</v>
      </c>
      <c r="BK155" s="247">
        <f>ROUND(I155*H155,2)</f>
        <v>0</v>
      </c>
      <c r="BL155" s="18" t="s">
        <v>282</v>
      </c>
      <c r="BM155" s="246" t="s">
        <v>1414</v>
      </c>
    </row>
    <row r="156" s="2" customFormat="1" ht="24" customHeight="1">
      <c r="A156" s="39"/>
      <c r="B156" s="40"/>
      <c r="C156" s="236" t="s">
        <v>342</v>
      </c>
      <c r="D156" s="236" t="s">
        <v>145</v>
      </c>
      <c r="E156" s="237" t="s">
        <v>1415</v>
      </c>
      <c r="F156" s="238" t="s">
        <v>1416</v>
      </c>
      <c r="G156" s="239" t="s">
        <v>171</v>
      </c>
      <c r="H156" s="240">
        <v>1</v>
      </c>
      <c r="I156" s="241"/>
      <c r="J156" s="240">
        <f>ROUND(I156*H156,2)</f>
        <v>0</v>
      </c>
      <c r="K156" s="238" t="s">
        <v>149</v>
      </c>
      <c r="L156" s="45"/>
      <c r="M156" s="242" t="s">
        <v>1</v>
      </c>
      <c r="N156" s="243" t="s">
        <v>42</v>
      </c>
      <c r="O156" s="92"/>
      <c r="P156" s="244">
        <f>O156*H156</f>
        <v>0</v>
      </c>
      <c r="Q156" s="244">
        <v>0.039100000000000003</v>
      </c>
      <c r="R156" s="244">
        <f>Q156*H156</f>
        <v>0.039100000000000003</v>
      </c>
      <c r="S156" s="244">
        <v>0</v>
      </c>
      <c r="T156" s="245">
        <f>S156*H156</f>
        <v>0</v>
      </c>
      <c r="U156" s="39"/>
      <c r="V156" s="39"/>
      <c r="W156" s="39"/>
      <c r="X156" s="39"/>
      <c r="Y156" s="39"/>
      <c r="Z156" s="39"/>
      <c r="AA156" s="39"/>
      <c r="AB156" s="39"/>
      <c r="AC156" s="39"/>
      <c r="AD156" s="39"/>
      <c r="AE156" s="39"/>
      <c r="AR156" s="246" t="s">
        <v>282</v>
      </c>
      <c r="AT156" s="246" t="s">
        <v>145</v>
      </c>
      <c r="AU156" s="246" t="s">
        <v>87</v>
      </c>
      <c r="AY156" s="18" t="s">
        <v>143</v>
      </c>
      <c r="BE156" s="247">
        <f>IF(N156="základní",J156,0)</f>
        <v>0</v>
      </c>
      <c r="BF156" s="247">
        <f>IF(N156="snížená",J156,0)</f>
        <v>0</v>
      </c>
      <c r="BG156" s="247">
        <f>IF(N156="zákl. přenesená",J156,0)</f>
        <v>0</v>
      </c>
      <c r="BH156" s="247">
        <f>IF(N156="sníž. přenesená",J156,0)</f>
        <v>0</v>
      </c>
      <c r="BI156" s="247">
        <f>IF(N156="nulová",J156,0)</f>
        <v>0</v>
      </c>
      <c r="BJ156" s="18" t="s">
        <v>85</v>
      </c>
      <c r="BK156" s="247">
        <f>ROUND(I156*H156,2)</f>
        <v>0</v>
      </c>
      <c r="BL156" s="18" t="s">
        <v>282</v>
      </c>
      <c r="BM156" s="246" t="s">
        <v>1417</v>
      </c>
    </row>
    <row r="157" s="2" customFormat="1" ht="36" customHeight="1">
      <c r="A157" s="39"/>
      <c r="B157" s="40"/>
      <c r="C157" s="236" t="s">
        <v>346</v>
      </c>
      <c r="D157" s="236" t="s">
        <v>145</v>
      </c>
      <c r="E157" s="237" t="s">
        <v>1418</v>
      </c>
      <c r="F157" s="238" t="s">
        <v>1419</v>
      </c>
      <c r="G157" s="239" t="s">
        <v>171</v>
      </c>
      <c r="H157" s="240">
        <v>6</v>
      </c>
      <c r="I157" s="241"/>
      <c r="J157" s="240">
        <f>ROUND(I157*H157,2)</f>
        <v>0</v>
      </c>
      <c r="K157" s="238" t="s">
        <v>149</v>
      </c>
      <c r="L157" s="45"/>
      <c r="M157" s="242" t="s">
        <v>1</v>
      </c>
      <c r="N157" s="243" t="s">
        <v>42</v>
      </c>
      <c r="O157" s="92"/>
      <c r="P157" s="244">
        <f>O157*H157</f>
        <v>0</v>
      </c>
      <c r="Q157" s="244">
        <v>0.00020000000000000001</v>
      </c>
      <c r="R157" s="244">
        <f>Q157*H157</f>
        <v>0.0012000000000000001</v>
      </c>
      <c r="S157" s="244">
        <v>0.05108</v>
      </c>
      <c r="T157" s="245">
        <f>S157*H157</f>
        <v>0.30647999999999997</v>
      </c>
      <c r="U157" s="39"/>
      <c r="V157" s="39"/>
      <c r="W157" s="39"/>
      <c r="X157" s="39"/>
      <c r="Y157" s="39"/>
      <c r="Z157" s="39"/>
      <c r="AA157" s="39"/>
      <c r="AB157" s="39"/>
      <c r="AC157" s="39"/>
      <c r="AD157" s="39"/>
      <c r="AE157" s="39"/>
      <c r="AR157" s="246" t="s">
        <v>282</v>
      </c>
      <c r="AT157" s="246" t="s">
        <v>145</v>
      </c>
      <c r="AU157" s="246" t="s">
        <v>87</v>
      </c>
      <c r="AY157" s="18" t="s">
        <v>143</v>
      </c>
      <c r="BE157" s="247">
        <f>IF(N157="základní",J157,0)</f>
        <v>0</v>
      </c>
      <c r="BF157" s="247">
        <f>IF(N157="snížená",J157,0)</f>
        <v>0</v>
      </c>
      <c r="BG157" s="247">
        <f>IF(N157="zákl. přenesená",J157,0)</f>
        <v>0</v>
      </c>
      <c r="BH157" s="247">
        <f>IF(N157="sníž. přenesená",J157,0)</f>
        <v>0</v>
      </c>
      <c r="BI157" s="247">
        <f>IF(N157="nulová",J157,0)</f>
        <v>0</v>
      </c>
      <c r="BJ157" s="18" t="s">
        <v>85</v>
      </c>
      <c r="BK157" s="247">
        <f>ROUND(I157*H157,2)</f>
        <v>0</v>
      </c>
      <c r="BL157" s="18" t="s">
        <v>282</v>
      </c>
      <c r="BM157" s="246" t="s">
        <v>1420</v>
      </c>
    </row>
    <row r="158" s="2" customFormat="1" ht="36" customHeight="1">
      <c r="A158" s="39"/>
      <c r="B158" s="40"/>
      <c r="C158" s="236" t="s">
        <v>351</v>
      </c>
      <c r="D158" s="236" t="s">
        <v>145</v>
      </c>
      <c r="E158" s="237" t="s">
        <v>1421</v>
      </c>
      <c r="F158" s="238" t="s">
        <v>1422</v>
      </c>
      <c r="G158" s="239" t="s">
        <v>176</v>
      </c>
      <c r="H158" s="240">
        <v>0.13</v>
      </c>
      <c r="I158" s="241"/>
      <c r="J158" s="240">
        <f>ROUND(I158*H158,2)</f>
        <v>0</v>
      </c>
      <c r="K158" s="238" t="s">
        <v>149</v>
      </c>
      <c r="L158" s="45"/>
      <c r="M158" s="242" t="s">
        <v>1</v>
      </c>
      <c r="N158" s="243" t="s">
        <v>42</v>
      </c>
      <c r="O158" s="92"/>
      <c r="P158" s="244">
        <f>O158*H158</f>
        <v>0</v>
      </c>
      <c r="Q158" s="244">
        <v>0</v>
      </c>
      <c r="R158" s="244">
        <f>Q158*H158</f>
        <v>0</v>
      </c>
      <c r="S158" s="244">
        <v>0</v>
      </c>
      <c r="T158" s="245">
        <f>S158*H158</f>
        <v>0</v>
      </c>
      <c r="U158" s="39"/>
      <c r="V158" s="39"/>
      <c r="W158" s="39"/>
      <c r="X158" s="39"/>
      <c r="Y158" s="39"/>
      <c r="Z158" s="39"/>
      <c r="AA158" s="39"/>
      <c r="AB158" s="39"/>
      <c r="AC158" s="39"/>
      <c r="AD158" s="39"/>
      <c r="AE158" s="39"/>
      <c r="AR158" s="246" t="s">
        <v>282</v>
      </c>
      <c r="AT158" s="246" t="s">
        <v>145</v>
      </c>
      <c r="AU158" s="246" t="s">
        <v>87</v>
      </c>
      <c r="AY158" s="18" t="s">
        <v>143</v>
      </c>
      <c r="BE158" s="247">
        <f>IF(N158="základní",J158,0)</f>
        <v>0</v>
      </c>
      <c r="BF158" s="247">
        <f>IF(N158="snížená",J158,0)</f>
        <v>0</v>
      </c>
      <c r="BG158" s="247">
        <f>IF(N158="zákl. přenesená",J158,0)</f>
        <v>0</v>
      </c>
      <c r="BH158" s="247">
        <f>IF(N158="sníž. přenesená",J158,0)</f>
        <v>0</v>
      </c>
      <c r="BI158" s="247">
        <f>IF(N158="nulová",J158,0)</f>
        <v>0</v>
      </c>
      <c r="BJ158" s="18" t="s">
        <v>85</v>
      </c>
      <c r="BK158" s="247">
        <f>ROUND(I158*H158,2)</f>
        <v>0</v>
      </c>
      <c r="BL158" s="18" t="s">
        <v>282</v>
      </c>
      <c r="BM158" s="246" t="s">
        <v>1423</v>
      </c>
    </row>
    <row r="159" s="2" customFormat="1" ht="36" customHeight="1">
      <c r="A159" s="39"/>
      <c r="B159" s="40"/>
      <c r="C159" s="236" t="s">
        <v>357</v>
      </c>
      <c r="D159" s="236" t="s">
        <v>145</v>
      </c>
      <c r="E159" s="237" t="s">
        <v>1424</v>
      </c>
      <c r="F159" s="238" t="s">
        <v>1425</v>
      </c>
      <c r="G159" s="239" t="s">
        <v>176</v>
      </c>
      <c r="H159" s="240">
        <v>0.13</v>
      </c>
      <c r="I159" s="241"/>
      <c r="J159" s="240">
        <f>ROUND(I159*H159,2)</f>
        <v>0</v>
      </c>
      <c r="K159" s="238" t="s">
        <v>149</v>
      </c>
      <c r="L159" s="45"/>
      <c r="M159" s="242" t="s">
        <v>1</v>
      </c>
      <c r="N159" s="243" t="s">
        <v>42</v>
      </c>
      <c r="O159" s="92"/>
      <c r="P159" s="244">
        <f>O159*H159</f>
        <v>0</v>
      </c>
      <c r="Q159" s="244">
        <v>0</v>
      </c>
      <c r="R159" s="244">
        <f>Q159*H159</f>
        <v>0</v>
      </c>
      <c r="S159" s="244">
        <v>0</v>
      </c>
      <c r="T159" s="245">
        <f>S159*H159</f>
        <v>0</v>
      </c>
      <c r="U159" s="39"/>
      <c r="V159" s="39"/>
      <c r="W159" s="39"/>
      <c r="X159" s="39"/>
      <c r="Y159" s="39"/>
      <c r="Z159" s="39"/>
      <c r="AA159" s="39"/>
      <c r="AB159" s="39"/>
      <c r="AC159" s="39"/>
      <c r="AD159" s="39"/>
      <c r="AE159" s="39"/>
      <c r="AR159" s="246" t="s">
        <v>282</v>
      </c>
      <c r="AT159" s="246" t="s">
        <v>145</v>
      </c>
      <c r="AU159" s="246" t="s">
        <v>87</v>
      </c>
      <c r="AY159" s="18" t="s">
        <v>143</v>
      </c>
      <c r="BE159" s="247">
        <f>IF(N159="základní",J159,0)</f>
        <v>0</v>
      </c>
      <c r="BF159" s="247">
        <f>IF(N159="snížená",J159,0)</f>
        <v>0</v>
      </c>
      <c r="BG159" s="247">
        <f>IF(N159="zákl. přenesená",J159,0)</f>
        <v>0</v>
      </c>
      <c r="BH159" s="247">
        <f>IF(N159="sníž. přenesená",J159,0)</f>
        <v>0</v>
      </c>
      <c r="BI159" s="247">
        <f>IF(N159="nulová",J159,0)</f>
        <v>0</v>
      </c>
      <c r="BJ159" s="18" t="s">
        <v>85</v>
      </c>
      <c r="BK159" s="247">
        <f>ROUND(I159*H159,2)</f>
        <v>0</v>
      </c>
      <c r="BL159" s="18" t="s">
        <v>282</v>
      </c>
      <c r="BM159" s="246" t="s">
        <v>1426</v>
      </c>
    </row>
    <row r="160" s="2" customFormat="1" ht="48" customHeight="1">
      <c r="A160" s="39"/>
      <c r="B160" s="40"/>
      <c r="C160" s="236" t="s">
        <v>367</v>
      </c>
      <c r="D160" s="236" t="s">
        <v>145</v>
      </c>
      <c r="E160" s="237" t="s">
        <v>1427</v>
      </c>
      <c r="F160" s="238" t="s">
        <v>1428</v>
      </c>
      <c r="G160" s="239" t="s">
        <v>176</v>
      </c>
      <c r="H160" s="240">
        <v>0.13</v>
      </c>
      <c r="I160" s="241"/>
      <c r="J160" s="240">
        <f>ROUND(I160*H160,2)</f>
        <v>0</v>
      </c>
      <c r="K160" s="238" t="s">
        <v>149</v>
      </c>
      <c r="L160" s="45"/>
      <c r="M160" s="242" t="s">
        <v>1</v>
      </c>
      <c r="N160" s="243" t="s">
        <v>42</v>
      </c>
      <c r="O160" s="92"/>
      <c r="P160" s="244">
        <f>O160*H160</f>
        <v>0</v>
      </c>
      <c r="Q160" s="244">
        <v>0</v>
      </c>
      <c r="R160" s="244">
        <f>Q160*H160</f>
        <v>0</v>
      </c>
      <c r="S160" s="244">
        <v>0</v>
      </c>
      <c r="T160" s="245">
        <f>S160*H160</f>
        <v>0</v>
      </c>
      <c r="U160" s="39"/>
      <c r="V160" s="39"/>
      <c r="W160" s="39"/>
      <c r="X160" s="39"/>
      <c r="Y160" s="39"/>
      <c r="Z160" s="39"/>
      <c r="AA160" s="39"/>
      <c r="AB160" s="39"/>
      <c r="AC160" s="39"/>
      <c r="AD160" s="39"/>
      <c r="AE160" s="39"/>
      <c r="AR160" s="246" t="s">
        <v>282</v>
      </c>
      <c r="AT160" s="246" t="s">
        <v>145</v>
      </c>
      <c r="AU160" s="246" t="s">
        <v>87</v>
      </c>
      <c r="AY160" s="18" t="s">
        <v>143</v>
      </c>
      <c r="BE160" s="247">
        <f>IF(N160="základní",J160,0)</f>
        <v>0</v>
      </c>
      <c r="BF160" s="247">
        <f>IF(N160="snížená",J160,0)</f>
        <v>0</v>
      </c>
      <c r="BG160" s="247">
        <f>IF(N160="zákl. přenesená",J160,0)</f>
        <v>0</v>
      </c>
      <c r="BH160" s="247">
        <f>IF(N160="sníž. přenesená",J160,0)</f>
        <v>0</v>
      </c>
      <c r="BI160" s="247">
        <f>IF(N160="nulová",J160,0)</f>
        <v>0</v>
      </c>
      <c r="BJ160" s="18" t="s">
        <v>85</v>
      </c>
      <c r="BK160" s="247">
        <f>ROUND(I160*H160,2)</f>
        <v>0</v>
      </c>
      <c r="BL160" s="18" t="s">
        <v>282</v>
      </c>
      <c r="BM160" s="246" t="s">
        <v>1429</v>
      </c>
    </row>
    <row r="161" s="12" customFormat="1" ht="22.8" customHeight="1">
      <c r="A161" s="12"/>
      <c r="B161" s="220"/>
      <c r="C161" s="221"/>
      <c r="D161" s="222" t="s">
        <v>76</v>
      </c>
      <c r="E161" s="234" t="s">
        <v>791</v>
      </c>
      <c r="F161" s="234" t="s">
        <v>792</v>
      </c>
      <c r="G161" s="221"/>
      <c r="H161" s="221"/>
      <c r="I161" s="224"/>
      <c r="J161" s="235">
        <f>BK161</f>
        <v>0</v>
      </c>
      <c r="K161" s="221"/>
      <c r="L161" s="226"/>
      <c r="M161" s="227"/>
      <c r="N161" s="228"/>
      <c r="O161" s="228"/>
      <c r="P161" s="229">
        <f>SUM(P162:P164)</f>
        <v>0</v>
      </c>
      <c r="Q161" s="228"/>
      <c r="R161" s="229">
        <f>SUM(R162:R164)</f>
        <v>0.0022400000000000002</v>
      </c>
      <c r="S161" s="228"/>
      <c r="T161" s="230">
        <f>SUM(T162:T164)</f>
        <v>0</v>
      </c>
      <c r="U161" s="12"/>
      <c r="V161" s="12"/>
      <c r="W161" s="12"/>
      <c r="X161" s="12"/>
      <c r="Y161" s="12"/>
      <c r="Z161" s="12"/>
      <c r="AA161" s="12"/>
      <c r="AB161" s="12"/>
      <c r="AC161" s="12"/>
      <c r="AD161" s="12"/>
      <c r="AE161" s="12"/>
      <c r="AR161" s="231" t="s">
        <v>87</v>
      </c>
      <c r="AT161" s="232" t="s">
        <v>76</v>
      </c>
      <c r="AU161" s="232" t="s">
        <v>85</v>
      </c>
      <c r="AY161" s="231" t="s">
        <v>143</v>
      </c>
      <c r="BK161" s="233">
        <f>SUM(BK162:BK164)</f>
        <v>0</v>
      </c>
    </row>
    <row r="162" s="2" customFormat="1" ht="24" customHeight="1">
      <c r="A162" s="39"/>
      <c r="B162" s="40"/>
      <c r="C162" s="236" t="s">
        <v>372</v>
      </c>
      <c r="D162" s="236" t="s">
        <v>145</v>
      </c>
      <c r="E162" s="237" t="s">
        <v>1430</v>
      </c>
      <c r="F162" s="238" t="s">
        <v>1431</v>
      </c>
      <c r="G162" s="239" t="s">
        <v>206</v>
      </c>
      <c r="H162" s="240">
        <v>32</v>
      </c>
      <c r="I162" s="241"/>
      <c r="J162" s="240">
        <f>ROUND(I162*H162,2)</f>
        <v>0</v>
      </c>
      <c r="K162" s="238" t="s">
        <v>149</v>
      </c>
      <c r="L162" s="45"/>
      <c r="M162" s="242" t="s">
        <v>1</v>
      </c>
      <c r="N162" s="243" t="s">
        <v>42</v>
      </c>
      <c r="O162" s="92"/>
      <c r="P162" s="244">
        <f>O162*H162</f>
        <v>0</v>
      </c>
      <c r="Q162" s="244">
        <v>2.0000000000000002E-05</v>
      </c>
      <c r="R162" s="244">
        <f>Q162*H162</f>
        <v>0.00064000000000000005</v>
      </c>
      <c r="S162" s="244">
        <v>0</v>
      </c>
      <c r="T162" s="245">
        <f>S162*H162</f>
        <v>0</v>
      </c>
      <c r="U162" s="39"/>
      <c r="V162" s="39"/>
      <c r="W162" s="39"/>
      <c r="X162" s="39"/>
      <c r="Y162" s="39"/>
      <c r="Z162" s="39"/>
      <c r="AA162" s="39"/>
      <c r="AB162" s="39"/>
      <c r="AC162" s="39"/>
      <c r="AD162" s="39"/>
      <c r="AE162" s="39"/>
      <c r="AR162" s="246" t="s">
        <v>282</v>
      </c>
      <c r="AT162" s="246" t="s">
        <v>145</v>
      </c>
      <c r="AU162" s="246" t="s">
        <v>87</v>
      </c>
      <c r="AY162" s="18" t="s">
        <v>143</v>
      </c>
      <c r="BE162" s="247">
        <f>IF(N162="základní",J162,0)</f>
        <v>0</v>
      </c>
      <c r="BF162" s="247">
        <f>IF(N162="snížená",J162,0)</f>
        <v>0</v>
      </c>
      <c r="BG162" s="247">
        <f>IF(N162="zákl. přenesená",J162,0)</f>
        <v>0</v>
      </c>
      <c r="BH162" s="247">
        <f>IF(N162="sníž. přenesená",J162,0)</f>
        <v>0</v>
      </c>
      <c r="BI162" s="247">
        <f>IF(N162="nulová",J162,0)</f>
        <v>0</v>
      </c>
      <c r="BJ162" s="18" t="s">
        <v>85</v>
      </c>
      <c r="BK162" s="247">
        <f>ROUND(I162*H162,2)</f>
        <v>0</v>
      </c>
      <c r="BL162" s="18" t="s">
        <v>282</v>
      </c>
      <c r="BM162" s="246" t="s">
        <v>1432</v>
      </c>
    </row>
    <row r="163" s="2" customFormat="1" ht="36" customHeight="1">
      <c r="A163" s="39"/>
      <c r="B163" s="40"/>
      <c r="C163" s="236" t="s">
        <v>377</v>
      </c>
      <c r="D163" s="236" t="s">
        <v>145</v>
      </c>
      <c r="E163" s="237" t="s">
        <v>1433</v>
      </c>
      <c r="F163" s="238" t="s">
        <v>1434</v>
      </c>
      <c r="G163" s="239" t="s">
        <v>206</v>
      </c>
      <c r="H163" s="240">
        <v>32</v>
      </c>
      <c r="I163" s="241"/>
      <c r="J163" s="240">
        <f>ROUND(I163*H163,2)</f>
        <v>0</v>
      </c>
      <c r="K163" s="238" t="s">
        <v>149</v>
      </c>
      <c r="L163" s="45"/>
      <c r="M163" s="242" t="s">
        <v>1</v>
      </c>
      <c r="N163" s="243" t="s">
        <v>42</v>
      </c>
      <c r="O163" s="92"/>
      <c r="P163" s="244">
        <f>O163*H163</f>
        <v>0</v>
      </c>
      <c r="Q163" s="244">
        <v>2.0000000000000002E-05</v>
      </c>
      <c r="R163" s="244">
        <f>Q163*H163</f>
        <v>0.00064000000000000005</v>
      </c>
      <c r="S163" s="244">
        <v>0</v>
      </c>
      <c r="T163" s="245">
        <f>S163*H163</f>
        <v>0</v>
      </c>
      <c r="U163" s="39"/>
      <c r="V163" s="39"/>
      <c r="W163" s="39"/>
      <c r="X163" s="39"/>
      <c r="Y163" s="39"/>
      <c r="Z163" s="39"/>
      <c r="AA163" s="39"/>
      <c r="AB163" s="39"/>
      <c r="AC163" s="39"/>
      <c r="AD163" s="39"/>
      <c r="AE163" s="39"/>
      <c r="AR163" s="246" t="s">
        <v>282</v>
      </c>
      <c r="AT163" s="246" t="s">
        <v>145</v>
      </c>
      <c r="AU163" s="246" t="s">
        <v>87</v>
      </c>
      <c r="AY163" s="18" t="s">
        <v>143</v>
      </c>
      <c r="BE163" s="247">
        <f>IF(N163="základní",J163,0)</f>
        <v>0</v>
      </c>
      <c r="BF163" s="247">
        <f>IF(N163="snížená",J163,0)</f>
        <v>0</v>
      </c>
      <c r="BG163" s="247">
        <f>IF(N163="zákl. přenesená",J163,0)</f>
        <v>0</v>
      </c>
      <c r="BH163" s="247">
        <f>IF(N163="sníž. přenesená",J163,0)</f>
        <v>0</v>
      </c>
      <c r="BI163" s="247">
        <f>IF(N163="nulová",J163,0)</f>
        <v>0</v>
      </c>
      <c r="BJ163" s="18" t="s">
        <v>85</v>
      </c>
      <c r="BK163" s="247">
        <f>ROUND(I163*H163,2)</f>
        <v>0</v>
      </c>
      <c r="BL163" s="18" t="s">
        <v>282</v>
      </c>
      <c r="BM163" s="246" t="s">
        <v>1435</v>
      </c>
    </row>
    <row r="164" s="2" customFormat="1" ht="24" customHeight="1">
      <c r="A164" s="39"/>
      <c r="B164" s="40"/>
      <c r="C164" s="236" t="s">
        <v>383</v>
      </c>
      <c r="D164" s="236" t="s">
        <v>145</v>
      </c>
      <c r="E164" s="237" t="s">
        <v>1436</v>
      </c>
      <c r="F164" s="238" t="s">
        <v>1437</v>
      </c>
      <c r="G164" s="239" t="s">
        <v>206</v>
      </c>
      <c r="H164" s="240">
        <v>32</v>
      </c>
      <c r="I164" s="241"/>
      <c r="J164" s="240">
        <f>ROUND(I164*H164,2)</f>
        <v>0</v>
      </c>
      <c r="K164" s="238" t="s">
        <v>149</v>
      </c>
      <c r="L164" s="45"/>
      <c r="M164" s="304" t="s">
        <v>1</v>
      </c>
      <c r="N164" s="305" t="s">
        <v>42</v>
      </c>
      <c r="O164" s="306"/>
      <c r="P164" s="307">
        <f>O164*H164</f>
        <v>0</v>
      </c>
      <c r="Q164" s="307">
        <v>3.0000000000000001E-05</v>
      </c>
      <c r="R164" s="307">
        <f>Q164*H164</f>
        <v>0.00096000000000000002</v>
      </c>
      <c r="S164" s="307">
        <v>0</v>
      </c>
      <c r="T164" s="308">
        <f>S164*H164</f>
        <v>0</v>
      </c>
      <c r="U164" s="39"/>
      <c r="V164" s="39"/>
      <c r="W164" s="39"/>
      <c r="X164" s="39"/>
      <c r="Y164" s="39"/>
      <c r="Z164" s="39"/>
      <c r="AA164" s="39"/>
      <c r="AB164" s="39"/>
      <c r="AC164" s="39"/>
      <c r="AD164" s="39"/>
      <c r="AE164" s="39"/>
      <c r="AR164" s="246" t="s">
        <v>282</v>
      </c>
      <c r="AT164" s="246" t="s">
        <v>145</v>
      </c>
      <c r="AU164" s="246" t="s">
        <v>87</v>
      </c>
      <c r="AY164" s="18" t="s">
        <v>143</v>
      </c>
      <c r="BE164" s="247">
        <f>IF(N164="základní",J164,0)</f>
        <v>0</v>
      </c>
      <c r="BF164" s="247">
        <f>IF(N164="snížená",J164,0)</f>
        <v>0</v>
      </c>
      <c r="BG164" s="247">
        <f>IF(N164="zákl. přenesená",J164,0)</f>
        <v>0</v>
      </c>
      <c r="BH164" s="247">
        <f>IF(N164="sníž. přenesená",J164,0)</f>
        <v>0</v>
      </c>
      <c r="BI164" s="247">
        <f>IF(N164="nulová",J164,0)</f>
        <v>0</v>
      </c>
      <c r="BJ164" s="18" t="s">
        <v>85</v>
      </c>
      <c r="BK164" s="247">
        <f>ROUND(I164*H164,2)</f>
        <v>0</v>
      </c>
      <c r="BL164" s="18" t="s">
        <v>282</v>
      </c>
      <c r="BM164" s="246" t="s">
        <v>1438</v>
      </c>
    </row>
    <row r="165" s="2" customFormat="1" ht="6.96" customHeight="1">
      <c r="A165" s="39"/>
      <c r="B165" s="67"/>
      <c r="C165" s="68"/>
      <c r="D165" s="68"/>
      <c r="E165" s="68"/>
      <c r="F165" s="68"/>
      <c r="G165" s="68"/>
      <c r="H165" s="68"/>
      <c r="I165" s="184"/>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cnMEBfdbV8piZr28ECFhNe6dFIeT5O0En2AKaGzJ7In9B7uN+YrcQqk3cJNIKkixAli1YiC4PN+JEKVQATl9ng==" hashValue="CNMGZTxpgU4hQ3p78PjeiEbEzD2omKD+HRKIaihDiRWkGvABgY/MPFQTKHxeq18EyDiCQV8FhFzgr3lgcz+OaA==" algorithmName="SHA-512" password="CC35"/>
  <autoFilter ref="C121:K164"/>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8" t="s">
        <v>99</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5.5"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1439</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6. 3. 2018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ROUND(J124,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ROUND((SUM(BE124:BE210)),  2)</f>
        <v>0</v>
      </c>
      <c r="G33" s="39"/>
      <c r="H33" s="39"/>
      <c r="I33" s="163">
        <v>0.20999999999999999</v>
      </c>
      <c r="J33" s="162">
        <f>ROUND(((SUM(BE124:BE210))*I33),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ROUND((SUM(BF124:BF210)),  2)</f>
        <v>0</v>
      </c>
      <c r="G34" s="39"/>
      <c r="H34" s="39"/>
      <c r="I34" s="163">
        <v>0.14999999999999999</v>
      </c>
      <c r="J34" s="162">
        <f>ROUND(((SUM(BF124:BF210))*I34),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ROUND((SUM(BG124:BG210)),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ROUND((SUM(BH124:BH210)),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ROUND((SUM(BI124:BI210)),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5.5"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EL - Silnoproud</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6. 3. 2018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J124</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113</v>
      </c>
      <c r="E97" s="197"/>
      <c r="F97" s="197"/>
      <c r="G97" s="197"/>
      <c r="H97" s="197"/>
      <c r="I97" s="198"/>
      <c r="J97" s="199">
        <f>J125</f>
        <v>0</v>
      </c>
      <c r="K97" s="195"/>
      <c r="L97" s="200"/>
      <c r="S97" s="9"/>
      <c r="T97" s="9"/>
      <c r="U97" s="9"/>
      <c r="V97" s="9"/>
      <c r="W97" s="9"/>
      <c r="X97" s="9"/>
      <c r="Y97" s="9"/>
      <c r="Z97" s="9"/>
      <c r="AA97" s="9"/>
      <c r="AB97" s="9"/>
      <c r="AC97" s="9"/>
      <c r="AD97" s="9"/>
      <c r="AE97" s="9"/>
    </row>
    <row r="98" s="10" customFormat="1" ht="19.92" customHeight="1">
      <c r="A98" s="10"/>
      <c r="B98" s="201"/>
      <c r="C98" s="202"/>
      <c r="D98" s="203" t="s">
        <v>116</v>
      </c>
      <c r="E98" s="204"/>
      <c r="F98" s="204"/>
      <c r="G98" s="204"/>
      <c r="H98" s="204"/>
      <c r="I98" s="205"/>
      <c r="J98" s="206">
        <f>J126</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117</v>
      </c>
      <c r="E99" s="204"/>
      <c r="F99" s="204"/>
      <c r="G99" s="204"/>
      <c r="H99" s="204"/>
      <c r="I99" s="205"/>
      <c r="J99" s="206">
        <f>J129</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118</v>
      </c>
      <c r="E100" s="204"/>
      <c r="F100" s="204"/>
      <c r="G100" s="204"/>
      <c r="H100" s="204"/>
      <c r="I100" s="205"/>
      <c r="J100" s="206">
        <f>J134</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119</v>
      </c>
      <c r="E101" s="204"/>
      <c r="F101" s="204"/>
      <c r="G101" s="204"/>
      <c r="H101" s="204"/>
      <c r="I101" s="205"/>
      <c r="J101" s="206">
        <f>J140</f>
        <v>0</v>
      </c>
      <c r="K101" s="202"/>
      <c r="L101" s="207"/>
      <c r="S101" s="10"/>
      <c r="T101" s="10"/>
      <c r="U101" s="10"/>
      <c r="V101" s="10"/>
      <c r="W101" s="10"/>
      <c r="X101" s="10"/>
      <c r="Y101" s="10"/>
      <c r="Z101" s="10"/>
      <c r="AA101" s="10"/>
      <c r="AB101" s="10"/>
      <c r="AC101" s="10"/>
      <c r="AD101" s="10"/>
      <c r="AE101" s="10"/>
    </row>
    <row r="102" s="9" customFormat="1" ht="24.96" customHeight="1">
      <c r="A102" s="9"/>
      <c r="B102" s="194"/>
      <c r="C102" s="195"/>
      <c r="D102" s="196" t="s">
        <v>120</v>
      </c>
      <c r="E102" s="197"/>
      <c r="F102" s="197"/>
      <c r="G102" s="197"/>
      <c r="H102" s="197"/>
      <c r="I102" s="198"/>
      <c r="J102" s="199">
        <f>J142</f>
        <v>0</v>
      </c>
      <c r="K102" s="195"/>
      <c r="L102" s="200"/>
      <c r="S102" s="9"/>
      <c r="T102" s="9"/>
      <c r="U102" s="9"/>
      <c r="V102" s="9"/>
      <c r="W102" s="9"/>
      <c r="X102" s="9"/>
      <c r="Y102" s="9"/>
      <c r="Z102" s="9"/>
      <c r="AA102" s="9"/>
      <c r="AB102" s="9"/>
      <c r="AC102" s="9"/>
      <c r="AD102" s="9"/>
      <c r="AE102" s="9"/>
    </row>
    <row r="103" s="10" customFormat="1" ht="19.92" customHeight="1">
      <c r="A103" s="10"/>
      <c r="B103" s="201"/>
      <c r="C103" s="202"/>
      <c r="D103" s="203" t="s">
        <v>1440</v>
      </c>
      <c r="E103" s="204"/>
      <c r="F103" s="204"/>
      <c r="G103" s="204"/>
      <c r="H103" s="204"/>
      <c r="I103" s="205"/>
      <c r="J103" s="206">
        <f>J143</f>
        <v>0</v>
      </c>
      <c r="K103" s="202"/>
      <c r="L103" s="207"/>
      <c r="S103" s="10"/>
      <c r="T103" s="10"/>
      <c r="U103" s="10"/>
      <c r="V103" s="10"/>
      <c r="W103" s="10"/>
      <c r="X103" s="10"/>
      <c r="Y103" s="10"/>
      <c r="Z103" s="10"/>
      <c r="AA103" s="10"/>
      <c r="AB103" s="10"/>
      <c r="AC103" s="10"/>
      <c r="AD103" s="10"/>
      <c r="AE103" s="10"/>
    </row>
    <row r="104" s="10" customFormat="1" ht="19.92" customHeight="1">
      <c r="A104" s="10"/>
      <c r="B104" s="201"/>
      <c r="C104" s="202"/>
      <c r="D104" s="203" t="s">
        <v>1441</v>
      </c>
      <c r="E104" s="204"/>
      <c r="F104" s="204"/>
      <c r="G104" s="204"/>
      <c r="H104" s="204"/>
      <c r="I104" s="205"/>
      <c r="J104" s="206">
        <f>J206</f>
        <v>0</v>
      </c>
      <c r="K104" s="202"/>
      <c r="L104" s="207"/>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145"/>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184"/>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187"/>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128</v>
      </c>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145"/>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15</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25.5" customHeight="1">
      <c r="A114" s="39"/>
      <c r="B114" s="40"/>
      <c r="C114" s="41"/>
      <c r="D114" s="41"/>
      <c r="E114" s="188" t="str">
        <f>E7</f>
        <v>Zimní stadion - Stavební úpravy šaten Sokolov, č.p. 2527, k.ú. Sokolov - 2. etapa</v>
      </c>
      <c r="F114" s="33"/>
      <c r="G114" s="33"/>
      <c r="H114" s="33"/>
      <c r="I114" s="145"/>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106</v>
      </c>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EL - Silnoproud</v>
      </c>
      <c r="F116" s="41"/>
      <c r="G116" s="41"/>
      <c r="H116" s="41"/>
      <c r="I116" s="145"/>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v>
      </c>
      <c r="D118" s="41"/>
      <c r="E118" s="41"/>
      <c r="F118" s="28" t="str">
        <f>F12</f>
        <v>Sokolov</v>
      </c>
      <c r="G118" s="41"/>
      <c r="H118" s="41"/>
      <c r="I118" s="148" t="s">
        <v>21</v>
      </c>
      <c r="J118" s="80" t="str">
        <f>IF(J12="","",J12)</f>
        <v>6. 3. 2018</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145"/>
      <c r="J119" s="41"/>
      <c r="K119" s="41"/>
      <c r="L119" s="64"/>
      <c r="S119" s="39"/>
      <c r="T119" s="39"/>
      <c r="U119" s="39"/>
      <c r="V119" s="39"/>
      <c r="W119" s="39"/>
      <c r="X119" s="39"/>
      <c r="Y119" s="39"/>
      <c r="Z119" s="39"/>
      <c r="AA119" s="39"/>
      <c r="AB119" s="39"/>
      <c r="AC119" s="39"/>
      <c r="AD119" s="39"/>
      <c r="AE119" s="39"/>
    </row>
    <row r="120" s="2" customFormat="1" ht="27.9" customHeight="1">
      <c r="A120" s="39"/>
      <c r="B120" s="40"/>
      <c r="C120" s="33" t="s">
        <v>23</v>
      </c>
      <c r="D120" s="41"/>
      <c r="E120" s="41"/>
      <c r="F120" s="28" t="str">
        <f>E15</f>
        <v>Město Sokolov, Rokycanova 1929</v>
      </c>
      <c r="G120" s="41"/>
      <c r="H120" s="41"/>
      <c r="I120" s="148" t="s">
        <v>29</v>
      </c>
      <c r="J120" s="37" t="str">
        <f>E21</f>
        <v>Ing. Roman Gajdoš - G.Projekt</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27</v>
      </c>
      <c r="D121" s="41"/>
      <c r="E121" s="41"/>
      <c r="F121" s="28" t="str">
        <f>IF(E18="","",E18)</f>
        <v>Vyplň údaj</v>
      </c>
      <c r="G121" s="41"/>
      <c r="H121" s="41"/>
      <c r="I121" s="148" t="s">
        <v>33</v>
      </c>
      <c r="J121" s="37" t="str">
        <f>E24</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145"/>
      <c r="J122" s="41"/>
      <c r="K122" s="41"/>
      <c r="L122" s="64"/>
      <c r="S122" s="39"/>
      <c r="T122" s="39"/>
      <c r="U122" s="39"/>
      <c r="V122" s="39"/>
      <c r="W122" s="39"/>
      <c r="X122" s="39"/>
      <c r="Y122" s="39"/>
      <c r="Z122" s="39"/>
      <c r="AA122" s="39"/>
      <c r="AB122" s="39"/>
      <c r="AC122" s="39"/>
      <c r="AD122" s="39"/>
      <c r="AE122" s="39"/>
    </row>
    <row r="123" s="11" customFormat="1" ht="29.28" customHeight="1">
      <c r="A123" s="208"/>
      <c r="B123" s="209"/>
      <c r="C123" s="210" t="s">
        <v>129</v>
      </c>
      <c r="D123" s="211" t="s">
        <v>62</v>
      </c>
      <c r="E123" s="211" t="s">
        <v>58</v>
      </c>
      <c r="F123" s="211" t="s">
        <v>59</v>
      </c>
      <c r="G123" s="211" t="s">
        <v>130</v>
      </c>
      <c r="H123" s="211" t="s">
        <v>131</v>
      </c>
      <c r="I123" s="212" t="s">
        <v>132</v>
      </c>
      <c r="J123" s="211" t="s">
        <v>110</v>
      </c>
      <c r="K123" s="213" t="s">
        <v>133</v>
      </c>
      <c r="L123" s="214"/>
      <c r="M123" s="101" t="s">
        <v>1</v>
      </c>
      <c r="N123" s="102" t="s">
        <v>41</v>
      </c>
      <c r="O123" s="102" t="s">
        <v>134</v>
      </c>
      <c r="P123" s="102" t="s">
        <v>135</v>
      </c>
      <c r="Q123" s="102" t="s">
        <v>136</v>
      </c>
      <c r="R123" s="102" t="s">
        <v>137</v>
      </c>
      <c r="S123" s="102" t="s">
        <v>138</v>
      </c>
      <c r="T123" s="103" t="s">
        <v>139</v>
      </c>
      <c r="U123" s="208"/>
      <c r="V123" s="208"/>
      <c r="W123" s="208"/>
      <c r="X123" s="208"/>
      <c r="Y123" s="208"/>
      <c r="Z123" s="208"/>
      <c r="AA123" s="208"/>
      <c r="AB123" s="208"/>
      <c r="AC123" s="208"/>
      <c r="AD123" s="208"/>
      <c r="AE123" s="208"/>
    </row>
    <row r="124" s="2" customFormat="1" ht="22.8" customHeight="1">
      <c r="A124" s="39"/>
      <c r="B124" s="40"/>
      <c r="C124" s="108" t="s">
        <v>140</v>
      </c>
      <c r="D124" s="41"/>
      <c r="E124" s="41"/>
      <c r="F124" s="41"/>
      <c r="G124" s="41"/>
      <c r="H124" s="41"/>
      <c r="I124" s="145"/>
      <c r="J124" s="215">
        <f>BK124</f>
        <v>0</v>
      </c>
      <c r="K124" s="41"/>
      <c r="L124" s="45"/>
      <c r="M124" s="104"/>
      <c r="N124" s="216"/>
      <c r="O124" s="105"/>
      <c r="P124" s="217">
        <f>P125+P142</f>
        <v>0</v>
      </c>
      <c r="Q124" s="105"/>
      <c r="R124" s="217">
        <f>R125+R142</f>
        <v>1.9365800000000004</v>
      </c>
      <c r="S124" s="105"/>
      <c r="T124" s="218">
        <f>T125+T142</f>
        <v>3.7600000000000002</v>
      </c>
      <c r="U124" s="39"/>
      <c r="V124" s="39"/>
      <c r="W124" s="39"/>
      <c r="X124" s="39"/>
      <c r="Y124" s="39"/>
      <c r="Z124" s="39"/>
      <c r="AA124" s="39"/>
      <c r="AB124" s="39"/>
      <c r="AC124" s="39"/>
      <c r="AD124" s="39"/>
      <c r="AE124" s="39"/>
      <c r="AT124" s="18" t="s">
        <v>76</v>
      </c>
      <c r="AU124" s="18" t="s">
        <v>112</v>
      </c>
      <c r="BK124" s="219">
        <f>BK125+BK142</f>
        <v>0</v>
      </c>
    </row>
    <row r="125" s="12" customFormat="1" ht="25.92" customHeight="1">
      <c r="A125" s="12"/>
      <c r="B125" s="220"/>
      <c r="C125" s="221"/>
      <c r="D125" s="222" t="s">
        <v>76</v>
      </c>
      <c r="E125" s="223" t="s">
        <v>141</v>
      </c>
      <c r="F125" s="223" t="s">
        <v>142</v>
      </c>
      <c r="G125" s="221"/>
      <c r="H125" s="221"/>
      <c r="I125" s="224"/>
      <c r="J125" s="225">
        <f>BK125</f>
        <v>0</v>
      </c>
      <c r="K125" s="221"/>
      <c r="L125" s="226"/>
      <c r="M125" s="227"/>
      <c r="N125" s="228"/>
      <c r="O125" s="228"/>
      <c r="P125" s="229">
        <f>P126+P129+P134+P140</f>
        <v>0</v>
      </c>
      <c r="Q125" s="228"/>
      <c r="R125" s="229">
        <f>R126+R129+R134+R140</f>
        <v>0.22399999999999998</v>
      </c>
      <c r="S125" s="228"/>
      <c r="T125" s="230">
        <f>T126+T129+T134+T140</f>
        <v>3.7600000000000002</v>
      </c>
      <c r="U125" s="12"/>
      <c r="V125" s="12"/>
      <c r="W125" s="12"/>
      <c r="X125" s="12"/>
      <c r="Y125" s="12"/>
      <c r="Z125" s="12"/>
      <c r="AA125" s="12"/>
      <c r="AB125" s="12"/>
      <c r="AC125" s="12"/>
      <c r="AD125" s="12"/>
      <c r="AE125" s="12"/>
      <c r="AR125" s="231" t="s">
        <v>85</v>
      </c>
      <c r="AT125" s="232" t="s">
        <v>76</v>
      </c>
      <c r="AU125" s="232" t="s">
        <v>77</v>
      </c>
      <c r="AY125" s="231" t="s">
        <v>143</v>
      </c>
      <c r="BK125" s="233">
        <f>BK126+BK129+BK134+BK140</f>
        <v>0</v>
      </c>
    </row>
    <row r="126" s="12" customFormat="1" ht="22.8" customHeight="1">
      <c r="A126" s="12"/>
      <c r="B126" s="220"/>
      <c r="C126" s="221"/>
      <c r="D126" s="222" t="s">
        <v>76</v>
      </c>
      <c r="E126" s="234" t="s">
        <v>190</v>
      </c>
      <c r="F126" s="234" t="s">
        <v>219</v>
      </c>
      <c r="G126" s="221"/>
      <c r="H126" s="221"/>
      <c r="I126" s="224"/>
      <c r="J126" s="235">
        <f>BK126</f>
        <v>0</v>
      </c>
      <c r="K126" s="221"/>
      <c r="L126" s="226"/>
      <c r="M126" s="227"/>
      <c r="N126" s="228"/>
      <c r="O126" s="228"/>
      <c r="P126" s="229">
        <f>SUM(P127:P128)</f>
        <v>0</v>
      </c>
      <c r="Q126" s="228"/>
      <c r="R126" s="229">
        <f>SUM(R127:R128)</f>
        <v>0.22399999999999998</v>
      </c>
      <c r="S126" s="228"/>
      <c r="T126" s="230">
        <f>SUM(T127:T128)</f>
        <v>0</v>
      </c>
      <c r="U126" s="12"/>
      <c r="V126" s="12"/>
      <c r="W126" s="12"/>
      <c r="X126" s="12"/>
      <c r="Y126" s="12"/>
      <c r="Z126" s="12"/>
      <c r="AA126" s="12"/>
      <c r="AB126" s="12"/>
      <c r="AC126" s="12"/>
      <c r="AD126" s="12"/>
      <c r="AE126" s="12"/>
      <c r="AR126" s="231" t="s">
        <v>85</v>
      </c>
      <c r="AT126" s="232" t="s">
        <v>76</v>
      </c>
      <c r="AU126" s="232" t="s">
        <v>85</v>
      </c>
      <c r="AY126" s="231" t="s">
        <v>143</v>
      </c>
      <c r="BK126" s="233">
        <f>SUM(BK127:BK128)</f>
        <v>0</v>
      </c>
    </row>
    <row r="127" s="2" customFormat="1" ht="16.5" customHeight="1">
      <c r="A127" s="39"/>
      <c r="B127" s="40"/>
      <c r="C127" s="236" t="s">
        <v>85</v>
      </c>
      <c r="D127" s="236" t="s">
        <v>145</v>
      </c>
      <c r="E127" s="237" t="s">
        <v>1442</v>
      </c>
      <c r="F127" s="238" t="s">
        <v>1443</v>
      </c>
      <c r="G127" s="239" t="s">
        <v>184</v>
      </c>
      <c r="H127" s="240">
        <v>5.5999999999999996</v>
      </c>
      <c r="I127" s="241"/>
      <c r="J127" s="240">
        <f>ROUND(I127*H127,2)</f>
        <v>0</v>
      </c>
      <c r="K127" s="238" t="s">
        <v>149</v>
      </c>
      <c r="L127" s="45"/>
      <c r="M127" s="242" t="s">
        <v>1</v>
      </c>
      <c r="N127" s="243" t="s">
        <v>42</v>
      </c>
      <c r="O127" s="92"/>
      <c r="P127" s="244">
        <f>O127*H127</f>
        <v>0</v>
      </c>
      <c r="Q127" s="244">
        <v>0.040000000000000001</v>
      </c>
      <c r="R127" s="244">
        <f>Q127*H127</f>
        <v>0.22399999999999998</v>
      </c>
      <c r="S127" s="244">
        <v>0</v>
      </c>
      <c r="T127" s="245">
        <f>S127*H127</f>
        <v>0</v>
      </c>
      <c r="U127" s="39"/>
      <c r="V127" s="39"/>
      <c r="W127" s="39"/>
      <c r="X127" s="39"/>
      <c r="Y127" s="39"/>
      <c r="Z127" s="39"/>
      <c r="AA127" s="39"/>
      <c r="AB127" s="39"/>
      <c r="AC127" s="39"/>
      <c r="AD127" s="39"/>
      <c r="AE127" s="39"/>
      <c r="AR127" s="246" t="s">
        <v>150</v>
      </c>
      <c r="AT127" s="246" t="s">
        <v>145</v>
      </c>
      <c r="AU127" s="246" t="s">
        <v>87</v>
      </c>
      <c r="AY127" s="18" t="s">
        <v>143</v>
      </c>
      <c r="BE127" s="247">
        <f>IF(N127="základní",J127,0)</f>
        <v>0</v>
      </c>
      <c r="BF127" s="247">
        <f>IF(N127="snížená",J127,0)</f>
        <v>0</v>
      </c>
      <c r="BG127" s="247">
        <f>IF(N127="zákl. přenesená",J127,0)</f>
        <v>0</v>
      </c>
      <c r="BH127" s="247">
        <f>IF(N127="sníž. přenesená",J127,0)</f>
        <v>0</v>
      </c>
      <c r="BI127" s="247">
        <f>IF(N127="nulová",J127,0)</f>
        <v>0</v>
      </c>
      <c r="BJ127" s="18" t="s">
        <v>85</v>
      </c>
      <c r="BK127" s="247">
        <f>ROUND(I127*H127,2)</f>
        <v>0</v>
      </c>
      <c r="BL127" s="18" t="s">
        <v>150</v>
      </c>
      <c r="BM127" s="246" t="s">
        <v>1444</v>
      </c>
    </row>
    <row r="128" s="14" customFormat="1">
      <c r="A128" s="14"/>
      <c r="B128" s="262"/>
      <c r="C128" s="263"/>
      <c r="D128" s="248" t="s">
        <v>154</v>
      </c>
      <c r="E128" s="264" t="s">
        <v>1</v>
      </c>
      <c r="F128" s="265" t="s">
        <v>1445</v>
      </c>
      <c r="G128" s="263"/>
      <c r="H128" s="266">
        <v>5.5999999999999996</v>
      </c>
      <c r="I128" s="267"/>
      <c r="J128" s="263"/>
      <c r="K128" s="263"/>
      <c r="L128" s="268"/>
      <c r="M128" s="269"/>
      <c r="N128" s="270"/>
      <c r="O128" s="270"/>
      <c r="P128" s="270"/>
      <c r="Q128" s="270"/>
      <c r="R128" s="270"/>
      <c r="S128" s="270"/>
      <c r="T128" s="271"/>
      <c r="U128" s="14"/>
      <c r="V128" s="14"/>
      <c r="W128" s="14"/>
      <c r="X128" s="14"/>
      <c r="Y128" s="14"/>
      <c r="Z128" s="14"/>
      <c r="AA128" s="14"/>
      <c r="AB128" s="14"/>
      <c r="AC128" s="14"/>
      <c r="AD128" s="14"/>
      <c r="AE128" s="14"/>
      <c r="AT128" s="272" t="s">
        <v>154</v>
      </c>
      <c r="AU128" s="272" t="s">
        <v>87</v>
      </c>
      <c r="AV128" s="14" t="s">
        <v>87</v>
      </c>
      <c r="AW128" s="14" t="s">
        <v>32</v>
      </c>
      <c r="AX128" s="14" t="s">
        <v>85</v>
      </c>
      <c r="AY128" s="272" t="s">
        <v>143</v>
      </c>
    </row>
    <row r="129" s="12" customFormat="1" ht="22.8" customHeight="1">
      <c r="A129" s="12"/>
      <c r="B129" s="220"/>
      <c r="C129" s="221"/>
      <c r="D129" s="222" t="s">
        <v>76</v>
      </c>
      <c r="E129" s="234" t="s">
        <v>214</v>
      </c>
      <c r="F129" s="234" t="s">
        <v>324</v>
      </c>
      <c r="G129" s="221"/>
      <c r="H129" s="221"/>
      <c r="I129" s="224"/>
      <c r="J129" s="235">
        <f>BK129</f>
        <v>0</v>
      </c>
      <c r="K129" s="221"/>
      <c r="L129" s="226"/>
      <c r="M129" s="227"/>
      <c r="N129" s="228"/>
      <c r="O129" s="228"/>
      <c r="P129" s="229">
        <f>SUM(P130:P133)</f>
        <v>0</v>
      </c>
      <c r="Q129" s="228"/>
      <c r="R129" s="229">
        <f>SUM(R130:R133)</f>
        <v>0</v>
      </c>
      <c r="S129" s="228"/>
      <c r="T129" s="230">
        <f>SUM(T130:T133)</f>
        <v>3.7600000000000002</v>
      </c>
      <c r="U129" s="12"/>
      <c r="V129" s="12"/>
      <c r="W129" s="12"/>
      <c r="X129" s="12"/>
      <c r="Y129" s="12"/>
      <c r="Z129" s="12"/>
      <c r="AA129" s="12"/>
      <c r="AB129" s="12"/>
      <c r="AC129" s="12"/>
      <c r="AD129" s="12"/>
      <c r="AE129" s="12"/>
      <c r="AR129" s="231" t="s">
        <v>85</v>
      </c>
      <c r="AT129" s="232" t="s">
        <v>76</v>
      </c>
      <c r="AU129" s="232" t="s">
        <v>85</v>
      </c>
      <c r="AY129" s="231" t="s">
        <v>143</v>
      </c>
      <c r="BK129" s="233">
        <f>SUM(BK130:BK133)</f>
        <v>0</v>
      </c>
    </row>
    <row r="130" s="2" customFormat="1" ht="48" customHeight="1">
      <c r="A130" s="39"/>
      <c r="B130" s="40"/>
      <c r="C130" s="236" t="s">
        <v>87</v>
      </c>
      <c r="D130" s="236" t="s">
        <v>145</v>
      </c>
      <c r="E130" s="237" t="s">
        <v>397</v>
      </c>
      <c r="F130" s="238" t="s">
        <v>398</v>
      </c>
      <c r="G130" s="239" t="s">
        <v>148</v>
      </c>
      <c r="H130" s="240">
        <v>2</v>
      </c>
      <c r="I130" s="241"/>
      <c r="J130" s="240">
        <f>ROUND(I130*H130,2)</f>
        <v>0</v>
      </c>
      <c r="K130" s="238" t="s">
        <v>149</v>
      </c>
      <c r="L130" s="45"/>
      <c r="M130" s="242" t="s">
        <v>1</v>
      </c>
      <c r="N130" s="243" t="s">
        <v>42</v>
      </c>
      <c r="O130" s="92"/>
      <c r="P130" s="244">
        <f>O130*H130</f>
        <v>0</v>
      </c>
      <c r="Q130" s="244">
        <v>0</v>
      </c>
      <c r="R130" s="244">
        <f>Q130*H130</f>
        <v>0</v>
      </c>
      <c r="S130" s="244">
        <v>1.8</v>
      </c>
      <c r="T130" s="245">
        <f>S130*H130</f>
        <v>3.6000000000000001</v>
      </c>
      <c r="U130" s="39"/>
      <c r="V130" s="39"/>
      <c r="W130" s="39"/>
      <c r="X130" s="39"/>
      <c r="Y130" s="39"/>
      <c r="Z130" s="39"/>
      <c r="AA130" s="39"/>
      <c r="AB130" s="39"/>
      <c r="AC130" s="39"/>
      <c r="AD130" s="39"/>
      <c r="AE130" s="39"/>
      <c r="AR130" s="246" t="s">
        <v>150</v>
      </c>
      <c r="AT130" s="246" t="s">
        <v>145</v>
      </c>
      <c r="AU130" s="246" t="s">
        <v>87</v>
      </c>
      <c r="AY130" s="18" t="s">
        <v>143</v>
      </c>
      <c r="BE130" s="247">
        <f>IF(N130="základní",J130,0)</f>
        <v>0</v>
      </c>
      <c r="BF130" s="247">
        <f>IF(N130="snížená",J130,0)</f>
        <v>0</v>
      </c>
      <c r="BG130" s="247">
        <f>IF(N130="zákl. přenesená",J130,0)</f>
        <v>0</v>
      </c>
      <c r="BH130" s="247">
        <f>IF(N130="sníž. přenesená",J130,0)</f>
        <v>0</v>
      </c>
      <c r="BI130" s="247">
        <f>IF(N130="nulová",J130,0)</f>
        <v>0</v>
      </c>
      <c r="BJ130" s="18" t="s">
        <v>85</v>
      </c>
      <c r="BK130" s="247">
        <f>ROUND(I130*H130,2)</f>
        <v>0</v>
      </c>
      <c r="BL130" s="18" t="s">
        <v>150</v>
      </c>
      <c r="BM130" s="246" t="s">
        <v>1446</v>
      </c>
    </row>
    <row r="131" s="2" customFormat="1" ht="24" customHeight="1">
      <c r="A131" s="39"/>
      <c r="B131" s="40"/>
      <c r="C131" s="236" t="s">
        <v>157</v>
      </c>
      <c r="D131" s="236" t="s">
        <v>145</v>
      </c>
      <c r="E131" s="237" t="s">
        <v>1447</v>
      </c>
      <c r="F131" s="238" t="s">
        <v>1448</v>
      </c>
      <c r="G131" s="239" t="s">
        <v>206</v>
      </c>
      <c r="H131" s="240">
        <v>80</v>
      </c>
      <c r="I131" s="241"/>
      <c r="J131" s="240">
        <f>ROUND(I131*H131,2)</f>
        <v>0</v>
      </c>
      <c r="K131" s="238" t="s">
        <v>149</v>
      </c>
      <c r="L131" s="45"/>
      <c r="M131" s="242" t="s">
        <v>1</v>
      </c>
      <c r="N131" s="243" t="s">
        <v>42</v>
      </c>
      <c r="O131" s="92"/>
      <c r="P131" s="244">
        <f>O131*H131</f>
        <v>0</v>
      </c>
      <c r="Q131" s="244">
        <v>0</v>
      </c>
      <c r="R131" s="244">
        <f>Q131*H131</f>
        <v>0</v>
      </c>
      <c r="S131" s="244">
        <v>0.002</v>
      </c>
      <c r="T131" s="245">
        <f>S131*H131</f>
        <v>0.16</v>
      </c>
      <c r="U131" s="39"/>
      <c r="V131" s="39"/>
      <c r="W131" s="39"/>
      <c r="X131" s="39"/>
      <c r="Y131" s="39"/>
      <c r="Z131" s="39"/>
      <c r="AA131" s="39"/>
      <c r="AB131" s="39"/>
      <c r="AC131" s="39"/>
      <c r="AD131" s="39"/>
      <c r="AE131" s="39"/>
      <c r="AR131" s="246" t="s">
        <v>150</v>
      </c>
      <c r="AT131" s="246" t="s">
        <v>145</v>
      </c>
      <c r="AU131" s="246" t="s">
        <v>87</v>
      </c>
      <c r="AY131" s="18" t="s">
        <v>143</v>
      </c>
      <c r="BE131" s="247">
        <f>IF(N131="základní",J131,0)</f>
        <v>0</v>
      </c>
      <c r="BF131" s="247">
        <f>IF(N131="snížená",J131,0)</f>
        <v>0</v>
      </c>
      <c r="BG131" s="247">
        <f>IF(N131="zákl. přenesená",J131,0)</f>
        <v>0</v>
      </c>
      <c r="BH131" s="247">
        <f>IF(N131="sníž. přenesená",J131,0)</f>
        <v>0</v>
      </c>
      <c r="BI131" s="247">
        <f>IF(N131="nulová",J131,0)</f>
        <v>0</v>
      </c>
      <c r="BJ131" s="18" t="s">
        <v>85</v>
      </c>
      <c r="BK131" s="247">
        <f>ROUND(I131*H131,2)</f>
        <v>0</v>
      </c>
      <c r="BL131" s="18" t="s">
        <v>150</v>
      </c>
      <c r="BM131" s="246" t="s">
        <v>1449</v>
      </c>
    </row>
    <row r="132" s="2" customFormat="1" ht="16.5" customHeight="1">
      <c r="A132" s="39"/>
      <c r="B132" s="40"/>
      <c r="C132" s="236" t="s">
        <v>150</v>
      </c>
      <c r="D132" s="236" t="s">
        <v>145</v>
      </c>
      <c r="E132" s="237" t="s">
        <v>1450</v>
      </c>
      <c r="F132" s="238" t="s">
        <v>1451</v>
      </c>
      <c r="G132" s="239" t="s">
        <v>1282</v>
      </c>
      <c r="H132" s="240">
        <v>16</v>
      </c>
      <c r="I132" s="241"/>
      <c r="J132" s="240">
        <f>ROUND(I132*H132,2)</f>
        <v>0</v>
      </c>
      <c r="K132" s="238" t="s">
        <v>433</v>
      </c>
      <c r="L132" s="45"/>
      <c r="M132" s="242" t="s">
        <v>1</v>
      </c>
      <c r="N132" s="243" t="s">
        <v>42</v>
      </c>
      <c r="O132" s="92"/>
      <c r="P132" s="244">
        <f>O132*H132</f>
        <v>0</v>
      </c>
      <c r="Q132" s="244">
        <v>0</v>
      </c>
      <c r="R132" s="244">
        <f>Q132*H132</f>
        <v>0</v>
      </c>
      <c r="S132" s="244">
        <v>0</v>
      </c>
      <c r="T132" s="245">
        <f>S132*H132</f>
        <v>0</v>
      </c>
      <c r="U132" s="39"/>
      <c r="V132" s="39"/>
      <c r="W132" s="39"/>
      <c r="X132" s="39"/>
      <c r="Y132" s="39"/>
      <c r="Z132" s="39"/>
      <c r="AA132" s="39"/>
      <c r="AB132" s="39"/>
      <c r="AC132" s="39"/>
      <c r="AD132" s="39"/>
      <c r="AE132" s="39"/>
      <c r="AR132" s="246" t="s">
        <v>150</v>
      </c>
      <c r="AT132" s="246" t="s">
        <v>145</v>
      </c>
      <c r="AU132" s="246" t="s">
        <v>87</v>
      </c>
      <c r="AY132" s="18" t="s">
        <v>143</v>
      </c>
      <c r="BE132" s="247">
        <f>IF(N132="základní",J132,0)</f>
        <v>0</v>
      </c>
      <c r="BF132" s="247">
        <f>IF(N132="snížená",J132,0)</f>
        <v>0</v>
      </c>
      <c r="BG132" s="247">
        <f>IF(N132="zákl. přenesená",J132,0)</f>
        <v>0</v>
      </c>
      <c r="BH132" s="247">
        <f>IF(N132="sníž. přenesená",J132,0)</f>
        <v>0</v>
      </c>
      <c r="BI132" s="247">
        <f>IF(N132="nulová",J132,0)</f>
        <v>0</v>
      </c>
      <c r="BJ132" s="18" t="s">
        <v>85</v>
      </c>
      <c r="BK132" s="247">
        <f>ROUND(I132*H132,2)</f>
        <v>0</v>
      </c>
      <c r="BL132" s="18" t="s">
        <v>150</v>
      </c>
      <c r="BM132" s="246" t="s">
        <v>1452</v>
      </c>
    </row>
    <row r="133" s="2" customFormat="1" ht="16.5" customHeight="1">
      <c r="A133" s="39"/>
      <c r="B133" s="40"/>
      <c r="C133" s="236" t="s">
        <v>181</v>
      </c>
      <c r="D133" s="236" t="s">
        <v>145</v>
      </c>
      <c r="E133" s="237" t="s">
        <v>1453</v>
      </c>
      <c r="F133" s="238" t="s">
        <v>1454</v>
      </c>
      <c r="G133" s="239" t="s">
        <v>1282</v>
      </c>
      <c r="H133" s="240">
        <v>16</v>
      </c>
      <c r="I133" s="241"/>
      <c r="J133" s="240">
        <f>ROUND(I133*H133,2)</f>
        <v>0</v>
      </c>
      <c r="K133" s="238" t="s">
        <v>433</v>
      </c>
      <c r="L133" s="45"/>
      <c r="M133" s="242" t="s">
        <v>1</v>
      </c>
      <c r="N133" s="243" t="s">
        <v>42</v>
      </c>
      <c r="O133" s="92"/>
      <c r="P133" s="244">
        <f>O133*H133</f>
        <v>0</v>
      </c>
      <c r="Q133" s="244">
        <v>0</v>
      </c>
      <c r="R133" s="244">
        <f>Q133*H133</f>
        <v>0</v>
      </c>
      <c r="S133" s="244">
        <v>0</v>
      </c>
      <c r="T133" s="245">
        <f>S133*H133</f>
        <v>0</v>
      </c>
      <c r="U133" s="39"/>
      <c r="V133" s="39"/>
      <c r="W133" s="39"/>
      <c r="X133" s="39"/>
      <c r="Y133" s="39"/>
      <c r="Z133" s="39"/>
      <c r="AA133" s="39"/>
      <c r="AB133" s="39"/>
      <c r="AC133" s="39"/>
      <c r="AD133" s="39"/>
      <c r="AE133" s="39"/>
      <c r="AR133" s="246" t="s">
        <v>150</v>
      </c>
      <c r="AT133" s="246" t="s">
        <v>145</v>
      </c>
      <c r="AU133" s="246" t="s">
        <v>87</v>
      </c>
      <c r="AY133" s="18" t="s">
        <v>143</v>
      </c>
      <c r="BE133" s="247">
        <f>IF(N133="základní",J133,0)</f>
        <v>0</v>
      </c>
      <c r="BF133" s="247">
        <f>IF(N133="snížená",J133,0)</f>
        <v>0</v>
      </c>
      <c r="BG133" s="247">
        <f>IF(N133="zákl. přenesená",J133,0)</f>
        <v>0</v>
      </c>
      <c r="BH133" s="247">
        <f>IF(N133="sníž. přenesená",J133,0)</f>
        <v>0</v>
      </c>
      <c r="BI133" s="247">
        <f>IF(N133="nulová",J133,0)</f>
        <v>0</v>
      </c>
      <c r="BJ133" s="18" t="s">
        <v>85</v>
      </c>
      <c r="BK133" s="247">
        <f>ROUND(I133*H133,2)</f>
        <v>0</v>
      </c>
      <c r="BL133" s="18" t="s">
        <v>150</v>
      </c>
      <c r="BM133" s="246" t="s">
        <v>1455</v>
      </c>
    </row>
    <row r="134" s="12" customFormat="1" ht="22.8" customHeight="1">
      <c r="A134" s="12"/>
      <c r="B134" s="220"/>
      <c r="C134" s="221"/>
      <c r="D134" s="222" t="s">
        <v>76</v>
      </c>
      <c r="E134" s="234" t="s">
        <v>439</v>
      </c>
      <c r="F134" s="234" t="s">
        <v>440</v>
      </c>
      <c r="G134" s="221"/>
      <c r="H134" s="221"/>
      <c r="I134" s="224"/>
      <c r="J134" s="235">
        <f>BK134</f>
        <v>0</v>
      </c>
      <c r="K134" s="221"/>
      <c r="L134" s="226"/>
      <c r="M134" s="227"/>
      <c r="N134" s="228"/>
      <c r="O134" s="228"/>
      <c r="P134" s="229">
        <f>SUM(P135:P139)</f>
        <v>0</v>
      </c>
      <c r="Q134" s="228"/>
      <c r="R134" s="229">
        <f>SUM(R135:R139)</f>
        <v>0</v>
      </c>
      <c r="S134" s="228"/>
      <c r="T134" s="230">
        <f>SUM(T135:T139)</f>
        <v>0</v>
      </c>
      <c r="U134" s="12"/>
      <c r="V134" s="12"/>
      <c r="W134" s="12"/>
      <c r="X134" s="12"/>
      <c r="Y134" s="12"/>
      <c r="Z134" s="12"/>
      <c r="AA134" s="12"/>
      <c r="AB134" s="12"/>
      <c r="AC134" s="12"/>
      <c r="AD134" s="12"/>
      <c r="AE134" s="12"/>
      <c r="AR134" s="231" t="s">
        <v>85</v>
      </c>
      <c r="AT134" s="232" t="s">
        <v>76</v>
      </c>
      <c r="AU134" s="232" t="s">
        <v>85</v>
      </c>
      <c r="AY134" s="231" t="s">
        <v>143</v>
      </c>
      <c r="BK134" s="233">
        <f>SUM(BK135:BK139)</f>
        <v>0</v>
      </c>
    </row>
    <row r="135" s="2" customFormat="1" ht="36" customHeight="1">
      <c r="A135" s="39"/>
      <c r="B135" s="40"/>
      <c r="C135" s="236" t="s">
        <v>190</v>
      </c>
      <c r="D135" s="236" t="s">
        <v>145</v>
      </c>
      <c r="E135" s="237" t="s">
        <v>1456</v>
      </c>
      <c r="F135" s="238" t="s">
        <v>1457</v>
      </c>
      <c r="G135" s="239" t="s">
        <v>176</v>
      </c>
      <c r="H135" s="240">
        <v>3.7599999999999998</v>
      </c>
      <c r="I135" s="241"/>
      <c r="J135" s="240">
        <f>ROUND(I135*H135,2)</f>
        <v>0</v>
      </c>
      <c r="K135" s="238" t="s">
        <v>149</v>
      </c>
      <c r="L135" s="45"/>
      <c r="M135" s="242" t="s">
        <v>1</v>
      </c>
      <c r="N135" s="243" t="s">
        <v>42</v>
      </c>
      <c r="O135" s="92"/>
      <c r="P135" s="244">
        <f>O135*H135</f>
        <v>0</v>
      </c>
      <c r="Q135" s="244">
        <v>0</v>
      </c>
      <c r="R135" s="244">
        <f>Q135*H135</f>
        <v>0</v>
      </c>
      <c r="S135" s="244">
        <v>0</v>
      </c>
      <c r="T135" s="245">
        <f>S135*H135</f>
        <v>0</v>
      </c>
      <c r="U135" s="39"/>
      <c r="V135" s="39"/>
      <c r="W135" s="39"/>
      <c r="X135" s="39"/>
      <c r="Y135" s="39"/>
      <c r="Z135" s="39"/>
      <c r="AA135" s="39"/>
      <c r="AB135" s="39"/>
      <c r="AC135" s="39"/>
      <c r="AD135" s="39"/>
      <c r="AE135" s="39"/>
      <c r="AR135" s="246" t="s">
        <v>150</v>
      </c>
      <c r="AT135" s="246" t="s">
        <v>145</v>
      </c>
      <c r="AU135" s="246" t="s">
        <v>87</v>
      </c>
      <c r="AY135" s="18" t="s">
        <v>143</v>
      </c>
      <c r="BE135" s="247">
        <f>IF(N135="základní",J135,0)</f>
        <v>0</v>
      </c>
      <c r="BF135" s="247">
        <f>IF(N135="snížená",J135,0)</f>
        <v>0</v>
      </c>
      <c r="BG135" s="247">
        <f>IF(N135="zákl. přenesená",J135,0)</f>
        <v>0</v>
      </c>
      <c r="BH135" s="247">
        <f>IF(N135="sníž. přenesená",J135,0)</f>
        <v>0</v>
      </c>
      <c r="BI135" s="247">
        <f>IF(N135="nulová",J135,0)</f>
        <v>0</v>
      </c>
      <c r="BJ135" s="18" t="s">
        <v>85</v>
      </c>
      <c r="BK135" s="247">
        <f>ROUND(I135*H135,2)</f>
        <v>0</v>
      </c>
      <c r="BL135" s="18" t="s">
        <v>150</v>
      </c>
      <c r="BM135" s="246" t="s">
        <v>1458</v>
      </c>
    </row>
    <row r="136" s="2" customFormat="1" ht="24" customHeight="1">
      <c r="A136" s="39"/>
      <c r="B136" s="40"/>
      <c r="C136" s="236" t="s">
        <v>198</v>
      </c>
      <c r="D136" s="236" t="s">
        <v>145</v>
      </c>
      <c r="E136" s="237" t="s">
        <v>447</v>
      </c>
      <c r="F136" s="238" t="s">
        <v>448</v>
      </c>
      <c r="G136" s="239" t="s">
        <v>176</v>
      </c>
      <c r="H136" s="240">
        <v>3.7599999999999998</v>
      </c>
      <c r="I136" s="241"/>
      <c r="J136" s="240">
        <f>ROUND(I136*H136,2)</f>
        <v>0</v>
      </c>
      <c r="K136" s="238" t="s">
        <v>149</v>
      </c>
      <c r="L136" s="45"/>
      <c r="M136" s="242" t="s">
        <v>1</v>
      </c>
      <c r="N136" s="243" t="s">
        <v>42</v>
      </c>
      <c r="O136" s="92"/>
      <c r="P136" s="244">
        <f>O136*H136</f>
        <v>0</v>
      </c>
      <c r="Q136" s="244">
        <v>0</v>
      </c>
      <c r="R136" s="244">
        <f>Q136*H136</f>
        <v>0</v>
      </c>
      <c r="S136" s="244">
        <v>0</v>
      </c>
      <c r="T136" s="245">
        <f>S136*H136</f>
        <v>0</v>
      </c>
      <c r="U136" s="39"/>
      <c r="V136" s="39"/>
      <c r="W136" s="39"/>
      <c r="X136" s="39"/>
      <c r="Y136" s="39"/>
      <c r="Z136" s="39"/>
      <c r="AA136" s="39"/>
      <c r="AB136" s="39"/>
      <c r="AC136" s="39"/>
      <c r="AD136" s="39"/>
      <c r="AE136" s="39"/>
      <c r="AR136" s="246" t="s">
        <v>150</v>
      </c>
      <c r="AT136" s="246" t="s">
        <v>145</v>
      </c>
      <c r="AU136" s="246" t="s">
        <v>87</v>
      </c>
      <c r="AY136" s="18" t="s">
        <v>143</v>
      </c>
      <c r="BE136" s="247">
        <f>IF(N136="základní",J136,0)</f>
        <v>0</v>
      </c>
      <c r="BF136" s="247">
        <f>IF(N136="snížená",J136,0)</f>
        <v>0</v>
      </c>
      <c r="BG136" s="247">
        <f>IF(N136="zákl. přenesená",J136,0)</f>
        <v>0</v>
      </c>
      <c r="BH136" s="247">
        <f>IF(N136="sníž. přenesená",J136,0)</f>
        <v>0</v>
      </c>
      <c r="BI136" s="247">
        <f>IF(N136="nulová",J136,0)</f>
        <v>0</v>
      </c>
      <c r="BJ136" s="18" t="s">
        <v>85</v>
      </c>
      <c r="BK136" s="247">
        <f>ROUND(I136*H136,2)</f>
        <v>0</v>
      </c>
      <c r="BL136" s="18" t="s">
        <v>150</v>
      </c>
      <c r="BM136" s="246" t="s">
        <v>1459</v>
      </c>
    </row>
    <row r="137" s="2" customFormat="1" ht="36" customHeight="1">
      <c r="A137" s="39"/>
      <c r="B137" s="40"/>
      <c r="C137" s="236" t="s">
        <v>203</v>
      </c>
      <c r="D137" s="236" t="s">
        <v>145</v>
      </c>
      <c r="E137" s="237" t="s">
        <v>452</v>
      </c>
      <c r="F137" s="238" t="s">
        <v>453</v>
      </c>
      <c r="G137" s="239" t="s">
        <v>176</v>
      </c>
      <c r="H137" s="240">
        <v>37.600000000000001</v>
      </c>
      <c r="I137" s="241"/>
      <c r="J137" s="240">
        <f>ROUND(I137*H137,2)</f>
        <v>0</v>
      </c>
      <c r="K137" s="238" t="s">
        <v>149</v>
      </c>
      <c r="L137" s="45"/>
      <c r="M137" s="242" t="s">
        <v>1</v>
      </c>
      <c r="N137" s="243" t="s">
        <v>42</v>
      </c>
      <c r="O137" s="92"/>
      <c r="P137" s="244">
        <f>O137*H137</f>
        <v>0</v>
      </c>
      <c r="Q137" s="244">
        <v>0</v>
      </c>
      <c r="R137" s="244">
        <f>Q137*H137</f>
        <v>0</v>
      </c>
      <c r="S137" s="244">
        <v>0</v>
      </c>
      <c r="T137" s="245">
        <f>S137*H137</f>
        <v>0</v>
      </c>
      <c r="U137" s="39"/>
      <c r="V137" s="39"/>
      <c r="W137" s="39"/>
      <c r="X137" s="39"/>
      <c r="Y137" s="39"/>
      <c r="Z137" s="39"/>
      <c r="AA137" s="39"/>
      <c r="AB137" s="39"/>
      <c r="AC137" s="39"/>
      <c r="AD137" s="39"/>
      <c r="AE137" s="39"/>
      <c r="AR137" s="246" t="s">
        <v>150</v>
      </c>
      <c r="AT137" s="246" t="s">
        <v>145</v>
      </c>
      <c r="AU137" s="246" t="s">
        <v>87</v>
      </c>
      <c r="AY137" s="18" t="s">
        <v>143</v>
      </c>
      <c r="BE137" s="247">
        <f>IF(N137="základní",J137,0)</f>
        <v>0</v>
      </c>
      <c r="BF137" s="247">
        <f>IF(N137="snížená",J137,0)</f>
        <v>0</v>
      </c>
      <c r="BG137" s="247">
        <f>IF(N137="zákl. přenesená",J137,0)</f>
        <v>0</v>
      </c>
      <c r="BH137" s="247">
        <f>IF(N137="sníž. přenesená",J137,0)</f>
        <v>0</v>
      </c>
      <c r="BI137" s="247">
        <f>IF(N137="nulová",J137,0)</f>
        <v>0</v>
      </c>
      <c r="BJ137" s="18" t="s">
        <v>85</v>
      </c>
      <c r="BK137" s="247">
        <f>ROUND(I137*H137,2)</f>
        <v>0</v>
      </c>
      <c r="BL137" s="18" t="s">
        <v>150</v>
      </c>
      <c r="BM137" s="246" t="s">
        <v>1460</v>
      </c>
    </row>
    <row r="138" s="14" customFormat="1">
      <c r="A138" s="14"/>
      <c r="B138" s="262"/>
      <c r="C138" s="263"/>
      <c r="D138" s="248" t="s">
        <v>154</v>
      </c>
      <c r="E138" s="263"/>
      <c r="F138" s="265" t="s">
        <v>1461</v>
      </c>
      <c r="G138" s="263"/>
      <c r="H138" s="266">
        <v>37.600000000000001</v>
      </c>
      <c r="I138" s="267"/>
      <c r="J138" s="263"/>
      <c r="K138" s="263"/>
      <c r="L138" s="268"/>
      <c r="M138" s="269"/>
      <c r="N138" s="270"/>
      <c r="O138" s="270"/>
      <c r="P138" s="270"/>
      <c r="Q138" s="270"/>
      <c r="R138" s="270"/>
      <c r="S138" s="270"/>
      <c r="T138" s="271"/>
      <c r="U138" s="14"/>
      <c r="V138" s="14"/>
      <c r="W138" s="14"/>
      <c r="X138" s="14"/>
      <c r="Y138" s="14"/>
      <c r="Z138" s="14"/>
      <c r="AA138" s="14"/>
      <c r="AB138" s="14"/>
      <c r="AC138" s="14"/>
      <c r="AD138" s="14"/>
      <c r="AE138" s="14"/>
      <c r="AT138" s="272" t="s">
        <v>154</v>
      </c>
      <c r="AU138" s="272" t="s">
        <v>87</v>
      </c>
      <c r="AV138" s="14" t="s">
        <v>87</v>
      </c>
      <c r="AW138" s="14" t="s">
        <v>4</v>
      </c>
      <c r="AX138" s="14" t="s">
        <v>85</v>
      </c>
      <c r="AY138" s="272" t="s">
        <v>143</v>
      </c>
    </row>
    <row r="139" s="2" customFormat="1" ht="36" customHeight="1">
      <c r="A139" s="39"/>
      <c r="B139" s="40"/>
      <c r="C139" s="236" t="s">
        <v>214</v>
      </c>
      <c r="D139" s="236" t="s">
        <v>145</v>
      </c>
      <c r="E139" s="237" t="s">
        <v>1462</v>
      </c>
      <c r="F139" s="238" t="s">
        <v>1463</v>
      </c>
      <c r="G139" s="239" t="s">
        <v>176</v>
      </c>
      <c r="H139" s="240">
        <v>1.96</v>
      </c>
      <c r="I139" s="241"/>
      <c r="J139" s="240">
        <f>ROUND(I139*H139,2)</f>
        <v>0</v>
      </c>
      <c r="K139" s="238" t="s">
        <v>149</v>
      </c>
      <c r="L139" s="45"/>
      <c r="M139" s="242" t="s">
        <v>1</v>
      </c>
      <c r="N139" s="243" t="s">
        <v>42</v>
      </c>
      <c r="O139" s="92"/>
      <c r="P139" s="244">
        <f>O139*H139</f>
        <v>0</v>
      </c>
      <c r="Q139" s="244">
        <v>0</v>
      </c>
      <c r="R139" s="244">
        <f>Q139*H139</f>
        <v>0</v>
      </c>
      <c r="S139" s="244">
        <v>0</v>
      </c>
      <c r="T139" s="245">
        <f>S139*H139</f>
        <v>0</v>
      </c>
      <c r="U139" s="39"/>
      <c r="V139" s="39"/>
      <c r="W139" s="39"/>
      <c r="X139" s="39"/>
      <c r="Y139" s="39"/>
      <c r="Z139" s="39"/>
      <c r="AA139" s="39"/>
      <c r="AB139" s="39"/>
      <c r="AC139" s="39"/>
      <c r="AD139" s="39"/>
      <c r="AE139" s="39"/>
      <c r="AR139" s="246" t="s">
        <v>150</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150</v>
      </c>
      <c r="BM139" s="246" t="s">
        <v>1464</v>
      </c>
    </row>
    <row r="140" s="12" customFormat="1" ht="22.8" customHeight="1">
      <c r="A140" s="12"/>
      <c r="B140" s="220"/>
      <c r="C140" s="221"/>
      <c r="D140" s="222" t="s">
        <v>76</v>
      </c>
      <c r="E140" s="234" t="s">
        <v>461</v>
      </c>
      <c r="F140" s="234" t="s">
        <v>462</v>
      </c>
      <c r="G140" s="221"/>
      <c r="H140" s="221"/>
      <c r="I140" s="224"/>
      <c r="J140" s="235">
        <f>BK140</f>
        <v>0</v>
      </c>
      <c r="K140" s="221"/>
      <c r="L140" s="226"/>
      <c r="M140" s="227"/>
      <c r="N140" s="228"/>
      <c r="O140" s="228"/>
      <c r="P140" s="229">
        <f>P141</f>
        <v>0</v>
      </c>
      <c r="Q140" s="228"/>
      <c r="R140" s="229">
        <f>R141</f>
        <v>0</v>
      </c>
      <c r="S140" s="228"/>
      <c r="T140" s="230">
        <f>T141</f>
        <v>0</v>
      </c>
      <c r="U140" s="12"/>
      <c r="V140" s="12"/>
      <c r="W140" s="12"/>
      <c r="X140" s="12"/>
      <c r="Y140" s="12"/>
      <c r="Z140" s="12"/>
      <c r="AA140" s="12"/>
      <c r="AB140" s="12"/>
      <c r="AC140" s="12"/>
      <c r="AD140" s="12"/>
      <c r="AE140" s="12"/>
      <c r="AR140" s="231" t="s">
        <v>85</v>
      </c>
      <c r="AT140" s="232" t="s">
        <v>76</v>
      </c>
      <c r="AU140" s="232" t="s">
        <v>85</v>
      </c>
      <c r="AY140" s="231" t="s">
        <v>143</v>
      </c>
      <c r="BK140" s="233">
        <f>BK141</f>
        <v>0</v>
      </c>
    </row>
    <row r="141" s="2" customFormat="1" ht="48" customHeight="1">
      <c r="A141" s="39"/>
      <c r="B141" s="40"/>
      <c r="C141" s="236" t="s">
        <v>220</v>
      </c>
      <c r="D141" s="236" t="s">
        <v>145</v>
      </c>
      <c r="E141" s="237" t="s">
        <v>1465</v>
      </c>
      <c r="F141" s="238" t="s">
        <v>1466</v>
      </c>
      <c r="G141" s="239" t="s">
        <v>176</v>
      </c>
      <c r="H141" s="240">
        <v>0.22</v>
      </c>
      <c r="I141" s="241"/>
      <c r="J141" s="240">
        <f>ROUND(I141*H141,2)</f>
        <v>0</v>
      </c>
      <c r="K141" s="238" t="s">
        <v>149</v>
      </c>
      <c r="L141" s="45"/>
      <c r="M141" s="242" t="s">
        <v>1</v>
      </c>
      <c r="N141" s="243" t="s">
        <v>42</v>
      </c>
      <c r="O141" s="92"/>
      <c r="P141" s="244">
        <f>O141*H141</f>
        <v>0</v>
      </c>
      <c r="Q141" s="244">
        <v>0</v>
      </c>
      <c r="R141" s="244">
        <f>Q141*H141</f>
        <v>0</v>
      </c>
      <c r="S141" s="244">
        <v>0</v>
      </c>
      <c r="T141" s="245">
        <f>S141*H141</f>
        <v>0</v>
      </c>
      <c r="U141" s="39"/>
      <c r="V141" s="39"/>
      <c r="W141" s="39"/>
      <c r="X141" s="39"/>
      <c r="Y141" s="39"/>
      <c r="Z141" s="39"/>
      <c r="AA141" s="39"/>
      <c r="AB141" s="39"/>
      <c r="AC141" s="39"/>
      <c r="AD141" s="39"/>
      <c r="AE141" s="39"/>
      <c r="AR141" s="246" t="s">
        <v>150</v>
      </c>
      <c r="AT141" s="246" t="s">
        <v>145</v>
      </c>
      <c r="AU141" s="246" t="s">
        <v>87</v>
      </c>
      <c r="AY141" s="18" t="s">
        <v>143</v>
      </c>
      <c r="BE141" s="247">
        <f>IF(N141="základní",J141,0)</f>
        <v>0</v>
      </c>
      <c r="BF141" s="247">
        <f>IF(N141="snížená",J141,0)</f>
        <v>0</v>
      </c>
      <c r="BG141" s="247">
        <f>IF(N141="zákl. přenesená",J141,0)</f>
        <v>0</v>
      </c>
      <c r="BH141" s="247">
        <f>IF(N141="sníž. přenesená",J141,0)</f>
        <v>0</v>
      </c>
      <c r="BI141" s="247">
        <f>IF(N141="nulová",J141,0)</f>
        <v>0</v>
      </c>
      <c r="BJ141" s="18" t="s">
        <v>85</v>
      </c>
      <c r="BK141" s="247">
        <f>ROUND(I141*H141,2)</f>
        <v>0</v>
      </c>
      <c r="BL141" s="18" t="s">
        <v>150</v>
      </c>
      <c r="BM141" s="246" t="s">
        <v>1467</v>
      </c>
    </row>
    <row r="142" s="12" customFormat="1" ht="25.92" customHeight="1">
      <c r="A142" s="12"/>
      <c r="B142" s="220"/>
      <c r="C142" s="221"/>
      <c r="D142" s="222" t="s">
        <v>76</v>
      </c>
      <c r="E142" s="223" t="s">
        <v>468</v>
      </c>
      <c r="F142" s="223" t="s">
        <v>469</v>
      </c>
      <c r="G142" s="221"/>
      <c r="H142" s="221"/>
      <c r="I142" s="224"/>
      <c r="J142" s="225">
        <f>BK142</f>
        <v>0</v>
      </c>
      <c r="K142" s="221"/>
      <c r="L142" s="226"/>
      <c r="M142" s="227"/>
      <c r="N142" s="228"/>
      <c r="O142" s="228"/>
      <c r="P142" s="229">
        <f>P143+P206</f>
        <v>0</v>
      </c>
      <c r="Q142" s="228"/>
      <c r="R142" s="229">
        <f>R143+R206</f>
        <v>1.7125800000000004</v>
      </c>
      <c r="S142" s="228"/>
      <c r="T142" s="230">
        <f>T143+T206</f>
        <v>0</v>
      </c>
      <c r="U142" s="12"/>
      <c r="V142" s="12"/>
      <c r="W142" s="12"/>
      <c r="X142" s="12"/>
      <c r="Y142" s="12"/>
      <c r="Z142" s="12"/>
      <c r="AA142" s="12"/>
      <c r="AB142" s="12"/>
      <c r="AC142" s="12"/>
      <c r="AD142" s="12"/>
      <c r="AE142" s="12"/>
      <c r="AR142" s="231" t="s">
        <v>87</v>
      </c>
      <c r="AT142" s="232" t="s">
        <v>76</v>
      </c>
      <c r="AU142" s="232" t="s">
        <v>77</v>
      </c>
      <c r="AY142" s="231" t="s">
        <v>143</v>
      </c>
      <c r="BK142" s="233">
        <f>BK143+BK206</f>
        <v>0</v>
      </c>
    </row>
    <row r="143" s="12" customFormat="1" ht="22.8" customHeight="1">
      <c r="A143" s="12"/>
      <c r="B143" s="220"/>
      <c r="C143" s="221"/>
      <c r="D143" s="222" t="s">
        <v>76</v>
      </c>
      <c r="E143" s="234" t="s">
        <v>1468</v>
      </c>
      <c r="F143" s="234" t="s">
        <v>1469</v>
      </c>
      <c r="G143" s="221"/>
      <c r="H143" s="221"/>
      <c r="I143" s="224"/>
      <c r="J143" s="235">
        <f>BK143</f>
        <v>0</v>
      </c>
      <c r="K143" s="221"/>
      <c r="L143" s="226"/>
      <c r="M143" s="227"/>
      <c r="N143" s="228"/>
      <c r="O143" s="228"/>
      <c r="P143" s="229">
        <f>SUM(P144:P205)</f>
        <v>0</v>
      </c>
      <c r="Q143" s="228"/>
      <c r="R143" s="229">
        <f>SUM(R144:R205)</f>
        <v>1.6325800000000004</v>
      </c>
      <c r="S143" s="228"/>
      <c r="T143" s="230">
        <f>SUM(T144:T205)</f>
        <v>0</v>
      </c>
      <c r="U143" s="12"/>
      <c r="V143" s="12"/>
      <c r="W143" s="12"/>
      <c r="X143" s="12"/>
      <c r="Y143" s="12"/>
      <c r="Z143" s="12"/>
      <c r="AA143" s="12"/>
      <c r="AB143" s="12"/>
      <c r="AC143" s="12"/>
      <c r="AD143" s="12"/>
      <c r="AE143" s="12"/>
      <c r="AR143" s="231" t="s">
        <v>87</v>
      </c>
      <c r="AT143" s="232" t="s">
        <v>76</v>
      </c>
      <c r="AU143" s="232" t="s">
        <v>85</v>
      </c>
      <c r="AY143" s="231" t="s">
        <v>143</v>
      </c>
      <c r="BK143" s="233">
        <f>SUM(BK144:BK205)</f>
        <v>0</v>
      </c>
    </row>
    <row r="144" s="2" customFormat="1" ht="36" customHeight="1">
      <c r="A144" s="39"/>
      <c r="B144" s="40"/>
      <c r="C144" s="236" t="s">
        <v>233</v>
      </c>
      <c r="D144" s="236" t="s">
        <v>145</v>
      </c>
      <c r="E144" s="237" t="s">
        <v>1470</v>
      </c>
      <c r="F144" s="238" t="s">
        <v>1471</v>
      </c>
      <c r="G144" s="239" t="s">
        <v>206</v>
      </c>
      <c r="H144" s="240">
        <v>80</v>
      </c>
      <c r="I144" s="241"/>
      <c r="J144" s="240">
        <f>ROUND(I144*H144,2)</f>
        <v>0</v>
      </c>
      <c r="K144" s="238" t="s">
        <v>149</v>
      </c>
      <c r="L144" s="45"/>
      <c r="M144" s="242" t="s">
        <v>1</v>
      </c>
      <c r="N144" s="243" t="s">
        <v>42</v>
      </c>
      <c r="O144" s="92"/>
      <c r="P144" s="244">
        <f>O144*H144</f>
        <v>0</v>
      </c>
      <c r="Q144" s="244">
        <v>0</v>
      </c>
      <c r="R144" s="244">
        <f>Q144*H144</f>
        <v>0</v>
      </c>
      <c r="S144" s="244">
        <v>0</v>
      </c>
      <c r="T144" s="245">
        <f>S144*H144</f>
        <v>0</v>
      </c>
      <c r="U144" s="39"/>
      <c r="V144" s="39"/>
      <c r="W144" s="39"/>
      <c r="X144" s="39"/>
      <c r="Y144" s="39"/>
      <c r="Z144" s="39"/>
      <c r="AA144" s="39"/>
      <c r="AB144" s="39"/>
      <c r="AC144" s="39"/>
      <c r="AD144" s="39"/>
      <c r="AE144" s="39"/>
      <c r="AR144" s="246" t="s">
        <v>282</v>
      </c>
      <c r="AT144" s="246" t="s">
        <v>145</v>
      </c>
      <c r="AU144" s="246" t="s">
        <v>87</v>
      </c>
      <c r="AY144" s="18" t="s">
        <v>143</v>
      </c>
      <c r="BE144" s="247">
        <f>IF(N144="základní",J144,0)</f>
        <v>0</v>
      </c>
      <c r="BF144" s="247">
        <f>IF(N144="snížená",J144,0)</f>
        <v>0</v>
      </c>
      <c r="BG144" s="247">
        <f>IF(N144="zákl. přenesená",J144,0)</f>
        <v>0</v>
      </c>
      <c r="BH144" s="247">
        <f>IF(N144="sníž. přenesená",J144,0)</f>
        <v>0</v>
      </c>
      <c r="BI144" s="247">
        <f>IF(N144="nulová",J144,0)</f>
        <v>0</v>
      </c>
      <c r="BJ144" s="18" t="s">
        <v>85</v>
      </c>
      <c r="BK144" s="247">
        <f>ROUND(I144*H144,2)</f>
        <v>0</v>
      </c>
      <c r="BL144" s="18" t="s">
        <v>282</v>
      </c>
      <c r="BM144" s="246" t="s">
        <v>1472</v>
      </c>
    </row>
    <row r="145" s="2" customFormat="1" ht="16.5" customHeight="1">
      <c r="A145" s="39"/>
      <c r="B145" s="40"/>
      <c r="C145" s="295" t="s">
        <v>241</v>
      </c>
      <c r="D145" s="295" t="s">
        <v>300</v>
      </c>
      <c r="E145" s="296" t="s">
        <v>1473</v>
      </c>
      <c r="F145" s="297" t="s">
        <v>1474</v>
      </c>
      <c r="G145" s="298" t="s">
        <v>206</v>
      </c>
      <c r="H145" s="299">
        <v>80</v>
      </c>
      <c r="I145" s="300"/>
      <c r="J145" s="299">
        <f>ROUND(I145*H145,2)</f>
        <v>0</v>
      </c>
      <c r="K145" s="297" t="s">
        <v>149</v>
      </c>
      <c r="L145" s="301"/>
      <c r="M145" s="302" t="s">
        <v>1</v>
      </c>
      <c r="N145" s="303" t="s">
        <v>42</v>
      </c>
      <c r="O145" s="92"/>
      <c r="P145" s="244">
        <f>O145*H145</f>
        <v>0</v>
      </c>
      <c r="Q145" s="244">
        <v>0.00010000000000000001</v>
      </c>
      <c r="R145" s="244">
        <f>Q145*H145</f>
        <v>0.0080000000000000002</v>
      </c>
      <c r="S145" s="244">
        <v>0</v>
      </c>
      <c r="T145" s="245">
        <f>S145*H145</f>
        <v>0</v>
      </c>
      <c r="U145" s="39"/>
      <c r="V145" s="39"/>
      <c r="W145" s="39"/>
      <c r="X145" s="39"/>
      <c r="Y145" s="39"/>
      <c r="Z145" s="39"/>
      <c r="AA145" s="39"/>
      <c r="AB145" s="39"/>
      <c r="AC145" s="39"/>
      <c r="AD145" s="39"/>
      <c r="AE145" s="39"/>
      <c r="AR145" s="246" t="s">
        <v>367</v>
      </c>
      <c r="AT145" s="246" t="s">
        <v>300</v>
      </c>
      <c r="AU145" s="246" t="s">
        <v>87</v>
      </c>
      <c r="AY145" s="18" t="s">
        <v>143</v>
      </c>
      <c r="BE145" s="247">
        <f>IF(N145="základní",J145,0)</f>
        <v>0</v>
      </c>
      <c r="BF145" s="247">
        <f>IF(N145="snížená",J145,0)</f>
        <v>0</v>
      </c>
      <c r="BG145" s="247">
        <f>IF(N145="zákl. přenesená",J145,0)</f>
        <v>0</v>
      </c>
      <c r="BH145" s="247">
        <f>IF(N145="sníž. přenesená",J145,0)</f>
        <v>0</v>
      </c>
      <c r="BI145" s="247">
        <f>IF(N145="nulová",J145,0)</f>
        <v>0</v>
      </c>
      <c r="BJ145" s="18" t="s">
        <v>85</v>
      </c>
      <c r="BK145" s="247">
        <f>ROUND(I145*H145,2)</f>
        <v>0</v>
      </c>
      <c r="BL145" s="18" t="s">
        <v>282</v>
      </c>
      <c r="BM145" s="246" t="s">
        <v>1475</v>
      </c>
    </row>
    <row r="146" s="2" customFormat="1" ht="36" customHeight="1">
      <c r="A146" s="39"/>
      <c r="B146" s="40"/>
      <c r="C146" s="236" t="s">
        <v>248</v>
      </c>
      <c r="D146" s="236" t="s">
        <v>145</v>
      </c>
      <c r="E146" s="237" t="s">
        <v>1476</v>
      </c>
      <c r="F146" s="238" t="s">
        <v>1477</v>
      </c>
      <c r="G146" s="239" t="s">
        <v>206</v>
      </c>
      <c r="H146" s="240">
        <v>60</v>
      </c>
      <c r="I146" s="241"/>
      <c r="J146" s="240">
        <f>ROUND(I146*H146,2)</f>
        <v>0</v>
      </c>
      <c r="K146" s="238" t="s">
        <v>149</v>
      </c>
      <c r="L146" s="45"/>
      <c r="M146" s="242" t="s">
        <v>1</v>
      </c>
      <c r="N146" s="243" t="s">
        <v>42</v>
      </c>
      <c r="O146" s="92"/>
      <c r="P146" s="244">
        <f>O146*H146</f>
        <v>0</v>
      </c>
      <c r="Q146" s="244">
        <v>0</v>
      </c>
      <c r="R146" s="244">
        <f>Q146*H146</f>
        <v>0</v>
      </c>
      <c r="S146" s="244">
        <v>0</v>
      </c>
      <c r="T146" s="245">
        <f>S146*H146</f>
        <v>0</v>
      </c>
      <c r="U146" s="39"/>
      <c r="V146" s="39"/>
      <c r="W146" s="39"/>
      <c r="X146" s="39"/>
      <c r="Y146" s="39"/>
      <c r="Z146" s="39"/>
      <c r="AA146" s="39"/>
      <c r="AB146" s="39"/>
      <c r="AC146" s="39"/>
      <c r="AD146" s="39"/>
      <c r="AE146" s="39"/>
      <c r="AR146" s="246" t="s">
        <v>282</v>
      </c>
      <c r="AT146" s="246" t="s">
        <v>145</v>
      </c>
      <c r="AU146" s="246" t="s">
        <v>87</v>
      </c>
      <c r="AY146" s="18" t="s">
        <v>143</v>
      </c>
      <c r="BE146" s="247">
        <f>IF(N146="základní",J146,0)</f>
        <v>0</v>
      </c>
      <c r="BF146" s="247">
        <f>IF(N146="snížená",J146,0)</f>
        <v>0</v>
      </c>
      <c r="BG146" s="247">
        <f>IF(N146="zákl. přenesená",J146,0)</f>
        <v>0</v>
      </c>
      <c r="BH146" s="247">
        <f>IF(N146="sníž. přenesená",J146,0)</f>
        <v>0</v>
      </c>
      <c r="BI146" s="247">
        <f>IF(N146="nulová",J146,0)</f>
        <v>0</v>
      </c>
      <c r="BJ146" s="18" t="s">
        <v>85</v>
      </c>
      <c r="BK146" s="247">
        <f>ROUND(I146*H146,2)</f>
        <v>0</v>
      </c>
      <c r="BL146" s="18" t="s">
        <v>282</v>
      </c>
      <c r="BM146" s="246" t="s">
        <v>1478</v>
      </c>
    </row>
    <row r="147" s="2" customFormat="1" ht="16.5" customHeight="1">
      <c r="A147" s="39"/>
      <c r="B147" s="40"/>
      <c r="C147" s="295" t="s">
        <v>267</v>
      </c>
      <c r="D147" s="295" t="s">
        <v>300</v>
      </c>
      <c r="E147" s="296" t="s">
        <v>1479</v>
      </c>
      <c r="F147" s="297" t="s">
        <v>1480</v>
      </c>
      <c r="G147" s="298" t="s">
        <v>206</v>
      </c>
      <c r="H147" s="299">
        <v>60</v>
      </c>
      <c r="I147" s="300"/>
      <c r="J147" s="299">
        <f>ROUND(I147*H147,2)</f>
        <v>0</v>
      </c>
      <c r="K147" s="297" t="s">
        <v>149</v>
      </c>
      <c r="L147" s="301"/>
      <c r="M147" s="302" t="s">
        <v>1</v>
      </c>
      <c r="N147" s="303" t="s">
        <v>42</v>
      </c>
      <c r="O147" s="92"/>
      <c r="P147" s="244">
        <f>O147*H147</f>
        <v>0</v>
      </c>
      <c r="Q147" s="244">
        <v>0.00059999999999999995</v>
      </c>
      <c r="R147" s="244">
        <f>Q147*H147</f>
        <v>0.035999999999999997</v>
      </c>
      <c r="S147" s="244">
        <v>0</v>
      </c>
      <c r="T147" s="245">
        <f>S147*H147</f>
        <v>0</v>
      </c>
      <c r="U147" s="39"/>
      <c r="V147" s="39"/>
      <c r="W147" s="39"/>
      <c r="X147" s="39"/>
      <c r="Y147" s="39"/>
      <c r="Z147" s="39"/>
      <c r="AA147" s="39"/>
      <c r="AB147" s="39"/>
      <c r="AC147" s="39"/>
      <c r="AD147" s="39"/>
      <c r="AE147" s="39"/>
      <c r="AR147" s="246" t="s">
        <v>367</v>
      </c>
      <c r="AT147" s="246" t="s">
        <v>300</v>
      </c>
      <c r="AU147" s="246" t="s">
        <v>87</v>
      </c>
      <c r="AY147" s="18" t="s">
        <v>143</v>
      </c>
      <c r="BE147" s="247">
        <f>IF(N147="základní",J147,0)</f>
        <v>0</v>
      </c>
      <c r="BF147" s="247">
        <f>IF(N147="snížená",J147,0)</f>
        <v>0</v>
      </c>
      <c r="BG147" s="247">
        <f>IF(N147="zákl. přenesená",J147,0)</f>
        <v>0</v>
      </c>
      <c r="BH147" s="247">
        <f>IF(N147="sníž. přenesená",J147,0)</f>
        <v>0</v>
      </c>
      <c r="BI147" s="247">
        <f>IF(N147="nulová",J147,0)</f>
        <v>0</v>
      </c>
      <c r="BJ147" s="18" t="s">
        <v>85</v>
      </c>
      <c r="BK147" s="247">
        <f>ROUND(I147*H147,2)</f>
        <v>0</v>
      </c>
      <c r="BL147" s="18" t="s">
        <v>282</v>
      </c>
      <c r="BM147" s="246" t="s">
        <v>1481</v>
      </c>
    </row>
    <row r="148" s="2" customFormat="1" ht="48" customHeight="1">
      <c r="A148" s="39"/>
      <c r="B148" s="40"/>
      <c r="C148" s="236" t="s">
        <v>8</v>
      </c>
      <c r="D148" s="236" t="s">
        <v>145</v>
      </c>
      <c r="E148" s="237" t="s">
        <v>1482</v>
      </c>
      <c r="F148" s="238" t="s">
        <v>1483</v>
      </c>
      <c r="G148" s="239" t="s">
        <v>171</v>
      </c>
      <c r="H148" s="240">
        <v>38</v>
      </c>
      <c r="I148" s="241"/>
      <c r="J148" s="240">
        <f>ROUND(I148*H148,2)</f>
        <v>0</v>
      </c>
      <c r="K148" s="238" t="s">
        <v>149</v>
      </c>
      <c r="L148" s="45"/>
      <c r="M148" s="242" t="s">
        <v>1</v>
      </c>
      <c r="N148" s="243" t="s">
        <v>42</v>
      </c>
      <c r="O148" s="92"/>
      <c r="P148" s="244">
        <f>O148*H148</f>
        <v>0</v>
      </c>
      <c r="Q148" s="244">
        <v>0</v>
      </c>
      <c r="R148" s="244">
        <f>Q148*H148</f>
        <v>0</v>
      </c>
      <c r="S148" s="244">
        <v>0</v>
      </c>
      <c r="T148" s="245">
        <f>S148*H148</f>
        <v>0</v>
      </c>
      <c r="U148" s="39"/>
      <c r="V148" s="39"/>
      <c r="W148" s="39"/>
      <c r="X148" s="39"/>
      <c r="Y148" s="39"/>
      <c r="Z148" s="39"/>
      <c r="AA148" s="39"/>
      <c r="AB148" s="39"/>
      <c r="AC148" s="39"/>
      <c r="AD148" s="39"/>
      <c r="AE148" s="39"/>
      <c r="AR148" s="246" t="s">
        <v>282</v>
      </c>
      <c r="AT148" s="246" t="s">
        <v>145</v>
      </c>
      <c r="AU148" s="246" t="s">
        <v>87</v>
      </c>
      <c r="AY148" s="18" t="s">
        <v>143</v>
      </c>
      <c r="BE148" s="247">
        <f>IF(N148="základní",J148,0)</f>
        <v>0</v>
      </c>
      <c r="BF148" s="247">
        <f>IF(N148="snížená",J148,0)</f>
        <v>0</v>
      </c>
      <c r="BG148" s="247">
        <f>IF(N148="zákl. přenesená",J148,0)</f>
        <v>0</v>
      </c>
      <c r="BH148" s="247">
        <f>IF(N148="sníž. přenesená",J148,0)</f>
        <v>0</v>
      </c>
      <c r="BI148" s="247">
        <f>IF(N148="nulová",J148,0)</f>
        <v>0</v>
      </c>
      <c r="BJ148" s="18" t="s">
        <v>85</v>
      </c>
      <c r="BK148" s="247">
        <f>ROUND(I148*H148,2)</f>
        <v>0</v>
      </c>
      <c r="BL148" s="18" t="s">
        <v>282</v>
      </c>
      <c r="BM148" s="246" t="s">
        <v>1484</v>
      </c>
    </row>
    <row r="149" s="14" customFormat="1">
      <c r="A149" s="14"/>
      <c r="B149" s="262"/>
      <c r="C149" s="263"/>
      <c r="D149" s="248" t="s">
        <v>154</v>
      </c>
      <c r="E149" s="264" t="s">
        <v>1</v>
      </c>
      <c r="F149" s="265" t="s">
        <v>1485</v>
      </c>
      <c r="G149" s="263"/>
      <c r="H149" s="266">
        <v>38</v>
      </c>
      <c r="I149" s="267"/>
      <c r="J149" s="263"/>
      <c r="K149" s="263"/>
      <c r="L149" s="268"/>
      <c r="M149" s="269"/>
      <c r="N149" s="270"/>
      <c r="O149" s="270"/>
      <c r="P149" s="270"/>
      <c r="Q149" s="270"/>
      <c r="R149" s="270"/>
      <c r="S149" s="270"/>
      <c r="T149" s="271"/>
      <c r="U149" s="14"/>
      <c r="V149" s="14"/>
      <c r="W149" s="14"/>
      <c r="X149" s="14"/>
      <c r="Y149" s="14"/>
      <c r="Z149" s="14"/>
      <c r="AA149" s="14"/>
      <c r="AB149" s="14"/>
      <c r="AC149" s="14"/>
      <c r="AD149" s="14"/>
      <c r="AE149" s="14"/>
      <c r="AT149" s="272" t="s">
        <v>154</v>
      </c>
      <c r="AU149" s="272" t="s">
        <v>87</v>
      </c>
      <c r="AV149" s="14" t="s">
        <v>87</v>
      </c>
      <c r="AW149" s="14" t="s">
        <v>32</v>
      </c>
      <c r="AX149" s="14" t="s">
        <v>85</v>
      </c>
      <c r="AY149" s="272" t="s">
        <v>143</v>
      </c>
    </row>
    <row r="150" s="2" customFormat="1" ht="16.5" customHeight="1">
      <c r="A150" s="39"/>
      <c r="B150" s="40"/>
      <c r="C150" s="295" t="s">
        <v>282</v>
      </c>
      <c r="D150" s="295" t="s">
        <v>300</v>
      </c>
      <c r="E150" s="296" t="s">
        <v>1486</v>
      </c>
      <c r="F150" s="297" t="s">
        <v>1487</v>
      </c>
      <c r="G150" s="298" t="s">
        <v>171</v>
      </c>
      <c r="H150" s="299">
        <v>36</v>
      </c>
      <c r="I150" s="300"/>
      <c r="J150" s="299">
        <f>ROUND(I150*H150,2)</f>
        <v>0</v>
      </c>
      <c r="K150" s="297" t="s">
        <v>433</v>
      </c>
      <c r="L150" s="301"/>
      <c r="M150" s="302" t="s">
        <v>1</v>
      </c>
      <c r="N150" s="303" t="s">
        <v>42</v>
      </c>
      <c r="O150" s="92"/>
      <c r="P150" s="244">
        <f>O150*H150</f>
        <v>0</v>
      </c>
      <c r="Q150" s="244">
        <v>0</v>
      </c>
      <c r="R150" s="244">
        <f>Q150*H150</f>
        <v>0</v>
      </c>
      <c r="S150" s="244">
        <v>0</v>
      </c>
      <c r="T150" s="245">
        <f>S150*H150</f>
        <v>0</v>
      </c>
      <c r="U150" s="39"/>
      <c r="V150" s="39"/>
      <c r="W150" s="39"/>
      <c r="X150" s="39"/>
      <c r="Y150" s="39"/>
      <c r="Z150" s="39"/>
      <c r="AA150" s="39"/>
      <c r="AB150" s="39"/>
      <c r="AC150" s="39"/>
      <c r="AD150" s="39"/>
      <c r="AE150" s="39"/>
      <c r="AR150" s="246" t="s">
        <v>367</v>
      </c>
      <c r="AT150" s="246" t="s">
        <v>300</v>
      </c>
      <c r="AU150" s="246" t="s">
        <v>87</v>
      </c>
      <c r="AY150" s="18" t="s">
        <v>143</v>
      </c>
      <c r="BE150" s="247">
        <f>IF(N150="základní",J150,0)</f>
        <v>0</v>
      </c>
      <c r="BF150" s="247">
        <f>IF(N150="snížená",J150,0)</f>
        <v>0</v>
      </c>
      <c r="BG150" s="247">
        <f>IF(N150="zákl. přenesená",J150,0)</f>
        <v>0</v>
      </c>
      <c r="BH150" s="247">
        <f>IF(N150="sníž. přenesená",J150,0)</f>
        <v>0</v>
      </c>
      <c r="BI150" s="247">
        <f>IF(N150="nulová",J150,0)</f>
        <v>0</v>
      </c>
      <c r="BJ150" s="18" t="s">
        <v>85</v>
      </c>
      <c r="BK150" s="247">
        <f>ROUND(I150*H150,2)</f>
        <v>0</v>
      </c>
      <c r="BL150" s="18" t="s">
        <v>282</v>
      </c>
      <c r="BM150" s="246" t="s">
        <v>1488</v>
      </c>
    </row>
    <row r="151" s="2" customFormat="1" ht="16.5" customHeight="1">
      <c r="A151" s="39"/>
      <c r="B151" s="40"/>
      <c r="C151" s="295" t="s">
        <v>288</v>
      </c>
      <c r="D151" s="295" t="s">
        <v>300</v>
      </c>
      <c r="E151" s="296" t="s">
        <v>1489</v>
      </c>
      <c r="F151" s="297" t="s">
        <v>1490</v>
      </c>
      <c r="G151" s="298" t="s">
        <v>171</v>
      </c>
      <c r="H151" s="299">
        <v>2</v>
      </c>
      <c r="I151" s="300"/>
      <c r="J151" s="299">
        <f>ROUND(I151*H151,2)</f>
        <v>0</v>
      </c>
      <c r="K151" s="297" t="s">
        <v>433</v>
      </c>
      <c r="L151" s="301"/>
      <c r="M151" s="302" t="s">
        <v>1</v>
      </c>
      <c r="N151" s="303" t="s">
        <v>42</v>
      </c>
      <c r="O151" s="92"/>
      <c r="P151" s="244">
        <f>O151*H151</f>
        <v>0</v>
      </c>
      <c r="Q151" s="244">
        <v>0.001</v>
      </c>
      <c r="R151" s="244">
        <f>Q151*H151</f>
        <v>0.002</v>
      </c>
      <c r="S151" s="244">
        <v>0</v>
      </c>
      <c r="T151" s="245">
        <f>S151*H151</f>
        <v>0</v>
      </c>
      <c r="U151" s="39"/>
      <c r="V151" s="39"/>
      <c r="W151" s="39"/>
      <c r="X151" s="39"/>
      <c r="Y151" s="39"/>
      <c r="Z151" s="39"/>
      <c r="AA151" s="39"/>
      <c r="AB151" s="39"/>
      <c r="AC151" s="39"/>
      <c r="AD151" s="39"/>
      <c r="AE151" s="39"/>
      <c r="AR151" s="246" t="s">
        <v>367</v>
      </c>
      <c r="AT151" s="246" t="s">
        <v>300</v>
      </c>
      <c r="AU151" s="246" t="s">
        <v>87</v>
      </c>
      <c r="AY151" s="18" t="s">
        <v>143</v>
      </c>
      <c r="BE151" s="247">
        <f>IF(N151="základní",J151,0)</f>
        <v>0</v>
      </c>
      <c r="BF151" s="247">
        <f>IF(N151="snížená",J151,0)</f>
        <v>0</v>
      </c>
      <c r="BG151" s="247">
        <f>IF(N151="zákl. přenesená",J151,0)</f>
        <v>0</v>
      </c>
      <c r="BH151" s="247">
        <f>IF(N151="sníž. přenesená",J151,0)</f>
        <v>0</v>
      </c>
      <c r="BI151" s="247">
        <f>IF(N151="nulová",J151,0)</f>
        <v>0</v>
      </c>
      <c r="BJ151" s="18" t="s">
        <v>85</v>
      </c>
      <c r="BK151" s="247">
        <f>ROUND(I151*H151,2)</f>
        <v>0</v>
      </c>
      <c r="BL151" s="18" t="s">
        <v>282</v>
      </c>
      <c r="BM151" s="246" t="s">
        <v>1491</v>
      </c>
    </row>
    <row r="152" s="2" customFormat="1" ht="36" customHeight="1">
      <c r="A152" s="39"/>
      <c r="B152" s="40"/>
      <c r="C152" s="236" t="s">
        <v>294</v>
      </c>
      <c r="D152" s="236" t="s">
        <v>145</v>
      </c>
      <c r="E152" s="237" t="s">
        <v>1492</v>
      </c>
      <c r="F152" s="238" t="s">
        <v>1493</v>
      </c>
      <c r="G152" s="239" t="s">
        <v>206</v>
      </c>
      <c r="H152" s="240">
        <v>120</v>
      </c>
      <c r="I152" s="241"/>
      <c r="J152" s="240">
        <f>ROUND(I152*H152,2)</f>
        <v>0</v>
      </c>
      <c r="K152" s="238" t="s">
        <v>149</v>
      </c>
      <c r="L152" s="45"/>
      <c r="M152" s="242" t="s">
        <v>1</v>
      </c>
      <c r="N152" s="243" t="s">
        <v>42</v>
      </c>
      <c r="O152" s="92"/>
      <c r="P152" s="244">
        <f>O152*H152</f>
        <v>0</v>
      </c>
      <c r="Q152" s="244">
        <v>0</v>
      </c>
      <c r="R152" s="244">
        <f>Q152*H152</f>
        <v>0</v>
      </c>
      <c r="S152" s="244">
        <v>0</v>
      </c>
      <c r="T152" s="245">
        <f>S152*H152</f>
        <v>0</v>
      </c>
      <c r="U152" s="39"/>
      <c r="V152" s="39"/>
      <c r="W152" s="39"/>
      <c r="X152" s="39"/>
      <c r="Y152" s="39"/>
      <c r="Z152" s="39"/>
      <c r="AA152" s="39"/>
      <c r="AB152" s="39"/>
      <c r="AC152" s="39"/>
      <c r="AD152" s="39"/>
      <c r="AE152" s="39"/>
      <c r="AR152" s="246" t="s">
        <v>282</v>
      </c>
      <c r="AT152" s="246" t="s">
        <v>145</v>
      </c>
      <c r="AU152" s="246" t="s">
        <v>87</v>
      </c>
      <c r="AY152" s="18" t="s">
        <v>143</v>
      </c>
      <c r="BE152" s="247">
        <f>IF(N152="základní",J152,0)</f>
        <v>0</v>
      </c>
      <c r="BF152" s="247">
        <f>IF(N152="snížená",J152,0)</f>
        <v>0</v>
      </c>
      <c r="BG152" s="247">
        <f>IF(N152="zákl. přenesená",J152,0)</f>
        <v>0</v>
      </c>
      <c r="BH152" s="247">
        <f>IF(N152="sníž. přenesená",J152,0)</f>
        <v>0</v>
      </c>
      <c r="BI152" s="247">
        <f>IF(N152="nulová",J152,0)</f>
        <v>0</v>
      </c>
      <c r="BJ152" s="18" t="s">
        <v>85</v>
      </c>
      <c r="BK152" s="247">
        <f>ROUND(I152*H152,2)</f>
        <v>0</v>
      </c>
      <c r="BL152" s="18" t="s">
        <v>282</v>
      </c>
      <c r="BM152" s="246" t="s">
        <v>1494</v>
      </c>
    </row>
    <row r="153" s="2" customFormat="1" ht="16.5" customHeight="1">
      <c r="A153" s="39"/>
      <c r="B153" s="40"/>
      <c r="C153" s="295" t="s">
        <v>299</v>
      </c>
      <c r="D153" s="295" t="s">
        <v>300</v>
      </c>
      <c r="E153" s="296" t="s">
        <v>1495</v>
      </c>
      <c r="F153" s="297" t="s">
        <v>1496</v>
      </c>
      <c r="G153" s="298" t="s">
        <v>206</v>
      </c>
      <c r="H153" s="299">
        <v>120</v>
      </c>
      <c r="I153" s="300"/>
      <c r="J153" s="299">
        <f>ROUND(I153*H153,2)</f>
        <v>0</v>
      </c>
      <c r="K153" s="297" t="s">
        <v>149</v>
      </c>
      <c r="L153" s="301"/>
      <c r="M153" s="302" t="s">
        <v>1</v>
      </c>
      <c r="N153" s="303" t="s">
        <v>42</v>
      </c>
      <c r="O153" s="92"/>
      <c r="P153" s="244">
        <f>O153*H153</f>
        <v>0</v>
      </c>
      <c r="Q153" s="244">
        <v>6.9999999999999994E-05</v>
      </c>
      <c r="R153" s="244">
        <f>Q153*H153</f>
        <v>0.0083999999999999995</v>
      </c>
      <c r="S153" s="244">
        <v>0</v>
      </c>
      <c r="T153" s="245">
        <f>S153*H153</f>
        <v>0</v>
      </c>
      <c r="U153" s="39"/>
      <c r="V153" s="39"/>
      <c r="W153" s="39"/>
      <c r="X153" s="39"/>
      <c r="Y153" s="39"/>
      <c r="Z153" s="39"/>
      <c r="AA153" s="39"/>
      <c r="AB153" s="39"/>
      <c r="AC153" s="39"/>
      <c r="AD153" s="39"/>
      <c r="AE153" s="39"/>
      <c r="AR153" s="246" t="s">
        <v>367</v>
      </c>
      <c r="AT153" s="246" t="s">
        <v>300</v>
      </c>
      <c r="AU153" s="246" t="s">
        <v>87</v>
      </c>
      <c r="AY153" s="18" t="s">
        <v>143</v>
      </c>
      <c r="BE153" s="247">
        <f>IF(N153="základní",J153,0)</f>
        <v>0</v>
      </c>
      <c r="BF153" s="247">
        <f>IF(N153="snížená",J153,0)</f>
        <v>0</v>
      </c>
      <c r="BG153" s="247">
        <f>IF(N153="zákl. přenesená",J153,0)</f>
        <v>0</v>
      </c>
      <c r="BH153" s="247">
        <f>IF(N153="sníž. přenesená",J153,0)</f>
        <v>0</v>
      </c>
      <c r="BI153" s="247">
        <f>IF(N153="nulová",J153,0)</f>
        <v>0</v>
      </c>
      <c r="BJ153" s="18" t="s">
        <v>85</v>
      </c>
      <c r="BK153" s="247">
        <f>ROUND(I153*H153,2)</f>
        <v>0</v>
      </c>
      <c r="BL153" s="18" t="s">
        <v>282</v>
      </c>
      <c r="BM153" s="246" t="s">
        <v>1497</v>
      </c>
    </row>
    <row r="154" s="2" customFormat="1" ht="36" customHeight="1">
      <c r="A154" s="39"/>
      <c r="B154" s="40"/>
      <c r="C154" s="236" t="s">
        <v>304</v>
      </c>
      <c r="D154" s="236" t="s">
        <v>145</v>
      </c>
      <c r="E154" s="237" t="s">
        <v>1498</v>
      </c>
      <c r="F154" s="238" t="s">
        <v>1499</v>
      </c>
      <c r="G154" s="239" t="s">
        <v>206</v>
      </c>
      <c r="H154" s="240">
        <v>60</v>
      </c>
      <c r="I154" s="241"/>
      <c r="J154" s="240">
        <f>ROUND(I154*H154,2)</f>
        <v>0</v>
      </c>
      <c r="K154" s="238" t="s">
        <v>149</v>
      </c>
      <c r="L154" s="45"/>
      <c r="M154" s="242" t="s">
        <v>1</v>
      </c>
      <c r="N154" s="243" t="s">
        <v>42</v>
      </c>
      <c r="O154" s="92"/>
      <c r="P154" s="244">
        <f>O154*H154</f>
        <v>0</v>
      </c>
      <c r="Q154" s="244">
        <v>0</v>
      </c>
      <c r="R154" s="244">
        <f>Q154*H154</f>
        <v>0</v>
      </c>
      <c r="S154" s="244">
        <v>0</v>
      </c>
      <c r="T154" s="245">
        <f>S154*H154</f>
        <v>0</v>
      </c>
      <c r="U154" s="39"/>
      <c r="V154" s="39"/>
      <c r="W154" s="39"/>
      <c r="X154" s="39"/>
      <c r="Y154" s="39"/>
      <c r="Z154" s="39"/>
      <c r="AA154" s="39"/>
      <c r="AB154" s="39"/>
      <c r="AC154" s="39"/>
      <c r="AD154" s="39"/>
      <c r="AE154" s="39"/>
      <c r="AR154" s="246" t="s">
        <v>282</v>
      </c>
      <c r="AT154" s="246" t="s">
        <v>145</v>
      </c>
      <c r="AU154" s="246" t="s">
        <v>87</v>
      </c>
      <c r="AY154" s="18" t="s">
        <v>143</v>
      </c>
      <c r="BE154" s="247">
        <f>IF(N154="základní",J154,0)</f>
        <v>0</v>
      </c>
      <c r="BF154" s="247">
        <f>IF(N154="snížená",J154,0)</f>
        <v>0</v>
      </c>
      <c r="BG154" s="247">
        <f>IF(N154="zákl. přenesená",J154,0)</f>
        <v>0</v>
      </c>
      <c r="BH154" s="247">
        <f>IF(N154="sníž. přenesená",J154,0)</f>
        <v>0</v>
      </c>
      <c r="BI154" s="247">
        <f>IF(N154="nulová",J154,0)</f>
        <v>0</v>
      </c>
      <c r="BJ154" s="18" t="s">
        <v>85</v>
      </c>
      <c r="BK154" s="247">
        <f>ROUND(I154*H154,2)</f>
        <v>0</v>
      </c>
      <c r="BL154" s="18" t="s">
        <v>282</v>
      </c>
      <c r="BM154" s="246" t="s">
        <v>1500</v>
      </c>
    </row>
    <row r="155" s="2" customFormat="1" ht="16.5" customHeight="1">
      <c r="A155" s="39"/>
      <c r="B155" s="40"/>
      <c r="C155" s="295" t="s">
        <v>7</v>
      </c>
      <c r="D155" s="295" t="s">
        <v>300</v>
      </c>
      <c r="E155" s="296" t="s">
        <v>1501</v>
      </c>
      <c r="F155" s="297" t="s">
        <v>1502</v>
      </c>
      <c r="G155" s="298" t="s">
        <v>206</v>
      </c>
      <c r="H155" s="299">
        <v>60</v>
      </c>
      <c r="I155" s="300"/>
      <c r="J155" s="299">
        <f>ROUND(I155*H155,2)</f>
        <v>0</v>
      </c>
      <c r="K155" s="297" t="s">
        <v>149</v>
      </c>
      <c r="L155" s="301"/>
      <c r="M155" s="302" t="s">
        <v>1</v>
      </c>
      <c r="N155" s="303" t="s">
        <v>42</v>
      </c>
      <c r="O155" s="92"/>
      <c r="P155" s="244">
        <f>O155*H155</f>
        <v>0</v>
      </c>
      <c r="Q155" s="244">
        <v>0.00018000000000000001</v>
      </c>
      <c r="R155" s="244">
        <f>Q155*H155</f>
        <v>0.010800000000000001</v>
      </c>
      <c r="S155" s="244">
        <v>0</v>
      </c>
      <c r="T155" s="245">
        <f>S155*H155</f>
        <v>0</v>
      </c>
      <c r="U155" s="39"/>
      <c r="V155" s="39"/>
      <c r="W155" s="39"/>
      <c r="X155" s="39"/>
      <c r="Y155" s="39"/>
      <c r="Z155" s="39"/>
      <c r="AA155" s="39"/>
      <c r="AB155" s="39"/>
      <c r="AC155" s="39"/>
      <c r="AD155" s="39"/>
      <c r="AE155" s="39"/>
      <c r="AR155" s="246" t="s">
        <v>367</v>
      </c>
      <c r="AT155" s="246" t="s">
        <v>300</v>
      </c>
      <c r="AU155" s="246" t="s">
        <v>87</v>
      </c>
      <c r="AY155" s="18" t="s">
        <v>143</v>
      </c>
      <c r="BE155" s="247">
        <f>IF(N155="základní",J155,0)</f>
        <v>0</v>
      </c>
      <c r="BF155" s="247">
        <f>IF(N155="snížená",J155,0)</f>
        <v>0</v>
      </c>
      <c r="BG155" s="247">
        <f>IF(N155="zákl. přenesená",J155,0)</f>
        <v>0</v>
      </c>
      <c r="BH155" s="247">
        <f>IF(N155="sníž. přenesená",J155,0)</f>
        <v>0</v>
      </c>
      <c r="BI155" s="247">
        <f>IF(N155="nulová",J155,0)</f>
        <v>0</v>
      </c>
      <c r="BJ155" s="18" t="s">
        <v>85</v>
      </c>
      <c r="BK155" s="247">
        <f>ROUND(I155*H155,2)</f>
        <v>0</v>
      </c>
      <c r="BL155" s="18" t="s">
        <v>282</v>
      </c>
      <c r="BM155" s="246" t="s">
        <v>1503</v>
      </c>
    </row>
    <row r="156" s="2" customFormat="1" ht="36" customHeight="1">
      <c r="A156" s="39"/>
      <c r="B156" s="40"/>
      <c r="C156" s="236" t="s">
        <v>311</v>
      </c>
      <c r="D156" s="236" t="s">
        <v>145</v>
      </c>
      <c r="E156" s="237" t="s">
        <v>1504</v>
      </c>
      <c r="F156" s="238" t="s">
        <v>1505</v>
      </c>
      <c r="G156" s="239" t="s">
        <v>206</v>
      </c>
      <c r="H156" s="240">
        <v>545</v>
      </c>
      <c r="I156" s="241"/>
      <c r="J156" s="240">
        <f>ROUND(I156*H156,2)</f>
        <v>0</v>
      </c>
      <c r="K156" s="238" t="s">
        <v>149</v>
      </c>
      <c r="L156" s="45"/>
      <c r="M156" s="242" t="s">
        <v>1</v>
      </c>
      <c r="N156" s="243" t="s">
        <v>42</v>
      </c>
      <c r="O156" s="92"/>
      <c r="P156" s="244">
        <f>O156*H156</f>
        <v>0</v>
      </c>
      <c r="Q156" s="244">
        <v>0</v>
      </c>
      <c r="R156" s="244">
        <f>Q156*H156</f>
        <v>0</v>
      </c>
      <c r="S156" s="244">
        <v>0</v>
      </c>
      <c r="T156" s="245">
        <f>S156*H156</f>
        <v>0</v>
      </c>
      <c r="U156" s="39"/>
      <c r="V156" s="39"/>
      <c r="W156" s="39"/>
      <c r="X156" s="39"/>
      <c r="Y156" s="39"/>
      <c r="Z156" s="39"/>
      <c r="AA156" s="39"/>
      <c r="AB156" s="39"/>
      <c r="AC156" s="39"/>
      <c r="AD156" s="39"/>
      <c r="AE156" s="39"/>
      <c r="AR156" s="246" t="s">
        <v>282</v>
      </c>
      <c r="AT156" s="246" t="s">
        <v>145</v>
      </c>
      <c r="AU156" s="246" t="s">
        <v>87</v>
      </c>
      <c r="AY156" s="18" t="s">
        <v>143</v>
      </c>
      <c r="BE156" s="247">
        <f>IF(N156="základní",J156,0)</f>
        <v>0</v>
      </c>
      <c r="BF156" s="247">
        <f>IF(N156="snížená",J156,0)</f>
        <v>0</v>
      </c>
      <c r="BG156" s="247">
        <f>IF(N156="zákl. přenesená",J156,0)</f>
        <v>0</v>
      </c>
      <c r="BH156" s="247">
        <f>IF(N156="sníž. přenesená",J156,0)</f>
        <v>0</v>
      </c>
      <c r="BI156" s="247">
        <f>IF(N156="nulová",J156,0)</f>
        <v>0</v>
      </c>
      <c r="BJ156" s="18" t="s">
        <v>85</v>
      </c>
      <c r="BK156" s="247">
        <f>ROUND(I156*H156,2)</f>
        <v>0</v>
      </c>
      <c r="BL156" s="18" t="s">
        <v>282</v>
      </c>
      <c r="BM156" s="246" t="s">
        <v>1506</v>
      </c>
    </row>
    <row r="157" s="14" customFormat="1">
      <c r="A157" s="14"/>
      <c r="B157" s="262"/>
      <c r="C157" s="263"/>
      <c r="D157" s="248" t="s">
        <v>154</v>
      </c>
      <c r="E157" s="264" t="s">
        <v>1</v>
      </c>
      <c r="F157" s="265" t="s">
        <v>1507</v>
      </c>
      <c r="G157" s="263"/>
      <c r="H157" s="266">
        <v>545</v>
      </c>
      <c r="I157" s="267"/>
      <c r="J157" s="263"/>
      <c r="K157" s="263"/>
      <c r="L157" s="268"/>
      <c r="M157" s="269"/>
      <c r="N157" s="270"/>
      <c r="O157" s="270"/>
      <c r="P157" s="270"/>
      <c r="Q157" s="270"/>
      <c r="R157" s="270"/>
      <c r="S157" s="270"/>
      <c r="T157" s="271"/>
      <c r="U157" s="14"/>
      <c r="V157" s="14"/>
      <c r="W157" s="14"/>
      <c r="X157" s="14"/>
      <c r="Y157" s="14"/>
      <c r="Z157" s="14"/>
      <c r="AA157" s="14"/>
      <c r="AB157" s="14"/>
      <c r="AC157" s="14"/>
      <c r="AD157" s="14"/>
      <c r="AE157" s="14"/>
      <c r="AT157" s="272" t="s">
        <v>154</v>
      </c>
      <c r="AU157" s="272" t="s">
        <v>87</v>
      </c>
      <c r="AV157" s="14" t="s">
        <v>87</v>
      </c>
      <c r="AW157" s="14" t="s">
        <v>32</v>
      </c>
      <c r="AX157" s="14" t="s">
        <v>85</v>
      </c>
      <c r="AY157" s="272" t="s">
        <v>143</v>
      </c>
    </row>
    <row r="158" s="2" customFormat="1" ht="16.5" customHeight="1">
      <c r="A158" s="39"/>
      <c r="B158" s="40"/>
      <c r="C158" s="295" t="s">
        <v>315</v>
      </c>
      <c r="D158" s="295" t="s">
        <v>300</v>
      </c>
      <c r="E158" s="296" t="s">
        <v>1508</v>
      </c>
      <c r="F158" s="297" t="s">
        <v>1509</v>
      </c>
      <c r="G158" s="298" t="s">
        <v>206</v>
      </c>
      <c r="H158" s="299">
        <v>456</v>
      </c>
      <c r="I158" s="300"/>
      <c r="J158" s="299">
        <f>ROUND(I158*H158,2)</f>
        <v>0</v>
      </c>
      <c r="K158" s="297" t="s">
        <v>149</v>
      </c>
      <c r="L158" s="301"/>
      <c r="M158" s="302" t="s">
        <v>1</v>
      </c>
      <c r="N158" s="303" t="s">
        <v>42</v>
      </c>
      <c r="O158" s="92"/>
      <c r="P158" s="244">
        <f>O158*H158</f>
        <v>0</v>
      </c>
      <c r="Q158" s="244">
        <v>0.00012</v>
      </c>
      <c r="R158" s="244">
        <f>Q158*H158</f>
        <v>0.054720000000000005</v>
      </c>
      <c r="S158" s="244">
        <v>0</v>
      </c>
      <c r="T158" s="245">
        <f>S158*H158</f>
        <v>0</v>
      </c>
      <c r="U158" s="39"/>
      <c r="V158" s="39"/>
      <c r="W158" s="39"/>
      <c r="X158" s="39"/>
      <c r="Y158" s="39"/>
      <c r="Z158" s="39"/>
      <c r="AA158" s="39"/>
      <c r="AB158" s="39"/>
      <c r="AC158" s="39"/>
      <c r="AD158" s="39"/>
      <c r="AE158" s="39"/>
      <c r="AR158" s="246" t="s">
        <v>367</v>
      </c>
      <c r="AT158" s="246" t="s">
        <v>300</v>
      </c>
      <c r="AU158" s="246" t="s">
        <v>87</v>
      </c>
      <c r="AY158" s="18" t="s">
        <v>143</v>
      </c>
      <c r="BE158" s="247">
        <f>IF(N158="základní",J158,0)</f>
        <v>0</v>
      </c>
      <c r="BF158" s="247">
        <f>IF(N158="snížená",J158,0)</f>
        <v>0</v>
      </c>
      <c r="BG158" s="247">
        <f>IF(N158="zákl. přenesená",J158,0)</f>
        <v>0</v>
      </c>
      <c r="BH158" s="247">
        <f>IF(N158="sníž. přenesená",J158,0)</f>
        <v>0</v>
      </c>
      <c r="BI158" s="247">
        <f>IF(N158="nulová",J158,0)</f>
        <v>0</v>
      </c>
      <c r="BJ158" s="18" t="s">
        <v>85</v>
      </c>
      <c r="BK158" s="247">
        <f>ROUND(I158*H158,2)</f>
        <v>0</v>
      </c>
      <c r="BL158" s="18" t="s">
        <v>282</v>
      </c>
      <c r="BM158" s="246" t="s">
        <v>1510</v>
      </c>
    </row>
    <row r="159" s="14" customFormat="1">
      <c r="A159" s="14"/>
      <c r="B159" s="262"/>
      <c r="C159" s="263"/>
      <c r="D159" s="248" t="s">
        <v>154</v>
      </c>
      <c r="E159" s="263"/>
      <c r="F159" s="265" t="s">
        <v>1511</v>
      </c>
      <c r="G159" s="263"/>
      <c r="H159" s="266">
        <v>456</v>
      </c>
      <c r="I159" s="267"/>
      <c r="J159" s="263"/>
      <c r="K159" s="263"/>
      <c r="L159" s="268"/>
      <c r="M159" s="269"/>
      <c r="N159" s="270"/>
      <c r="O159" s="270"/>
      <c r="P159" s="270"/>
      <c r="Q159" s="270"/>
      <c r="R159" s="270"/>
      <c r="S159" s="270"/>
      <c r="T159" s="271"/>
      <c r="U159" s="14"/>
      <c r="V159" s="14"/>
      <c r="W159" s="14"/>
      <c r="X159" s="14"/>
      <c r="Y159" s="14"/>
      <c r="Z159" s="14"/>
      <c r="AA159" s="14"/>
      <c r="AB159" s="14"/>
      <c r="AC159" s="14"/>
      <c r="AD159" s="14"/>
      <c r="AE159" s="14"/>
      <c r="AT159" s="272" t="s">
        <v>154</v>
      </c>
      <c r="AU159" s="272" t="s">
        <v>87</v>
      </c>
      <c r="AV159" s="14" t="s">
        <v>87</v>
      </c>
      <c r="AW159" s="14" t="s">
        <v>4</v>
      </c>
      <c r="AX159" s="14" t="s">
        <v>85</v>
      </c>
      <c r="AY159" s="272" t="s">
        <v>143</v>
      </c>
    </row>
    <row r="160" s="2" customFormat="1" ht="16.5" customHeight="1">
      <c r="A160" s="39"/>
      <c r="B160" s="40"/>
      <c r="C160" s="295" t="s">
        <v>320</v>
      </c>
      <c r="D160" s="295" t="s">
        <v>300</v>
      </c>
      <c r="E160" s="296" t="s">
        <v>1512</v>
      </c>
      <c r="F160" s="297" t="s">
        <v>1513</v>
      </c>
      <c r="G160" s="298" t="s">
        <v>171</v>
      </c>
      <c r="H160" s="299">
        <v>45</v>
      </c>
      <c r="I160" s="300"/>
      <c r="J160" s="299">
        <f>ROUND(I160*H160,2)</f>
        <v>0</v>
      </c>
      <c r="K160" s="297" t="s">
        <v>433</v>
      </c>
      <c r="L160" s="301"/>
      <c r="M160" s="302" t="s">
        <v>1</v>
      </c>
      <c r="N160" s="303" t="s">
        <v>42</v>
      </c>
      <c r="O160" s="92"/>
      <c r="P160" s="244">
        <f>O160*H160</f>
        <v>0</v>
      </c>
      <c r="Q160" s="244">
        <v>0.001</v>
      </c>
      <c r="R160" s="244">
        <f>Q160*H160</f>
        <v>0.044999999999999998</v>
      </c>
      <c r="S160" s="244">
        <v>0</v>
      </c>
      <c r="T160" s="245">
        <f>S160*H160</f>
        <v>0</v>
      </c>
      <c r="U160" s="39"/>
      <c r="V160" s="39"/>
      <c r="W160" s="39"/>
      <c r="X160" s="39"/>
      <c r="Y160" s="39"/>
      <c r="Z160" s="39"/>
      <c r="AA160" s="39"/>
      <c r="AB160" s="39"/>
      <c r="AC160" s="39"/>
      <c r="AD160" s="39"/>
      <c r="AE160" s="39"/>
      <c r="AR160" s="246" t="s">
        <v>367</v>
      </c>
      <c r="AT160" s="246" t="s">
        <v>300</v>
      </c>
      <c r="AU160" s="246" t="s">
        <v>87</v>
      </c>
      <c r="AY160" s="18" t="s">
        <v>143</v>
      </c>
      <c r="BE160" s="247">
        <f>IF(N160="základní",J160,0)</f>
        <v>0</v>
      </c>
      <c r="BF160" s="247">
        <f>IF(N160="snížená",J160,0)</f>
        <v>0</v>
      </c>
      <c r="BG160" s="247">
        <f>IF(N160="zákl. přenesená",J160,0)</f>
        <v>0</v>
      </c>
      <c r="BH160" s="247">
        <f>IF(N160="sníž. přenesená",J160,0)</f>
        <v>0</v>
      </c>
      <c r="BI160" s="247">
        <f>IF(N160="nulová",J160,0)</f>
        <v>0</v>
      </c>
      <c r="BJ160" s="18" t="s">
        <v>85</v>
      </c>
      <c r="BK160" s="247">
        <f>ROUND(I160*H160,2)</f>
        <v>0</v>
      </c>
      <c r="BL160" s="18" t="s">
        <v>282</v>
      </c>
      <c r="BM160" s="246" t="s">
        <v>1514</v>
      </c>
    </row>
    <row r="161" s="2" customFormat="1" ht="16.5" customHeight="1">
      <c r="A161" s="39"/>
      <c r="B161" s="40"/>
      <c r="C161" s="295" t="s">
        <v>325</v>
      </c>
      <c r="D161" s="295" t="s">
        <v>300</v>
      </c>
      <c r="E161" s="296" t="s">
        <v>1515</v>
      </c>
      <c r="F161" s="297" t="s">
        <v>1516</v>
      </c>
      <c r="G161" s="298" t="s">
        <v>171</v>
      </c>
      <c r="H161" s="299">
        <v>80</v>
      </c>
      <c r="I161" s="300"/>
      <c r="J161" s="299">
        <f>ROUND(I161*H161,2)</f>
        <v>0</v>
      </c>
      <c r="K161" s="297" t="s">
        <v>433</v>
      </c>
      <c r="L161" s="301"/>
      <c r="M161" s="302" t="s">
        <v>1</v>
      </c>
      <c r="N161" s="303" t="s">
        <v>42</v>
      </c>
      <c r="O161" s="92"/>
      <c r="P161" s="244">
        <f>O161*H161</f>
        <v>0</v>
      </c>
      <c r="Q161" s="244">
        <v>0.001</v>
      </c>
      <c r="R161" s="244">
        <f>Q161*H161</f>
        <v>0.080000000000000002</v>
      </c>
      <c r="S161" s="244">
        <v>0</v>
      </c>
      <c r="T161" s="245">
        <f>S161*H161</f>
        <v>0</v>
      </c>
      <c r="U161" s="39"/>
      <c r="V161" s="39"/>
      <c r="W161" s="39"/>
      <c r="X161" s="39"/>
      <c r="Y161" s="39"/>
      <c r="Z161" s="39"/>
      <c r="AA161" s="39"/>
      <c r="AB161" s="39"/>
      <c r="AC161" s="39"/>
      <c r="AD161" s="39"/>
      <c r="AE161" s="39"/>
      <c r="AR161" s="246" t="s">
        <v>367</v>
      </c>
      <c r="AT161" s="246" t="s">
        <v>300</v>
      </c>
      <c r="AU161" s="246" t="s">
        <v>87</v>
      </c>
      <c r="AY161" s="18" t="s">
        <v>143</v>
      </c>
      <c r="BE161" s="247">
        <f>IF(N161="základní",J161,0)</f>
        <v>0</v>
      </c>
      <c r="BF161" s="247">
        <f>IF(N161="snížená",J161,0)</f>
        <v>0</v>
      </c>
      <c r="BG161" s="247">
        <f>IF(N161="zákl. přenesená",J161,0)</f>
        <v>0</v>
      </c>
      <c r="BH161" s="247">
        <f>IF(N161="sníž. přenesená",J161,0)</f>
        <v>0</v>
      </c>
      <c r="BI161" s="247">
        <f>IF(N161="nulová",J161,0)</f>
        <v>0</v>
      </c>
      <c r="BJ161" s="18" t="s">
        <v>85</v>
      </c>
      <c r="BK161" s="247">
        <f>ROUND(I161*H161,2)</f>
        <v>0</v>
      </c>
      <c r="BL161" s="18" t="s">
        <v>282</v>
      </c>
      <c r="BM161" s="246" t="s">
        <v>1517</v>
      </c>
    </row>
    <row r="162" s="2" customFormat="1" ht="16.5" customHeight="1">
      <c r="A162" s="39"/>
      <c r="B162" s="40"/>
      <c r="C162" s="295" t="s">
        <v>331</v>
      </c>
      <c r="D162" s="295" t="s">
        <v>300</v>
      </c>
      <c r="E162" s="296" t="s">
        <v>1518</v>
      </c>
      <c r="F162" s="297" t="s">
        <v>1519</v>
      </c>
      <c r="G162" s="298" t="s">
        <v>171</v>
      </c>
      <c r="H162" s="299">
        <v>40</v>
      </c>
      <c r="I162" s="300"/>
      <c r="J162" s="299">
        <f>ROUND(I162*H162,2)</f>
        <v>0</v>
      </c>
      <c r="K162" s="297" t="s">
        <v>433</v>
      </c>
      <c r="L162" s="301"/>
      <c r="M162" s="302" t="s">
        <v>1</v>
      </c>
      <c r="N162" s="303" t="s">
        <v>42</v>
      </c>
      <c r="O162" s="92"/>
      <c r="P162" s="244">
        <f>O162*H162</f>
        <v>0</v>
      </c>
      <c r="Q162" s="244">
        <v>0.001</v>
      </c>
      <c r="R162" s="244">
        <f>Q162*H162</f>
        <v>0.040000000000000001</v>
      </c>
      <c r="S162" s="244">
        <v>0</v>
      </c>
      <c r="T162" s="245">
        <f>S162*H162</f>
        <v>0</v>
      </c>
      <c r="U162" s="39"/>
      <c r="V162" s="39"/>
      <c r="W162" s="39"/>
      <c r="X162" s="39"/>
      <c r="Y162" s="39"/>
      <c r="Z162" s="39"/>
      <c r="AA162" s="39"/>
      <c r="AB162" s="39"/>
      <c r="AC162" s="39"/>
      <c r="AD162" s="39"/>
      <c r="AE162" s="39"/>
      <c r="AR162" s="246" t="s">
        <v>367</v>
      </c>
      <c r="AT162" s="246" t="s">
        <v>300</v>
      </c>
      <c r="AU162" s="246" t="s">
        <v>87</v>
      </c>
      <c r="AY162" s="18" t="s">
        <v>143</v>
      </c>
      <c r="BE162" s="247">
        <f>IF(N162="základní",J162,0)</f>
        <v>0</v>
      </c>
      <c r="BF162" s="247">
        <f>IF(N162="snížená",J162,0)</f>
        <v>0</v>
      </c>
      <c r="BG162" s="247">
        <f>IF(N162="zákl. přenesená",J162,0)</f>
        <v>0</v>
      </c>
      <c r="BH162" s="247">
        <f>IF(N162="sníž. přenesená",J162,0)</f>
        <v>0</v>
      </c>
      <c r="BI162" s="247">
        <f>IF(N162="nulová",J162,0)</f>
        <v>0</v>
      </c>
      <c r="BJ162" s="18" t="s">
        <v>85</v>
      </c>
      <c r="BK162" s="247">
        <f>ROUND(I162*H162,2)</f>
        <v>0</v>
      </c>
      <c r="BL162" s="18" t="s">
        <v>282</v>
      </c>
      <c r="BM162" s="246" t="s">
        <v>1520</v>
      </c>
    </row>
    <row r="163" s="2" customFormat="1" ht="36" customHeight="1">
      <c r="A163" s="39"/>
      <c r="B163" s="40"/>
      <c r="C163" s="236" t="s">
        <v>337</v>
      </c>
      <c r="D163" s="236" t="s">
        <v>145</v>
      </c>
      <c r="E163" s="237" t="s">
        <v>1521</v>
      </c>
      <c r="F163" s="238" t="s">
        <v>1522</v>
      </c>
      <c r="G163" s="239" t="s">
        <v>206</v>
      </c>
      <c r="H163" s="240">
        <v>450</v>
      </c>
      <c r="I163" s="241"/>
      <c r="J163" s="240">
        <f>ROUND(I163*H163,2)</f>
        <v>0</v>
      </c>
      <c r="K163" s="238" t="s">
        <v>149</v>
      </c>
      <c r="L163" s="45"/>
      <c r="M163" s="242" t="s">
        <v>1</v>
      </c>
      <c r="N163" s="243" t="s">
        <v>42</v>
      </c>
      <c r="O163" s="92"/>
      <c r="P163" s="244">
        <f>O163*H163</f>
        <v>0</v>
      </c>
      <c r="Q163" s="244">
        <v>0</v>
      </c>
      <c r="R163" s="244">
        <f>Q163*H163</f>
        <v>0</v>
      </c>
      <c r="S163" s="244">
        <v>0</v>
      </c>
      <c r="T163" s="245">
        <f>S163*H163</f>
        <v>0</v>
      </c>
      <c r="U163" s="39"/>
      <c r="V163" s="39"/>
      <c r="W163" s="39"/>
      <c r="X163" s="39"/>
      <c r="Y163" s="39"/>
      <c r="Z163" s="39"/>
      <c r="AA163" s="39"/>
      <c r="AB163" s="39"/>
      <c r="AC163" s="39"/>
      <c r="AD163" s="39"/>
      <c r="AE163" s="39"/>
      <c r="AR163" s="246" t="s">
        <v>282</v>
      </c>
      <c r="AT163" s="246" t="s">
        <v>145</v>
      </c>
      <c r="AU163" s="246" t="s">
        <v>87</v>
      </c>
      <c r="AY163" s="18" t="s">
        <v>143</v>
      </c>
      <c r="BE163" s="247">
        <f>IF(N163="základní",J163,0)</f>
        <v>0</v>
      </c>
      <c r="BF163" s="247">
        <f>IF(N163="snížená",J163,0)</f>
        <v>0</v>
      </c>
      <c r="BG163" s="247">
        <f>IF(N163="zákl. přenesená",J163,0)</f>
        <v>0</v>
      </c>
      <c r="BH163" s="247">
        <f>IF(N163="sníž. přenesená",J163,0)</f>
        <v>0</v>
      </c>
      <c r="BI163" s="247">
        <f>IF(N163="nulová",J163,0)</f>
        <v>0</v>
      </c>
      <c r="BJ163" s="18" t="s">
        <v>85</v>
      </c>
      <c r="BK163" s="247">
        <f>ROUND(I163*H163,2)</f>
        <v>0</v>
      </c>
      <c r="BL163" s="18" t="s">
        <v>282</v>
      </c>
      <c r="BM163" s="246" t="s">
        <v>1523</v>
      </c>
    </row>
    <row r="164" s="2" customFormat="1" ht="16.5" customHeight="1">
      <c r="A164" s="39"/>
      <c r="B164" s="40"/>
      <c r="C164" s="295" t="s">
        <v>342</v>
      </c>
      <c r="D164" s="295" t="s">
        <v>300</v>
      </c>
      <c r="E164" s="296" t="s">
        <v>1524</v>
      </c>
      <c r="F164" s="297" t="s">
        <v>1525</v>
      </c>
      <c r="G164" s="298" t="s">
        <v>206</v>
      </c>
      <c r="H164" s="299">
        <v>540</v>
      </c>
      <c r="I164" s="300"/>
      <c r="J164" s="299">
        <f>ROUND(I164*H164,2)</f>
        <v>0</v>
      </c>
      <c r="K164" s="297" t="s">
        <v>149</v>
      </c>
      <c r="L164" s="301"/>
      <c r="M164" s="302" t="s">
        <v>1</v>
      </c>
      <c r="N164" s="303" t="s">
        <v>42</v>
      </c>
      <c r="O164" s="92"/>
      <c r="P164" s="244">
        <f>O164*H164</f>
        <v>0</v>
      </c>
      <c r="Q164" s="244">
        <v>0.00017000000000000001</v>
      </c>
      <c r="R164" s="244">
        <f>Q164*H164</f>
        <v>0.091800000000000007</v>
      </c>
      <c r="S164" s="244">
        <v>0</v>
      </c>
      <c r="T164" s="245">
        <f>S164*H164</f>
        <v>0</v>
      </c>
      <c r="U164" s="39"/>
      <c r="V164" s="39"/>
      <c r="W164" s="39"/>
      <c r="X164" s="39"/>
      <c r="Y164" s="39"/>
      <c r="Z164" s="39"/>
      <c r="AA164" s="39"/>
      <c r="AB164" s="39"/>
      <c r="AC164" s="39"/>
      <c r="AD164" s="39"/>
      <c r="AE164" s="39"/>
      <c r="AR164" s="246" t="s">
        <v>367</v>
      </c>
      <c r="AT164" s="246" t="s">
        <v>300</v>
      </c>
      <c r="AU164" s="246" t="s">
        <v>87</v>
      </c>
      <c r="AY164" s="18" t="s">
        <v>143</v>
      </c>
      <c r="BE164" s="247">
        <f>IF(N164="základní",J164,0)</f>
        <v>0</v>
      </c>
      <c r="BF164" s="247">
        <f>IF(N164="snížená",J164,0)</f>
        <v>0</v>
      </c>
      <c r="BG164" s="247">
        <f>IF(N164="zákl. přenesená",J164,0)</f>
        <v>0</v>
      </c>
      <c r="BH164" s="247">
        <f>IF(N164="sníž. přenesená",J164,0)</f>
        <v>0</v>
      </c>
      <c r="BI164" s="247">
        <f>IF(N164="nulová",J164,0)</f>
        <v>0</v>
      </c>
      <c r="BJ164" s="18" t="s">
        <v>85</v>
      </c>
      <c r="BK164" s="247">
        <f>ROUND(I164*H164,2)</f>
        <v>0</v>
      </c>
      <c r="BL164" s="18" t="s">
        <v>282</v>
      </c>
      <c r="BM164" s="246" t="s">
        <v>1526</v>
      </c>
    </row>
    <row r="165" s="14" customFormat="1">
      <c r="A165" s="14"/>
      <c r="B165" s="262"/>
      <c r="C165" s="263"/>
      <c r="D165" s="248" t="s">
        <v>154</v>
      </c>
      <c r="E165" s="263"/>
      <c r="F165" s="265" t="s">
        <v>1527</v>
      </c>
      <c r="G165" s="263"/>
      <c r="H165" s="266">
        <v>540</v>
      </c>
      <c r="I165" s="267"/>
      <c r="J165" s="263"/>
      <c r="K165" s="263"/>
      <c r="L165" s="268"/>
      <c r="M165" s="269"/>
      <c r="N165" s="270"/>
      <c r="O165" s="270"/>
      <c r="P165" s="270"/>
      <c r="Q165" s="270"/>
      <c r="R165" s="270"/>
      <c r="S165" s="270"/>
      <c r="T165" s="271"/>
      <c r="U165" s="14"/>
      <c r="V165" s="14"/>
      <c r="W165" s="14"/>
      <c r="X165" s="14"/>
      <c r="Y165" s="14"/>
      <c r="Z165" s="14"/>
      <c r="AA165" s="14"/>
      <c r="AB165" s="14"/>
      <c r="AC165" s="14"/>
      <c r="AD165" s="14"/>
      <c r="AE165" s="14"/>
      <c r="AT165" s="272" t="s">
        <v>154</v>
      </c>
      <c r="AU165" s="272" t="s">
        <v>87</v>
      </c>
      <c r="AV165" s="14" t="s">
        <v>87</v>
      </c>
      <c r="AW165" s="14" t="s">
        <v>4</v>
      </c>
      <c r="AX165" s="14" t="s">
        <v>85</v>
      </c>
      <c r="AY165" s="272" t="s">
        <v>143</v>
      </c>
    </row>
    <row r="166" s="2" customFormat="1" ht="36" customHeight="1">
      <c r="A166" s="39"/>
      <c r="B166" s="40"/>
      <c r="C166" s="236" t="s">
        <v>346</v>
      </c>
      <c r="D166" s="236" t="s">
        <v>145</v>
      </c>
      <c r="E166" s="237" t="s">
        <v>1528</v>
      </c>
      <c r="F166" s="238" t="s">
        <v>1529</v>
      </c>
      <c r="G166" s="239" t="s">
        <v>206</v>
      </c>
      <c r="H166" s="240">
        <v>160</v>
      </c>
      <c r="I166" s="241"/>
      <c r="J166" s="240">
        <f>ROUND(I166*H166,2)</f>
        <v>0</v>
      </c>
      <c r="K166" s="238" t="s">
        <v>149</v>
      </c>
      <c r="L166" s="45"/>
      <c r="M166" s="242" t="s">
        <v>1</v>
      </c>
      <c r="N166" s="243" t="s">
        <v>42</v>
      </c>
      <c r="O166" s="92"/>
      <c r="P166" s="244">
        <f>O166*H166</f>
        <v>0</v>
      </c>
      <c r="Q166" s="244">
        <v>0</v>
      </c>
      <c r="R166" s="244">
        <f>Q166*H166</f>
        <v>0</v>
      </c>
      <c r="S166" s="244">
        <v>0</v>
      </c>
      <c r="T166" s="245">
        <f>S166*H166</f>
        <v>0</v>
      </c>
      <c r="U166" s="39"/>
      <c r="V166" s="39"/>
      <c r="W166" s="39"/>
      <c r="X166" s="39"/>
      <c r="Y166" s="39"/>
      <c r="Z166" s="39"/>
      <c r="AA166" s="39"/>
      <c r="AB166" s="39"/>
      <c r="AC166" s="39"/>
      <c r="AD166" s="39"/>
      <c r="AE166" s="39"/>
      <c r="AR166" s="246" t="s">
        <v>282</v>
      </c>
      <c r="AT166" s="246" t="s">
        <v>145</v>
      </c>
      <c r="AU166" s="246" t="s">
        <v>87</v>
      </c>
      <c r="AY166" s="18" t="s">
        <v>143</v>
      </c>
      <c r="BE166" s="247">
        <f>IF(N166="základní",J166,0)</f>
        <v>0</v>
      </c>
      <c r="BF166" s="247">
        <f>IF(N166="snížená",J166,0)</f>
        <v>0</v>
      </c>
      <c r="BG166" s="247">
        <f>IF(N166="zákl. přenesená",J166,0)</f>
        <v>0</v>
      </c>
      <c r="BH166" s="247">
        <f>IF(N166="sníž. přenesená",J166,0)</f>
        <v>0</v>
      </c>
      <c r="BI166" s="247">
        <f>IF(N166="nulová",J166,0)</f>
        <v>0</v>
      </c>
      <c r="BJ166" s="18" t="s">
        <v>85</v>
      </c>
      <c r="BK166" s="247">
        <f>ROUND(I166*H166,2)</f>
        <v>0</v>
      </c>
      <c r="BL166" s="18" t="s">
        <v>282</v>
      </c>
      <c r="BM166" s="246" t="s">
        <v>1530</v>
      </c>
    </row>
    <row r="167" s="2" customFormat="1" ht="16.5" customHeight="1">
      <c r="A167" s="39"/>
      <c r="B167" s="40"/>
      <c r="C167" s="295" t="s">
        <v>351</v>
      </c>
      <c r="D167" s="295" t="s">
        <v>300</v>
      </c>
      <c r="E167" s="296" t="s">
        <v>1531</v>
      </c>
      <c r="F167" s="297" t="s">
        <v>1532</v>
      </c>
      <c r="G167" s="298" t="s">
        <v>206</v>
      </c>
      <c r="H167" s="299">
        <v>192</v>
      </c>
      <c r="I167" s="300"/>
      <c r="J167" s="299">
        <f>ROUND(I167*H167,2)</f>
        <v>0</v>
      </c>
      <c r="K167" s="297" t="s">
        <v>149</v>
      </c>
      <c r="L167" s="301"/>
      <c r="M167" s="302" t="s">
        <v>1</v>
      </c>
      <c r="N167" s="303" t="s">
        <v>42</v>
      </c>
      <c r="O167" s="92"/>
      <c r="P167" s="244">
        <f>O167*H167</f>
        <v>0</v>
      </c>
      <c r="Q167" s="244">
        <v>0.00013999999999999999</v>
      </c>
      <c r="R167" s="244">
        <f>Q167*H167</f>
        <v>0.026879999999999998</v>
      </c>
      <c r="S167" s="244">
        <v>0</v>
      </c>
      <c r="T167" s="245">
        <f>S167*H167</f>
        <v>0</v>
      </c>
      <c r="U167" s="39"/>
      <c r="V167" s="39"/>
      <c r="W167" s="39"/>
      <c r="X167" s="39"/>
      <c r="Y167" s="39"/>
      <c r="Z167" s="39"/>
      <c r="AA167" s="39"/>
      <c r="AB167" s="39"/>
      <c r="AC167" s="39"/>
      <c r="AD167" s="39"/>
      <c r="AE167" s="39"/>
      <c r="AR167" s="246" t="s">
        <v>367</v>
      </c>
      <c r="AT167" s="246" t="s">
        <v>300</v>
      </c>
      <c r="AU167" s="246" t="s">
        <v>87</v>
      </c>
      <c r="AY167" s="18" t="s">
        <v>143</v>
      </c>
      <c r="BE167" s="247">
        <f>IF(N167="základní",J167,0)</f>
        <v>0</v>
      </c>
      <c r="BF167" s="247">
        <f>IF(N167="snížená",J167,0)</f>
        <v>0</v>
      </c>
      <c r="BG167" s="247">
        <f>IF(N167="zákl. přenesená",J167,0)</f>
        <v>0</v>
      </c>
      <c r="BH167" s="247">
        <f>IF(N167="sníž. přenesená",J167,0)</f>
        <v>0</v>
      </c>
      <c r="BI167" s="247">
        <f>IF(N167="nulová",J167,0)</f>
        <v>0</v>
      </c>
      <c r="BJ167" s="18" t="s">
        <v>85</v>
      </c>
      <c r="BK167" s="247">
        <f>ROUND(I167*H167,2)</f>
        <v>0</v>
      </c>
      <c r="BL167" s="18" t="s">
        <v>282</v>
      </c>
      <c r="BM167" s="246" t="s">
        <v>1533</v>
      </c>
    </row>
    <row r="168" s="14" customFormat="1">
      <c r="A168" s="14"/>
      <c r="B168" s="262"/>
      <c r="C168" s="263"/>
      <c r="D168" s="248" t="s">
        <v>154</v>
      </c>
      <c r="E168" s="263"/>
      <c r="F168" s="265" t="s">
        <v>1534</v>
      </c>
      <c r="G168" s="263"/>
      <c r="H168" s="266">
        <v>192</v>
      </c>
      <c r="I168" s="267"/>
      <c r="J168" s="263"/>
      <c r="K168" s="263"/>
      <c r="L168" s="268"/>
      <c r="M168" s="269"/>
      <c r="N168" s="270"/>
      <c r="O168" s="270"/>
      <c r="P168" s="270"/>
      <c r="Q168" s="270"/>
      <c r="R168" s="270"/>
      <c r="S168" s="270"/>
      <c r="T168" s="271"/>
      <c r="U168" s="14"/>
      <c r="V168" s="14"/>
      <c r="W168" s="14"/>
      <c r="X168" s="14"/>
      <c r="Y168" s="14"/>
      <c r="Z168" s="14"/>
      <c r="AA168" s="14"/>
      <c r="AB168" s="14"/>
      <c r="AC168" s="14"/>
      <c r="AD168" s="14"/>
      <c r="AE168" s="14"/>
      <c r="AT168" s="272" t="s">
        <v>154</v>
      </c>
      <c r="AU168" s="272" t="s">
        <v>87</v>
      </c>
      <c r="AV168" s="14" t="s">
        <v>87</v>
      </c>
      <c r="AW168" s="14" t="s">
        <v>4</v>
      </c>
      <c r="AX168" s="14" t="s">
        <v>85</v>
      </c>
      <c r="AY168" s="272" t="s">
        <v>143</v>
      </c>
    </row>
    <row r="169" s="2" customFormat="1" ht="36" customHeight="1">
      <c r="A169" s="39"/>
      <c r="B169" s="40"/>
      <c r="C169" s="236" t="s">
        <v>357</v>
      </c>
      <c r="D169" s="236" t="s">
        <v>145</v>
      </c>
      <c r="E169" s="237" t="s">
        <v>1535</v>
      </c>
      <c r="F169" s="238" t="s">
        <v>1536</v>
      </c>
      <c r="G169" s="239" t="s">
        <v>206</v>
      </c>
      <c r="H169" s="240">
        <v>95</v>
      </c>
      <c r="I169" s="241"/>
      <c r="J169" s="240">
        <f>ROUND(I169*H169,2)</f>
        <v>0</v>
      </c>
      <c r="K169" s="238" t="s">
        <v>149</v>
      </c>
      <c r="L169" s="45"/>
      <c r="M169" s="242" t="s">
        <v>1</v>
      </c>
      <c r="N169" s="243" t="s">
        <v>42</v>
      </c>
      <c r="O169" s="92"/>
      <c r="P169" s="244">
        <f>O169*H169</f>
        <v>0</v>
      </c>
      <c r="Q169" s="244">
        <v>0</v>
      </c>
      <c r="R169" s="244">
        <f>Q169*H169</f>
        <v>0</v>
      </c>
      <c r="S169" s="244">
        <v>0</v>
      </c>
      <c r="T169" s="245">
        <f>S169*H169</f>
        <v>0</v>
      </c>
      <c r="U169" s="39"/>
      <c r="V169" s="39"/>
      <c r="W169" s="39"/>
      <c r="X169" s="39"/>
      <c r="Y169" s="39"/>
      <c r="Z169" s="39"/>
      <c r="AA169" s="39"/>
      <c r="AB169" s="39"/>
      <c r="AC169" s="39"/>
      <c r="AD169" s="39"/>
      <c r="AE169" s="39"/>
      <c r="AR169" s="246" t="s">
        <v>282</v>
      </c>
      <c r="AT169" s="246" t="s">
        <v>145</v>
      </c>
      <c r="AU169" s="246" t="s">
        <v>87</v>
      </c>
      <c r="AY169" s="18" t="s">
        <v>143</v>
      </c>
      <c r="BE169" s="247">
        <f>IF(N169="základní",J169,0)</f>
        <v>0</v>
      </c>
      <c r="BF169" s="247">
        <f>IF(N169="snížená",J169,0)</f>
        <v>0</v>
      </c>
      <c r="BG169" s="247">
        <f>IF(N169="zákl. přenesená",J169,0)</f>
        <v>0</v>
      </c>
      <c r="BH169" s="247">
        <f>IF(N169="sníž. přenesená",J169,0)</f>
        <v>0</v>
      </c>
      <c r="BI169" s="247">
        <f>IF(N169="nulová",J169,0)</f>
        <v>0</v>
      </c>
      <c r="BJ169" s="18" t="s">
        <v>85</v>
      </c>
      <c r="BK169" s="247">
        <f>ROUND(I169*H169,2)</f>
        <v>0</v>
      </c>
      <c r="BL169" s="18" t="s">
        <v>282</v>
      </c>
      <c r="BM169" s="246" t="s">
        <v>1537</v>
      </c>
    </row>
    <row r="170" s="14" customFormat="1">
      <c r="A170" s="14"/>
      <c r="B170" s="262"/>
      <c r="C170" s="263"/>
      <c r="D170" s="248" t="s">
        <v>154</v>
      </c>
      <c r="E170" s="264" t="s">
        <v>1</v>
      </c>
      <c r="F170" s="265" t="s">
        <v>1538</v>
      </c>
      <c r="G170" s="263"/>
      <c r="H170" s="266">
        <v>95</v>
      </c>
      <c r="I170" s="267"/>
      <c r="J170" s="263"/>
      <c r="K170" s="263"/>
      <c r="L170" s="268"/>
      <c r="M170" s="269"/>
      <c r="N170" s="270"/>
      <c r="O170" s="270"/>
      <c r="P170" s="270"/>
      <c r="Q170" s="270"/>
      <c r="R170" s="270"/>
      <c r="S170" s="270"/>
      <c r="T170" s="271"/>
      <c r="U170" s="14"/>
      <c r="V170" s="14"/>
      <c r="W170" s="14"/>
      <c r="X170" s="14"/>
      <c r="Y170" s="14"/>
      <c r="Z170" s="14"/>
      <c r="AA170" s="14"/>
      <c r="AB170" s="14"/>
      <c r="AC170" s="14"/>
      <c r="AD170" s="14"/>
      <c r="AE170" s="14"/>
      <c r="AT170" s="272" t="s">
        <v>154</v>
      </c>
      <c r="AU170" s="272" t="s">
        <v>87</v>
      </c>
      <c r="AV170" s="14" t="s">
        <v>87</v>
      </c>
      <c r="AW170" s="14" t="s">
        <v>32</v>
      </c>
      <c r="AX170" s="14" t="s">
        <v>85</v>
      </c>
      <c r="AY170" s="272" t="s">
        <v>143</v>
      </c>
    </row>
    <row r="171" s="2" customFormat="1" ht="16.5" customHeight="1">
      <c r="A171" s="39"/>
      <c r="B171" s="40"/>
      <c r="C171" s="295" t="s">
        <v>367</v>
      </c>
      <c r="D171" s="295" t="s">
        <v>300</v>
      </c>
      <c r="E171" s="296" t="s">
        <v>1539</v>
      </c>
      <c r="F171" s="297" t="s">
        <v>1540</v>
      </c>
      <c r="G171" s="298" t="s">
        <v>206</v>
      </c>
      <c r="H171" s="299">
        <v>36</v>
      </c>
      <c r="I171" s="300"/>
      <c r="J171" s="299">
        <f>ROUND(I171*H171,2)</f>
        <v>0</v>
      </c>
      <c r="K171" s="297" t="s">
        <v>149</v>
      </c>
      <c r="L171" s="301"/>
      <c r="M171" s="302" t="s">
        <v>1</v>
      </c>
      <c r="N171" s="303" t="s">
        <v>42</v>
      </c>
      <c r="O171" s="92"/>
      <c r="P171" s="244">
        <f>O171*H171</f>
        <v>0</v>
      </c>
      <c r="Q171" s="244">
        <v>0.00034000000000000002</v>
      </c>
      <c r="R171" s="244">
        <f>Q171*H171</f>
        <v>0.012240000000000001</v>
      </c>
      <c r="S171" s="244">
        <v>0</v>
      </c>
      <c r="T171" s="245">
        <f>S171*H171</f>
        <v>0</v>
      </c>
      <c r="U171" s="39"/>
      <c r="V171" s="39"/>
      <c r="W171" s="39"/>
      <c r="X171" s="39"/>
      <c r="Y171" s="39"/>
      <c r="Z171" s="39"/>
      <c r="AA171" s="39"/>
      <c r="AB171" s="39"/>
      <c r="AC171" s="39"/>
      <c r="AD171" s="39"/>
      <c r="AE171" s="39"/>
      <c r="AR171" s="246" t="s">
        <v>367</v>
      </c>
      <c r="AT171" s="246" t="s">
        <v>300</v>
      </c>
      <c r="AU171" s="246" t="s">
        <v>87</v>
      </c>
      <c r="AY171" s="18" t="s">
        <v>143</v>
      </c>
      <c r="BE171" s="247">
        <f>IF(N171="základní",J171,0)</f>
        <v>0</v>
      </c>
      <c r="BF171" s="247">
        <f>IF(N171="snížená",J171,0)</f>
        <v>0</v>
      </c>
      <c r="BG171" s="247">
        <f>IF(N171="zákl. přenesená",J171,0)</f>
        <v>0</v>
      </c>
      <c r="BH171" s="247">
        <f>IF(N171="sníž. přenesená",J171,0)</f>
        <v>0</v>
      </c>
      <c r="BI171" s="247">
        <f>IF(N171="nulová",J171,0)</f>
        <v>0</v>
      </c>
      <c r="BJ171" s="18" t="s">
        <v>85</v>
      </c>
      <c r="BK171" s="247">
        <f>ROUND(I171*H171,2)</f>
        <v>0</v>
      </c>
      <c r="BL171" s="18" t="s">
        <v>282</v>
      </c>
      <c r="BM171" s="246" t="s">
        <v>1541</v>
      </c>
    </row>
    <row r="172" s="14" customFormat="1">
      <c r="A172" s="14"/>
      <c r="B172" s="262"/>
      <c r="C172" s="263"/>
      <c r="D172" s="248" t="s">
        <v>154</v>
      </c>
      <c r="E172" s="263"/>
      <c r="F172" s="265" t="s">
        <v>1542</v>
      </c>
      <c r="G172" s="263"/>
      <c r="H172" s="266">
        <v>36</v>
      </c>
      <c r="I172" s="267"/>
      <c r="J172" s="263"/>
      <c r="K172" s="263"/>
      <c r="L172" s="268"/>
      <c r="M172" s="269"/>
      <c r="N172" s="270"/>
      <c r="O172" s="270"/>
      <c r="P172" s="270"/>
      <c r="Q172" s="270"/>
      <c r="R172" s="270"/>
      <c r="S172" s="270"/>
      <c r="T172" s="271"/>
      <c r="U172" s="14"/>
      <c r="V172" s="14"/>
      <c r="W172" s="14"/>
      <c r="X172" s="14"/>
      <c r="Y172" s="14"/>
      <c r="Z172" s="14"/>
      <c r="AA172" s="14"/>
      <c r="AB172" s="14"/>
      <c r="AC172" s="14"/>
      <c r="AD172" s="14"/>
      <c r="AE172" s="14"/>
      <c r="AT172" s="272" t="s">
        <v>154</v>
      </c>
      <c r="AU172" s="272" t="s">
        <v>87</v>
      </c>
      <c r="AV172" s="14" t="s">
        <v>87</v>
      </c>
      <c r="AW172" s="14" t="s">
        <v>4</v>
      </c>
      <c r="AX172" s="14" t="s">
        <v>85</v>
      </c>
      <c r="AY172" s="272" t="s">
        <v>143</v>
      </c>
    </row>
    <row r="173" s="2" customFormat="1" ht="16.5" customHeight="1">
      <c r="A173" s="39"/>
      <c r="B173" s="40"/>
      <c r="C173" s="295" t="s">
        <v>372</v>
      </c>
      <c r="D173" s="295" t="s">
        <v>300</v>
      </c>
      <c r="E173" s="296" t="s">
        <v>1543</v>
      </c>
      <c r="F173" s="297" t="s">
        <v>1544</v>
      </c>
      <c r="G173" s="298" t="s">
        <v>206</v>
      </c>
      <c r="H173" s="299">
        <v>78</v>
      </c>
      <c r="I173" s="300"/>
      <c r="J173" s="299">
        <f>ROUND(I173*H173,2)</f>
        <v>0</v>
      </c>
      <c r="K173" s="297" t="s">
        <v>149</v>
      </c>
      <c r="L173" s="301"/>
      <c r="M173" s="302" t="s">
        <v>1</v>
      </c>
      <c r="N173" s="303" t="s">
        <v>42</v>
      </c>
      <c r="O173" s="92"/>
      <c r="P173" s="244">
        <f>O173*H173</f>
        <v>0</v>
      </c>
      <c r="Q173" s="244">
        <v>0.00052999999999999998</v>
      </c>
      <c r="R173" s="244">
        <f>Q173*H173</f>
        <v>0.041340000000000002</v>
      </c>
      <c r="S173" s="244">
        <v>0</v>
      </c>
      <c r="T173" s="245">
        <f>S173*H173</f>
        <v>0</v>
      </c>
      <c r="U173" s="39"/>
      <c r="V173" s="39"/>
      <c r="W173" s="39"/>
      <c r="X173" s="39"/>
      <c r="Y173" s="39"/>
      <c r="Z173" s="39"/>
      <c r="AA173" s="39"/>
      <c r="AB173" s="39"/>
      <c r="AC173" s="39"/>
      <c r="AD173" s="39"/>
      <c r="AE173" s="39"/>
      <c r="AR173" s="246" t="s">
        <v>367</v>
      </c>
      <c r="AT173" s="246" t="s">
        <v>300</v>
      </c>
      <c r="AU173" s="246" t="s">
        <v>87</v>
      </c>
      <c r="AY173" s="18" t="s">
        <v>143</v>
      </c>
      <c r="BE173" s="247">
        <f>IF(N173="základní",J173,0)</f>
        <v>0</v>
      </c>
      <c r="BF173" s="247">
        <f>IF(N173="snížená",J173,0)</f>
        <v>0</v>
      </c>
      <c r="BG173" s="247">
        <f>IF(N173="zákl. přenesená",J173,0)</f>
        <v>0</v>
      </c>
      <c r="BH173" s="247">
        <f>IF(N173="sníž. přenesená",J173,0)</f>
        <v>0</v>
      </c>
      <c r="BI173" s="247">
        <f>IF(N173="nulová",J173,0)</f>
        <v>0</v>
      </c>
      <c r="BJ173" s="18" t="s">
        <v>85</v>
      </c>
      <c r="BK173" s="247">
        <f>ROUND(I173*H173,2)</f>
        <v>0</v>
      </c>
      <c r="BL173" s="18" t="s">
        <v>282</v>
      </c>
      <c r="BM173" s="246" t="s">
        <v>1545</v>
      </c>
    </row>
    <row r="174" s="14" customFormat="1">
      <c r="A174" s="14"/>
      <c r="B174" s="262"/>
      <c r="C174" s="263"/>
      <c r="D174" s="248" t="s">
        <v>154</v>
      </c>
      <c r="E174" s="263"/>
      <c r="F174" s="265" t="s">
        <v>1546</v>
      </c>
      <c r="G174" s="263"/>
      <c r="H174" s="266">
        <v>78</v>
      </c>
      <c r="I174" s="267"/>
      <c r="J174" s="263"/>
      <c r="K174" s="263"/>
      <c r="L174" s="268"/>
      <c r="M174" s="269"/>
      <c r="N174" s="270"/>
      <c r="O174" s="270"/>
      <c r="P174" s="270"/>
      <c r="Q174" s="270"/>
      <c r="R174" s="270"/>
      <c r="S174" s="270"/>
      <c r="T174" s="271"/>
      <c r="U174" s="14"/>
      <c r="V174" s="14"/>
      <c r="W174" s="14"/>
      <c r="X174" s="14"/>
      <c r="Y174" s="14"/>
      <c r="Z174" s="14"/>
      <c r="AA174" s="14"/>
      <c r="AB174" s="14"/>
      <c r="AC174" s="14"/>
      <c r="AD174" s="14"/>
      <c r="AE174" s="14"/>
      <c r="AT174" s="272" t="s">
        <v>154</v>
      </c>
      <c r="AU174" s="272" t="s">
        <v>87</v>
      </c>
      <c r="AV174" s="14" t="s">
        <v>87</v>
      </c>
      <c r="AW174" s="14" t="s">
        <v>4</v>
      </c>
      <c r="AX174" s="14" t="s">
        <v>85</v>
      </c>
      <c r="AY174" s="272" t="s">
        <v>143</v>
      </c>
    </row>
    <row r="175" s="2" customFormat="1" ht="24" customHeight="1">
      <c r="A175" s="39"/>
      <c r="B175" s="40"/>
      <c r="C175" s="236" t="s">
        <v>377</v>
      </c>
      <c r="D175" s="236" t="s">
        <v>145</v>
      </c>
      <c r="E175" s="237" t="s">
        <v>1547</v>
      </c>
      <c r="F175" s="238" t="s">
        <v>1548</v>
      </c>
      <c r="G175" s="239" t="s">
        <v>206</v>
      </c>
      <c r="H175" s="240">
        <v>15</v>
      </c>
      <c r="I175" s="241"/>
      <c r="J175" s="240">
        <f>ROUND(I175*H175,2)</f>
        <v>0</v>
      </c>
      <c r="K175" s="238" t="s">
        <v>149</v>
      </c>
      <c r="L175" s="45"/>
      <c r="M175" s="242" t="s">
        <v>1</v>
      </c>
      <c r="N175" s="243" t="s">
        <v>42</v>
      </c>
      <c r="O175" s="92"/>
      <c r="P175" s="244">
        <f>O175*H175</f>
        <v>0</v>
      </c>
      <c r="Q175" s="244">
        <v>0</v>
      </c>
      <c r="R175" s="244">
        <f>Q175*H175</f>
        <v>0</v>
      </c>
      <c r="S175" s="244">
        <v>0</v>
      </c>
      <c r="T175" s="245">
        <f>S175*H175</f>
        <v>0</v>
      </c>
      <c r="U175" s="39"/>
      <c r="V175" s="39"/>
      <c r="W175" s="39"/>
      <c r="X175" s="39"/>
      <c r="Y175" s="39"/>
      <c r="Z175" s="39"/>
      <c r="AA175" s="39"/>
      <c r="AB175" s="39"/>
      <c r="AC175" s="39"/>
      <c r="AD175" s="39"/>
      <c r="AE175" s="39"/>
      <c r="AR175" s="246" t="s">
        <v>282</v>
      </c>
      <c r="AT175" s="246" t="s">
        <v>145</v>
      </c>
      <c r="AU175" s="246" t="s">
        <v>87</v>
      </c>
      <c r="AY175" s="18" t="s">
        <v>143</v>
      </c>
      <c r="BE175" s="247">
        <f>IF(N175="základní",J175,0)</f>
        <v>0</v>
      </c>
      <c r="BF175" s="247">
        <f>IF(N175="snížená",J175,0)</f>
        <v>0</v>
      </c>
      <c r="BG175" s="247">
        <f>IF(N175="zákl. přenesená",J175,0)</f>
        <v>0</v>
      </c>
      <c r="BH175" s="247">
        <f>IF(N175="sníž. přenesená",J175,0)</f>
        <v>0</v>
      </c>
      <c r="BI175" s="247">
        <f>IF(N175="nulová",J175,0)</f>
        <v>0</v>
      </c>
      <c r="BJ175" s="18" t="s">
        <v>85</v>
      </c>
      <c r="BK175" s="247">
        <f>ROUND(I175*H175,2)</f>
        <v>0</v>
      </c>
      <c r="BL175" s="18" t="s">
        <v>282</v>
      </c>
      <c r="BM175" s="246" t="s">
        <v>1549</v>
      </c>
    </row>
    <row r="176" s="2" customFormat="1" ht="16.5" customHeight="1">
      <c r="A176" s="39"/>
      <c r="B176" s="40"/>
      <c r="C176" s="295" t="s">
        <v>383</v>
      </c>
      <c r="D176" s="295" t="s">
        <v>300</v>
      </c>
      <c r="E176" s="296" t="s">
        <v>1550</v>
      </c>
      <c r="F176" s="297" t="s">
        <v>1551</v>
      </c>
      <c r="G176" s="298" t="s">
        <v>628</v>
      </c>
      <c r="H176" s="299">
        <v>2.25</v>
      </c>
      <c r="I176" s="300"/>
      <c r="J176" s="299">
        <f>ROUND(I176*H176,2)</f>
        <v>0</v>
      </c>
      <c r="K176" s="297" t="s">
        <v>149</v>
      </c>
      <c r="L176" s="301"/>
      <c r="M176" s="302" t="s">
        <v>1</v>
      </c>
      <c r="N176" s="303" t="s">
        <v>42</v>
      </c>
      <c r="O176" s="92"/>
      <c r="P176" s="244">
        <f>O176*H176</f>
        <v>0</v>
      </c>
      <c r="Q176" s="244">
        <v>0.001</v>
      </c>
      <c r="R176" s="244">
        <f>Q176*H176</f>
        <v>0.0022500000000000003</v>
      </c>
      <c r="S176" s="244">
        <v>0</v>
      </c>
      <c r="T176" s="245">
        <f>S176*H176</f>
        <v>0</v>
      </c>
      <c r="U176" s="39"/>
      <c r="V176" s="39"/>
      <c r="W176" s="39"/>
      <c r="X176" s="39"/>
      <c r="Y176" s="39"/>
      <c r="Z176" s="39"/>
      <c r="AA176" s="39"/>
      <c r="AB176" s="39"/>
      <c r="AC176" s="39"/>
      <c r="AD176" s="39"/>
      <c r="AE176" s="39"/>
      <c r="AR176" s="246" t="s">
        <v>367</v>
      </c>
      <c r="AT176" s="246" t="s">
        <v>300</v>
      </c>
      <c r="AU176" s="246" t="s">
        <v>87</v>
      </c>
      <c r="AY176" s="18" t="s">
        <v>143</v>
      </c>
      <c r="BE176" s="247">
        <f>IF(N176="základní",J176,0)</f>
        <v>0</v>
      </c>
      <c r="BF176" s="247">
        <f>IF(N176="snížená",J176,0)</f>
        <v>0</v>
      </c>
      <c r="BG176" s="247">
        <f>IF(N176="zákl. přenesená",J176,0)</f>
        <v>0</v>
      </c>
      <c r="BH176" s="247">
        <f>IF(N176="sníž. přenesená",J176,0)</f>
        <v>0</v>
      </c>
      <c r="BI176" s="247">
        <f>IF(N176="nulová",J176,0)</f>
        <v>0</v>
      </c>
      <c r="BJ176" s="18" t="s">
        <v>85</v>
      </c>
      <c r="BK176" s="247">
        <f>ROUND(I176*H176,2)</f>
        <v>0</v>
      </c>
      <c r="BL176" s="18" t="s">
        <v>282</v>
      </c>
      <c r="BM176" s="246" t="s">
        <v>1552</v>
      </c>
    </row>
    <row r="177" s="14" customFormat="1">
      <c r="A177" s="14"/>
      <c r="B177" s="262"/>
      <c r="C177" s="263"/>
      <c r="D177" s="248" t="s">
        <v>154</v>
      </c>
      <c r="E177" s="264" t="s">
        <v>1</v>
      </c>
      <c r="F177" s="265" t="s">
        <v>1553</v>
      </c>
      <c r="G177" s="263"/>
      <c r="H177" s="266">
        <v>2.25</v>
      </c>
      <c r="I177" s="267"/>
      <c r="J177" s="263"/>
      <c r="K177" s="263"/>
      <c r="L177" s="268"/>
      <c r="M177" s="269"/>
      <c r="N177" s="270"/>
      <c r="O177" s="270"/>
      <c r="P177" s="270"/>
      <c r="Q177" s="270"/>
      <c r="R177" s="270"/>
      <c r="S177" s="270"/>
      <c r="T177" s="271"/>
      <c r="U177" s="14"/>
      <c r="V177" s="14"/>
      <c r="W177" s="14"/>
      <c r="X177" s="14"/>
      <c r="Y177" s="14"/>
      <c r="Z177" s="14"/>
      <c r="AA177" s="14"/>
      <c r="AB177" s="14"/>
      <c r="AC177" s="14"/>
      <c r="AD177" s="14"/>
      <c r="AE177" s="14"/>
      <c r="AT177" s="272" t="s">
        <v>154</v>
      </c>
      <c r="AU177" s="272" t="s">
        <v>87</v>
      </c>
      <c r="AV177" s="14" t="s">
        <v>87</v>
      </c>
      <c r="AW177" s="14" t="s">
        <v>32</v>
      </c>
      <c r="AX177" s="14" t="s">
        <v>85</v>
      </c>
      <c r="AY177" s="272" t="s">
        <v>143</v>
      </c>
    </row>
    <row r="178" s="2" customFormat="1" ht="16.5" customHeight="1">
      <c r="A178" s="39"/>
      <c r="B178" s="40"/>
      <c r="C178" s="236" t="s">
        <v>388</v>
      </c>
      <c r="D178" s="236" t="s">
        <v>145</v>
      </c>
      <c r="E178" s="237" t="s">
        <v>1554</v>
      </c>
      <c r="F178" s="238" t="s">
        <v>1555</v>
      </c>
      <c r="G178" s="239" t="s">
        <v>171</v>
      </c>
      <c r="H178" s="240">
        <v>10</v>
      </c>
      <c r="I178" s="241"/>
      <c r="J178" s="240">
        <f>ROUND(I178*H178,2)</f>
        <v>0</v>
      </c>
      <c r="K178" s="238" t="s">
        <v>149</v>
      </c>
      <c r="L178" s="45"/>
      <c r="M178" s="242" t="s">
        <v>1</v>
      </c>
      <c r="N178" s="243" t="s">
        <v>42</v>
      </c>
      <c r="O178" s="92"/>
      <c r="P178" s="244">
        <f>O178*H178</f>
        <v>0</v>
      </c>
      <c r="Q178" s="244">
        <v>0</v>
      </c>
      <c r="R178" s="244">
        <f>Q178*H178</f>
        <v>0</v>
      </c>
      <c r="S178" s="244">
        <v>0</v>
      </c>
      <c r="T178" s="245">
        <f>S178*H178</f>
        <v>0</v>
      </c>
      <c r="U178" s="39"/>
      <c r="V178" s="39"/>
      <c r="W178" s="39"/>
      <c r="X178" s="39"/>
      <c r="Y178" s="39"/>
      <c r="Z178" s="39"/>
      <c r="AA178" s="39"/>
      <c r="AB178" s="39"/>
      <c r="AC178" s="39"/>
      <c r="AD178" s="39"/>
      <c r="AE178" s="39"/>
      <c r="AR178" s="246" t="s">
        <v>282</v>
      </c>
      <c r="AT178" s="246" t="s">
        <v>145</v>
      </c>
      <c r="AU178" s="246" t="s">
        <v>87</v>
      </c>
      <c r="AY178" s="18" t="s">
        <v>143</v>
      </c>
      <c r="BE178" s="247">
        <f>IF(N178="základní",J178,0)</f>
        <v>0</v>
      </c>
      <c r="BF178" s="247">
        <f>IF(N178="snížená",J178,0)</f>
        <v>0</v>
      </c>
      <c r="BG178" s="247">
        <f>IF(N178="zákl. přenesená",J178,0)</f>
        <v>0</v>
      </c>
      <c r="BH178" s="247">
        <f>IF(N178="sníž. přenesená",J178,0)</f>
        <v>0</v>
      </c>
      <c r="BI178" s="247">
        <f>IF(N178="nulová",J178,0)</f>
        <v>0</v>
      </c>
      <c r="BJ178" s="18" t="s">
        <v>85</v>
      </c>
      <c r="BK178" s="247">
        <f>ROUND(I178*H178,2)</f>
        <v>0</v>
      </c>
      <c r="BL178" s="18" t="s">
        <v>282</v>
      </c>
      <c r="BM178" s="246" t="s">
        <v>1556</v>
      </c>
    </row>
    <row r="179" s="2" customFormat="1" ht="16.5" customHeight="1">
      <c r="A179" s="39"/>
      <c r="B179" s="40"/>
      <c r="C179" s="295" t="s">
        <v>392</v>
      </c>
      <c r="D179" s="295" t="s">
        <v>300</v>
      </c>
      <c r="E179" s="296" t="s">
        <v>1557</v>
      </c>
      <c r="F179" s="297" t="s">
        <v>1558</v>
      </c>
      <c r="G179" s="298" t="s">
        <v>171</v>
      </c>
      <c r="H179" s="299">
        <v>10</v>
      </c>
      <c r="I179" s="300"/>
      <c r="J179" s="299">
        <f>ROUND(I179*H179,2)</f>
        <v>0</v>
      </c>
      <c r="K179" s="297" t="s">
        <v>433</v>
      </c>
      <c r="L179" s="301"/>
      <c r="M179" s="302" t="s">
        <v>1</v>
      </c>
      <c r="N179" s="303" t="s">
        <v>42</v>
      </c>
      <c r="O179" s="92"/>
      <c r="P179" s="244">
        <f>O179*H179</f>
        <v>0</v>
      </c>
      <c r="Q179" s="244">
        <v>0.080000000000000002</v>
      </c>
      <c r="R179" s="244">
        <f>Q179*H179</f>
        <v>0.80000000000000004</v>
      </c>
      <c r="S179" s="244">
        <v>0</v>
      </c>
      <c r="T179" s="245">
        <f>S179*H179</f>
        <v>0</v>
      </c>
      <c r="U179" s="39"/>
      <c r="V179" s="39"/>
      <c r="W179" s="39"/>
      <c r="X179" s="39"/>
      <c r="Y179" s="39"/>
      <c r="Z179" s="39"/>
      <c r="AA179" s="39"/>
      <c r="AB179" s="39"/>
      <c r="AC179" s="39"/>
      <c r="AD179" s="39"/>
      <c r="AE179" s="39"/>
      <c r="AR179" s="246" t="s">
        <v>367</v>
      </c>
      <c r="AT179" s="246" t="s">
        <v>300</v>
      </c>
      <c r="AU179" s="246" t="s">
        <v>87</v>
      </c>
      <c r="AY179" s="18" t="s">
        <v>143</v>
      </c>
      <c r="BE179" s="247">
        <f>IF(N179="základní",J179,0)</f>
        <v>0</v>
      </c>
      <c r="BF179" s="247">
        <f>IF(N179="snížená",J179,0)</f>
        <v>0</v>
      </c>
      <c r="BG179" s="247">
        <f>IF(N179="zákl. přenesená",J179,0)</f>
        <v>0</v>
      </c>
      <c r="BH179" s="247">
        <f>IF(N179="sníž. přenesená",J179,0)</f>
        <v>0</v>
      </c>
      <c r="BI179" s="247">
        <f>IF(N179="nulová",J179,0)</f>
        <v>0</v>
      </c>
      <c r="BJ179" s="18" t="s">
        <v>85</v>
      </c>
      <c r="BK179" s="247">
        <f>ROUND(I179*H179,2)</f>
        <v>0</v>
      </c>
      <c r="BL179" s="18" t="s">
        <v>282</v>
      </c>
      <c r="BM179" s="246" t="s">
        <v>1559</v>
      </c>
    </row>
    <row r="180" s="2" customFormat="1" ht="36" customHeight="1">
      <c r="A180" s="39"/>
      <c r="B180" s="40"/>
      <c r="C180" s="236" t="s">
        <v>396</v>
      </c>
      <c r="D180" s="236" t="s">
        <v>145</v>
      </c>
      <c r="E180" s="237" t="s">
        <v>1560</v>
      </c>
      <c r="F180" s="238" t="s">
        <v>1561</v>
      </c>
      <c r="G180" s="239" t="s">
        <v>171</v>
      </c>
      <c r="H180" s="240">
        <v>1</v>
      </c>
      <c r="I180" s="241"/>
      <c r="J180" s="240">
        <f>ROUND(I180*H180,2)</f>
        <v>0</v>
      </c>
      <c r="K180" s="238" t="s">
        <v>149</v>
      </c>
      <c r="L180" s="45"/>
      <c r="M180" s="242" t="s">
        <v>1</v>
      </c>
      <c r="N180" s="243" t="s">
        <v>42</v>
      </c>
      <c r="O180" s="92"/>
      <c r="P180" s="244">
        <f>O180*H180</f>
        <v>0</v>
      </c>
      <c r="Q180" s="244">
        <v>0</v>
      </c>
      <c r="R180" s="244">
        <f>Q180*H180</f>
        <v>0</v>
      </c>
      <c r="S180" s="244">
        <v>0</v>
      </c>
      <c r="T180" s="245">
        <f>S180*H180</f>
        <v>0</v>
      </c>
      <c r="U180" s="39"/>
      <c r="V180" s="39"/>
      <c r="W180" s="39"/>
      <c r="X180" s="39"/>
      <c r="Y180" s="39"/>
      <c r="Z180" s="39"/>
      <c r="AA180" s="39"/>
      <c r="AB180" s="39"/>
      <c r="AC180" s="39"/>
      <c r="AD180" s="39"/>
      <c r="AE180" s="39"/>
      <c r="AR180" s="246" t="s">
        <v>282</v>
      </c>
      <c r="AT180" s="246" t="s">
        <v>145</v>
      </c>
      <c r="AU180" s="246" t="s">
        <v>87</v>
      </c>
      <c r="AY180" s="18" t="s">
        <v>143</v>
      </c>
      <c r="BE180" s="247">
        <f>IF(N180="základní",J180,0)</f>
        <v>0</v>
      </c>
      <c r="BF180" s="247">
        <f>IF(N180="snížená",J180,0)</f>
        <v>0</v>
      </c>
      <c r="BG180" s="247">
        <f>IF(N180="zákl. přenesená",J180,0)</f>
        <v>0</v>
      </c>
      <c r="BH180" s="247">
        <f>IF(N180="sníž. přenesená",J180,0)</f>
        <v>0</v>
      </c>
      <c r="BI180" s="247">
        <f>IF(N180="nulová",J180,0)</f>
        <v>0</v>
      </c>
      <c r="BJ180" s="18" t="s">
        <v>85</v>
      </c>
      <c r="BK180" s="247">
        <f>ROUND(I180*H180,2)</f>
        <v>0</v>
      </c>
      <c r="BL180" s="18" t="s">
        <v>282</v>
      </c>
      <c r="BM180" s="246" t="s">
        <v>1562</v>
      </c>
    </row>
    <row r="181" s="2" customFormat="1" ht="24" customHeight="1">
      <c r="A181" s="39"/>
      <c r="B181" s="40"/>
      <c r="C181" s="236" t="s">
        <v>400</v>
      </c>
      <c r="D181" s="236" t="s">
        <v>145</v>
      </c>
      <c r="E181" s="237" t="s">
        <v>1563</v>
      </c>
      <c r="F181" s="238" t="s">
        <v>1564</v>
      </c>
      <c r="G181" s="239" t="s">
        <v>171</v>
      </c>
      <c r="H181" s="240">
        <v>15</v>
      </c>
      <c r="I181" s="241"/>
      <c r="J181" s="240">
        <f>ROUND(I181*H181,2)</f>
        <v>0</v>
      </c>
      <c r="K181" s="238" t="s">
        <v>433</v>
      </c>
      <c r="L181" s="45"/>
      <c r="M181" s="242" t="s">
        <v>1</v>
      </c>
      <c r="N181" s="243" t="s">
        <v>42</v>
      </c>
      <c r="O181" s="92"/>
      <c r="P181" s="244">
        <f>O181*H181</f>
        <v>0</v>
      </c>
      <c r="Q181" s="244">
        <v>0</v>
      </c>
      <c r="R181" s="244">
        <f>Q181*H181</f>
        <v>0</v>
      </c>
      <c r="S181" s="244">
        <v>0</v>
      </c>
      <c r="T181" s="245">
        <f>S181*H181</f>
        <v>0</v>
      </c>
      <c r="U181" s="39"/>
      <c r="V181" s="39"/>
      <c r="W181" s="39"/>
      <c r="X181" s="39"/>
      <c r="Y181" s="39"/>
      <c r="Z181" s="39"/>
      <c r="AA181" s="39"/>
      <c r="AB181" s="39"/>
      <c r="AC181" s="39"/>
      <c r="AD181" s="39"/>
      <c r="AE181" s="39"/>
      <c r="AR181" s="246" t="s">
        <v>282</v>
      </c>
      <c r="AT181" s="246" t="s">
        <v>145</v>
      </c>
      <c r="AU181" s="246" t="s">
        <v>87</v>
      </c>
      <c r="AY181" s="18" t="s">
        <v>143</v>
      </c>
      <c r="BE181" s="247">
        <f>IF(N181="základní",J181,0)</f>
        <v>0</v>
      </c>
      <c r="BF181" s="247">
        <f>IF(N181="snížená",J181,0)</f>
        <v>0</v>
      </c>
      <c r="BG181" s="247">
        <f>IF(N181="zákl. přenesená",J181,0)</f>
        <v>0</v>
      </c>
      <c r="BH181" s="247">
        <f>IF(N181="sníž. přenesená",J181,0)</f>
        <v>0</v>
      </c>
      <c r="BI181" s="247">
        <f>IF(N181="nulová",J181,0)</f>
        <v>0</v>
      </c>
      <c r="BJ181" s="18" t="s">
        <v>85</v>
      </c>
      <c r="BK181" s="247">
        <f>ROUND(I181*H181,2)</f>
        <v>0</v>
      </c>
      <c r="BL181" s="18" t="s">
        <v>282</v>
      </c>
      <c r="BM181" s="246" t="s">
        <v>1565</v>
      </c>
    </row>
    <row r="182" s="2" customFormat="1" ht="24" customHeight="1">
      <c r="A182" s="39"/>
      <c r="B182" s="40"/>
      <c r="C182" s="236" t="s">
        <v>408</v>
      </c>
      <c r="D182" s="236" t="s">
        <v>145</v>
      </c>
      <c r="E182" s="237" t="s">
        <v>1566</v>
      </c>
      <c r="F182" s="238" t="s">
        <v>1567</v>
      </c>
      <c r="G182" s="239" t="s">
        <v>171</v>
      </c>
      <c r="H182" s="240">
        <v>48</v>
      </c>
      <c r="I182" s="241"/>
      <c r="J182" s="240">
        <f>ROUND(I182*H182,2)</f>
        <v>0</v>
      </c>
      <c r="K182" s="238" t="s">
        <v>433</v>
      </c>
      <c r="L182" s="45"/>
      <c r="M182" s="242" t="s">
        <v>1</v>
      </c>
      <c r="N182" s="243" t="s">
        <v>42</v>
      </c>
      <c r="O182" s="92"/>
      <c r="P182" s="244">
        <f>O182*H182</f>
        <v>0</v>
      </c>
      <c r="Q182" s="244">
        <v>0</v>
      </c>
      <c r="R182" s="244">
        <f>Q182*H182</f>
        <v>0</v>
      </c>
      <c r="S182" s="244">
        <v>0</v>
      </c>
      <c r="T182" s="245">
        <f>S182*H182</f>
        <v>0</v>
      </c>
      <c r="U182" s="39"/>
      <c r="V182" s="39"/>
      <c r="W182" s="39"/>
      <c r="X182" s="39"/>
      <c r="Y182" s="39"/>
      <c r="Z182" s="39"/>
      <c r="AA182" s="39"/>
      <c r="AB182" s="39"/>
      <c r="AC182" s="39"/>
      <c r="AD182" s="39"/>
      <c r="AE182" s="39"/>
      <c r="AR182" s="246" t="s">
        <v>282</v>
      </c>
      <c r="AT182" s="246" t="s">
        <v>145</v>
      </c>
      <c r="AU182" s="246" t="s">
        <v>87</v>
      </c>
      <c r="AY182" s="18" t="s">
        <v>143</v>
      </c>
      <c r="BE182" s="247">
        <f>IF(N182="základní",J182,0)</f>
        <v>0</v>
      </c>
      <c r="BF182" s="247">
        <f>IF(N182="snížená",J182,0)</f>
        <v>0</v>
      </c>
      <c r="BG182" s="247">
        <f>IF(N182="zákl. přenesená",J182,0)</f>
        <v>0</v>
      </c>
      <c r="BH182" s="247">
        <f>IF(N182="sníž. přenesená",J182,0)</f>
        <v>0</v>
      </c>
      <c r="BI182" s="247">
        <f>IF(N182="nulová",J182,0)</f>
        <v>0</v>
      </c>
      <c r="BJ182" s="18" t="s">
        <v>85</v>
      </c>
      <c r="BK182" s="247">
        <f>ROUND(I182*H182,2)</f>
        <v>0</v>
      </c>
      <c r="BL182" s="18" t="s">
        <v>282</v>
      </c>
      <c r="BM182" s="246" t="s">
        <v>1568</v>
      </c>
    </row>
    <row r="183" s="2" customFormat="1" ht="36" customHeight="1">
      <c r="A183" s="39"/>
      <c r="B183" s="40"/>
      <c r="C183" s="236" t="s">
        <v>414</v>
      </c>
      <c r="D183" s="236" t="s">
        <v>145</v>
      </c>
      <c r="E183" s="237" t="s">
        <v>1569</v>
      </c>
      <c r="F183" s="238" t="s">
        <v>1570</v>
      </c>
      <c r="G183" s="239" t="s">
        <v>171</v>
      </c>
      <c r="H183" s="240">
        <v>1</v>
      </c>
      <c r="I183" s="241"/>
      <c r="J183" s="240">
        <f>ROUND(I183*H183,2)</f>
        <v>0</v>
      </c>
      <c r="K183" s="238" t="s">
        <v>149</v>
      </c>
      <c r="L183" s="45"/>
      <c r="M183" s="242" t="s">
        <v>1</v>
      </c>
      <c r="N183" s="243" t="s">
        <v>42</v>
      </c>
      <c r="O183" s="92"/>
      <c r="P183" s="244">
        <f>O183*H183</f>
        <v>0</v>
      </c>
      <c r="Q183" s="244">
        <v>0</v>
      </c>
      <c r="R183" s="244">
        <f>Q183*H183</f>
        <v>0</v>
      </c>
      <c r="S183" s="244">
        <v>0</v>
      </c>
      <c r="T183" s="245">
        <f>S183*H183</f>
        <v>0</v>
      </c>
      <c r="U183" s="39"/>
      <c r="V183" s="39"/>
      <c r="W183" s="39"/>
      <c r="X183" s="39"/>
      <c r="Y183" s="39"/>
      <c r="Z183" s="39"/>
      <c r="AA183" s="39"/>
      <c r="AB183" s="39"/>
      <c r="AC183" s="39"/>
      <c r="AD183" s="39"/>
      <c r="AE183" s="39"/>
      <c r="AR183" s="246" t="s">
        <v>282</v>
      </c>
      <c r="AT183" s="246" t="s">
        <v>145</v>
      </c>
      <c r="AU183" s="246" t="s">
        <v>87</v>
      </c>
      <c r="AY183" s="18" t="s">
        <v>143</v>
      </c>
      <c r="BE183" s="247">
        <f>IF(N183="základní",J183,0)</f>
        <v>0</v>
      </c>
      <c r="BF183" s="247">
        <f>IF(N183="snížená",J183,0)</f>
        <v>0</v>
      </c>
      <c r="BG183" s="247">
        <f>IF(N183="zákl. přenesená",J183,0)</f>
        <v>0</v>
      </c>
      <c r="BH183" s="247">
        <f>IF(N183="sníž. přenesená",J183,0)</f>
        <v>0</v>
      </c>
      <c r="BI183" s="247">
        <f>IF(N183="nulová",J183,0)</f>
        <v>0</v>
      </c>
      <c r="BJ183" s="18" t="s">
        <v>85</v>
      </c>
      <c r="BK183" s="247">
        <f>ROUND(I183*H183,2)</f>
        <v>0</v>
      </c>
      <c r="BL183" s="18" t="s">
        <v>282</v>
      </c>
      <c r="BM183" s="246" t="s">
        <v>1571</v>
      </c>
    </row>
    <row r="184" s="2" customFormat="1" ht="16.5" customHeight="1">
      <c r="A184" s="39"/>
      <c r="B184" s="40"/>
      <c r="C184" s="295" t="s">
        <v>419</v>
      </c>
      <c r="D184" s="295" t="s">
        <v>300</v>
      </c>
      <c r="E184" s="296" t="s">
        <v>1572</v>
      </c>
      <c r="F184" s="297" t="s">
        <v>1573</v>
      </c>
      <c r="G184" s="298" t="s">
        <v>171</v>
      </c>
      <c r="H184" s="299">
        <v>1</v>
      </c>
      <c r="I184" s="300"/>
      <c r="J184" s="299">
        <f>ROUND(I184*H184,2)</f>
        <v>0</v>
      </c>
      <c r="K184" s="297" t="s">
        <v>433</v>
      </c>
      <c r="L184" s="301"/>
      <c r="M184" s="302" t="s">
        <v>1</v>
      </c>
      <c r="N184" s="303" t="s">
        <v>42</v>
      </c>
      <c r="O184" s="92"/>
      <c r="P184" s="244">
        <f>O184*H184</f>
        <v>0</v>
      </c>
      <c r="Q184" s="244">
        <v>0.080000000000000002</v>
      </c>
      <c r="R184" s="244">
        <f>Q184*H184</f>
        <v>0.080000000000000002</v>
      </c>
      <c r="S184" s="244">
        <v>0</v>
      </c>
      <c r="T184" s="245">
        <f>S184*H184</f>
        <v>0</v>
      </c>
      <c r="U184" s="39"/>
      <c r="V184" s="39"/>
      <c r="W184" s="39"/>
      <c r="X184" s="39"/>
      <c r="Y184" s="39"/>
      <c r="Z184" s="39"/>
      <c r="AA184" s="39"/>
      <c r="AB184" s="39"/>
      <c r="AC184" s="39"/>
      <c r="AD184" s="39"/>
      <c r="AE184" s="39"/>
      <c r="AR184" s="246" t="s">
        <v>367</v>
      </c>
      <c r="AT184" s="246" t="s">
        <v>300</v>
      </c>
      <c r="AU184" s="246" t="s">
        <v>87</v>
      </c>
      <c r="AY184" s="18" t="s">
        <v>143</v>
      </c>
      <c r="BE184" s="247">
        <f>IF(N184="základní",J184,0)</f>
        <v>0</v>
      </c>
      <c r="BF184" s="247">
        <f>IF(N184="snížená",J184,0)</f>
        <v>0</v>
      </c>
      <c r="BG184" s="247">
        <f>IF(N184="zákl. přenesená",J184,0)</f>
        <v>0</v>
      </c>
      <c r="BH184" s="247">
        <f>IF(N184="sníž. přenesená",J184,0)</f>
        <v>0</v>
      </c>
      <c r="BI184" s="247">
        <f>IF(N184="nulová",J184,0)</f>
        <v>0</v>
      </c>
      <c r="BJ184" s="18" t="s">
        <v>85</v>
      </c>
      <c r="BK184" s="247">
        <f>ROUND(I184*H184,2)</f>
        <v>0</v>
      </c>
      <c r="BL184" s="18" t="s">
        <v>282</v>
      </c>
      <c r="BM184" s="246" t="s">
        <v>1574</v>
      </c>
    </row>
    <row r="185" s="2" customFormat="1" ht="16.5" customHeight="1">
      <c r="A185" s="39"/>
      <c r="B185" s="40"/>
      <c r="C185" s="236" t="s">
        <v>424</v>
      </c>
      <c r="D185" s="236" t="s">
        <v>145</v>
      </c>
      <c r="E185" s="237" t="s">
        <v>1575</v>
      </c>
      <c r="F185" s="238" t="s">
        <v>1576</v>
      </c>
      <c r="G185" s="239" t="s">
        <v>171</v>
      </c>
      <c r="H185" s="240">
        <v>2</v>
      </c>
      <c r="I185" s="241"/>
      <c r="J185" s="240">
        <f>ROUND(I185*H185,2)</f>
        <v>0</v>
      </c>
      <c r="K185" s="238" t="s">
        <v>433</v>
      </c>
      <c r="L185" s="45"/>
      <c r="M185" s="242" t="s">
        <v>1</v>
      </c>
      <c r="N185" s="243" t="s">
        <v>42</v>
      </c>
      <c r="O185" s="92"/>
      <c r="P185" s="244">
        <f>O185*H185</f>
        <v>0</v>
      </c>
      <c r="Q185" s="244">
        <v>0</v>
      </c>
      <c r="R185" s="244">
        <f>Q185*H185</f>
        <v>0</v>
      </c>
      <c r="S185" s="244">
        <v>0</v>
      </c>
      <c r="T185" s="245">
        <f>S185*H185</f>
        <v>0</v>
      </c>
      <c r="U185" s="39"/>
      <c r="V185" s="39"/>
      <c r="W185" s="39"/>
      <c r="X185" s="39"/>
      <c r="Y185" s="39"/>
      <c r="Z185" s="39"/>
      <c r="AA185" s="39"/>
      <c r="AB185" s="39"/>
      <c r="AC185" s="39"/>
      <c r="AD185" s="39"/>
      <c r="AE185" s="39"/>
      <c r="AR185" s="246" t="s">
        <v>282</v>
      </c>
      <c r="AT185" s="246" t="s">
        <v>145</v>
      </c>
      <c r="AU185" s="246" t="s">
        <v>87</v>
      </c>
      <c r="AY185" s="18" t="s">
        <v>143</v>
      </c>
      <c r="BE185" s="247">
        <f>IF(N185="základní",J185,0)</f>
        <v>0</v>
      </c>
      <c r="BF185" s="247">
        <f>IF(N185="snížená",J185,0)</f>
        <v>0</v>
      </c>
      <c r="BG185" s="247">
        <f>IF(N185="zákl. přenesená",J185,0)</f>
        <v>0</v>
      </c>
      <c r="BH185" s="247">
        <f>IF(N185="sníž. přenesená",J185,0)</f>
        <v>0</v>
      </c>
      <c r="BI185" s="247">
        <f>IF(N185="nulová",J185,0)</f>
        <v>0</v>
      </c>
      <c r="BJ185" s="18" t="s">
        <v>85</v>
      </c>
      <c r="BK185" s="247">
        <f>ROUND(I185*H185,2)</f>
        <v>0</v>
      </c>
      <c r="BL185" s="18" t="s">
        <v>282</v>
      </c>
      <c r="BM185" s="246" t="s">
        <v>1577</v>
      </c>
    </row>
    <row r="186" s="2" customFormat="1" ht="36" customHeight="1">
      <c r="A186" s="39"/>
      <c r="B186" s="40"/>
      <c r="C186" s="236" t="s">
        <v>429</v>
      </c>
      <c r="D186" s="236" t="s">
        <v>145</v>
      </c>
      <c r="E186" s="237" t="s">
        <v>1578</v>
      </c>
      <c r="F186" s="238" t="s">
        <v>1579</v>
      </c>
      <c r="G186" s="239" t="s">
        <v>171</v>
      </c>
      <c r="H186" s="240">
        <v>10</v>
      </c>
      <c r="I186" s="241"/>
      <c r="J186" s="240">
        <f>ROUND(I186*H186,2)</f>
        <v>0</v>
      </c>
      <c r="K186" s="238" t="s">
        <v>149</v>
      </c>
      <c r="L186" s="45"/>
      <c r="M186" s="242" t="s">
        <v>1</v>
      </c>
      <c r="N186" s="243" t="s">
        <v>42</v>
      </c>
      <c r="O186" s="92"/>
      <c r="P186" s="244">
        <f>O186*H186</f>
        <v>0</v>
      </c>
      <c r="Q186" s="244">
        <v>0</v>
      </c>
      <c r="R186" s="244">
        <f>Q186*H186</f>
        <v>0</v>
      </c>
      <c r="S186" s="244">
        <v>0</v>
      </c>
      <c r="T186" s="245">
        <f>S186*H186</f>
        <v>0</v>
      </c>
      <c r="U186" s="39"/>
      <c r="V186" s="39"/>
      <c r="W186" s="39"/>
      <c r="X186" s="39"/>
      <c r="Y186" s="39"/>
      <c r="Z186" s="39"/>
      <c r="AA186" s="39"/>
      <c r="AB186" s="39"/>
      <c r="AC186" s="39"/>
      <c r="AD186" s="39"/>
      <c r="AE186" s="39"/>
      <c r="AR186" s="246" t="s">
        <v>282</v>
      </c>
      <c r="AT186" s="246" t="s">
        <v>145</v>
      </c>
      <c r="AU186" s="246" t="s">
        <v>87</v>
      </c>
      <c r="AY186" s="18" t="s">
        <v>143</v>
      </c>
      <c r="BE186" s="247">
        <f>IF(N186="základní",J186,0)</f>
        <v>0</v>
      </c>
      <c r="BF186" s="247">
        <f>IF(N186="snížená",J186,0)</f>
        <v>0</v>
      </c>
      <c r="BG186" s="247">
        <f>IF(N186="zákl. přenesená",J186,0)</f>
        <v>0</v>
      </c>
      <c r="BH186" s="247">
        <f>IF(N186="sníž. přenesená",J186,0)</f>
        <v>0</v>
      </c>
      <c r="BI186" s="247">
        <f>IF(N186="nulová",J186,0)</f>
        <v>0</v>
      </c>
      <c r="BJ186" s="18" t="s">
        <v>85</v>
      </c>
      <c r="BK186" s="247">
        <f>ROUND(I186*H186,2)</f>
        <v>0</v>
      </c>
      <c r="BL186" s="18" t="s">
        <v>282</v>
      </c>
      <c r="BM186" s="246" t="s">
        <v>1580</v>
      </c>
    </row>
    <row r="187" s="14" customFormat="1">
      <c r="A187" s="14"/>
      <c r="B187" s="262"/>
      <c r="C187" s="263"/>
      <c r="D187" s="248" t="s">
        <v>154</v>
      </c>
      <c r="E187" s="264" t="s">
        <v>1</v>
      </c>
      <c r="F187" s="265" t="s">
        <v>1581</v>
      </c>
      <c r="G187" s="263"/>
      <c r="H187" s="266">
        <v>10</v>
      </c>
      <c r="I187" s="267"/>
      <c r="J187" s="263"/>
      <c r="K187" s="263"/>
      <c r="L187" s="268"/>
      <c r="M187" s="269"/>
      <c r="N187" s="270"/>
      <c r="O187" s="270"/>
      <c r="P187" s="270"/>
      <c r="Q187" s="270"/>
      <c r="R187" s="270"/>
      <c r="S187" s="270"/>
      <c r="T187" s="271"/>
      <c r="U187" s="14"/>
      <c r="V187" s="14"/>
      <c r="W187" s="14"/>
      <c r="X187" s="14"/>
      <c r="Y187" s="14"/>
      <c r="Z187" s="14"/>
      <c r="AA187" s="14"/>
      <c r="AB187" s="14"/>
      <c r="AC187" s="14"/>
      <c r="AD187" s="14"/>
      <c r="AE187" s="14"/>
      <c r="AT187" s="272" t="s">
        <v>154</v>
      </c>
      <c r="AU187" s="272" t="s">
        <v>87</v>
      </c>
      <c r="AV187" s="14" t="s">
        <v>87</v>
      </c>
      <c r="AW187" s="14" t="s">
        <v>32</v>
      </c>
      <c r="AX187" s="14" t="s">
        <v>85</v>
      </c>
      <c r="AY187" s="272" t="s">
        <v>143</v>
      </c>
    </row>
    <row r="188" s="2" customFormat="1" ht="24" customHeight="1">
      <c r="A188" s="39"/>
      <c r="B188" s="40"/>
      <c r="C188" s="295" t="s">
        <v>435</v>
      </c>
      <c r="D188" s="295" t="s">
        <v>300</v>
      </c>
      <c r="E188" s="296" t="s">
        <v>1582</v>
      </c>
      <c r="F188" s="297" t="s">
        <v>1583</v>
      </c>
      <c r="G188" s="298" t="s">
        <v>171</v>
      </c>
      <c r="H188" s="299">
        <v>8</v>
      </c>
      <c r="I188" s="300"/>
      <c r="J188" s="299">
        <f>ROUND(I188*H188,2)</f>
        <v>0</v>
      </c>
      <c r="K188" s="297" t="s">
        <v>433</v>
      </c>
      <c r="L188" s="301"/>
      <c r="M188" s="302" t="s">
        <v>1</v>
      </c>
      <c r="N188" s="303" t="s">
        <v>42</v>
      </c>
      <c r="O188" s="92"/>
      <c r="P188" s="244">
        <f>O188*H188</f>
        <v>0</v>
      </c>
      <c r="Q188" s="244">
        <v>0.001</v>
      </c>
      <c r="R188" s="244">
        <f>Q188*H188</f>
        <v>0.0080000000000000002</v>
      </c>
      <c r="S188" s="244">
        <v>0</v>
      </c>
      <c r="T188" s="245">
        <f>S188*H188</f>
        <v>0</v>
      </c>
      <c r="U188" s="39"/>
      <c r="V188" s="39"/>
      <c r="W188" s="39"/>
      <c r="X188" s="39"/>
      <c r="Y188" s="39"/>
      <c r="Z188" s="39"/>
      <c r="AA188" s="39"/>
      <c r="AB188" s="39"/>
      <c r="AC188" s="39"/>
      <c r="AD188" s="39"/>
      <c r="AE188" s="39"/>
      <c r="AR188" s="246" t="s">
        <v>367</v>
      </c>
      <c r="AT188" s="246" t="s">
        <v>300</v>
      </c>
      <c r="AU188" s="246" t="s">
        <v>87</v>
      </c>
      <c r="AY188" s="18" t="s">
        <v>143</v>
      </c>
      <c r="BE188" s="247">
        <f>IF(N188="základní",J188,0)</f>
        <v>0</v>
      </c>
      <c r="BF188" s="247">
        <f>IF(N188="snížená",J188,0)</f>
        <v>0</v>
      </c>
      <c r="BG188" s="247">
        <f>IF(N188="zákl. přenesená",J188,0)</f>
        <v>0</v>
      </c>
      <c r="BH188" s="247">
        <f>IF(N188="sníž. přenesená",J188,0)</f>
        <v>0</v>
      </c>
      <c r="BI188" s="247">
        <f>IF(N188="nulová",J188,0)</f>
        <v>0</v>
      </c>
      <c r="BJ188" s="18" t="s">
        <v>85</v>
      </c>
      <c r="BK188" s="247">
        <f>ROUND(I188*H188,2)</f>
        <v>0</v>
      </c>
      <c r="BL188" s="18" t="s">
        <v>282</v>
      </c>
      <c r="BM188" s="246" t="s">
        <v>1584</v>
      </c>
    </row>
    <row r="189" s="2" customFormat="1" ht="24" customHeight="1">
      <c r="A189" s="39"/>
      <c r="B189" s="40"/>
      <c r="C189" s="295" t="s">
        <v>441</v>
      </c>
      <c r="D189" s="295" t="s">
        <v>300</v>
      </c>
      <c r="E189" s="296" t="s">
        <v>1585</v>
      </c>
      <c r="F189" s="297" t="s">
        <v>1586</v>
      </c>
      <c r="G189" s="298" t="s">
        <v>171</v>
      </c>
      <c r="H189" s="299">
        <v>2</v>
      </c>
      <c r="I189" s="300"/>
      <c r="J189" s="299">
        <f>ROUND(I189*H189,2)</f>
        <v>0</v>
      </c>
      <c r="K189" s="297" t="s">
        <v>433</v>
      </c>
      <c r="L189" s="301"/>
      <c r="M189" s="302" t="s">
        <v>1</v>
      </c>
      <c r="N189" s="303" t="s">
        <v>42</v>
      </c>
      <c r="O189" s="92"/>
      <c r="P189" s="244">
        <f>O189*H189</f>
        <v>0</v>
      </c>
      <c r="Q189" s="244">
        <v>0.001</v>
      </c>
      <c r="R189" s="244">
        <f>Q189*H189</f>
        <v>0.002</v>
      </c>
      <c r="S189" s="244">
        <v>0</v>
      </c>
      <c r="T189" s="245">
        <f>S189*H189</f>
        <v>0</v>
      </c>
      <c r="U189" s="39"/>
      <c r="V189" s="39"/>
      <c r="W189" s="39"/>
      <c r="X189" s="39"/>
      <c r="Y189" s="39"/>
      <c r="Z189" s="39"/>
      <c r="AA189" s="39"/>
      <c r="AB189" s="39"/>
      <c r="AC189" s="39"/>
      <c r="AD189" s="39"/>
      <c r="AE189" s="39"/>
      <c r="AR189" s="246" t="s">
        <v>367</v>
      </c>
      <c r="AT189" s="246" t="s">
        <v>300</v>
      </c>
      <c r="AU189" s="246" t="s">
        <v>87</v>
      </c>
      <c r="AY189" s="18" t="s">
        <v>143</v>
      </c>
      <c r="BE189" s="247">
        <f>IF(N189="základní",J189,0)</f>
        <v>0</v>
      </c>
      <c r="BF189" s="247">
        <f>IF(N189="snížená",J189,0)</f>
        <v>0</v>
      </c>
      <c r="BG189" s="247">
        <f>IF(N189="zákl. přenesená",J189,0)</f>
        <v>0</v>
      </c>
      <c r="BH189" s="247">
        <f>IF(N189="sníž. přenesená",J189,0)</f>
        <v>0</v>
      </c>
      <c r="BI189" s="247">
        <f>IF(N189="nulová",J189,0)</f>
        <v>0</v>
      </c>
      <c r="BJ189" s="18" t="s">
        <v>85</v>
      </c>
      <c r="BK189" s="247">
        <f>ROUND(I189*H189,2)</f>
        <v>0</v>
      </c>
      <c r="BL189" s="18" t="s">
        <v>282</v>
      </c>
      <c r="BM189" s="246" t="s">
        <v>1587</v>
      </c>
    </row>
    <row r="190" s="2" customFormat="1" ht="36" customHeight="1">
      <c r="A190" s="39"/>
      <c r="B190" s="40"/>
      <c r="C190" s="236" t="s">
        <v>446</v>
      </c>
      <c r="D190" s="236" t="s">
        <v>145</v>
      </c>
      <c r="E190" s="237" t="s">
        <v>1588</v>
      </c>
      <c r="F190" s="238" t="s">
        <v>1589</v>
      </c>
      <c r="G190" s="239" t="s">
        <v>171</v>
      </c>
      <c r="H190" s="240">
        <v>3</v>
      </c>
      <c r="I190" s="241"/>
      <c r="J190" s="240">
        <f>ROUND(I190*H190,2)</f>
        <v>0</v>
      </c>
      <c r="K190" s="238" t="s">
        <v>149</v>
      </c>
      <c r="L190" s="45"/>
      <c r="M190" s="242" t="s">
        <v>1</v>
      </c>
      <c r="N190" s="243" t="s">
        <v>42</v>
      </c>
      <c r="O190" s="92"/>
      <c r="P190" s="244">
        <f>O190*H190</f>
        <v>0</v>
      </c>
      <c r="Q190" s="244">
        <v>0</v>
      </c>
      <c r="R190" s="244">
        <f>Q190*H190</f>
        <v>0</v>
      </c>
      <c r="S190" s="244">
        <v>0</v>
      </c>
      <c r="T190" s="245">
        <f>S190*H190</f>
        <v>0</v>
      </c>
      <c r="U190" s="39"/>
      <c r="V190" s="39"/>
      <c r="W190" s="39"/>
      <c r="X190" s="39"/>
      <c r="Y190" s="39"/>
      <c r="Z190" s="39"/>
      <c r="AA190" s="39"/>
      <c r="AB190" s="39"/>
      <c r="AC190" s="39"/>
      <c r="AD190" s="39"/>
      <c r="AE190" s="39"/>
      <c r="AR190" s="246" t="s">
        <v>282</v>
      </c>
      <c r="AT190" s="246" t="s">
        <v>145</v>
      </c>
      <c r="AU190" s="246" t="s">
        <v>87</v>
      </c>
      <c r="AY190" s="18" t="s">
        <v>143</v>
      </c>
      <c r="BE190" s="247">
        <f>IF(N190="základní",J190,0)</f>
        <v>0</v>
      </c>
      <c r="BF190" s="247">
        <f>IF(N190="snížená",J190,0)</f>
        <v>0</v>
      </c>
      <c r="BG190" s="247">
        <f>IF(N190="zákl. přenesená",J190,0)</f>
        <v>0</v>
      </c>
      <c r="BH190" s="247">
        <f>IF(N190="sníž. přenesená",J190,0)</f>
        <v>0</v>
      </c>
      <c r="BI190" s="247">
        <f>IF(N190="nulová",J190,0)</f>
        <v>0</v>
      </c>
      <c r="BJ190" s="18" t="s">
        <v>85</v>
      </c>
      <c r="BK190" s="247">
        <f>ROUND(I190*H190,2)</f>
        <v>0</v>
      </c>
      <c r="BL190" s="18" t="s">
        <v>282</v>
      </c>
      <c r="BM190" s="246" t="s">
        <v>1590</v>
      </c>
    </row>
    <row r="191" s="2" customFormat="1" ht="16.5" customHeight="1">
      <c r="A191" s="39"/>
      <c r="B191" s="40"/>
      <c r="C191" s="295" t="s">
        <v>451</v>
      </c>
      <c r="D191" s="295" t="s">
        <v>300</v>
      </c>
      <c r="E191" s="296" t="s">
        <v>1591</v>
      </c>
      <c r="F191" s="297" t="s">
        <v>1592</v>
      </c>
      <c r="G191" s="298" t="s">
        <v>171</v>
      </c>
      <c r="H191" s="299">
        <v>3</v>
      </c>
      <c r="I191" s="300"/>
      <c r="J191" s="299">
        <f>ROUND(I191*H191,2)</f>
        <v>0</v>
      </c>
      <c r="K191" s="297" t="s">
        <v>149</v>
      </c>
      <c r="L191" s="301"/>
      <c r="M191" s="302" t="s">
        <v>1</v>
      </c>
      <c r="N191" s="303" t="s">
        <v>42</v>
      </c>
      <c r="O191" s="92"/>
      <c r="P191" s="244">
        <f>O191*H191</f>
        <v>0</v>
      </c>
      <c r="Q191" s="244">
        <v>5.0000000000000002E-05</v>
      </c>
      <c r="R191" s="244">
        <f>Q191*H191</f>
        <v>0.00015000000000000001</v>
      </c>
      <c r="S191" s="244">
        <v>0</v>
      </c>
      <c r="T191" s="245">
        <f>S191*H191</f>
        <v>0</v>
      </c>
      <c r="U191" s="39"/>
      <c r="V191" s="39"/>
      <c r="W191" s="39"/>
      <c r="X191" s="39"/>
      <c r="Y191" s="39"/>
      <c r="Z191" s="39"/>
      <c r="AA191" s="39"/>
      <c r="AB191" s="39"/>
      <c r="AC191" s="39"/>
      <c r="AD191" s="39"/>
      <c r="AE191" s="39"/>
      <c r="AR191" s="246" t="s">
        <v>367</v>
      </c>
      <c r="AT191" s="246" t="s">
        <v>300</v>
      </c>
      <c r="AU191" s="246" t="s">
        <v>87</v>
      </c>
      <c r="AY191" s="18" t="s">
        <v>143</v>
      </c>
      <c r="BE191" s="247">
        <f>IF(N191="základní",J191,0)</f>
        <v>0</v>
      </c>
      <c r="BF191" s="247">
        <f>IF(N191="snížená",J191,0)</f>
        <v>0</v>
      </c>
      <c r="BG191" s="247">
        <f>IF(N191="zákl. přenesená",J191,0)</f>
        <v>0</v>
      </c>
      <c r="BH191" s="247">
        <f>IF(N191="sníž. přenesená",J191,0)</f>
        <v>0</v>
      </c>
      <c r="BI191" s="247">
        <f>IF(N191="nulová",J191,0)</f>
        <v>0</v>
      </c>
      <c r="BJ191" s="18" t="s">
        <v>85</v>
      </c>
      <c r="BK191" s="247">
        <f>ROUND(I191*H191,2)</f>
        <v>0</v>
      </c>
      <c r="BL191" s="18" t="s">
        <v>282</v>
      </c>
      <c r="BM191" s="246" t="s">
        <v>1593</v>
      </c>
    </row>
    <row r="192" s="2" customFormat="1" ht="36" customHeight="1">
      <c r="A192" s="39"/>
      <c r="B192" s="40"/>
      <c r="C192" s="236" t="s">
        <v>456</v>
      </c>
      <c r="D192" s="236" t="s">
        <v>145</v>
      </c>
      <c r="E192" s="237" t="s">
        <v>1594</v>
      </c>
      <c r="F192" s="238" t="s">
        <v>1595</v>
      </c>
      <c r="G192" s="239" t="s">
        <v>171</v>
      </c>
      <c r="H192" s="240">
        <v>13</v>
      </c>
      <c r="I192" s="241"/>
      <c r="J192" s="240">
        <f>ROUND(I192*H192,2)</f>
        <v>0</v>
      </c>
      <c r="K192" s="238" t="s">
        <v>149</v>
      </c>
      <c r="L192" s="45"/>
      <c r="M192" s="242" t="s">
        <v>1</v>
      </c>
      <c r="N192" s="243" t="s">
        <v>42</v>
      </c>
      <c r="O192" s="92"/>
      <c r="P192" s="244">
        <f>O192*H192</f>
        <v>0</v>
      </c>
      <c r="Q192" s="244">
        <v>0</v>
      </c>
      <c r="R192" s="244">
        <f>Q192*H192</f>
        <v>0</v>
      </c>
      <c r="S192" s="244">
        <v>0</v>
      </c>
      <c r="T192" s="245">
        <f>S192*H192</f>
        <v>0</v>
      </c>
      <c r="U192" s="39"/>
      <c r="V192" s="39"/>
      <c r="W192" s="39"/>
      <c r="X192" s="39"/>
      <c r="Y192" s="39"/>
      <c r="Z192" s="39"/>
      <c r="AA192" s="39"/>
      <c r="AB192" s="39"/>
      <c r="AC192" s="39"/>
      <c r="AD192" s="39"/>
      <c r="AE192" s="39"/>
      <c r="AR192" s="246" t="s">
        <v>282</v>
      </c>
      <c r="AT192" s="246" t="s">
        <v>145</v>
      </c>
      <c r="AU192" s="246" t="s">
        <v>87</v>
      </c>
      <c r="AY192" s="18" t="s">
        <v>143</v>
      </c>
      <c r="BE192" s="247">
        <f>IF(N192="základní",J192,0)</f>
        <v>0</v>
      </c>
      <c r="BF192" s="247">
        <f>IF(N192="snížená",J192,0)</f>
        <v>0</v>
      </c>
      <c r="BG192" s="247">
        <f>IF(N192="zákl. přenesená",J192,0)</f>
        <v>0</v>
      </c>
      <c r="BH192" s="247">
        <f>IF(N192="sníž. přenesená",J192,0)</f>
        <v>0</v>
      </c>
      <c r="BI192" s="247">
        <f>IF(N192="nulová",J192,0)</f>
        <v>0</v>
      </c>
      <c r="BJ192" s="18" t="s">
        <v>85</v>
      </c>
      <c r="BK192" s="247">
        <f>ROUND(I192*H192,2)</f>
        <v>0</v>
      </c>
      <c r="BL192" s="18" t="s">
        <v>282</v>
      </c>
      <c r="BM192" s="246" t="s">
        <v>1596</v>
      </c>
    </row>
    <row r="193" s="2" customFormat="1" ht="24" customHeight="1">
      <c r="A193" s="39"/>
      <c r="B193" s="40"/>
      <c r="C193" s="295" t="s">
        <v>463</v>
      </c>
      <c r="D193" s="295" t="s">
        <v>300</v>
      </c>
      <c r="E193" s="296" t="s">
        <v>1597</v>
      </c>
      <c r="F193" s="297" t="s">
        <v>1598</v>
      </c>
      <c r="G193" s="298" t="s">
        <v>171</v>
      </c>
      <c r="H193" s="299">
        <v>3</v>
      </c>
      <c r="I193" s="300"/>
      <c r="J193" s="299">
        <f>ROUND(I193*H193,2)</f>
        <v>0</v>
      </c>
      <c r="K193" s="297" t="s">
        <v>433</v>
      </c>
      <c r="L193" s="301"/>
      <c r="M193" s="302" t="s">
        <v>1</v>
      </c>
      <c r="N193" s="303" t="s">
        <v>42</v>
      </c>
      <c r="O193" s="92"/>
      <c r="P193" s="244">
        <f>O193*H193</f>
        <v>0</v>
      </c>
      <c r="Q193" s="244">
        <v>0.001</v>
      </c>
      <c r="R193" s="244">
        <f>Q193*H193</f>
        <v>0.0030000000000000001</v>
      </c>
      <c r="S193" s="244">
        <v>0</v>
      </c>
      <c r="T193" s="245">
        <f>S193*H193</f>
        <v>0</v>
      </c>
      <c r="U193" s="39"/>
      <c r="V193" s="39"/>
      <c r="W193" s="39"/>
      <c r="X193" s="39"/>
      <c r="Y193" s="39"/>
      <c r="Z193" s="39"/>
      <c r="AA193" s="39"/>
      <c r="AB193" s="39"/>
      <c r="AC193" s="39"/>
      <c r="AD193" s="39"/>
      <c r="AE193" s="39"/>
      <c r="AR193" s="246" t="s">
        <v>367</v>
      </c>
      <c r="AT193" s="246" t="s">
        <v>300</v>
      </c>
      <c r="AU193" s="246" t="s">
        <v>87</v>
      </c>
      <c r="AY193" s="18" t="s">
        <v>143</v>
      </c>
      <c r="BE193" s="247">
        <f>IF(N193="základní",J193,0)</f>
        <v>0</v>
      </c>
      <c r="BF193" s="247">
        <f>IF(N193="snížená",J193,0)</f>
        <v>0</v>
      </c>
      <c r="BG193" s="247">
        <f>IF(N193="zákl. přenesená",J193,0)</f>
        <v>0</v>
      </c>
      <c r="BH193" s="247">
        <f>IF(N193="sníž. přenesená",J193,0)</f>
        <v>0</v>
      </c>
      <c r="BI193" s="247">
        <f>IF(N193="nulová",J193,0)</f>
        <v>0</v>
      </c>
      <c r="BJ193" s="18" t="s">
        <v>85</v>
      </c>
      <c r="BK193" s="247">
        <f>ROUND(I193*H193,2)</f>
        <v>0</v>
      </c>
      <c r="BL193" s="18" t="s">
        <v>282</v>
      </c>
      <c r="BM193" s="246" t="s">
        <v>1599</v>
      </c>
    </row>
    <row r="194" s="2" customFormat="1" ht="24" customHeight="1">
      <c r="A194" s="39"/>
      <c r="B194" s="40"/>
      <c r="C194" s="295" t="s">
        <v>472</v>
      </c>
      <c r="D194" s="295" t="s">
        <v>300</v>
      </c>
      <c r="E194" s="296" t="s">
        <v>1600</v>
      </c>
      <c r="F194" s="297" t="s">
        <v>1601</v>
      </c>
      <c r="G194" s="298" t="s">
        <v>171</v>
      </c>
      <c r="H194" s="299">
        <v>10</v>
      </c>
      <c r="I194" s="300"/>
      <c r="J194" s="299">
        <f>ROUND(I194*H194,2)</f>
        <v>0</v>
      </c>
      <c r="K194" s="297" t="s">
        <v>433</v>
      </c>
      <c r="L194" s="301"/>
      <c r="M194" s="302" t="s">
        <v>1</v>
      </c>
      <c r="N194" s="303" t="s">
        <v>42</v>
      </c>
      <c r="O194" s="92"/>
      <c r="P194" s="244">
        <f>O194*H194</f>
        <v>0</v>
      </c>
      <c r="Q194" s="244">
        <v>0.001</v>
      </c>
      <c r="R194" s="244">
        <f>Q194*H194</f>
        <v>0.01</v>
      </c>
      <c r="S194" s="244">
        <v>0</v>
      </c>
      <c r="T194" s="245">
        <f>S194*H194</f>
        <v>0</v>
      </c>
      <c r="U194" s="39"/>
      <c r="V194" s="39"/>
      <c r="W194" s="39"/>
      <c r="X194" s="39"/>
      <c r="Y194" s="39"/>
      <c r="Z194" s="39"/>
      <c r="AA194" s="39"/>
      <c r="AB194" s="39"/>
      <c r="AC194" s="39"/>
      <c r="AD194" s="39"/>
      <c r="AE194" s="39"/>
      <c r="AR194" s="246" t="s">
        <v>367</v>
      </c>
      <c r="AT194" s="246" t="s">
        <v>300</v>
      </c>
      <c r="AU194" s="246" t="s">
        <v>87</v>
      </c>
      <c r="AY194" s="18" t="s">
        <v>143</v>
      </c>
      <c r="BE194" s="247">
        <f>IF(N194="základní",J194,0)</f>
        <v>0</v>
      </c>
      <c r="BF194" s="247">
        <f>IF(N194="snížená",J194,0)</f>
        <v>0</v>
      </c>
      <c r="BG194" s="247">
        <f>IF(N194="zákl. přenesená",J194,0)</f>
        <v>0</v>
      </c>
      <c r="BH194" s="247">
        <f>IF(N194="sníž. přenesená",J194,0)</f>
        <v>0</v>
      </c>
      <c r="BI194" s="247">
        <f>IF(N194="nulová",J194,0)</f>
        <v>0</v>
      </c>
      <c r="BJ194" s="18" t="s">
        <v>85</v>
      </c>
      <c r="BK194" s="247">
        <f>ROUND(I194*H194,2)</f>
        <v>0</v>
      </c>
      <c r="BL194" s="18" t="s">
        <v>282</v>
      </c>
      <c r="BM194" s="246" t="s">
        <v>1602</v>
      </c>
    </row>
    <row r="195" s="2" customFormat="1" ht="16.5" customHeight="1">
      <c r="A195" s="39"/>
      <c r="B195" s="40"/>
      <c r="C195" s="236" t="s">
        <v>485</v>
      </c>
      <c r="D195" s="236" t="s">
        <v>145</v>
      </c>
      <c r="E195" s="237" t="s">
        <v>1603</v>
      </c>
      <c r="F195" s="238" t="s">
        <v>1604</v>
      </c>
      <c r="G195" s="239" t="s">
        <v>171</v>
      </c>
      <c r="H195" s="240">
        <v>2</v>
      </c>
      <c r="I195" s="241"/>
      <c r="J195" s="240">
        <f>ROUND(I195*H195,2)</f>
        <v>0</v>
      </c>
      <c r="K195" s="238" t="s">
        <v>433</v>
      </c>
      <c r="L195" s="45"/>
      <c r="M195" s="242" t="s">
        <v>1</v>
      </c>
      <c r="N195" s="243" t="s">
        <v>42</v>
      </c>
      <c r="O195" s="92"/>
      <c r="P195" s="244">
        <f>O195*H195</f>
        <v>0</v>
      </c>
      <c r="Q195" s="244">
        <v>0</v>
      </c>
      <c r="R195" s="244">
        <f>Q195*H195</f>
        <v>0</v>
      </c>
      <c r="S195" s="244">
        <v>0</v>
      </c>
      <c r="T195" s="245">
        <f>S195*H195</f>
        <v>0</v>
      </c>
      <c r="U195" s="39"/>
      <c r="V195" s="39"/>
      <c r="W195" s="39"/>
      <c r="X195" s="39"/>
      <c r="Y195" s="39"/>
      <c r="Z195" s="39"/>
      <c r="AA195" s="39"/>
      <c r="AB195" s="39"/>
      <c r="AC195" s="39"/>
      <c r="AD195" s="39"/>
      <c r="AE195" s="39"/>
      <c r="AR195" s="246" t="s">
        <v>282</v>
      </c>
      <c r="AT195" s="246" t="s">
        <v>145</v>
      </c>
      <c r="AU195" s="246" t="s">
        <v>87</v>
      </c>
      <c r="AY195" s="18" t="s">
        <v>143</v>
      </c>
      <c r="BE195" s="247">
        <f>IF(N195="základní",J195,0)</f>
        <v>0</v>
      </c>
      <c r="BF195" s="247">
        <f>IF(N195="snížená",J195,0)</f>
        <v>0</v>
      </c>
      <c r="BG195" s="247">
        <f>IF(N195="zákl. přenesená",J195,0)</f>
        <v>0</v>
      </c>
      <c r="BH195" s="247">
        <f>IF(N195="sníž. přenesená",J195,0)</f>
        <v>0</v>
      </c>
      <c r="BI195" s="247">
        <f>IF(N195="nulová",J195,0)</f>
        <v>0</v>
      </c>
      <c r="BJ195" s="18" t="s">
        <v>85</v>
      </c>
      <c r="BK195" s="247">
        <f>ROUND(I195*H195,2)</f>
        <v>0</v>
      </c>
      <c r="BL195" s="18" t="s">
        <v>282</v>
      </c>
      <c r="BM195" s="246" t="s">
        <v>1605</v>
      </c>
    </row>
    <row r="196" s="2" customFormat="1" ht="16.5" customHeight="1">
      <c r="A196" s="39"/>
      <c r="B196" s="40"/>
      <c r="C196" s="236" t="s">
        <v>490</v>
      </c>
      <c r="D196" s="236" t="s">
        <v>145</v>
      </c>
      <c r="E196" s="237" t="s">
        <v>1606</v>
      </c>
      <c r="F196" s="238" t="s">
        <v>1607</v>
      </c>
      <c r="G196" s="239" t="s">
        <v>171</v>
      </c>
      <c r="H196" s="240">
        <v>2</v>
      </c>
      <c r="I196" s="241"/>
      <c r="J196" s="240">
        <f>ROUND(I196*H196,2)</f>
        <v>0</v>
      </c>
      <c r="K196" s="238" t="s">
        <v>433</v>
      </c>
      <c r="L196" s="45"/>
      <c r="M196" s="242" t="s">
        <v>1</v>
      </c>
      <c r="N196" s="243" t="s">
        <v>42</v>
      </c>
      <c r="O196" s="92"/>
      <c r="P196" s="244">
        <f>O196*H196</f>
        <v>0</v>
      </c>
      <c r="Q196" s="244">
        <v>0</v>
      </c>
      <c r="R196" s="244">
        <f>Q196*H196</f>
        <v>0</v>
      </c>
      <c r="S196" s="244">
        <v>0</v>
      </c>
      <c r="T196" s="245">
        <f>S196*H196</f>
        <v>0</v>
      </c>
      <c r="U196" s="39"/>
      <c r="V196" s="39"/>
      <c r="W196" s="39"/>
      <c r="X196" s="39"/>
      <c r="Y196" s="39"/>
      <c r="Z196" s="39"/>
      <c r="AA196" s="39"/>
      <c r="AB196" s="39"/>
      <c r="AC196" s="39"/>
      <c r="AD196" s="39"/>
      <c r="AE196" s="39"/>
      <c r="AR196" s="246" t="s">
        <v>282</v>
      </c>
      <c r="AT196" s="246" t="s">
        <v>145</v>
      </c>
      <c r="AU196" s="246" t="s">
        <v>87</v>
      </c>
      <c r="AY196" s="18" t="s">
        <v>143</v>
      </c>
      <c r="BE196" s="247">
        <f>IF(N196="základní",J196,0)</f>
        <v>0</v>
      </c>
      <c r="BF196" s="247">
        <f>IF(N196="snížená",J196,0)</f>
        <v>0</v>
      </c>
      <c r="BG196" s="247">
        <f>IF(N196="zákl. přenesená",J196,0)</f>
        <v>0</v>
      </c>
      <c r="BH196" s="247">
        <f>IF(N196="sníž. přenesená",J196,0)</f>
        <v>0</v>
      </c>
      <c r="BI196" s="247">
        <f>IF(N196="nulová",J196,0)</f>
        <v>0</v>
      </c>
      <c r="BJ196" s="18" t="s">
        <v>85</v>
      </c>
      <c r="BK196" s="247">
        <f>ROUND(I196*H196,2)</f>
        <v>0</v>
      </c>
      <c r="BL196" s="18" t="s">
        <v>282</v>
      </c>
      <c r="BM196" s="246" t="s">
        <v>1608</v>
      </c>
    </row>
    <row r="197" s="2" customFormat="1" ht="36" customHeight="1">
      <c r="A197" s="39"/>
      <c r="B197" s="40"/>
      <c r="C197" s="236" t="s">
        <v>496</v>
      </c>
      <c r="D197" s="236" t="s">
        <v>145</v>
      </c>
      <c r="E197" s="237" t="s">
        <v>1609</v>
      </c>
      <c r="F197" s="238" t="s">
        <v>1610</v>
      </c>
      <c r="G197" s="239" t="s">
        <v>171</v>
      </c>
      <c r="H197" s="240">
        <v>27</v>
      </c>
      <c r="I197" s="241"/>
      <c r="J197" s="240">
        <f>ROUND(I197*H197,2)</f>
        <v>0</v>
      </c>
      <c r="K197" s="238" t="s">
        <v>149</v>
      </c>
      <c r="L197" s="45"/>
      <c r="M197" s="242" t="s">
        <v>1</v>
      </c>
      <c r="N197" s="243" t="s">
        <v>42</v>
      </c>
      <c r="O197" s="92"/>
      <c r="P197" s="244">
        <f>O197*H197</f>
        <v>0</v>
      </c>
      <c r="Q197" s="244">
        <v>0</v>
      </c>
      <c r="R197" s="244">
        <f>Q197*H197</f>
        <v>0</v>
      </c>
      <c r="S197" s="244">
        <v>0</v>
      </c>
      <c r="T197" s="245">
        <f>S197*H197</f>
        <v>0</v>
      </c>
      <c r="U197" s="39"/>
      <c r="V197" s="39"/>
      <c r="W197" s="39"/>
      <c r="X197" s="39"/>
      <c r="Y197" s="39"/>
      <c r="Z197" s="39"/>
      <c r="AA197" s="39"/>
      <c r="AB197" s="39"/>
      <c r="AC197" s="39"/>
      <c r="AD197" s="39"/>
      <c r="AE197" s="39"/>
      <c r="AR197" s="246" t="s">
        <v>282</v>
      </c>
      <c r="AT197" s="246" t="s">
        <v>145</v>
      </c>
      <c r="AU197" s="246" t="s">
        <v>87</v>
      </c>
      <c r="AY197" s="18" t="s">
        <v>143</v>
      </c>
      <c r="BE197" s="247">
        <f>IF(N197="základní",J197,0)</f>
        <v>0</v>
      </c>
      <c r="BF197" s="247">
        <f>IF(N197="snížená",J197,0)</f>
        <v>0</v>
      </c>
      <c r="BG197" s="247">
        <f>IF(N197="zákl. přenesená",J197,0)</f>
        <v>0</v>
      </c>
      <c r="BH197" s="247">
        <f>IF(N197="sníž. přenesená",J197,0)</f>
        <v>0</v>
      </c>
      <c r="BI197" s="247">
        <f>IF(N197="nulová",J197,0)</f>
        <v>0</v>
      </c>
      <c r="BJ197" s="18" t="s">
        <v>85</v>
      </c>
      <c r="BK197" s="247">
        <f>ROUND(I197*H197,2)</f>
        <v>0</v>
      </c>
      <c r="BL197" s="18" t="s">
        <v>282</v>
      </c>
      <c r="BM197" s="246" t="s">
        <v>1611</v>
      </c>
    </row>
    <row r="198" s="2" customFormat="1" ht="16.5" customHeight="1">
      <c r="A198" s="39"/>
      <c r="B198" s="40"/>
      <c r="C198" s="295" t="s">
        <v>502</v>
      </c>
      <c r="D198" s="295" t="s">
        <v>300</v>
      </c>
      <c r="E198" s="296" t="s">
        <v>1612</v>
      </c>
      <c r="F198" s="297" t="s">
        <v>1613</v>
      </c>
      <c r="G198" s="298" t="s">
        <v>171</v>
      </c>
      <c r="H198" s="299">
        <v>11</v>
      </c>
      <c r="I198" s="300"/>
      <c r="J198" s="299">
        <f>ROUND(I198*H198,2)</f>
        <v>0</v>
      </c>
      <c r="K198" s="297" t="s">
        <v>433</v>
      </c>
      <c r="L198" s="301"/>
      <c r="M198" s="302" t="s">
        <v>1</v>
      </c>
      <c r="N198" s="303" t="s">
        <v>42</v>
      </c>
      <c r="O198" s="92"/>
      <c r="P198" s="244">
        <f>O198*H198</f>
        <v>0</v>
      </c>
      <c r="Q198" s="244">
        <v>0.01</v>
      </c>
      <c r="R198" s="244">
        <f>Q198*H198</f>
        <v>0.11</v>
      </c>
      <c r="S198" s="244">
        <v>0</v>
      </c>
      <c r="T198" s="245">
        <f>S198*H198</f>
        <v>0</v>
      </c>
      <c r="U198" s="39"/>
      <c r="V198" s="39"/>
      <c r="W198" s="39"/>
      <c r="X198" s="39"/>
      <c r="Y198" s="39"/>
      <c r="Z198" s="39"/>
      <c r="AA198" s="39"/>
      <c r="AB198" s="39"/>
      <c r="AC198" s="39"/>
      <c r="AD198" s="39"/>
      <c r="AE198" s="39"/>
      <c r="AR198" s="246" t="s">
        <v>367</v>
      </c>
      <c r="AT198" s="246" t="s">
        <v>300</v>
      </c>
      <c r="AU198" s="246" t="s">
        <v>87</v>
      </c>
      <c r="AY198" s="18" t="s">
        <v>143</v>
      </c>
      <c r="BE198" s="247">
        <f>IF(N198="základní",J198,0)</f>
        <v>0</v>
      </c>
      <c r="BF198" s="247">
        <f>IF(N198="snížená",J198,0)</f>
        <v>0</v>
      </c>
      <c r="BG198" s="247">
        <f>IF(N198="zákl. přenesená",J198,0)</f>
        <v>0</v>
      </c>
      <c r="BH198" s="247">
        <f>IF(N198="sníž. přenesená",J198,0)</f>
        <v>0</v>
      </c>
      <c r="BI198" s="247">
        <f>IF(N198="nulová",J198,0)</f>
        <v>0</v>
      </c>
      <c r="BJ198" s="18" t="s">
        <v>85</v>
      </c>
      <c r="BK198" s="247">
        <f>ROUND(I198*H198,2)</f>
        <v>0</v>
      </c>
      <c r="BL198" s="18" t="s">
        <v>282</v>
      </c>
      <c r="BM198" s="246" t="s">
        <v>1614</v>
      </c>
    </row>
    <row r="199" s="2" customFormat="1" ht="24" customHeight="1">
      <c r="A199" s="39"/>
      <c r="B199" s="40"/>
      <c r="C199" s="295" t="s">
        <v>508</v>
      </c>
      <c r="D199" s="295" t="s">
        <v>300</v>
      </c>
      <c r="E199" s="296" t="s">
        <v>1615</v>
      </c>
      <c r="F199" s="297" t="s">
        <v>1616</v>
      </c>
      <c r="G199" s="298" t="s">
        <v>171</v>
      </c>
      <c r="H199" s="299">
        <v>5</v>
      </c>
      <c r="I199" s="300"/>
      <c r="J199" s="299">
        <f>ROUND(I199*H199,2)</f>
        <v>0</v>
      </c>
      <c r="K199" s="297" t="s">
        <v>433</v>
      </c>
      <c r="L199" s="301"/>
      <c r="M199" s="302" t="s">
        <v>1</v>
      </c>
      <c r="N199" s="303" t="s">
        <v>42</v>
      </c>
      <c r="O199" s="92"/>
      <c r="P199" s="244">
        <f>O199*H199</f>
        <v>0</v>
      </c>
      <c r="Q199" s="244">
        <v>0.01</v>
      </c>
      <c r="R199" s="244">
        <f>Q199*H199</f>
        <v>0.050000000000000003</v>
      </c>
      <c r="S199" s="244">
        <v>0</v>
      </c>
      <c r="T199" s="245">
        <f>S199*H199</f>
        <v>0</v>
      </c>
      <c r="U199" s="39"/>
      <c r="V199" s="39"/>
      <c r="W199" s="39"/>
      <c r="X199" s="39"/>
      <c r="Y199" s="39"/>
      <c r="Z199" s="39"/>
      <c r="AA199" s="39"/>
      <c r="AB199" s="39"/>
      <c r="AC199" s="39"/>
      <c r="AD199" s="39"/>
      <c r="AE199" s="39"/>
      <c r="AR199" s="246" t="s">
        <v>367</v>
      </c>
      <c r="AT199" s="246" t="s">
        <v>300</v>
      </c>
      <c r="AU199" s="246" t="s">
        <v>87</v>
      </c>
      <c r="AY199" s="18" t="s">
        <v>143</v>
      </c>
      <c r="BE199" s="247">
        <f>IF(N199="základní",J199,0)</f>
        <v>0</v>
      </c>
      <c r="BF199" s="247">
        <f>IF(N199="snížená",J199,0)</f>
        <v>0</v>
      </c>
      <c r="BG199" s="247">
        <f>IF(N199="zákl. přenesená",J199,0)</f>
        <v>0</v>
      </c>
      <c r="BH199" s="247">
        <f>IF(N199="sníž. přenesená",J199,0)</f>
        <v>0</v>
      </c>
      <c r="BI199" s="247">
        <f>IF(N199="nulová",J199,0)</f>
        <v>0</v>
      </c>
      <c r="BJ199" s="18" t="s">
        <v>85</v>
      </c>
      <c r="BK199" s="247">
        <f>ROUND(I199*H199,2)</f>
        <v>0</v>
      </c>
      <c r="BL199" s="18" t="s">
        <v>282</v>
      </c>
      <c r="BM199" s="246" t="s">
        <v>1617</v>
      </c>
    </row>
    <row r="200" s="2" customFormat="1" ht="24" customHeight="1">
      <c r="A200" s="39"/>
      <c r="B200" s="40"/>
      <c r="C200" s="295" t="s">
        <v>513</v>
      </c>
      <c r="D200" s="295" t="s">
        <v>300</v>
      </c>
      <c r="E200" s="296" t="s">
        <v>1618</v>
      </c>
      <c r="F200" s="297" t="s">
        <v>1619</v>
      </c>
      <c r="G200" s="298" t="s">
        <v>171</v>
      </c>
      <c r="H200" s="299">
        <v>3</v>
      </c>
      <c r="I200" s="300"/>
      <c r="J200" s="299">
        <f>ROUND(I200*H200,2)</f>
        <v>0</v>
      </c>
      <c r="K200" s="297" t="s">
        <v>433</v>
      </c>
      <c r="L200" s="301"/>
      <c r="M200" s="302" t="s">
        <v>1</v>
      </c>
      <c r="N200" s="303" t="s">
        <v>42</v>
      </c>
      <c r="O200" s="92"/>
      <c r="P200" s="244">
        <f>O200*H200</f>
        <v>0</v>
      </c>
      <c r="Q200" s="244">
        <v>0.01</v>
      </c>
      <c r="R200" s="244">
        <f>Q200*H200</f>
        <v>0.029999999999999999</v>
      </c>
      <c r="S200" s="244">
        <v>0</v>
      </c>
      <c r="T200" s="245">
        <f>S200*H200</f>
        <v>0</v>
      </c>
      <c r="U200" s="39"/>
      <c r="V200" s="39"/>
      <c r="W200" s="39"/>
      <c r="X200" s="39"/>
      <c r="Y200" s="39"/>
      <c r="Z200" s="39"/>
      <c r="AA200" s="39"/>
      <c r="AB200" s="39"/>
      <c r="AC200" s="39"/>
      <c r="AD200" s="39"/>
      <c r="AE200" s="39"/>
      <c r="AR200" s="246" t="s">
        <v>367</v>
      </c>
      <c r="AT200" s="246" t="s">
        <v>300</v>
      </c>
      <c r="AU200" s="246" t="s">
        <v>87</v>
      </c>
      <c r="AY200" s="18" t="s">
        <v>143</v>
      </c>
      <c r="BE200" s="247">
        <f>IF(N200="základní",J200,0)</f>
        <v>0</v>
      </c>
      <c r="BF200" s="247">
        <f>IF(N200="snížená",J200,0)</f>
        <v>0</v>
      </c>
      <c r="BG200" s="247">
        <f>IF(N200="zákl. přenesená",J200,0)</f>
        <v>0</v>
      </c>
      <c r="BH200" s="247">
        <f>IF(N200="sníž. přenesená",J200,0)</f>
        <v>0</v>
      </c>
      <c r="BI200" s="247">
        <f>IF(N200="nulová",J200,0)</f>
        <v>0</v>
      </c>
      <c r="BJ200" s="18" t="s">
        <v>85</v>
      </c>
      <c r="BK200" s="247">
        <f>ROUND(I200*H200,2)</f>
        <v>0</v>
      </c>
      <c r="BL200" s="18" t="s">
        <v>282</v>
      </c>
      <c r="BM200" s="246" t="s">
        <v>1620</v>
      </c>
    </row>
    <row r="201" s="2" customFormat="1" ht="16.5" customHeight="1">
      <c r="A201" s="39"/>
      <c r="B201" s="40"/>
      <c r="C201" s="295" t="s">
        <v>518</v>
      </c>
      <c r="D201" s="295" t="s">
        <v>300</v>
      </c>
      <c r="E201" s="296" t="s">
        <v>1621</v>
      </c>
      <c r="F201" s="297" t="s">
        <v>1622</v>
      </c>
      <c r="G201" s="298" t="s">
        <v>171</v>
      </c>
      <c r="H201" s="299">
        <v>4</v>
      </c>
      <c r="I201" s="300"/>
      <c r="J201" s="299">
        <f>ROUND(I201*H201,2)</f>
        <v>0</v>
      </c>
      <c r="K201" s="297" t="s">
        <v>433</v>
      </c>
      <c r="L201" s="301"/>
      <c r="M201" s="302" t="s">
        <v>1</v>
      </c>
      <c r="N201" s="303" t="s">
        <v>42</v>
      </c>
      <c r="O201" s="92"/>
      <c r="P201" s="244">
        <f>O201*H201</f>
        <v>0</v>
      </c>
      <c r="Q201" s="244">
        <v>0.01</v>
      </c>
      <c r="R201" s="244">
        <f>Q201*H201</f>
        <v>0.040000000000000001</v>
      </c>
      <c r="S201" s="244">
        <v>0</v>
      </c>
      <c r="T201" s="245">
        <f>S201*H201</f>
        <v>0</v>
      </c>
      <c r="U201" s="39"/>
      <c r="V201" s="39"/>
      <c r="W201" s="39"/>
      <c r="X201" s="39"/>
      <c r="Y201" s="39"/>
      <c r="Z201" s="39"/>
      <c r="AA201" s="39"/>
      <c r="AB201" s="39"/>
      <c r="AC201" s="39"/>
      <c r="AD201" s="39"/>
      <c r="AE201" s="39"/>
      <c r="AR201" s="246" t="s">
        <v>367</v>
      </c>
      <c r="AT201" s="246" t="s">
        <v>300</v>
      </c>
      <c r="AU201" s="246" t="s">
        <v>87</v>
      </c>
      <c r="AY201" s="18" t="s">
        <v>143</v>
      </c>
      <c r="BE201" s="247">
        <f>IF(N201="základní",J201,0)</f>
        <v>0</v>
      </c>
      <c r="BF201" s="247">
        <f>IF(N201="snížená",J201,0)</f>
        <v>0</v>
      </c>
      <c r="BG201" s="247">
        <f>IF(N201="zákl. přenesená",J201,0)</f>
        <v>0</v>
      </c>
      <c r="BH201" s="247">
        <f>IF(N201="sníž. přenesená",J201,0)</f>
        <v>0</v>
      </c>
      <c r="BI201" s="247">
        <f>IF(N201="nulová",J201,0)</f>
        <v>0</v>
      </c>
      <c r="BJ201" s="18" t="s">
        <v>85</v>
      </c>
      <c r="BK201" s="247">
        <f>ROUND(I201*H201,2)</f>
        <v>0</v>
      </c>
      <c r="BL201" s="18" t="s">
        <v>282</v>
      </c>
      <c r="BM201" s="246" t="s">
        <v>1623</v>
      </c>
    </row>
    <row r="202" s="2" customFormat="1" ht="24" customHeight="1">
      <c r="A202" s="39"/>
      <c r="B202" s="40"/>
      <c r="C202" s="295" t="s">
        <v>524</v>
      </c>
      <c r="D202" s="295" t="s">
        <v>300</v>
      </c>
      <c r="E202" s="296" t="s">
        <v>1624</v>
      </c>
      <c r="F202" s="297" t="s">
        <v>1625</v>
      </c>
      <c r="G202" s="298" t="s">
        <v>171</v>
      </c>
      <c r="H202" s="299">
        <v>4</v>
      </c>
      <c r="I202" s="300"/>
      <c r="J202" s="299">
        <f>ROUND(I202*H202,2)</f>
        <v>0</v>
      </c>
      <c r="K202" s="297" t="s">
        <v>433</v>
      </c>
      <c r="L202" s="301"/>
      <c r="M202" s="302" t="s">
        <v>1</v>
      </c>
      <c r="N202" s="303" t="s">
        <v>42</v>
      </c>
      <c r="O202" s="92"/>
      <c r="P202" s="244">
        <f>O202*H202</f>
        <v>0</v>
      </c>
      <c r="Q202" s="244">
        <v>0.01</v>
      </c>
      <c r="R202" s="244">
        <f>Q202*H202</f>
        <v>0.040000000000000001</v>
      </c>
      <c r="S202" s="244">
        <v>0</v>
      </c>
      <c r="T202" s="245">
        <f>S202*H202</f>
        <v>0</v>
      </c>
      <c r="U202" s="39"/>
      <c r="V202" s="39"/>
      <c r="W202" s="39"/>
      <c r="X202" s="39"/>
      <c r="Y202" s="39"/>
      <c r="Z202" s="39"/>
      <c r="AA202" s="39"/>
      <c r="AB202" s="39"/>
      <c r="AC202" s="39"/>
      <c r="AD202" s="39"/>
      <c r="AE202" s="39"/>
      <c r="AR202" s="246" t="s">
        <v>367</v>
      </c>
      <c r="AT202" s="246" t="s">
        <v>300</v>
      </c>
      <c r="AU202" s="246" t="s">
        <v>87</v>
      </c>
      <c r="AY202" s="18" t="s">
        <v>143</v>
      </c>
      <c r="BE202" s="247">
        <f>IF(N202="základní",J202,0)</f>
        <v>0</v>
      </c>
      <c r="BF202" s="247">
        <f>IF(N202="snížená",J202,0)</f>
        <v>0</v>
      </c>
      <c r="BG202" s="247">
        <f>IF(N202="zákl. přenesená",J202,0)</f>
        <v>0</v>
      </c>
      <c r="BH202" s="247">
        <f>IF(N202="sníž. přenesená",J202,0)</f>
        <v>0</v>
      </c>
      <c r="BI202" s="247">
        <f>IF(N202="nulová",J202,0)</f>
        <v>0</v>
      </c>
      <c r="BJ202" s="18" t="s">
        <v>85</v>
      </c>
      <c r="BK202" s="247">
        <f>ROUND(I202*H202,2)</f>
        <v>0</v>
      </c>
      <c r="BL202" s="18" t="s">
        <v>282</v>
      </c>
      <c r="BM202" s="246" t="s">
        <v>1626</v>
      </c>
    </row>
    <row r="203" s="2" customFormat="1" ht="16.5" customHeight="1">
      <c r="A203" s="39"/>
      <c r="B203" s="40"/>
      <c r="C203" s="236" t="s">
        <v>529</v>
      </c>
      <c r="D203" s="236" t="s">
        <v>145</v>
      </c>
      <c r="E203" s="237" t="s">
        <v>1627</v>
      </c>
      <c r="F203" s="238" t="s">
        <v>1628</v>
      </c>
      <c r="G203" s="239" t="s">
        <v>171</v>
      </c>
      <c r="H203" s="240">
        <v>27</v>
      </c>
      <c r="I203" s="241"/>
      <c r="J203" s="240">
        <f>ROUND(I203*H203,2)</f>
        <v>0</v>
      </c>
      <c r="K203" s="238" t="s">
        <v>433</v>
      </c>
      <c r="L203" s="45"/>
      <c r="M203" s="242" t="s">
        <v>1</v>
      </c>
      <c r="N203" s="243" t="s">
        <v>42</v>
      </c>
      <c r="O203" s="92"/>
      <c r="P203" s="244">
        <f>O203*H203</f>
        <v>0</v>
      </c>
      <c r="Q203" s="244">
        <v>0</v>
      </c>
      <c r="R203" s="244">
        <f>Q203*H203</f>
        <v>0</v>
      </c>
      <c r="S203" s="244">
        <v>0</v>
      </c>
      <c r="T203" s="245">
        <f>S203*H203</f>
        <v>0</v>
      </c>
      <c r="U203" s="39"/>
      <c r="V203" s="39"/>
      <c r="W203" s="39"/>
      <c r="X203" s="39"/>
      <c r="Y203" s="39"/>
      <c r="Z203" s="39"/>
      <c r="AA203" s="39"/>
      <c r="AB203" s="39"/>
      <c r="AC203" s="39"/>
      <c r="AD203" s="39"/>
      <c r="AE203" s="39"/>
      <c r="AR203" s="246" t="s">
        <v>282</v>
      </c>
      <c r="AT203" s="246" t="s">
        <v>145</v>
      </c>
      <c r="AU203" s="246" t="s">
        <v>87</v>
      </c>
      <c r="AY203" s="18" t="s">
        <v>143</v>
      </c>
      <c r="BE203" s="247">
        <f>IF(N203="základní",J203,0)</f>
        <v>0</v>
      </c>
      <c r="BF203" s="247">
        <f>IF(N203="snížená",J203,0)</f>
        <v>0</v>
      </c>
      <c r="BG203" s="247">
        <f>IF(N203="zákl. přenesená",J203,0)</f>
        <v>0</v>
      </c>
      <c r="BH203" s="247">
        <f>IF(N203="sníž. přenesená",J203,0)</f>
        <v>0</v>
      </c>
      <c r="BI203" s="247">
        <f>IF(N203="nulová",J203,0)</f>
        <v>0</v>
      </c>
      <c r="BJ203" s="18" t="s">
        <v>85</v>
      </c>
      <c r="BK203" s="247">
        <f>ROUND(I203*H203,2)</f>
        <v>0</v>
      </c>
      <c r="BL203" s="18" t="s">
        <v>282</v>
      </c>
      <c r="BM203" s="246" t="s">
        <v>1629</v>
      </c>
    </row>
    <row r="204" s="2" customFormat="1" ht="36" customHeight="1">
      <c r="A204" s="39"/>
      <c r="B204" s="40"/>
      <c r="C204" s="236" t="s">
        <v>533</v>
      </c>
      <c r="D204" s="236" t="s">
        <v>145</v>
      </c>
      <c r="E204" s="237" t="s">
        <v>1630</v>
      </c>
      <c r="F204" s="238" t="s">
        <v>1631</v>
      </c>
      <c r="G204" s="239" t="s">
        <v>176</v>
      </c>
      <c r="H204" s="240">
        <v>1.6299999999999999</v>
      </c>
      <c r="I204" s="241"/>
      <c r="J204" s="240">
        <f>ROUND(I204*H204,2)</f>
        <v>0</v>
      </c>
      <c r="K204" s="238" t="s">
        <v>149</v>
      </c>
      <c r="L204" s="45"/>
      <c r="M204" s="242" t="s">
        <v>1</v>
      </c>
      <c r="N204" s="243" t="s">
        <v>42</v>
      </c>
      <c r="O204" s="92"/>
      <c r="P204" s="244">
        <f>O204*H204</f>
        <v>0</v>
      </c>
      <c r="Q204" s="244">
        <v>0</v>
      </c>
      <c r="R204" s="244">
        <f>Q204*H204</f>
        <v>0</v>
      </c>
      <c r="S204" s="244">
        <v>0</v>
      </c>
      <c r="T204" s="245">
        <f>S204*H204</f>
        <v>0</v>
      </c>
      <c r="U204" s="39"/>
      <c r="V204" s="39"/>
      <c r="W204" s="39"/>
      <c r="X204" s="39"/>
      <c r="Y204" s="39"/>
      <c r="Z204" s="39"/>
      <c r="AA204" s="39"/>
      <c r="AB204" s="39"/>
      <c r="AC204" s="39"/>
      <c r="AD204" s="39"/>
      <c r="AE204" s="39"/>
      <c r="AR204" s="246" t="s">
        <v>282</v>
      </c>
      <c r="AT204" s="246" t="s">
        <v>145</v>
      </c>
      <c r="AU204" s="246" t="s">
        <v>87</v>
      </c>
      <c r="AY204" s="18" t="s">
        <v>143</v>
      </c>
      <c r="BE204" s="247">
        <f>IF(N204="základní",J204,0)</f>
        <v>0</v>
      </c>
      <c r="BF204" s="247">
        <f>IF(N204="snížená",J204,0)</f>
        <v>0</v>
      </c>
      <c r="BG204" s="247">
        <f>IF(N204="zákl. přenesená",J204,0)</f>
        <v>0</v>
      </c>
      <c r="BH204" s="247">
        <f>IF(N204="sníž. přenesená",J204,0)</f>
        <v>0</v>
      </c>
      <c r="BI204" s="247">
        <f>IF(N204="nulová",J204,0)</f>
        <v>0</v>
      </c>
      <c r="BJ204" s="18" t="s">
        <v>85</v>
      </c>
      <c r="BK204" s="247">
        <f>ROUND(I204*H204,2)</f>
        <v>0</v>
      </c>
      <c r="BL204" s="18" t="s">
        <v>282</v>
      </c>
      <c r="BM204" s="246" t="s">
        <v>1632</v>
      </c>
    </row>
    <row r="205" s="2" customFormat="1" ht="48" customHeight="1">
      <c r="A205" s="39"/>
      <c r="B205" s="40"/>
      <c r="C205" s="236" t="s">
        <v>536</v>
      </c>
      <c r="D205" s="236" t="s">
        <v>145</v>
      </c>
      <c r="E205" s="237" t="s">
        <v>1633</v>
      </c>
      <c r="F205" s="238" t="s">
        <v>1634</v>
      </c>
      <c r="G205" s="239" t="s">
        <v>176</v>
      </c>
      <c r="H205" s="240">
        <v>1.6299999999999999</v>
      </c>
      <c r="I205" s="241"/>
      <c r="J205" s="240">
        <f>ROUND(I205*H205,2)</f>
        <v>0</v>
      </c>
      <c r="K205" s="238" t="s">
        <v>149</v>
      </c>
      <c r="L205" s="45"/>
      <c r="M205" s="242" t="s">
        <v>1</v>
      </c>
      <c r="N205" s="243" t="s">
        <v>42</v>
      </c>
      <c r="O205" s="92"/>
      <c r="P205" s="244">
        <f>O205*H205</f>
        <v>0</v>
      </c>
      <c r="Q205" s="244">
        <v>0</v>
      </c>
      <c r="R205" s="244">
        <f>Q205*H205</f>
        <v>0</v>
      </c>
      <c r="S205" s="244">
        <v>0</v>
      </c>
      <c r="T205" s="245">
        <f>S205*H205</f>
        <v>0</v>
      </c>
      <c r="U205" s="39"/>
      <c r="V205" s="39"/>
      <c r="W205" s="39"/>
      <c r="X205" s="39"/>
      <c r="Y205" s="39"/>
      <c r="Z205" s="39"/>
      <c r="AA205" s="39"/>
      <c r="AB205" s="39"/>
      <c r="AC205" s="39"/>
      <c r="AD205" s="39"/>
      <c r="AE205" s="39"/>
      <c r="AR205" s="246" t="s">
        <v>282</v>
      </c>
      <c r="AT205" s="246" t="s">
        <v>145</v>
      </c>
      <c r="AU205" s="246" t="s">
        <v>87</v>
      </c>
      <c r="AY205" s="18" t="s">
        <v>143</v>
      </c>
      <c r="BE205" s="247">
        <f>IF(N205="základní",J205,0)</f>
        <v>0</v>
      </c>
      <c r="BF205" s="247">
        <f>IF(N205="snížená",J205,0)</f>
        <v>0</v>
      </c>
      <c r="BG205" s="247">
        <f>IF(N205="zákl. přenesená",J205,0)</f>
        <v>0</v>
      </c>
      <c r="BH205" s="247">
        <f>IF(N205="sníž. přenesená",J205,0)</f>
        <v>0</v>
      </c>
      <c r="BI205" s="247">
        <f>IF(N205="nulová",J205,0)</f>
        <v>0</v>
      </c>
      <c r="BJ205" s="18" t="s">
        <v>85</v>
      </c>
      <c r="BK205" s="247">
        <f>ROUND(I205*H205,2)</f>
        <v>0</v>
      </c>
      <c r="BL205" s="18" t="s">
        <v>282</v>
      </c>
      <c r="BM205" s="246" t="s">
        <v>1635</v>
      </c>
    </row>
    <row r="206" s="12" customFormat="1" ht="22.8" customHeight="1">
      <c r="A206" s="12"/>
      <c r="B206" s="220"/>
      <c r="C206" s="221"/>
      <c r="D206" s="222" t="s">
        <v>76</v>
      </c>
      <c r="E206" s="234" t="s">
        <v>1636</v>
      </c>
      <c r="F206" s="234" t="s">
        <v>1637</v>
      </c>
      <c r="G206" s="221"/>
      <c r="H206" s="221"/>
      <c r="I206" s="224"/>
      <c r="J206" s="235">
        <f>BK206</f>
        <v>0</v>
      </c>
      <c r="K206" s="221"/>
      <c r="L206" s="226"/>
      <c r="M206" s="227"/>
      <c r="N206" s="228"/>
      <c r="O206" s="228"/>
      <c r="P206" s="229">
        <f>SUM(P207:P210)</f>
        <v>0</v>
      </c>
      <c r="Q206" s="228"/>
      <c r="R206" s="229">
        <f>SUM(R207:R210)</f>
        <v>0.080000000000000002</v>
      </c>
      <c r="S206" s="228"/>
      <c r="T206" s="230">
        <f>SUM(T207:T210)</f>
        <v>0</v>
      </c>
      <c r="U206" s="12"/>
      <c r="V206" s="12"/>
      <c r="W206" s="12"/>
      <c r="X206" s="12"/>
      <c r="Y206" s="12"/>
      <c r="Z206" s="12"/>
      <c r="AA206" s="12"/>
      <c r="AB206" s="12"/>
      <c r="AC206" s="12"/>
      <c r="AD206" s="12"/>
      <c r="AE206" s="12"/>
      <c r="AR206" s="231" t="s">
        <v>87</v>
      </c>
      <c r="AT206" s="232" t="s">
        <v>76</v>
      </c>
      <c r="AU206" s="232" t="s">
        <v>85</v>
      </c>
      <c r="AY206" s="231" t="s">
        <v>143</v>
      </c>
      <c r="BK206" s="233">
        <f>SUM(BK207:BK210)</f>
        <v>0</v>
      </c>
    </row>
    <row r="207" s="2" customFormat="1" ht="16.5" customHeight="1">
      <c r="A207" s="39"/>
      <c r="B207" s="40"/>
      <c r="C207" s="236" t="s">
        <v>540</v>
      </c>
      <c r="D207" s="236" t="s">
        <v>145</v>
      </c>
      <c r="E207" s="237" t="s">
        <v>1638</v>
      </c>
      <c r="F207" s="238" t="s">
        <v>1639</v>
      </c>
      <c r="G207" s="239" t="s">
        <v>206</v>
      </c>
      <c r="H207" s="240">
        <v>80</v>
      </c>
      <c r="I207" s="241"/>
      <c r="J207" s="240">
        <f>ROUND(I207*H207,2)</f>
        <v>0</v>
      </c>
      <c r="K207" s="238" t="s">
        <v>149</v>
      </c>
      <c r="L207" s="45"/>
      <c r="M207" s="242" t="s">
        <v>1</v>
      </c>
      <c r="N207" s="243" t="s">
        <v>42</v>
      </c>
      <c r="O207" s="92"/>
      <c r="P207" s="244">
        <f>O207*H207</f>
        <v>0</v>
      </c>
      <c r="Q207" s="244">
        <v>0</v>
      </c>
      <c r="R207" s="244">
        <f>Q207*H207</f>
        <v>0</v>
      </c>
      <c r="S207" s="244">
        <v>0</v>
      </c>
      <c r="T207" s="245">
        <f>S207*H207</f>
        <v>0</v>
      </c>
      <c r="U207" s="39"/>
      <c r="V207" s="39"/>
      <c r="W207" s="39"/>
      <c r="X207" s="39"/>
      <c r="Y207" s="39"/>
      <c r="Z207" s="39"/>
      <c r="AA207" s="39"/>
      <c r="AB207" s="39"/>
      <c r="AC207" s="39"/>
      <c r="AD207" s="39"/>
      <c r="AE207" s="39"/>
      <c r="AR207" s="246" t="s">
        <v>282</v>
      </c>
      <c r="AT207" s="246" t="s">
        <v>145</v>
      </c>
      <c r="AU207" s="246" t="s">
        <v>87</v>
      </c>
      <c r="AY207" s="18" t="s">
        <v>143</v>
      </c>
      <c r="BE207" s="247">
        <f>IF(N207="základní",J207,0)</f>
        <v>0</v>
      </c>
      <c r="BF207" s="247">
        <f>IF(N207="snížená",J207,0)</f>
        <v>0</v>
      </c>
      <c r="BG207" s="247">
        <f>IF(N207="zákl. přenesená",J207,0)</f>
        <v>0</v>
      </c>
      <c r="BH207" s="247">
        <f>IF(N207="sníž. přenesená",J207,0)</f>
        <v>0</v>
      </c>
      <c r="BI207" s="247">
        <f>IF(N207="nulová",J207,0)</f>
        <v>0</v>
      </c>
      <c r="BJ207" s="18" t="s">
        <v>85</v>
      </c>
      <c r="BK207" s="247">
        <f>ROUND(I207*H207,2)</f>
        <v>0</v>
      </c>
      <c r="BL207" s="18" t="s">
        <v>282</v>
      </c>
      <c r="BM207" s="246" t="s">
        <v>1640</v>
      </c>
    </row>
    <row r="208" s="2" customFormat="1" ht="16.5" customHeight="1">
      <c r="A208" s="39"/>
      <c r="B208" s="40"/>
      <c r="C208" s="295" t="s">
        <v>544</v>
      </c>
      <c r="D208" s="295" t="s">
        <v>300</v>
      </c>
      <c r="E208" s="296" t="s">
        <v>1641</v>
      </c>
      <c r="F208" s="297" t="s">
        <v>1642</v>
      </c>
      <c r="G208" s="298" t="s">
        <v>171</v>
      </c>
      <c r="H208" s="299">
        <v>80</v>
      </c>
      <c r="I208" s="300"/>
      <c r="J208" s="299">
        <f>ROUND(I208*H208,2)</f>
        <v>0</v>
      </c>
      <c r="K208" s="297" t="s">
        <v>433</v>
      </c>
      <c r="L208" s="301"/>
      <c r="M208" s="302" t="s">
        <v>1</v>
      </c>
      <c r="N208" s="303" t="s">
        <v>42</v>
      </c>
      <c r="O208" s="92"/>
      <c r="P208" s="244">
        <f>O208*H208</f>
        <v>0</v>
      </c>
      <c r="Q208" s="244">
        <v>0.001</v>
      </c>
      <c r="R208" s="244">
        <f>Q208*H208</f>
        <v>0.080000000000000002</v>
      </c>
      <c r="S208" s="244">
        <v>0</v>
      </c>
      <c r="T208" s="245">
        <f>S208*H208</f>
        <v>0</v>
      </c>
      <c r="U208" s="39"/>
      <c r="V208" s="39"/>
      <c r="W208" s="39"/>
      <c r="X208" s="39"/>
      <c r="Y208" s="39"/>
      <c r="Z208" s="39"/>
      <c r="AA208" s="39"/>
      <c r="AB208" s="39"/>
      <c r="AC208" s="39"/>
      <c r="AD208" s="39"/>
      <c r="AE208" s="39"/>
      <c r="AR208" s="246" t="s">
        <v>367</v>
      </c>
      <c r="AT208" s="246" t="s">
        <v>300</v>
      </c>
      <c r="AU208" s="246" t="s">
        <v>87</v>
      </c>
      <c r="AY208" s="18" t="s">
        <v>143</v>
      </c>
      <c r="BE208" s="247">
        <f>IF(N208="základní",J208,0)</f>
        <v>0</v>
      </c>
      <c r="BF208" s="247">
        <f>IF(N208="snížená",J208,0)</f>
        <v>0</v>
      </c>
      <c r="BG208" s="247">
        <f>IF(N208="zákl. přenesená",J208,0)</f>
        <v>0</v>
      </c>
      <c r="BH208" s="247">
        <f>IF(N208="sníž. přenesená",J208,0)</f>
        <v>0</v>
      </c>
      <c r="BI208" s="247">
        <f>IF(N208="nulová",J208,0)</f>
        <v>0</v>
      </c>
      <c r="BJ208" s="18" t="s">
        <v>85</v>
      </c>
      <c r="BK208" s="247">
        <f>ROUND(I208*H208,2)</f>
        <v>0</v>
      </c>
      <c r="BL208" s="18" t="s">
        <v>282</v>
      </c>
      <c r="BM208" s="246" t="s">
        <v>1643</v>
      </c>
    </row>
    <row r="209" s="2" customFormat="1" ht="36" customHeight="1">
      <c r="A209" s="39"/>
      <c r="B209" s="40"/>
      <c r="C209" s="236" t="s">
        <v>548</v>
      </c>
      <c r="D209" s="236" t="s">
        <v>145</v>
      </c>
      <c r="E209" s="237" t="s">
        <v>1644</v>
      </c>
      <c r="F209" s="238" t="s">
        <v>1645</v>
      </c>
      <c r="G209" s="239" t="s">
        <v>176</v>
      </c>
      <c r="H209" s="240">
        <v>0.080000000000000002</v>
      </c>
      <c r="I209" s="241"/>
      <c r="J209" s="240">
        <f>ROUND(I209*H209,2)</f>
        <v>0</v>
      </c>
      <c r="K209" s="238" t="s">
        <v>149</v>
      </c>
      <c r="L209" s="45"/>
      <c r="M209" s="242" t="s">
        <v>1</v>
      </c>
      <c r="N209" s="243" t="s">
        <v>42</v>
      </c>
      <c r="O209" s="92"/>
      <c r="P209" s="244">
        <f>O209*H209</f>
        <v>0</v>
      </c>
      <c r="Q209" s="244">
        <v>0</v>
      </c>
      <c r="R209" s="244">
        <f>Q209*H209</f>
        <v>0</v>
      </c>
      <c r="S209" s="244">
        <v>0</v>
      </c>
      <c r="T209" s="245">
        <f>S209*H209</f>
        <v>0</v>
      </c>
      <c r="U209" s="39"/>
      <c r="V209" s="39"/>
      <c r="W209" s="39"/>
      <c r="X209" s="39"/>
      <c r="Y209" s="39"/>
      <c r="Z209" s="39"/>
      <c r="AA209" s="39"/>
      <c r="AB209" s="39"/>
      <c r="AC209" s="39"/>
      <c r="AD209" s="39"/>
      <c r="AE209" s="39"/>
      <c r="AR209" s="246" t="s">
        <v>282</v>
      </c>
      <c r="AT209" s="246" t="s">
        <v>145</v>
      </c>
      <c r="AU209" s="246" t="s">
        <v>87</v>
      </c>
      <c r="AY209" s="18" t="s">
        <v>143</v>
      </c>
      <c r="BE209" s="247">
        <f>IF(N209="základní",J209,0)</f>
        <v>0</v>
      </c>
      <c r="BF209" s="247">
        <f>IF(N209="snížená",J209,0)</f>
        <v>0</v>
      </c>
      <c r="BG209" s="247">
        <f>IF(N209="zákl. přenesená",J209,0)</f>
        <v>0</v>
      </c>
      <c r="BH209" s="247">
        <f>IF(N209="sníž. přenesená",J209,0)</f>
        <v>0</v>
      </c>
      <c r="BI209" s="247">
        <f>IF(N209="nulová",J209,0)</f>
        <v>0</v>
      </c>
      <c r="BJ209" s="18" t="s">
        <v>85</v>
      </c>
      <c r="BK209" s="247">
        <f>ROUND(I209*H209,2)</f>
        <v>0</v>
      </c>
      <c r="BL209" s="18" t="s">
        <v>282</v>
      </c>
      <c r="BM209" s="246" t="s">
        <v>1646</v>
      </c>
    </row>
    <row r="210" s="2" customFormat="1" ht="48" customHeight="1">
      <c r="A210" s="39"/>
      <c r="B210" s="40"/>
      <c r="C210" s="236" t="s">
        <v>552</v>
      </c>
      <c r="D210" s="236" t="s">
        <v>145</v>
      </c>
      <c r="E210" s="237" t="s">
        <v>1647</v>
      </c>
      <c r="F210" s="238" t="s">
        <v>1648</v>
      </c>
      <c r="G210" s="239" t="s">
        <v>176</v>
      </c>
      <c r="H210" s="240">
        <v>0.080000000000000002</v>
      </c>
      <c r="I210" s="241"/>
      <c r="J210" s="240">
        <f>ROUND(I210*H210,2)</f>
        <v>0</v>
      </c>
      <c r="K210" s="238" t="s">
        <v>149</v>
      </c>
      <c r="L210" s="45"/>
      <c r="M210" s="304" t="s">
        <v>1</v>
      </c>
      <c r="N210" s="305" t="s">
        <v>42</v>
      </c>
      <c r="O210" s="306"/>
      <c r="P210" s="307">
        <f>O210*H210</f>
        <v>0</v>
      </c>
      <c r="Q210" s="307">
        <v>0</v>
      </c>
      <c r="R210" s="307">
        <f>Q210*H210</f>
        <v>0</v>
      </c>
      <c r="S210" s="307">
        <v>0</v>
      </c>
      <c r="T210" s="308">
        <f>S210*H210</f>
        <v>0</v>
      </c>
      <c r="U210" s="39"/>
      <c r="V210" s="39"/>
      <c r="W210" s="39"/>
      <c r="X210" s="39"/>
      <c r="Y210" s="39"/>
      <c r="Z210" s="39"/>
      <c r="AA210" s="39"/>
      <c r="AB210" s="39"/>
      <c r="AC210" s="39"/>
      <c r="AD210" s="39"/>
      <c r="AE210" s="39"/>
      <c r="AR210" s="246" t="s">
        <v>282</v>
      </c>
      <c r="AT210" s="246" t="s">
        <v>145</v>
      </c>
      <c r="AU210" s="246" t="s">
        <v>87</v>
      </c>
      <c r="AY210" s="18" t="s">
        <v>143</v>
      </c>
      <c r="BE210" s="247">
        <f>IF(N210="základní",J210,0)</f>
        <v>0</v>
      </c>
      <c r="BF210" s="247">
        <f>IF(N210="snížená",J210,0)</f>
        <v>0</v>
      </c>
      <c r="BG210" s="247">
        <f>IF(N210="zákl. přenesená",J210,0)</f>
        <v>0</v>
      </c>
      <c r="BH210" s="247">
        <f>IF(N210="sníž. přenesená",J210,0)</f>
        <v>0</v>
      </c>
      <c r="BI210" s="247">
        <f>IF(N210="nulová",J210,0)</f>
        <v>0</v>
      </c>
      <c r="BJ210" s="18" t="s">
        <v>85</v>
      </c>
      <c r="BK210" s="247">
        <f>ROUND(I210*H210,2)</f>
        <v>0</v>
      </c>
      <c r="BL210" s="18" t="s">
        <v>282</v>
      </c>
      <c r="BM210" s="246" t="s">
        <v>1649</v>
      </c>
    </row>
    <row r="211" s="2" customFormat="1" ht="6.96" customHeight="1">
      <c r="A211" s="39"/>
      <c r="B211" s="67"/>
      <c r="C211" s="68"/>
      <c r="D211" s="68"/>
      <c r="E211" s="68"/>
      <c r="F211" s="68"/>
      <c r="G211" s="68"/>
      <c r="H211" s="68"/>
      <c r="I211" s="184"/>
      <c r="J211" s="68"/>
      <c r="K211" s="68"/>
      <c r="L211" s="45"/>
      <c r="M211" s="39"/>
      <c r="O211" s="39"/>
      <c r="P211" s="39"/>
      <c r="Q211" s="39"/>
      <c r="R211" s="39"/>
      <c r="S211" s="39"/>
      <c r="T211" s="39"/>
      <c r="U211" s="39"/>
      <c r="V211" s="39"/>
      <c r="W211" s="39"/>
      <c r="X211" s="39"/>
      <c r="Y211" s="39"/>
      <c r="Z211" s="39"/>
      <c r="AA211" s="39"/>
      <c r="AB211" s="39"/>
      <c r="AC211" s="39"/>
      <c r="AD211" s="39"/>
      <c r="AE211" s="39"/>
    </row>
  </sheetData>
  <sheetProtection sheet="1" autoFilter="0" formatColumns="0" formatRows="0" objects="1" scenarios="1" spinCount="100000" saltValue="0+0sZt2074BA1W4tGfuVl27IkXSqVAtooAzVXzXbaa5VS1zKZPT5BklfocEhm3Tzajq+zM8hE06ogaKNw1Y8jw==" hashValue="zy9lqIdzZAeM9FPDohKIrwAlga6kuNAkQ0AsIFc8PHxNm6NLKeo1200JPdy4Sp5CpPtlYHVo8Mrd6bXxGPyijw==" algorithmName="SHA-512" password="CC35"/>
  <autoFilter ref="C123:K210"/>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8" t="s">
        <v>101</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5.5"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1650</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6. 3. 2018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ROUND((SUM(BE118:BE141)),  2)</f>
        <v>0</v>
      </c>
      <c r="G33" s="39"/>
      <c r="H33" s="39"/>
      <c r="I33" s="163">
        <v>0.20999999999999999</v>
      </c>
      <c r="J33" s="162">
        <f>ROUND(((SUM(BE118:BE141))*I33),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ROUND((SUM(BF118:BF141)),  2)</f>
        <v>0</v>
      </c>
      <c r="G34" s="39"/>
      <c r="H34" s="39"/>
      <c r="I34" s="163">
        <v>0.14999999999999999</v>
      </c>
      <c r="J34" s="162">
        <f>ROUND(((SUM(BF118:BF141))*I34),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ROUND((SUM(BG118:BG141)),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ROUND((SUM(BH118:BH141)),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ROUND((SUM(BI118:BI141)),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5.5"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EPS - EPS</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6. 3. 2018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J118</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120</v>
      </c>
      <c r="E97" s="197"/>
      <c r="F97" s="197"/>
      <c r="G97" s="197"/>
      <c r="H97" s="197"/>
      <c r="I97" s="198"/>
      <c r="J97" s="199">
        <f>J119</f>
        <v>0</v>
      </c>
      <c r="K97" s="195"/>
      <c r="L97" s="200"/>
      <c r="S97" s="9"/>
      <c r="T97" s="9"/>
      <c r="U97" s="9"/>
      <c r="V97" s="9"/>
      <c r="W97" s="9"/>
      <c r="X97" s="9"/>
      <c r="Y97" s="9"/>
      <c r="Z97" s="9"/>
      <c r="AA97" s="9"/>
      <c r="AB97" s="9"/>
      <c r="AC97" s="9"/>
      <c r="AD97" s="9"/>
      <c r="AE97" s="9"/>
    </row>
    <row r="98" s="10" customFormat="1" ht="19.92" customHeight="1">
      <c r="A98" s="10"/>
      <c r="B98" s="201"/>
      <c r="C98" s="202"/>
      <c r="D98" s="203" t="s">
        <v>1441</v>
      </c>
      <c r="E98" s="204"/>
      <c r="F98" s="204"/>
      <c r="G98" s="204"/>
      <c r="H98" s="204"/>
      <c r="I98" s="205"/>
      <c r="J98" s="206">
        <f>J120</f>
        <v>0</v>
      </c>
      <c r="K98" s="202"/>
      <c r="L98" s="207"/>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145"/>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184"/>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187"/>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128</v>
      </c>
      <c r="D105" s="41"/>
      <c r="E105" s="41"/>
      <c r="F105" s="41"/>
      <c r="G105" s="41"/>
      <c r="H105" s="41"/>
      <c r="I105" s="145"/>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145"/>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15</v>
      </c>
      <c r="D107" s="41"/>
      <c r="E107" s="41"/>
      <c r="F107" s="41"/>
      <c r="G107" s="41"/>
      <c r="H107" s="41"/>
      <c r="I107" s="145"/>
      <c r="J107" s="41"/>
      <c r="K107" s="41"/>
      <c r="L107" s="64"/>
      <c r="S107" s="39"/>
      <c r="T107" s="39"/>
      <c r="U107" s="39"/>
      <c r="V107" s="39"/>
      <c r="W107" s="39"/>
      <c r="X107" s="39"/>
      <c r="Y107" s="39"/>
      <c r="Z107" s="39"/>
      <c r="AA107" s="39"/>
      <c r="AB107" s="39"/>
      <c r="AC107" s="39"/>
      <c r="AD107" s="39"/>
      <c r="AE107" s="39"/>
    </row>
    <row r="108" s="2" customFormat="1" ht="25.5" customHeight="1">
      <c r="A108" s="39"/>
      <c r="B108" s="40"/>
      <c r="C108" s="41"/>
      <c r="D108" s="41"/>
      <c r="E108" s="188" t="str">
        <f>E7</f>
        <v>Zimní stadion - Stavební úpravy šaten Sokolov, č.p. 2527, k.ú. Sokolov - 2. etapa</v>
      </c>
      <c r="F108" s="33"/>
      <c r="G108" s="33"/>
      <c r="H108" s="33"/>
      <c r="I108" s="145"/>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106</v>
      </c>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EPS - EPS</v>
      </c>
      <c r="F110" s="41"/>
      <c r="G110" s="41"/>
      <c r="H110" s="41"/>
      <c r="I110" s="145"/>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19</v>
      </c>
      <c r="D112" s="41"/>
      <c r="E112" s="41"/>
      <c r="F112" s="28" t="str">
        <f>F12</f>
        <v>Sokolov</v>
      </c>
      <c r="G112" s="41"/>
      <c r="H112" s="41"/>
      <c r="I112" s="148" t="s">
        <v>21</v>
      </c>
      <c r="J112" s="80" t="str">
        <f>IF(J12="","",J12)</f>
        <v>6. 3. 2018</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27.9" customHeight="1">
      <c r="A114" s="39"/>
      <c r="B114" s="40"/>
      <c r="C114" s="33" t="s">
        <v>23</v>
      </c>
      <c r="D114" s="41"/>
      <c r="E114" s="41"/>
      <c r="F114" s="28" t="str">
        <f>E15</f>
        <v>Město Sokolov, Rokycanova 1929</v>
      </c>
      <c r="G114" s="41"/>
      <c r="H114" s="41"/>
      <c r="I114" s="148" t="s">
        <v>29</v>
      </c>
      <c r="J114" s="37" t="str">
        <f>E21</f>
        <v>Ing. Roman Gajdoš - G.Projekt</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27</v>
      </c>
      <c r="D115" s="41"/>
      <c r="E115" s="41"/>
      <c r="F115" s="28" t="str">
        <f>IF(E18="","",E18)</f>
        <v>Vyplň údaj</v>
      </c>
      <c r="G115" s="41"/>
      <c r="H115" s="41"/>
      <c r="I115" s="148" t="s">
        <v>33</v>
      </c>
      <c r="J115" s="37" t="str">
        <f>E24</f>
        <v xml:space="preserve"> </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145"/>
      <c r="J116" s="41"/>
      <c r="K116" s="41"/>
      <c r="L116" s="64"/>
      <c r="S116" s="39"/>
      <c r="T116" s="39"/>
      <c r="U116" s="39"/>
      <c r="V116" s="39"/>
      <c r="W116" s="39"/>
      <c r="X116" s="39"/>
      <c r="Y116" s="39"/>
      <c r="Z116" s="39"/>
      <c r="AA116" s="39"/>
      <c r="AB116" s="39"/>
      <c r="AC116" s="39"/>
      <c r="AD116" s="39"/>
      <c r="AE116" s="39"/>
    </row>
    <row r="117" s="11" customFormat="1" ht="29.28" customHeight="1">
      <c r="A117" s="208"/>
      <c r="B117" s="209"/>
      <c r="C117" s="210" t="s">
        <v>129</v>
      </c>
      <c r="D117" s="211" t="s">
        <v>62</v>
      </c>
      <c r="E117" s="211" t="s">
        <v>58</v>
      </c>
      <c r="F117" s="211" t="s">
        <v>59</v>
      </c>
      <c r="G117" s="211" t="s">
        <v>130</v>
      </c>
      <c r="H117" s="211" t="s">
        <v>131</v>
      </c>
      <c r="I117" s="212" t="s">
        <v>132</v>
      </c>
      <c r="J117" s="211" t="s">
        <v>110</v>
      </c>
      <c r="K117" s="213" t="s">
        <v>133</v>
      </c>
      <c r="L117" s="214"/>
      <c r="M117" s="101" t="s">
        <v>1</v>
      </c>
      <c r="N117" s="102" t="s">
        <v>41</v>
      </c>
      <c r="O117" s="102" t="s">
        <v>134</v>
      </c>
      <c r="P117" s="102" t="s">
        <v>135</v>
      </c>
      <c r="Q117" s="102" t="s">
        <v>136</v>
      </c>
      <c r="R117" s="102" t="s">
        <v>137</v>
      </c>
      <c r="S117" s="102" t="s">
        <v>138</v>
      </c>
      <c r="T117" s="103" t="s">
        <v>139</v>
      </c>
      <c r="U117" s="208"/>
      <c r="V117" s="208"/>
      <c r="W117" s="208"/>
      <c r="X117" s="208"/>
      <c r="Y117" s="208"/>
      <c r="Z117" s="208"/>
      <c r="AA117" s="208"/>
      <c r="AB117" s="208"/>
      <c r="AC117" s="208"/>
      <c r="AD117" s="208"/>
      <c r="AE117" s="208"/>
    </row>
    <row r="118" s="2" customFormat="1" ht="22.8" customHeight="1">
      <c r="A118" s="39"/>
      <c r="B118" s="40"/>
      <c r="C118" s="108" t="s">
        <v>140</v>
      </c>
      <c r="D118" s="41"/>
      <c r="E118" s="41"/>
      <c r="F118" s="41"/>
      <c r="G118" s="41"/>
      <c r="H118" s="41"/>
      <c r="I118" s="145"/>
      <c r="J118" s="215">
        <f>BK118</f>
        <v>0</v>
      </c>
      <c r="K118" s="41"/>
      <c r="L118" s="45"/>
      <c r="M118" s="104"/>
      <c r="N118" s="216"/>
      <c r="O118" s="105"/>
      <c r="P118" s="217">
        <f>P119</f>
        <v>0</v>
      </c>
      <c r="Q118" s="105"/>
      <c r="R118" s="217">
        <f>R119</f>
        <v>0.01575</v>
      </c>
      <c r="S118" s="105"/>
      <c r="T118" s="218">
        <f>T119</f>
        <v>0</v>
      </c>
      <c r="U118" s="39"/>
      <c r="V118" s="39"/>
      <c r="W118" s="39"/>
      <c r="X118" s="39"/>
      <c r="Y118" s="39"/>
      <c r="Z118" s="39"/>
      <c r="AA118" s="39"/>
      <c r="AB118" s="39"/>
      <c r="AC118" s="39"/>
      <c r="AD118" s="39"/>
      <c r="AE118" s="39"/>
      <c r="AT118" s="18" t="s">
        <v>76</v>
      </c>
      <c r="AU118" s="18" t="s">
        <v>112</v>
      </c>
      <c r="BK118" s="219">
        <f>BK119</f>
        <v>0</v>
      </c>
    </row>
    <row r="119" s="12" customFormat="1" ht="25.92" customHeight="1">
      <c r="A119" s="12"/>
      <c r="B119" s="220"/>
      <c r="C119" s="221"/>
      <c r="D119" s="222" t="s">
        <v>76</v>
      </c>
      <c r="E119" s="223" t="s">
        <v>468</v>
      </c>
      <c r="F119" s="223" t="s">
        <v>469</v>
      </c>
      <c r="G119" s="221"/>
      <c r="H119" s="221"/>
      <c r="I119" s="224"/>
      <c r="J119" s="225">
        <f>BK119</f>
        <v>0</v>
      </c>
      <c r="K119" s="221"/>
      <c r="L119" s="226"/>
      <c r="M119" s="227"/>
      <c r="N119" s="228"/>
      <c r="O119" s="228"/>
      <c r="P119" s="229">
        <f>P120</f>
        <v>0</v>
      </c>
      <c r="Q119" s="228"/>
      <c r="R119" s="229">
        <f>R120</f>
        <v>0.01575</v>
      </c>
      <c r="S119" s="228"/>
      <c r="T119" s="230">
        <f>T120</f>
        <v>0</v>
      </c>
      <c r="U119" s="12"/>
      <c r="V119" s="12"/>
      <c r="W119" s="12"/>
      <c r="X119" s="12"/>
      <c r="Y119" s="12"/>
      <c r="Z119" s="12"/>
      <c r="AA119" s="12"/>
      <c r="AB119" s="12"/>
      <c r="AC119" s="12"/>
      <c r="AD119" s="12"/>
      <c r="AE119" s="12"/>
      <c r="AR119" s="231" t="s">
        <v>87</v>
      </c>
      <c r="AT119" s="232" t="s">
        <v>76</v>
      </c>
      <c r="AU119" s="232" t="s">
        <v>77</v>
      </c>
      <c r="AY119" s="231" t="s">
        <v>143</v>
      </c>
      <c r="BK119" s="233">
        <f>BK120</f>
        <v>0</v>
      </c>
    </row>
    <row r="120" s="12" customFormat="1" ht="22.8" customHeight="1">
      <c r="A120" s="12"/>
      <c r="B120" s="220"/>
      <c r="C120" s="221"/>
      <c r="D120" s="222" t="s">
        <v>76</v>
      </c>
      <c r="E120" s="234" t="s">
        <v>1636</v>
      </c>
      <c r="F120" s="234" t="s">
        <v>1637</v>
      </c>
      <c r="G120" s="221"/>
      <c r="H120" s="221"/>
      <c r="I120" s="224"/>
      <c r="J120" s="235">
        <f>BK120</f>
        <v>0</v>
      </c>
      <c r="K120" s="221"/>
      <c r="L120" s="226"/>
      <c r="M120" s="227"/>
      <c r="N120" s="228"/>
      <c r="O120" s="228"/>
      <c r="P120" s="229">
        <f>SUM(P121:P141)</f>
        <v>0</v>
      </c>
      <c r="Q120" s="228"/>
      <c r="R120" s="229">
        <f>SUM(R121:R141)</f>
        <v>0.01575</v>
      </c>
      <c r="S120" s="228"/>
      <c r="T120" s="230">
        <f>SUM(T121:T141)</f>
        <v>0</v>
      </c>
      <c r="U120" s="12"/>
      <c r="V120" s="12"/>
      <c r="W120" s="12"/>
      <c r="X120" s="12"/>
      <c r="Y120" s="12"/>
      <c r="Z120" s="12"/>
      <c r="AA120" s="12"/>
      <c r="AB120" s="12"/>
      <c r="AC120" s="12"/>
      <c r="AD120" s="12"/>
      <c r="AE120" s="12"/>
      <c r="AR120" s="231" t="s">
        <v>87</v>
      </c>
      <c r="AT120" s="232" t="s">
        <v>76</v>
      </c>
      <c r="AU120" s="232" t="s">
        <v>85</v>
      </c>
      <c r="AY120" s="231" t="s">
        <v>143</v>
      </c>
      <c r="BK120" s="233">
        <f>SUM(BK121:BK141)</f>
        <v>0</v>
      </c>
    </row>
    <row r="121" s="2" customFormat="1" ht="24" customHeight="1">
      <c r="A121" s="39"/>
      <c r="B121" s="40"/>
      <c r="C121" s="236" t="s">
        <v>85</v>
      </c>
      <c r="D121" s="236" t="s">
        <v>145</v>
      </c>
      <c r="E121" s="237" t="s">
        <v>1651</v>
      </c>
      <c r="F121" s="238" t="s">
        <v>1652</v>
      </c>
      <c r="G121" s="239" t="s">
        <v>206</v>
      </c>
      <c r="H121" s="240">
        <v>150</v>
      </c>
      <c r="I121" s="241"/>
      <c r="J121" s="240">
        <f>ROUND(I121*H121,2)</f>
        <v>0</v>
      </c>
      <c r="K121" s="238" t="s">
        <v>149</v>
      </c>
      <c r="L121" s="45"/>
      <c r="M121" s="242" t="s">
        <v>1</v>
      </c>
      <c r="N121" s="243" t="s">
        <v>42</v>
      </c>
      <c r="O121" s="92"/>
      <c r="P121" s="244">
        <f>O121*H121</f>
        <v>0</v>
      </c>
      <c r="Q121" s="244">
        <v>0</v>
      </c>
      <c r="R121" s="244">
        <f>Q121*H121</f>
        <v>0</v>
      </c>
      <c r="S121" s="244">
        <v>0</v>
      </c>
      <c r="T121" s="245">
        <f>S121*H121</f>
        <v>0</v>
      </c>
      <c r="U121" s="39"/>
      <c r="V121" s="39"/>
      <c r="W121" s="39"/>
      <c r="X121" s="39"/>
      <c r="Y121" s="39"/>
      <c r="Z121" s="39"/>
      <c r="AA121" s="39"/>
      <c r="AB121" s="39"/>
      <c r="AC121" s="39"/>
      <c r="AD121" s="39"/>
      <c r="AE121" s="39"/>
      <c r="AR121" s="246" t="s">
        <v>282</v>
      </c>
      <c r="AT121" s="246" t="s">
        <v>145</v>
      </c>
      <c r="AU121" s="246" t="s">
        <v>87</v>
      </c>
      <c r="AY121" s="18" t="s">
        <v>143</v>
      </c>
      <c r="BE121" s="247">
        <f>IF(N121="základní",J121,0)</f>
        <v>0</v>
      </c>
      <c r="BF121" s="247">
        <f>IF(N121="snížená",J121,0)</f>
        <v>0</v>
      </c>
      <c r="BG121" s="247">
        <f>IF(N121="zákl. přenesená",J121,0)</f>
        <v>0</v>
      </c>
      <c r="BH121" s="247">
        <f>IF(N121="sníž. přenesená",J121,0)</f>
        <v>0</v>
      </c>
      <c r="BI121" s="247">
        <f>IF(N121="nulová",J121,0)</f>
        <v>0</v>
      </c>
      <c r="BJ121" s="18" t="s">
        <v>85</v>
      </c>
      <c r="BK121" s="247">
        <f>ROUND(I121*H121,2)</f>
        <v>0</v>
      </c>
      <c r="BL121" s="18" t="s">
        <v>282</v>
      </c>
      <c r="BM121" s="246" t="s">
        <v>1653</v>
      </c>
    </row>
    <row r="122" s="2" customFormat="1" ht="16.5" customHeight="1">
      <c r="A122" s="39"/>
      <c r="B122" s="40"/>
      <c r="C122" s="295" t="s">
        <v>87</v>
      </c>
      <c r="D122" s="295" t="s">
        <v>300</v>
      </c>
      <c r="E122" s="296" t="s">
        <v>1473</v>
      </c>
      <c r="F122" s="297" t="s">
        <v>1474</v>
      </c>
      <c r="G122" s="298" t="s">
        <v>206</v>
      </c>
      <c r="H122" s="299">
        <v>157.5</v>
      </c>
      <c r="I122" s="300"/>
      <c r="J122" s="299">
        <f>ROUND(I122*H122,2)</f>
        <v>0</v>
      </c>
      <c r="K122" s="297" t="s">
        <v>149</v>
      </c>
      <c r="L122" s="301"/>
      <c r="M122" s="302" t="s">
        <v>1</v>
      </c>
      <c r="N122" s="303" t="s">
        <v>42</v>
      </c>
      <c r="O122" s="92"/>
      <c r="P122" s="244">
        <f>O122*H122</f>
        <v>0</v>
      </c>
      <c r="Q122" s="244">
        <v>0.00010000000000000001</v>
      </c>
      <c r="R122" s="244">
        <f>Q122*H122</f>
        <v>0.01575</v>
      </c>
      <c r="S122" s="244">
        <v>0</v>
      </c>
      <c r="T122" s="245">
        <f>S122*H122</f>
        <v>0</v>
      </c>
      <c r="U122" s="39"/>
      <c r="V122" s="39"/>
      <c r="W122" s="39"/>
      <c r="X122" s="39"/>
      <c r="Y122" s="39"/>
      <c r="Z122" s="39"/>
      <c r="AA122" s="39"/>
      <c r="AB122" s="39"/>
      <c r="AC122" s="39"/>
      <c r="AD122" s="39"/>
      <c r="AE122" s="39"/>
      <c r="AR122" s="246" t="s">
        <v>367</v>
      </c>
      <c r="AT122" s="246" t="s">
        <v>300</v>
      </c>
      <c r="AU122" s="246" t="s">
        <v>87</v>
      </c>
      <c r="AY122" s="18" t="s">
        <v>143</v>
      </c>
      <c r="BE122" s="247">
        <f>IF(N122="základní",J122,0)</f>
        <v>0</v>
      </c>
      <c r="BF122" s="247">
        <f>IF(N122="snížená",J122,0)</f>
        <v>0</v>
      </c>
      <c r="BG122" s="247">
        <f>IF(N122="zákl. přenesená",J122,0)</f>
        <v>0</v>
      </c>
      <c r="BH122" s="247">
        <f>IF(N122="sníž. přenesená",J122,0)</f>
        <v>0</v>
      </c>
      <c r="BI122" s="247">
        <f>IF(N122="nulová",J122,0)</f>
        <v>0</v>
      </c>
      <c r="BJ122" s="18" t="s">
        <v>85</v>
      </c>
      <c r="BK122" s="247">
        <f>ROUND(I122*H122,2)</f>
        <v>0</v>
      </c>
      <c r="BL122" s="18" t="s">
        <v>282</v>
      </c>
      <c r="BM122" s="246" t="s">
        <v>1654</v>
      </c>
    </row>
    <row r="123" s="14" customFormat="1">
      <c r="A123" s="14"/>
      <c r="B123" s="262"/>
      <c r="C123" s="263"/>
      <c r="D123" s="248" t="s">
        <v>154</v>
      </c>
      <c r="E123" s="263"/>
      <c r="F123" s="265" t="s">
        <v>1655</v>
      </c>
      <c r="G123" s="263"/>
      <c r="H123" s="266">
        <v>157.5</v>
      </c>
      <c r="I123" s="267"/>
      <c r="J123" s="263"/>
      <c r="K123" s="263"/>
      <c r="L123" s="268"/>
      <c r="M123" s="269"/>
      <c r="N123" s="270"/>
      <c r="O123" s="270"/>
      <c r="P123" s="270"/>
      <c r="Q123" s="270"/>
      <c r="R123" s="270"/>
      <c r="S123" s="270"/>
      <c r="T123" s="271"/>
      <c r="U123" s="14"/>
      <c r="V123" s="14"/>
      <c r="W123" s="14"/>
      <c r="X123" s="14"/>
      <c r="Y123" s="14"/>
      <c r="Z123" s="14"/>
      <c r="AA123" s="14"/>
      <c r="AB123" s="14"/>
      <c r="AC123" s="14"/>
      <c r="AD123" s="14"/>
      <c r="AE123" s="14"/>
      <c r="AT123" s="272" t="s">
        <v>154</v>
      </c>
      <c r="AU123" s="272" t="s">
        <v>87</v>
      </c>
      <c r="AV123" s="14" t="s">
        <v>87</v>
      </c>
      <c r="AW123" s="14" t="s">
        <v>4</v>
      </c>
      <c r="AX123" s="14" t="s">
        <v>85</v>
      </c>
      <c r="AY123" s="272" t="s">
        <v>143</v>
      </c>
    </row>
    <row r="124" s="2" customFormat="1" ht="36" customHeight="1">
      <c r="A124" s="39"/>
      <c r="B124" s="40"/>
      <c r="C124" s="236" t="s">
        <v>157</v>
      </c>
      <c r="D124" s="236" t="s">
        <v>145</v>
      </c>
      <c r="E124" s="237" t="s">
        <v>1656</v>
      </c>
      <c r="F124" s="238" t="s">
        <v>1657</v>
      </c>
      <c r="G124" s="239" t="s">
        <v>171</v>
      </c>
      <c r="H124" s="240">
        <v>2</v>
      </c>
      <c r="I124" s="241"/>
      <c r="J124" s="240">
        <f>ROUND(I124*H124,2)</f>
        <v>0</v>
      </c>
      <c r="K124" s="238" t="s">
        <v>149</v>
      </c>
      <c r="L124" s="45"/>
      <c r="M124" s="242" t="s">
        <v>1</v>
      </c>
      <c r="N124" s="243" t="s">
        <v>42</v>
      </c>
      <c r="O124" s="92"/>
      <c r="P124" s="244">
        <f>O124*H124</f>
        <v>0</v>
      </c>
      <c r="Q124" s="244">
        <v>0</v>
      </c>
      <c r="R124" s="244">
        <f>Q124*H124</f>
        <v>0</v>
      </c>
      <c r="S124" s="244">
        <v>0</v>
      </c>
      <c r="T124" s="245">
        <f>S124*H124</f>
        <v>0</v>
      </c>
      <c r="U124" s="39"/>
      <c r="V124" s="39"/>
      <c r="W124" s="39"/>
      <c r="X124" s="39"/>
      <c r="Y124" s="39"/>
      <c r="Z124" s="39"/>
      <c r="AA124" s="39"/>
      <c r="AB124" s="39"/>
      <c r="AC124" s="39"/>
      <c r="AD124" s="39"/>
      <c r="AE124" s="39"/>
      <c r="AR124" s="246" t="s">
        <v>282</v>
      </c>
      <c r="AT124" s="246" t="s">
        <v>145</v>
      </c>
      <c r="AU124" s="246" t="s">
        <v>87</v>
      </c>
      <c r="AY124" s="18" t="s">
        <v>143</v>
      </c>
      <c r="BE124" s="247">
        <f>IF(N124="základní",J124,0)</f>
        <v>0</v>
      </c>
      <c r="BF124" s="247">
        <f>IF(N124="snížená",J124,0)</f>
        <v>0</v>
      </c>
      <c r="BG124" s="247">
        <f>IF(N124="zákl. přenesená",J124,0)</f>
        <v>0</v>
      </c>
      <c r="BH124" s="247">
        <f>IF(N124="sníž. přenesená",J124,0)</f>
        <v>0</v>
      </c>
      <c r="BI124" s="247">
        <f>IF(N124="nulová",J124,0)</f>
        <v>0</v>
      </c>
      <c r="BJ124" s="18" t="s">
        <v>85</v>
      </c>
      <c r="BK124" s="247">
        <f>ROUND(I124*H124,2)</f>
        <v>0</v>
      </c>
      <c r="BL124" s="18" t="s">
        <v>282</v>
      </c>
      <c r="BM124" s="246" t="s">
        <v>1658</v>
      </c>
    </row>
    <row r="125" s="2" customFormat="1" ht="16.5" customHeight="1">
      <c r="A125" s="39"/>
      <c r="B125" s="40"/>
      <c r="C125" s="295" t="s">
        <v>150</v>
      </c>
      <c r="D125" s="295" t="s">
        <v>300</v>
      </c>
      <c r="E125" s="296" t="s">
        <v>1659</v>
      </c>
      <c r="F125" s="297" t="s">
        <v>1660</v>
      </c>
      <c r="G125" s="298" t="s">
        <v>171</v>
      </c>
      <c r="H125" s="299">
        <v>2</v>
      </c>
      <c r="I125" s="300"/>
      <c r="J125" s="299">
        <f>ROUND(I125*H125,2)</f>
        <v>0</v>
      </c>
      <c r="K125" s="297" t="s">
        <v>433</v>
      </c>
      <c r="L125" s="301"/>
      <c r="M125" s="302" t="s">
        <v>1</v>
      </c>
      <c r="N125" s="303" t="s">
        <v>42</v>
      </c>
      <c r="O125" s="92"/>
      <c r="P125" s="244">
        <f>O125*H125</f>
        <v>0</v>
      </c>
      <c r="Q125" s="244">
        <v>0</v>
      </c>
      <c r="R125" s="244">
        <f>Q125*H125</f>
        <v>0</v>
      </c>
      <c r="S125" s="244">
        <v>0</v>
      </c>
      <c r="T125" s="245">
        <f>S125*H125</f>
        <v>0</v>
      </c>
      <c r="U125" s="39"/>
      <c r="V125" s="39"/>
      <c r="W125" s="39"/>
      <c r="X125" s="39"/>
      <c r="Y125" s="39"/>
      <c r="Z125" s="39"/>
      <c r="AA125" s="39"/>
      <c r="AB125" s="39"/>
      <c r="AC125" s="39"/>
      <c r="AD125" s="39"/>
      <c r="AE125" s="39"/>
      <c r="AR125" s="246" t="s">
        <v>367</v>
      </c>
      <c r="AT125" s="246" t="s">
        <v>300</v>
      </c>
      <c r="AU125" s="246" t="s">
        <v>87</v>
      </c>
      <c r="AY125" s="18" t="s">
        <v>143</v>
      </c>
      <c r="BE125" s="247">
        <f>IF(N125="základní",J125,0)</f>
        <v>0</v>
      </c>
      <c r="BF125" s="247">
        <f>IF(N125="snížená",J125,0)</f>
        <v>0</v>
      </c>
      <c r="BG125" s="247">
        <f>IF(N125="zákl. přenesená",J125,0)</f>
        <v>0</v>
      </c>
      <c r="BH125" s="247">
        <f>IF(N125="sníž. přenesená",J125,0)</f>
        <v>0</v>
      </c>
      <c r="BI125" s="247">
        <f>IF(N125="nulová",J125,0)</f>
        <v>0</v>
      </c>
      <c r="BJ125" s="18" t="s">
        <v>85</v>
      </c>
      <c r="BK125" s="247">
        <f>ROUND(I125*H125,2)</f>
        <v>0</v>
      </c>
      <c r="BL125" s="18" t="s">
        <v>282</v>
      </c>
      <c r="BM125" s="246" t="s">
        <v>1661</v>
      </c>
    </row>
    <row r="126" s="2" customFormat="1" ht="24" customHeight="1">
      <c r="A126" s="39"/>
      <c r="B126" s="40"/>
      <c r="C126" s="236" t="s">
        <v>181</v>
      </c>
      <c r="D126" s="236" t="s">
        <v>145</v>
      </c>
      <c r="E126" s="237" t="s">
        <v>1662</v>
      </c>
      <c r="F126" s="238" t="s">
        <v>1663</v>
      </c>
      <c r="G126" s="239" t="s">
        <v>171</v>
      </c>
      <c r="H126" s="240">
        <v>500</v>
      </c>
      <c r="I126" s="241"/>
      <c r="J126" s="240">
        <f>ROUND(I126*H126,2)</f>
        <v>0</v>
      </c>
      <c r="K126" s="238" t="s">
        <v>149</v>
      </c>
      <c r="L126" s="45"/>
      <c r="M126" s="242" t="s">
        <v>1</v>
      </c>
      <c r="N126" s="243" t="s">
        <v>42</v>
      </c>
      <c r="O126" s="92"/>
      <c r="P126" s="244">
        <f>O126*H126</f>
        <v>0</v>
      </c>
      <c r="Q126" s="244">
        <v>0</v>
      </c>
      <c r="R126" s="244">
        <f>Q126*H126</f>
        <v>0</v>
      </c>
      <c r="S126" s="244">
        <v>0</v>
      </c>
      <c r="T126" s="245">
        <f>S126*H126</f>
        <v>0</v>
      </c>
      <c r="U126" s="39"/>
      <c r="V126" s="39"/>
      <c r="W126" s="39"/>
      <c r="X126" s="39"/>
      <c r="Y126" s="39"/>
      <c r="Z126" s="39"/>
      <c r="AA126" s="39"/>
      <c r="AB126" s="39"/>
      <c r="AC126" s="39"/>
      <c r="AD126" s="39"/>
      <c r="AE126" s="39"/>
      <c r="AR126" s="246" t="s">
        <v>282</v>
      </c>
      <c r="AT126" s="246" t="s">
        <v>145</v>
      </c>
      <c r="AU126" s="246" t="s">
        <v>87</v>
      </c>
      <c r="AY126" s="18" t="s">
        <v>143</v>
      </c>
      <c r="BE126" s="247">
        <f>IF(N126="základní",J126,0)</f>
        <v>0</v>
      </c>
      <c r="BF126" s="247">
        <f>IF(N126="snížená",J126,0)</f>
        <v>0</v>
      </c>
      <c r="BG126" s="247">
        <f>IF(N126="zákl. přenesená",J126,0)</f>
        <v>0</v>
      </c>
      <c r="BH126" s="247">
        <f>IF(N126="sníž. přenesená",J126,0)</f>
        <v>0</v>
      </c>
      <c r="BI126" s="247">
        <f>IF(N126="nulová",J126,0)</f>
        <v>0</v>
      </c>
      <c r="BJ126" s="18" t="s">
        <v>85</v>
      </c>
      <c r="BK126" s="247">
        <f>ROUND(I126*H126,2)</f>
        <v>0</v>
      </c>
      <c r="BL126" s="18" t="s">
        <v>282</v>
      </c>
      <c r="BM126" s="246" t="s">
        <v>1664</v>
      </c>
    </row>
    <row r="127" s="2" customFormat="1" ht="16.5" customHeight="1">
      <c r="A127" s="39"/>
      <c r="B127" s="40"/>
      <c r="C127" s="295" t="s">
        <v>190</v>
      </c>
      <c r="D127" s="295" t="s">
        <v>300</v>
      </c>
      <c r="E127" s="296" t="s">
        <v>1665</v>
      </c>
      <c r="F127" s="297" t="s">
        <v>1666</v>
      </c>
      <c r="G127" s="298" t="s">
        <v>171</v>
      </c>
      <c r="H127" s="299">
        <v>500</v>
      </c>
      <c r="I127" s="300"/>
      <c r="J127" s="299">
        <f>ROUND(I127*H127,2)</f>
        <v>0</v>
      </c>
      <c r="K127" s="297" t="s">
        <v>433</v>
      </c>
      <c r="L127" s="301"/>
      <c r="M127" s="302" t="s">
        <v>1</v>
      </c>
      <c r="N127" s="303" t="s">
        <v>42</v>
      </c>
      <c r="O127" s="92"/>
      <c r="P127" s="244">
        <f>O127*H127</f>
        <v>0</v>
      </c>
      <c r="Q127" s="244">
        <v>0</v>
      </c>
      <c r="R127" s="244">
        <f>Q127*H127</f>
        <v>0</v>
      </c>
      <c r="S127" s="244">
        <v>0</v>
      </c>
      <c r="T127" s="245">
        <f>S127*H127</f>
        <v>0</v>
      </c>
      <c r="U127" s="39"/>
      <c r="V127" s="39"/>
      <c r="W127" s="39"/>
      <c r="X127" s="39"/>
      <c r="Y127" s="39"/>
      <c r="Z127" s="39"/>
      <c r="AA127" s="39"/>
      <c r="AB127" s="39"/>
      <c r="AC127" s="39"/>
      <c r="AD127" s="39"/>
      <c r="AE127" s="39"/>
      <c r="AR127" s="246" t="s">
        <v>367</v>
      </c>
      <c r="AT127" s="246" t="s">
        <v>300</v>
      </c>
      <c r="AU127" s="246" t="s">
        <v>87</v>
      </c>
      <c r="AY127" s="18" t="s">
        <v>143</v>
      </c>
      <c r="BE127" s="247">
        <f>IF(N127="základní",J127,0)</f>
        <v>0</v>
      </c>
      <c r="BF127" s="247">
        <f>IF(N127="snížená",J127,0)</f>
        <v>0</v>
      </c>
      <c r="BG127" s="247">
        <f>IF(N127="zákl. přenesená",J127,0)</f>
        <v>0</v>
      </c>
      <c r="BH127" s="247">
        <f>IF(N127="sníž. přenesená",J127,0)</f>
        <v>0</v>
      </c>
      <c r="BI127" s="247">
        <f>IF(N127="nulová",J127,0)</f>
        <v>0</v>
      </c>
      <c r="BJ127" s="18" t="s">
        <v>85</v>
      </c>
      <c r="BK127" s="247">
        <f>ROUND(I127*H127,2)</f>
        <v>0</v>
      </c>
      <c r="BL127" s="18" t="s">
        <v>282</v>
      </c>
      <c r="BM127" s="246" t="s">
        <v>1667</v>
      </c>
    </row>
    <row r="128" s="2" customFormat="1" ht="16.5" customHeight="1">
      <c r="A128" s="39"/>
      <c r="B128" s="40"/>
      <c r="C128" s="295" t="s">
        <v>198</v>
      </c>
      <c r="D128" s="295" t="s">
        <v>300</v>
      </c>
      <c r="E128" s="296" t="s">
        <v>1668</v>
      </c>
      <c r="F128" s="297" t="s">
        <v>1669</v>
      </c>
      <c r="G128" s="298" t="s">
        <v>171</v>
      </c>
      <c r="H128" s="299">
        <v>500</v>
      </c>
      <c r="I128" s="300"/>
      <c r="J128" s="299">
        <f>ROUND(I128*H128,2)</f>
        <v>0</v>
      </c>
      <c r="K128" s="297" t="s">
        <v>433</v>
      </c>
      <c r="L128" s="301"/>
      <c r="M128" s="302" t="s">
        <v>1</v>
      </c>
      <c r="N128" s="303" t="s">
        <v>42</v>
      </c>
      <c r="O128" s="92"/>
      <c r="P128" s="244">
        <f>O128*H128</f>
        <v>0</v>
      </c>
      <c r="Q128" s="244">
        <v>0</v>
      </c>
      <c r="R128" s="244">
        <f>Q128*H128</f>
        <v>0</v>
      </c>
      <c r="S128" s="244">
        <v>0</v>
      </c>
      <c r="T128" s="245">
        <f>S128*H128</f>
        <v>0</v>
      </c>
      <c r="U128" s="39"/>
      <c r="V128" s="39"/>
      <c r="W128" s="39"/>
      <c r="X128" s="39"/>
      <c r="Y128" s="39"/>
      <c r="Z128" s="39"/>
      <c r="AA128" s="39"/>
      <c r="AB128" s="39"/>
      <c r="AC128" s="39"/>
      <c r="AD128" s="39"/>
      <c r="AE128" s="39"/>
      <c r="AR128" s="246" t="s">
        <v>367</v>
      </c>
      <c r="AT128" s="246" t="s">
        <v>300</v>
      </c>
      <c r="AU128" s="246" t="s">
        <v>87</v>
      </c>
      <c r="AY128" s="18" t="s">
        <v>143</v>
      </c>
      <c r="BE128" s="247">
        <f>IF(N128="základní",J128,0)</f>
        <v>0</v>
      </c>
      <c r="BF128" s="247">
        <f>IF(N128="snížená",J128,0)</f>
        <v>0</v>
      </c>
      <c r="BG128" s="247">
        <f>IF(N128="zákl. přenesená",J128,0)</f>
        <v>0</v>
      </c>
      <c r="BH128" s="247">
        <f>IF(N128="sníž. přenesená",J128,0)</f>
        <v>0</v>
      </c>
      <c r="BI128" s="247">
        <f>IF(N128="nulová",J128,0)</f>
        <v>0</v>
      </c>
      <c r="BJ128" s="18" t="s">
        <v>85</v>
      </c>
      <c r="BK128" s="247">
        <f>ROUND(I128*H128,2)</f>
        <v>0</v>
      </c>
      <c r="BL128" s="18" t="s">
        <v>282</v>
      </c>
      <c r="BM128" s="246" t="s">
        <v>1670</v>
      </c>
    </row>
    <row r="129" s="2" customFormat="1" ht="16.5" customHeight="1">
      <c r="A129" s="39"/>
      <c r="B129" s="40"/>
      <c r="C129" s="236" t="s">
        <v>203</v>
      </c>
      <c r="D129" s="236" t="s">
        <v>145</v>
      </c>
      <c r="E129" s="237" t="s">
        <v>1671</v>
      </c>
      <c r="F129" s="238" t="s">
        <v>1672</v>
      </c>
      <c r="G129" s="239" t="s">
        <v>206</v>
      </c>
      <c r="H129" s="240">
        <v>400</v>
      </c>
      <c r="I129" s="241"/>
      <c r="J129" s="240">
        <f>ROUND(I129*H129,2)</f>
        <v>0</v>
      </c>
      <c r="K129" s="238" t="s">
        <v>149</v>
      </c>
      <c r="L129" s="45"/>
      <c r="M129" s="242" t="s">
        <v>1</v>
      </c>
      <c r="N129" s="243" t="s">
        <v>42</v>
      </c>
      <c r="O129" s="92"/>
      <c r="P129" s="244">
        <f>O129*H129</f>
        <v>0</v>
      </c>
      <c r="Q129" s="244">
        <v>0</v>
      </c>
      <c r="R129" s="244">
        <f>Q129*H129</f>
        <v>0</v>
      </c>
      <c r="S129" s="244">
        <v>0</v>
      </c>
      <c r="T129" s="245">
        <f>S129*H129</f>
        <v>0</v>
      </c>
      <c r="U129" s="39"/>
      <c r="V129" s="39"/>
      <c r="W129" s="39"/>
      <c r="X129" s="39"/>
      <c r="Y129" s="39"/>
      <c r="Z129" s="39"/>
      <c r="AA129" s="39"/>
      <c r="AB129" s="39"/>
      <c r="AC129" s="39"/>
      <c r="AD129" s="39"/>
      <c r="AE129" s="39"/>
      <c r="AR129" s="246" t="s">
        <v>282</v>
      </c>
      <c r="AT129" s="246" t="s">
        <v>145</v>
      </c>
      <c r="AU129" s="246" t="s">
        <v>87</v>
      </c>
      <c r="AY129" s="18" t="s">
        <v>143</v>
      </c>
      <c r="BE129" s="247">
        <f>IF(N129="základní",J129,0)</f>
        <v>0</v>
      </c>
      <c r="BF129" s="247">
        <f>IF(N129="snížená",J129,0)</f>
        <v>0</v>
      </c>
      <c r="BG129" s="247">
        <f>IF(N129="zákl. přenesená",J129,0)</f>
        <v>0</v>
      </c>
      <c r="BH129" s="247">
        <f>IF(N129="sníž. přenesená",J129,0)</f>
        <v>0</v>
      </c>
      <c r="BI129" s="247">
        <f>IF(N129="nulová",J129,0)</f>
        <v>0</v>
      </c>
      <c r="BJ129" s="18" t="s">
        <v>85</v>
      </c>
      <c r="BK129" s="247">
        <f>ROUND(I129*H129,2)</f>
        <v>0</v>
      </c>
      <c r="BL129" s="18" t="s">
        <v>282</v>
      </c>
      <c r="BM129" s="246" t="s">
        <v>1673</v>
      </c>
    </row>
    <row r="130" s="2" customFormat="1" ht="24" customHeight="1">
      <c r="A130" s="39"/>
      <c r="B130" s="40"/>
      <c r="C130" s="295" t="s">
        <v>214</v>
      </c>
      <c r="D130" s="295" t="s">
        <v>300</v>
      </c>
      <c r="E130" s="296" t="s">
        <v>1674</v>
      </c>
      <c r="F130" s="297" t="s">
        <v>1675</v>
      </c>
      <c r="G130" s="298" t="s">
        <v>171</v>
      </c>
      <c r="H130" s="299">
        <v>300</v>
      </c>
      <c r="I130" s="300"/>
      <c r="J130" s="299">
        <f>ROUND(I130*H130,2)</f>
        <v>0</v>
      </c>
      <c r="K130" s="297" t="s">
        <v>433</v>
      </c>
      <c r="L130" s="301"/>
      <c r="M130" s="302" t="s">
        <v>1</v>
      </c>
      <c r="N130" s="303" t="s">
        <v>42</v>
      </c>
      <c r="O130" s="92"/>
      <c r="P130" s="244">
        <f>O130*H130</f>
        <v>0</v>
      </c>
      <c r="Q130" s="244">
        <v>0</v>
      </c>
      <c r="R130" s="244">
        <f>Q130*H130</f>
        <v>0</v>
      </c>
      <c r="S130" s="244">
        <v>0</v>
      </c>
      <c r="T130" s="245">
        <f>S130*H130</f>
        <v>0</v>
      </c>
      <c r="U130" s="39"/>
      <c r="V130" s="39"/>
      <c r="W130" s="39"/>
      <c r="X130" s="39"/>
      <c r="Y130" s="39"/>
      <c r="Z130" s="39"/>
      <c r="AA130" s="39"/>
      <c r="AB130" s="39"/>
      <c r="AC130" s="39"/>
      <c r="AD130" s="39"/>
      <c r="AE130" s="39"/>
      <c r="AR130" s="246" t="s">
        <v>367</v>
      </c>
      <c r="AT130" s="246" t="s">
        <v>300</v>
      </c>
      <c r="AU130" s="246" t="s">
        <v>87</v>
      </c>
      <c r="AY130" s="18" t="s">
        <v>143</v>
      </c>
      <c r="BE130" s="247">
        <f>IF(N130="základní",J130,0)</f>
        <v>0</v>
      </c>
      <c r="BF130" s="247">
        <f>IF(N130="snížená",J130,0)</f>
        <v>0</v>
      </c>
      <c r="BG130" s="247">
        <f>IF(N130="zákl. přenesená",J130,0)</f>
        <v>0</v>
      </c>
      <c r="BH130" s="247">
        <f>IF(N130="sníž. přenesená",J130,0)</f>
        <v>0</v>
      </c>
      <c r="BI130" s="247">
        <f>IF(N130="nulová",J130,0)</f>
        <v>0</v>
      </c>
      <c r="BJ130" s="18" t="s">
        <v>85</v>
      </c>
      <c r="BK130" s="247">
        <f>ROUND(I130*H130,2)</f>
        <v>0</v>
      </c>
      <c r="BL130" s="18" t="s">
        <v>282</v>
      </c>
      <c r="BM130" s="246" t="s">
        <v>1676</v>
      </c>
    </row>
    <row r="131" s="2" customFormat="1" ht="16.5" customHeight="1">
      <c r="A131" s="39"/>
      <c r="B131" s="40"/>
      <c r="C131" s="295" t="s">
        <v>220</v>
      </c>
      <c r="D131" s="295" t="s">
        <v>300</v>
      </c>
      <c r="E131" s="296" t="s">
        <v>1677</v>
      </c>
      <c r="F131" s="297" t="s">
        <v>1678</v>
      </c>
      <c r="G131" s="298" t="s">
        <v>171</v>
      </c>
      <c r="H131" s="299">
        <v>100</v>
      </c>
      <c r="I131" s="300"/>
      <c r="J131" s="299">
        <f>ROUND(I131*H131,2)</f>
        <v>0</v>
      </c>
      <c r="K131" s="297" t="s">
        <v>433</v>
      </c>
      <c r="L131" s="301"/>
      <c r="M131" s="302" t="s">
        <v>1</v>
      </c>
      <c r="N131" s="303" t="s">
        <v>42</v>
      </c>
      <c r="O131" s="92"/>
      <c r="P131" s="244">
        <f>O131*H131</f>
        <v>0</v>
      </c>
      <c r="Q131" s="244">
        <v>0</v>
      </c>
      <c r="R131" s="244">
        <f>Q131*H131</f>
        <v>0</v>
      </c>
      <c r="S131" s="244">
        <v>0</v>
      </c>
      <c r="T131" s="245">
        <f>S131*H131</f>
        <v>0</v>
      </c>
      <c r="U131" s="39"/>
      <c r="V131" s="39"/>
      <c r="W131" s="39"/>
      <c r="X131" s="39"/>
      <c r="Y131" s="39"/>
      <c r="Z131" s="39"/>
      <c r="AA131" s="39"/>
      <c r="AB131" s="39"/>
      <c r="AC131" s="39"/>
      <c r="AD131" s="39"/>
      <c r="AE131" s="39"/>
      <c r="AR131" s="246" t="s">
        <v>367</v>
      </c>
      <c r="AT131" s="246" t="s">
        <v>300</v>
      </c>
      <c r="AU131" s="246" t="s">
        <v>87</v>
      </c>
      <c r="AY131" s="18" t="s">
        <v>143</v>
      </c>
      <c r="BE131" s="247">
        <f>IF(N131="základní",J131,0)</f>
        <v>0</v>
      </c>
      <c r="BF131" s="247">
        <f>IF(N131="snížená",J131,0)</f>
        <v>0</v>
      </c>
      <c r="BG131" s="247">
        <f>IF(N131="zákl. přenesená",J131,0)</f>
        <v>0</v>
      </c>
      <c r="BH131" s="247">
        <f>IF(N131="sníž. přenesená",J131,0)</f>
        <v>0</v>
      </c>
      <c r="BI131" s="247">
        <f>IF(N131="nulová",J131,0)</f>
        <v>0</v>
      </c>
      <c r="BJ131" s="18" t="s">
        <v>85</v>
      </c>
      <c r="BK131" s="247">
        <f>ROUND(I131*H131,2)</f>
        <v>0</v>
      </c>
      <c r="BL131" s="18" t="s">
        <v>282</v>
      </c>
      <c r="BM131" s="246" t="s">
        <v>1679</v>
      </c>
    </row>
    <row r="132" s="2" customFormat="1" ht="24" customHeight="1">
      <c r="A132" s="39"/>
      <c r="B132" s="40"/>
      <c r="C132" s="236" t="s">
        <v>233</v>
      </c>
      <c r="D132" s="236" t="s">
        <v>145</v>
      </c>
      <c r="E132" s="237" t="s">
        <v>1680</v>
      </c>
      <c r="F132" s="238" t="s">
        <v>1681</v>
      </c>
      <c r="G132" s="239" t="s">
        <v>171</v>
      </c>
      <c r="H132" s="240">
        <v>10</v>
      </c>
      <c r="I132" s="241"/>
      <c r="J132" s="240">
        <f>ROUND(I132*H132,2)</f>
        <v>0</v>
      </c>
      <c r="K132" s="238" t="s">
        <v>149</v>
      </c>
      <c r="L132" s="45"/>
      <c r="M132" s="242" t="s">
        <v>1</v>
      </c>
      <c r="N132" s="243" t="s">
        <v>42</v>
      </c>
      <c r="O132" s="92"/>
      <c r="P132" s="244">
        <f>O132*H132</f>
        <v>0</v>
      </c>
      <c r="Q132" s="244">
        <v>0</v>
      </c>
      <c r="R132" s="244">
        <f>Q132*H132</f>
        <v>0</v>
      </c>
      <c r="S132" s="244">
        <v>0</v>
      </c>
      <c r="T132" s="245">
        <f>S132*H132</f>
        <v>0</v>
      </c>
      <c r="U132" s="39"/>
      <c r="V132" s="39"/>
      <c r="W132" s="39"/>
      <c r="X132" s="39"/>
      <c r="Y132" s="39"/>
      <c r="Z132" s="39"/>
      <c r="AA132" s="39"/>
      <c r="AB132" s="39"/>
      <c r="AC132" s="39"/>
      <c r="AD132" s="39"/>
      <c r="AE132" s="39"/>
      <c r="AR132" s="246" t="s">
        <v>282</v>
      </c>
      <c r="AT132" s="246" t="s">
        <v>145</v>
      </c>
      <c r="AU132" s="246" t="s">
        <v>87</v>
      </c>
      <c r="AY132" s="18" t="s">
        <v>143</v>
      </c>
      <c r="BE132" s="247">
        <f>IF(N132="základní",J132,0)</f>
        <v>0</v>
      </c>
      <c r="BF132" s="247">
        <f>IF(N132="snížená",J132,0)</f>
        <v>0</v>
      </c>
      <c r="BG132" s="247">
        <f>IF(N132="zákl. přenesená",J132,0)</f>
        <v>0</v>
      </c>
      <c r="BH132" s="247">
        <f>IF(N132="sníž. přenesená",J132,0)</f>
        <v>0</v>
      </c>
      <c r="BI132" s="247">
        <f>IF(N132="nulová",J132,0)</f>
        <v>0</v>
      </c>
      <c r="BJ132" s="18" t="s">
        <v>85</v>
      </c>
      <c r="BK132" s="247">
        <f>ROUND(I132*H132,2)</f>
        <v>0</v>
      </c>
      <c r="BL132" s="18" t="s">
        <v>282</v>
      </c>
      <c r="BM132" s="246" t="s">
        <v>1682</v>
      </c>
    </row>
    <row r="133" s="2" customFormat="1" ht="24" customHeight="1">
      <c r="A133" s="39"/>
      <c r="B133" s="40"/>
      <c r="C133" s="236" t="s">
        <v>241</v>
      </c>
      <c r="D133" s="236" t="s">
        <v>145</v>
      </c>
      <c r="E133" s="237" t="s">
        <v>1683</v>
      </c>
      <c r="F133" s="238" t="s">
        <v>1684</v>
      </c>
      <c r="G133" s="239" t="s">
        <v>171</v>
      </c>
      <c r="H133" s="240">
        <v>10</v>
      </c>
      <c r="I133" s="241"/>
      <c r="J133" s="240">
        <f>ROUND(I133*H133,2)</f>
        <v>0</v>
      </c>
      <c r="K133" s="238" t="s">
        <v>149</v>
      </c>
      <c r="L133" s="45"/>
      <c r="M133" s="242" t="s">
        <v>1</v>
      </c>
      <c r="N133" s="243" t="s">
        <v>42</v>
      </c>
      <c r="O133" s="92"/>
      <c r="P133" s="244">
        <f>O133*H133</f>
        <v>0</v>
      </c>
      <c r="Q133" s="244">
        <v>0</v>
      </c>
      <c r="R133" s="244">
        <f>Q133*H133</f>
        <v>0</v>
      </c>
      <c r="S133" s="244">
        <v>0</v>
      </c>
      <c r="T133" s="245">
        <f>S133*H133</f>
        <v>0</v>
      </c>
      <c r="U133" s="39"/>
      <c r="V133" s="39"/>
      <c r="W133" s="39"/>
      <c r="X133" s="39"/>
      <c r="Y133" s="39"/>
      <c r="Z133" s="39"/>
      <c r="AA133" s="39"/>
      <c r="AB133" s="39"/>
      <c r="AC133" s="39"/>
      <c r="AD133" s="39"/>
      <c r="AE133" s="39"/>
      <c r="AR133" s="246" t="s">
        <v>282</v>
      </c>
      <c r="AT133" s="246" t="s">
        <v>145</v>
      </c>
      <c r="AU133" s="246" t="s">
        <v>87</v>
      </c>
      <c r="AY133" s="18" t="s">
        <v>143</v>
      </c>
      <c r="BE133" s="247">
        <f>IF(N133="základní",J133,0)</f>
        <v>0</v>
      </c>
      <c r="BF133" s="247">
        <f>IF(N133="snížená",J133,0)</f>
        <v>0</v>
      </c>
      <c r="BG133" s="247">
        <f>IF(N133="zákl. přenesená",J133,0)</f>
        <v>0</v>
      </c>
      <c r="BH133" s="247">
        <f>IF(N133="sníž. přenesená",J133,0)</f>
        <v>0</v>
      </c>
      <c r="BI133" s="247">
        <f>IF(N133="nulová",J133,0)</f>
        <v>0</v>
      </c>
      <c r="BJ133" s="18" t="s">
        <v>85</v>
      </c>
      <c r="BK133" s="247">
        <f>ROUND(I133*H133,2)</f>
        <v>0</v>
      </c>
      <c r="BL133" s="18" t="s">
        <v>282</v>
      </c>
      <c r="BM133" s="246" t="s">
        <v>1685</v>
      </c>
    </row>
    <row r="134" s="2" customFormat="1" ht="16.5" customHeight="1">
      <c r="A134" s="39"/>
      <c r="B134" s="40"/>
      <c r="C134" s="236" t="s">
        <v>248</v>
      </c>
      <c r="D134" s="236" t="s">
        <v>145</v>
      </c>
      <c r="E134" s="237" t="s">
        <v>1686</v>
      </c>
      <c r="F134" s="238" t="s">
        <v>1687</v>
      </c>
      <c r="G134" s="239" t="s">
        <v>171</v>
      </c>
      <c r="H134" s="240">
        <v>1</v>
      </c>
      <c r="I134" s="241"/>
      <c r="J134" s="240">
        <f>ROUND(I134*H134,2)</f>
        <v>0</v>
      </c>
      <c r="K134" s="238" t="s">
        <v>149</v>
      </c>
      <c r="L134" s="45"/>
      <c r="M134" s="242" t="s">
        <v>1</v>
      </c>
      <c r="N134" s="243" t="s">
        <v>42</v>
      </c>
      <c r="O134" s="92"/>
      <c r="P134" s="244">
        <f>O134*H134</f>
        <v>0</v>
      </c>
      <c r="Q134" s="244">
        <v>0</v>
      </c>
      <c r="R134" s="244">
        <f>Q134*H134</f>
        <v>0</v>
      </c>
      <c r="S134" s="244">
        <v>0</v>
      </c>
      <c r="T134" s="245">
        <f>S134*H134</f>
        <v>0</v>
      </c>
      <c r="U134" s="39"/>
      <c r="V134" s="39"/>
      <c r="W134" s="39"/>
      <c r="X134" s="39"/>
      <c r="Y134" s="39"/>
      <c r="Z134" s="39"/>
      <c r="AA134" s="39"/>
      <c r="AB134" s="39"/>
      <c r="AC134" s="39"/>
      <c r="AD134" s="39"/>
      <c r="AE134" s="39"/>
      <c r="AR134" s="246" t="s">
        <v>282</v>
      </c>
      <c r="AT134" s="246" t="s">
        <v>145</v>
      </c>
      <c r="AU134" s="246" t="s">
        <v>87</v>
      </c>
      <c r="AY134" s="18" t="s">
        <v>143</v>
      </c>
      <c r="BE134" s="247">
        <f>IF(N134="základní",J134,0)</f>
        <v>0</v>
      </c>
      <c r="BF134" s="247">
        <f>IF(N134="snížená",J134,0)</f>
        <v>0</v>
      </c>
      <c r="BG134" s="247">
        <f>IF(N134="zákl. přenesená",J134,0)</f>
        <v>0</v>
      </c>
      <c r="BH134" s="247">
        <f>IF(N134="sníž. přenesená",J134,0)</f>
        <v>0</v>
      </c>
      <c r="BI134" s="247">
        <f>IF(N134="nulová",J134,0)</f>
        <v>0</v>
      </c>
      <c r="BJ134" s="18" t="s">
        <v>85</v>
      </c>
      <c r="BK134" s="247">
        <f>ROUND(I134*H134,2)</f>
        <v>0</v>
      </c>
      <c r="BL134" s="18" t="s">
        <v>282</v>
      </c>
      <c r="BM134" s="246" t="s">
        <v>1688</v>
      </c>
    </row>
    <row r="135" s="2" customFormat="1" ht="16.5" customHeight="1">
      <c r="A135" s="39"/>
      <c r="B135" s="40"/>
      <c r="C135" s="236" t="s">
        <v>267</v>
      </c>
      <c r="D135" s="236" t="s">
        <v>145</v>
      </c>
      <c r="E135" s="237" t="s">
        <v>1689</v>
      </c>
      <c r="F135" s="238" t="s">
        <v>1690</v>
      </c>
      <c r="G135" s="239" t="s">
        <v>171</v>
      </c>
      <c r="H135" s="240">
        <v>5</v>
      </c>
      <c r="I135" s="241"/>
      <c r="J135" s="240">
        <f>ROUND(I135*H135,2)</f>
        <v>0</v>
      </c>
      <c r="K135" s="238" t="s">
        <v>433</v>
      </c>
      <c r="L135" s="45"/>
      <c r="M135" s="242" t="s">
        <v>1</v>
      </c>
      <c r="N135" s="243" t="s">
        <v>42</v>
      </c>
      <c r="O135" s="92"/>
      <c r="P135" s="244">
        <f>O135*H135</f>
        <v>0</v>
      </c>
      <c r="Q135" s="244">
        <v>0</v>
      </c>
      <c r="R135" s="244">
        <f>Q135*H135</f>
        <v>0</v>
      </c>
      <c r="S135" s="244">
        <v>0</v>
      </c>
      <c r="T135" s="245">
        <f>S135*H135</f>
        <v>0</v>
      </c>
      <c r="U135" s="39"/>
      <c r="V135" s="39"/>
      <c r="W135" s="39"/>
      <c r="X135" s="39"/>
      <c r="Y135" s="39"/>
      <c r="Z135" s="39"/>
      <c r="AA135" s="39"/>
      <c r="AB135" s="39"/>
      <c r="AC135" s="39"/>
      <c r="AD135" s="39"/>
      <c r="AE135" s="39"/>
      <c r="AR135" s="246" t="s">
        <v>282</v>
      </c>
      <c r="AT135" s="246" t="s">
        <v>145</v>
      </c>
      <c r="AU135" s="246" t="s">
        <v>87</v>
      </c>
      <c r="AY135" s="18" t="s">
        <v>143</v>
      </c>
      <c r="BE135" s="247">
        <f>IF(N135="základní",J135,0)</f>
        <v>0</v>
      </c>
      <c r="BF135" s="247">
        <f>IF(N135="snížená",J135,0)</f>
        <v>0</v>
      </c>
      <c r="BG135" s="247">
        <f>IF(N135="zákl. přenesená",J135,0)</f>
        <v>0</v>
      </c>
      <c r="BH135" s="247">
        <f>IF(N135="sníž. přenesená",J135,0)</f>
        <v>0</v>
      </c>
      <c r="BI135" s="247">
        <f>IF(N135="nulová",J135,0)</f>
        <v>0</v>
      </c>
      <c r="BJ135" s="18" t="s">
        <v>85</v>
      </c>
      <c r="BK135" s="247">
        <f>ROUND(I135*H135,2)</f>
        <v>0</v>
      </c>
      <c r="BL135" s="18" t="s">
        <v>282</v>
      </c>
      <c r="BM135" s="246" t="s">
        <v>1691</v>
      </c>
    </row>
    <row r="136" s="2" customFormat="1" ht="16.5" customHeight="1">
      <c r="A136" s="39"/>
      <c r="B136" s="40"/>
      <c r="C136" s="236" t="s">
        <v>8</v>
      </c>
      <c r="D136" s="236" t="s">
        <v>145</v>
      </c>
      <c r="E136" s="237" t="s">
        <v>1692</v>
      </c>
      <c r="F136" s="238" t="s">
        <v>1693</v>
      </c>
      <c r="G136" s="239" t="s">
        <v>171</v>
      </c>
      <c r="H136" s="240">
        <v>5</v>
      </c>
      <c r="I136" s="241"/>
      <c r="J136" s="240">
        <f>ROUND(I136*H136,2)</f>
        <v>0</v>
      </c>
      <c r="K136" s="238" t="s">
        <v>433</v>
      </c>
      <c r="L136" s="45"/>
      <c r="M136" s="242" t="s">
        <v>1</v>
      </c>
      <c r="N136" s="243" t="s">
        <v>42</v>
      </c>
      <c r="O136" s="92"/>
      <c r="P136" s="244">
        <f>O136*H136</f>
        <v>0</v>
      </c>
      <c r="Q136" s="244">
        <v>0</v>
      </c>
      <c r="R136" s="244">
        <f>Q136*H136</f>
        <v>0</v>
      </c>
      <c r="S136" s="244">
        <v>0</v>
      </c>
      <c r="T136" s="245">
        <f>S136*H136</f>
        <v>0</v>
      </c>
      <c r="U136" s="39"/>
      <c r="V136" s="39"/>
      <c r="W136" s="39"/>
      <c r="X136" s="39"/>
      <c r="Y136" s="39"/>
      <c r="Z136" s="39"/>
      <c r="AA136" s="39"/>
      <c r="AB136" s="39"/>
      <c r="AC136" s="39"/>
      <c r="AD136" s="39"/>
      <c r="AE136" s="39"/>
      <c r="AR136" s="246" t="s">
        <v>282</v>
      </c>
      <c r="AT136" s="246" t="s">
        <v>145</v>
      </c>
      <c r="AU136" s="246" t="s">
        <v>87</v>
      </c>
      <c r="AY136" s="18" t="s">
        <v>143</v>
      </c>
      <c r="BE136" s="247">
        <f>IF(N136="základní",J136,0)</f>
        <v>0</v>
      </c>
      <c r="BF136" s="247">
        <f>IF(N136="snížená",J136,0)</f>
        <v>0</v>
      </c>
      <c r="BG136" s="247">
        <f>IF(N136="zákl. přenesená",J136,0)</f>
        <v>0</v>
      </c>
      <c r="BH136" s="247">
        <f>IF(N136="sníž. přenesená",J136,0)</f>
        <v>0</v>
      </c>
      <c r="BI136" s="247">
        <f>IF(N136="nulová",J136,0)</f>
        <v>0</v>
      </c>
      <c r="BJ136" s="18" t="s">
        <v>85</v>
      </c>
      <c r="BK136" s="247">
        <f>ROUND(I136*H136,2)</f>
        <v>0</v>
      </c>
      <c r="BL136" s="18" t="s">
        <v>282</v>
      </c>
      <c r="BM136" s="246" t="s">
        <v>1694</v>
      </c>
    </row>
    <row r="137" s="2" customFormat="1" ht="16.5" customHeight="1">
      <c r="A137" s="39"/>
      <c r="B137" s="40"/>
      <c r="C137" s="236" t="s">
        <v>282</v>
      </c>
      <c r="D137" s="236" t="s">
        <v>145</v>
      </c>
      <c r="E137" s="237" t="s">
        <v>1695</v>
      </c>
      <c r="F137" s="238" t="s">
        <v>1696</v>
      </c>
      <c r="G137" s="239" t="s">
        <v>171</v>
      </c>
      <c r="H137" s="240">
        <v>4</v>
      </c>
      <c r="I137" s="241"/>
      <c r="J137" s="240">
        <f>ROUND(I137*H137,2)</f>
        <v>0</v>
      </c>
      <c r="K137" s="238" t="s">
        <v>433</v>
      </c>
      <c r="L137" s="45"/>
      <c r="M137" s="242" t="s">
        <v>1</v>
      </c>
      <c r="N137" s="243" t="s">
        <v>42</v>
      </c>
      <c r="O137" s="92"/>
      <c r="P137" s="244">
        <f>O137*H137</f>
        <v>0</v>
      </c>
      <c r="Q137" s="244">
        <v>0</v>
      </c>
      <c r="R137" s="244">
        <f>Q137*H137</f>
        <v>0</v>
      </c>
      <c r="S137" s="244">
        <v>0</v>
      </c>
      <c r="T137" s="245">
        <f>S137*H137</f>
        <v>0</v>
      </c>
      <c r="U137" s="39"/>
      <c r="V137" s="39"/>
      <c r="W137" s="39"/>
      <c r="X137" s="39"/>
      <c r="Y137" s="39"/>
      <c r="Z137" s="39"/>
      <c r="AA137" s="39"/>
      <c r="AB137" s="39"/>
      <c r="AC137" s="39"/>
      <c r="AD137" s="39"/>
      <c r="AE137" s="39"/>
      <c r="AR137" s="246" t="s">
        <v>282</v>
      </c>
      <c r="AT137" s="246" t="s">
        <v>145</v>
      </c>
      <c r="AU137" s="246" t="s">
        <v>87</v>
      </c>
      <c r="AY137" s="18" t="s">
        <v>143</v>
      </c>
      <c r="BE137" s="247">
        <f>IF(N137="základní",J137,0)</f>
        <v>0</v>
      </c>
      <c r="BF137" s="247">
        <f>IF(N137="snížená",J137,0)</f>
        <v>0</v>
      </c>
      <c r="BG137" s="247">
        <f>IF(N137="zákl. přenesená",J137,0)</f>
        <v>0</v>
      </c>
      <c r="BH137" s="247">
        <f>IF(N137="sníž. přenesená",J137,0)</f>
        <v>0</v>
      </c>
      <c r="BI137" s="247">
        <f>IF(N137="nulová",J137,0)</f>
        <v>0</v>
      </c>
      <c r="BJ137" s="18" t="s">
        <v>85</v>
      </c>
      <c r="BK137" s="247">
        <f>ROUND(I137*H137,2)</f>
        <v>0</v>
      </c>
      <c r="BL137" s="18" t="s">
        <v>282</v>
      </c>
      <c r="BM137" s="246" t="s">
        <v>1697</v>
      </c>
    </row>
    <row r="138" s="2" customFormat="1" ht="24" customHeight="1">
      <c r="A138" s="39"/>
      <c r="B138" s="40"/>
      <c r="C138" s="236" t="s">
        <v>288</v>
      </c>
      <c r="D138" s="236" t="s">
        <v>145</v>
      </c>
      <c r="E138" s="237" t="s">
        <v>1698</v>
      </c>
      <c r="F138" s="238" t="s">
        <v>1699</v>
      </c>
      <c r="G138" s="239" t="s">
        <v>171</v>
      </c>
      <c r="H138" s="240">
        <v>3</v>
      </c>
      <c r="I138" s="241"/>
      <c r="J138" s="240">
        <f>ROUND(I138*H138,2)</f>
        <v>0</v>
      </c>
      <c r="K138" s="238" t="s">
        <v>433</v>
      </c>
      <c r="L138" s="45"/>
      <c r="M138" s="242" t="s">
        <v>1</v>
      </c>
      <c r="N138" s="243" t="s">
        <v>42</v>
      </c>
      <c r="O138" s="92"/>
      <c r="P138" s="244">
        <f>O138*H138</f>
        <v>0</v>
      </c>
      <c r="Q138" s="244">
        <v>0</v>
      </c>
      <c r="R138" s="244">
        <f>Q138*H138</f>
        <v>0</v>
      </c>
      <c r="S138" s="244">
        <v>0</v>
      </c>
      <c r="T138" s="245">
        <f>S138*H138</f>
        <v>0</v>
      </c>
      <c r="U138" s="39"/>
      <c r="V138" s="39"/>
      <c r="W138" s="39"/>
      <c r="X138" s="39"/>
      <c r="Y138" s="39"/>
      <c r="Z138" s="39"/>
      <c r="AA138" s="39"/>
      <c r="AB138" s="39"/>
      <c r="AC138" s="39"/>
      <c r="AD138" s="39"/>
      <c r="AE138" s="39"/>
      <c r="AR138" s="246" t="s">
        <v>282</v>
      </c>
      <c r="AT138" s="246" t="s">
        <v>145</v>
      </c>
      <c r="AU138" s="246" t="s">
        <v>87</v>
      </c>
      <c r="AY138" s="18" t="s">
        <v>143</v>
      </c>
      <c r="BE138" s="247">
        <f>IF(N138="základní",J138,0)</f>
        <v>0</v>
      </c>
      <c r="BF138" s="247">
        <f>IF(N138="snížená",J138,0)</f>
        <v>0</v>
      </c>
      <c r="BG138" s="247">
        <f>IF(N138="zákl. přenesená",J138,0)</f>
        <v>0</v>
      </c>
      <c r="BH138" s="247">
        <f>IF(N138="sníž. přenesená",J138,0)</f>
        <v>0</v>
      </c>
      <c r="BI138" s="247">
        <f>IF(N138="nulová",J138,0)</f>
        <v>0</v>
      </c>
      <c r="BJ138" s="18" t="s">
        <v>85</v>
      </c>
      <c r="BK138" s="247">
        <f>ROUND(I138*H138,2)</f>
        <v>0</v>
      </c>
      <c r="BL138" s="18" t="s">
        <v>282</v>
      </c>
      <c r="BM138" s="246" t="s">
        <v>1700</v>
      </c>
    </row>
    <row r="139" s="2" customFormat="1" ht="16.5" customHeight="1">
      <c r="A139" s="39"/>
      <c r="B139" s="40"/>
      <c r="C139" s="236" t="s">
        <v>294</v>
      </c>
      <c r="D139" s="236" t="s">
        <v>145</v>
      </c>
      <c r="E139" s="237" t="s">
        <v>1701</v>
      </c>
      <c r="F139" s="238" t="s">
        <v>1702</v>
      </c>
      <c r="G139" s="239" t="s">
        <v>432</v>
      </c>
      <c r="H139" s="240">
        <v>1</v>
      </c>
      <c r="I139" s="241"/>
      <c r="J139" s="240">
        <f>ROUND(I139*H139,2)</f>
        <v>0</v>
      </c>
      <c r="K139" s="238" t="s">
        <v>433</v>
      </c>
      <c r="L139" s="45"/>
      <c r="M139" s="242" t="s">
        <v>1</v>
      </c>
      <c r="N139" s="243" t="s">
        <v>42</v>
      </c>
      <c r="O139" s="92"/>
      <c r="P139" s="244">
        <f>O139*H139</f>
        <v>0</v>
      </c>
      <c r="Q139" s="244">
        <v>0</v>
      </c>
      <c r="R139" s="244">
        <f>Q139*H139</f>
        <v>0</v>
      </c>
      <c r="S139" s="244">
        <v>0</v>
      </c>
      <c r="T139" s="245">
        <f>S139*H139</f>
        <v>0</v>
      </c>
      <c r="U139" s="39"/>
      <c r="V139" s="39"/>
      <c r="W139" s="39"/>
      <c r="X139" s="39"/>
      <c r="Y139" s="39"/>
      <c r="Z139" s="39"/>
      <c r="AA139" s="39"/>
      <c r="AB139" s="39"/>
      <c r="AC139" s="39"/>
      <c r="AD139" s="39"/>
      <c r="AE139" s="39"/>
      <c r="AR139" s="246" t="s">
        <v>282</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282</v>
      </c>
      <c r="BM139" s="246" t="s">
        <v>1703</v>
      </c>
    </row>
    <row r="140" s="2" customFormat="1" ht="16.5" customHeight="1">
      <c r="A140" s="39"/>
      <c r="B140" s="40"/>
      <c r="C140" s="236" t="s">
        <v>299</v>
      </c>
      <c r="D140" s="236" t="s">
        <v>145</v>
      </c>
      <c r="E140" s="237" t="s">
        <v>1704</v>
      </c>
      <c r="F140" s="238" t="s">
        <v>1337</v>
      </c>
      <c r="G140" s="239" t="s">
        <v>432</v>
      </c>
      <c r="H140" s="240">
        <v>1</v>
      </c>
      <c r="I140" s="241"/>
      <c r="J140" s="240">
        <f>ROUND(I140*H140,2)</f>
        <v>0</v>
      </c>
      <c r="K140" s="238" t="s">
        <v>433</v>
      </c>
      <c r="L140" s="45"/>
      <c r="M140" s="242" t="s">
        <v>1</v>
      </c>
      <c r="N140" s="243" t="s">
        <v>42</v>
      </c>
      <c r="O140" s="92"/>
      <c r="P140" s="244">
        <f>O140*H140</f>
        <v>0</v>
      </c>
      <c r="Q140" s="244">
        <v>0</v>
      </c>
      <c r="R140" s="244">
        <f>Q140*H140</f>
        <v>0</v>
      </c>
      <c r="S140" s="244">
        <v>0</v>
      </c>
      <c r="T140" s="245">
        <f>S140*H140</f>
        <v>0</v>
      </c>
      <c r="U140" s="39"/>
      <c r="V140" s="39"/>
      <c r="W140" s="39"/>
      <c r="X140" s="39"/>
      <c r="Y140" s="39"/>
      <c r="Z140" s="39"/>
      <c r="AA140" s="39"/>
      <c r="AB140" s="39"/>
      <c r="AC140" s="39"/>
      <c r="AD140" s="39"/>
      <c r="AE140" s="39"/>
      <c r="AR140" s="246" t="s">
        <v>282</v>
      </c>
      <c r="AT140" s="246" t="s">
        <v>145</v>
      </c>
      <c r="AU140" s="246" t="s">
        <v>87</v>
      </c>
      <c r="AY140" s="18" t="s">
        <v>143</v>
      </c>
      <c r="BE140" s="247">
        <f>IF(N140="základní",J140,0)</f>
        <v>0</v>
      </c>
      <c r="BF140" s="247">
        <f>IF(N140="snížená",J140,0)</f>
        <v>0</v>
      </c>
      <c r="BG140" s="247">
        <f>IF(N140="zákl. přenesená",J140,0)</f>
        <v>0</v>
      </c>
      <c r="BH140" s="247">
        <f>IF(N140="sníž. přenesená",J140,0)</f>
        <v>0</v>
      </c>
      <c r="BI140" s="247">
        <f>IF(N140="nulová",J140,0)</f>
        <v>0</v>
      </c>
      <c r="BJ140" s="18" t="s">
        <v>85</v>
      </c>
      <c r="BK140" s="247">
        <f>ROUND(I140*H140,2)</f>
        <v>0</v>
      </c>
      <c r="BL140" s="18" t="s">
        <v>282</v>
      </c>
      <c r="BM140" s="246" t="s">
        <v>1705</v>
      </c>
    </row>
    <row r="141" s="2" customFormat="1" ht="36" customHeight="1">
      <c r="A141" s="39"/>
      <c r="B141" s="40"/>
      <c r="C141" s="236" t="s">
        <v>304</v>
      </c>
      <c r="D141" s="236" t="s">
        <v>145</v>
      </c>
      <c r="E141" s="237" t="s">
        <v>1706</v>
      </c>
      <c r="F141" s="238" t="s">
        <v>1707</v>
      </c>
      <c r="G141" s="239" t="s">
        <v>1149</v>
      </c>
      <c r="H141" s="241"/>
      <c r="I141" s="241"/>
      <c r="J141" s="240">
        <f>ROUND(I141*H141,2)</f>
        <v>0</v>
      </c>
      <c r="K141" s="238" t="s">
        <v>149</v>
      </c>
      <c r="L141" s="45"/>
      <c r="M141" s="304" t="s">
        <v>1</v>
      </c>
      <c r="N141" s="305" t="s">
        <v>42</v>
      </c>
      <c r="O141" s="306"/>
      <c r="P141" s="307">
        <f>O141*H141</f>
        <v>0</v>
      </c>
      <c r="Q141" s="307">
        <v>0</v>
      </c>
      <c r="R141" s="307">
        <f>Q141*H141</f>
        <v>0</v>
      </c>
      <c r="S141" s="307">
        <v>0</v>
      </c>
      <c r="T141" s="308">
        <f>S141*H141</f>
        <v>0</v>
      </c>
      <c r="U141" s="39"/>
      <c r="V141" s="39"/>
      <c r="W141" s="39"/>
      <c r="X141" s="39"/>
      <c r="Y141" s="39"/>
      <c r="Z141" s="39"/>
      <c r="AA141" s="39"/>
      <c r="AB141" s="39"/>
      <c r="AC141" s="39"/>
      <c r="AD141" s="39"/>
      <c r="AE141" s="39"/>
      <c r="AR141" s="246" t="s">
        <v>282</v>
      </c>
      <c r="AT141" s="246" t="s">
        <v>145</v>
      </c>
      <c r="AU141" s="246" t="s">
        <v>87</v>
      </c>
      <c r="AY141" s="18" t="s">
        <v>143</v>
      </c>
      <c r="BE141" s="247">
        <f>IF(N141="základní",J141,0)</f>
        <v>0</v>
      </c>
      <c r="BF141" s="247">
        <f>IF(N141="snížená",J141,0)</f>
        <v>0</v>
      </c>
      <c r="BG141" s="247">
        <f>IF(N141="zákl. přenesená",J141,0)</f>
        <v>0</v>
      </c>
      <c r="BH141" s="247">
        <f>IF(N141="sníž. přenesená",J141,0)</f>
        <v>0</v>
      </c>
      <c r="BI141" s="247">
        <f>IF(N141="nulová",J141,0)</f>
        <v>0</v>
      </c>
      <c r="BJ141" s="18" t="s">
        <v>85</v>
      </c>
      <c r="BK141" s="247">
        <f>ROUND(I141*H141,2)</f>
        <v>0</v>
      </c>
      <c r="BL141" s="18" t="s">
        <v>282</v>
      </c>
      <c r="BM141" s="246" t="s">
        <v>1708</v>
      </c>
    </row>
    <row r="142" s="2" customFormat="1" ht="6.96" customHeight="1">
      <c r="A142" s="39"/>
      <c r="B142" s="67"/>
      <c r="C142" s="68"/>
      <c r="D142" s="68"/>
      <c r="E142" s="68"/>
      <c r="F142" s="68"/>
      <c r="G142" s="68"/>
      <c r="H142" s="68"/>
      <c r="I142" s="184"/>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HHKClDQ97jcLcbmKGTLK7hGfGXpCE/WnOvYhrLupdcaGYfwqY/ekHxPEPywx4ToeRirBb0WAYkmoolR8c44tSA==" hashValue="Bfk7zqQxIa/Nkxd8+WcYub/B+j0oK1G5eY3DUK+72DgAII+vPGM1BmMvGEIrtfIbIZAY7zXRCtn48puwt/eKFw==" algorithmName="SHA-512" password="CC35"/>
  <autoFilter ref="C117:K141"/>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37"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37"/>
      <c r="L2" s="1"/>
      <c r="M2" s="1"/>
      <c r="N2" s="1"/>
      <c r="O2" s="1"/>
      <c r="P2" s="1"/>
      <c r="Q2" s="1"/>
      <c r="R2" s="1"/>
      <c r="S2" s="1"/>
      <c r="T2" s="1"/>
      <c r="U2" s="1"/>
      <c r="V2" s="1"/>
      <c r="AT2" s="18" t="s">
        <v>104</v>
      </c>
    </row>
    <row r="3" s="1" customFormat="1" ht="6.96" customHeight="1">
      <c r="B3" s="138"/>
      <c r="C3" s="139"/>
      <c r="D3" s="139"/>
      <c r="E3" s="139"/>
      <c r="F3" s="139"/>
      <c r="G3" s="139"/>
      <c r="H3" s="139"/>
      <c r="I3" s="140"/>
      <c r="J3" s="139"/>
      <c r="K3" s="139"/>
      <c r="L3" s="21"/>
      <c r="AT3" s="18" t="s">
        <v>87</v>
      </c>
    </row>
    <row r="4" s="1" customFormat="1" ht="24.96" customHeight="1">
      <c r="B4" s="21"/>
      <c r="D4" s="141" t="s">
        <v>105</v>
      </c>
      <c r="I4" s="137"/>
      <c r="L4" s="21"/>
      <c r="M4" s="142" t="s">
        <v>10</v>
      </c>
      <c r="AT4" s="18" t="s">
        <v>4</v>
      </c>
    </row>
    <row r="5" s="1" customFormat="1" ht="6.96" customHeight="1">
      <c r="B5" s="21"/>
      <c r="I5" s="137"/>
      <c r="L5" s="21"/>
    </row>
    <row r="6" s="1" customFormat="1" ht="12" customHeight="1">
      <c r="B6" s="21"/>
      <c r="D6" s="143" t="s">
        <v>15</v>
      </c>
      <c r="I6" s="137"/>
      <c r="L6" s="21"/>
    </row>
    <row r="7" s="1" customFormat="1" ht="25.5" customHeight="1">
      <c r="B7" s="21"/>
      <c r="E7" s="144" t="str">
        <f>'Rekapitulace stavby'!K6</f>
        <v>Zimní stadion - Stavební úpravy šaten Sokolov, č.p. 2527, k.ú. Sokolov - 2. etapa</v>
      </c>
      <c r="F7" s="143"/>
      <c r="G7" s="143"/>
      <c r="H7" s="143"/>
      <c r="I7" s="137"/>
      <c r="L7" s="21"/>
    </row>
    <row r="8" s="2" customFormat="1" ht="12" customHeight="1">
      <c r="A8" s="39"/>
      <c r="B8" s="45"/>
      <c r="C8" s="39"/>
      <c r="D8" s="143" t="s">
        <v>106</v>
      </c>
      <c r="E8" s="39"/>
      <c r="F8" s="39"/>
      <c r="G8" s="39"/>
      <c r="H8" s="39"/>
      <c r="I8" s="145"/>
      <c r="J8" s="39"/>
      <c r="K8" s="39"/>
      <c r="L8" s="64"/>
      <c r="S8" s="39"/>
      <c r="T8" s="39"/>
      <c r="U8" s="39"/>
      <c r="V8" s="39"/>
      <c r="W8" s="39"/>
      <c r="X8" s="39"/>
      <c r="Y8" s="39"/>
      <c r="Z8" s="39"/>
      <c r="AA8" s="39"/>
      <c r="AB8" s="39"/>
      <c r="AC8" s="39"/>
      <c r="AD8" s="39"/>
      <c r="AE8" s="39"/>
    </row>
    <row r="9" s="2" customFormat="1" ht="16.5" customHeight="1">
      <c r="A9" s="39"/>
      <c r="B9" s="45"/>
      <c r="C9" s="39"/>
      <c r="D9" s="39"/>
      <c r="E9" s="146" t="s">
        <v>1709</v>
      </c>
      <c r="F9" s="39"/>
      <c r="G9" s="39"/>
      <c r="H9" s="39"/>
      <c r="I9" s="145"/>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145"/>
      <c r="J10" s="39"/>
      <c r="K10" s="39"/>
      <c r="L10" s="64"/>
      <c r="S10" s="39"/>
      <c r="T10" s="39"/>
      <c r="U10" s="39"/>
      <c r="V10" s="39"/>
      <c r="W10" s="39"/>
      <c r="X10" s="39"/>
      <c r="Y10" s="39"/>
      <c r="Z10" s="39"/>
      <c r="AA10" s="39"/>
      <c r="AB10" s="39"/>
      <c r="AC10" s="39"/>
      <c r="AD10" s="39"/>
      <c r="AE10" s="39"/>
    </row>
    <row r="11" s="2" customFormat="1" ht="12" customHeight="1">
      <c r="A11" s="39"/>
      <c r="B11" s="45"/>
      <c r="C11" s="39"/>
      <c r="D11" s="143" t="s">
        <v>17</v>
      </c>
      <c r="E11" s="39"/>
      <c r="F11" s="147" t="s">
        <v>1</v>
      </c>
      <c r="G11" s="39"/>
      <c r="H11" s="39"/>
      <c r="I11" s="148" t="s">
        <v>18</v>
      </c>
      <c r="J11" s="147" t="s">
        <v>1</v>
      </c>
      <c r="K11" s="39"/>
      <c r="L11" s="64"/>
      <c r="S11" s="39"/>
      <c r="T11" s="39"/>
      <c r="U11" s="39"/>
      <c r="V11" s="39"/>
      <c r="W11" s="39"/>
      <c r="X11" s="39"/>
      <c r="Y11" s="39"/>
      <c r="Z11" s="39"/>
      <c r="AA11" s="39"/>
      <c r="AB11" s="39"/>
      <c r="AC11" s="39"/>
      <c r="AD11" s="39"/>
      <c r="AE11" s="39"/>
    </row>
    <row r="12" s="2" customFormat="1" ht="12" customHeight="1">
      <c r="A12" s="39"/>
      <c r="B12" s="45"/>
      <c r="C12" s="39"/>
      <c r="D12" s="143" t="s">
        <v>19</v>
      </c>
      <c r="E12" s="39"/>
      <c r="F12" s="147" t="s">
        <v>20</v>
      </c>
      <c r="G12" s="39"/>
      <c r="H12" s="39"/>
      <c r="I12" s="148" t="s">
        <v>21</v>
      </c>
      <c r="J12" s="149" t="str">
        <f>'Rekapitulace stavby'!AN8</f>
        <v>6. 3. 2018</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45"/>
      <c r="J13" s="39"/>
      <c r="K13" s="39"/>
      <c r="L13" s="64"/>
      <c r="S13" s="39"/>
      <c r="T13" s="39"/>
      <c r="U13" s="39"/>
      <c r="V13" s="39"/>
      <c r="W13" s="39"/>
      <c r="X13" s="39"/>
      <c r="Y13" s="39"/>
      <c r="Z13" s="39"/>
      <c r="AA13" s="39"/>
      <c r="AB13" s="39"/>
      <c r="AC13" s="39"/>
      <c r="AD13" s="39"/>
      <c r="AE13" s="39"/>
    </row>
    <row r="14" s="2" customFormat="1" ht="12" customHeight="1">
      <c r="A14" s="39"/>
      <c r="B14" s="45"/>
      <c r="C14" s="39"/>
      <c r="D14" s="143" t="s">
        <v>23</v>
      </c>
      <c r="E14" s="39"/>
      <c r="F14" s="39"/>
      <c r="G14" s="39"/>
      <c r="H14" s="39"/>
      <c r="I14" s="148" t="s">
        <v>24</v>
      </c>
      <c r="J14" s="147"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7" t="s">
        <v>25</v>
      </c>
      <c r="F15" s="39"/>
      <c r="G15" s="39"/>
      <c r="H15" s="39"/>
      <c r="I15" s="148" t="s">
        <v>26</v>
      </c>
      <c r="J15" s="147"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45"/>
      <c r="J16" s="39"/>
      <c r="K16" s="39"/>
      <c r="L16" s="64"/>
      <c r="S16" s="39"/>
      <c r="T16" s="39"/>
      <c r="U16" s="39"/>
      <c r="V16" s="39"/>
      <c r="W16" s="39"/>
      <c r="X16" s="39"/>
      <c r="Y16" s="39"/>
      <c r="Z16" s="39"/>
      <c r="AA16" s="39"/>
      <c r="AB16" s="39"/>
      <c r="AC16" s="39"/>
      <c r="AD16" s="39"/>
      <c r="AE16" s="39"/>
    </row>
    <row r="17" s="2" customFormat="1" ht="12" customHeight="1">
      <c r="A17" s="39"/>
      <c r="B17" s="45"/>
      <c r="C17" s="39"/>
      <c r="D17" s="143" t="s">
        <v>27</v>
      </c>
      <c r="E17" s="39"/>
      <c r="F17" s="39"/>
      <c r="G17" s="39"/>
      <c r="H17" s="39"/>
      <c r="I17" s="148" t="s">
        <v>24</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7"/>
      <c r="G18" s="147"/>
      <c r="H18" s="147"/>
      <c r="I18" s="148" t="s">
        <v>26</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45"/>
      <c r="J19" s="39"/>
      <c r="K19" s="39"/>
      <c r="L19" s="64"/>
      <c r="S19" s="39"/>
      <c r="T19" s="39"/>
      <c r="U19" s="39"/>
      <c r="V19" s="39"/>
      <c r="W19" s="39"/>
      <c r="X19" s="39"/>
      <c r="Y19" s="39"/>
      <c r="Z19" s="39"/>
      <c r="AA19" s="39"/>
      <c r="AB19" s="39"/>
      <c r="AC19" s="39"/>
      <c r="AD19" s="39"/>
      <c r="AE19" s="39"/>
    </row>
    <row r="20" s="2" customFormat="1" ht="12" customHeight="1">
      <c r="A20" s="39"/>
      <c r="B20" s="45"/>
      <c r="C20" s="39"/>
      <c r="D20" s="143" t="s">
        <v>29</v>
      </c>
      <c r="E20" s="39"/>
      <c r="F20" s="39"/>
      <c r="G20" s="39"/>
      <c r="H20" s="39"/>
      <c r="I20" s="148" t="s">
        <v>24</v>
      </c>
      <c r="J20" s="147" t="s">
        <v>30</v>
      </c>
      <c r="K20" s="39"/>
      <c r="L20" s="64"/>
      <c r="S20" s="39"/>
      <c r="T20" s="39"/>
      <c r="U20" s="39"/>
      <c r="V20" s="39"/>
      <c r="W20" s="39"/>
      <c r="X20" s="39"/>
      <c r="Y20" s="39"/>
      <c r="Z20" s="39"/>
      <c r="AA20" s="39"/>
      <c r="AB20" s="39"/>
      <c r="AC20" s="39"/>
      <c r="AD20" s="39"/>
      <c r="AE20" s="39"/>
    </row>
    <row r="21" s="2" customFormat="1" ht="18" customHeight="1">
      <c r="A21" s="39"/>
      <c r="B21" s="45"/>
      <c r="C21" s="39"/>
      <c r="D21" s="39"/>
      <c r="E21" s="147" t="s">
        <v>31</v>
      </c>
      <c r="F21" s="39"/>
      <c r="G21" s="39"/>
      <c r="H21" s="39"/>
      <c r="I21" s="148" t="s">
        <v>26</v>
      </c>
      <c r="J21" s="147"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45"/>
      <c r="J22" s="39"/>
      <c r="K22" s="39"/>
      <c r="L22" s="64"/>
      <c r="S22" s="39"/>
      <c r="T22" s="39"/>
      <c r="U22" s="39"/>
      <c r="V22" s="39"/>
      <c r="W22" s="39"/>
      <c r="X22" s="39"/>
      <c r="Y22" s="39"/>
      <c r="Z22" s="39"/>
      <c r="AA22" s="39"/>
      <c r="AB22" s="39"/>
      <c r="AC22" s="39"/>
      <c r="AD22" s="39"/>
      <c r="AE22" s="39"/>
    </row>
    <row r="23" s="2" customFormat="1" ht="12" customHeight="1">
      <c r="A23" s="39"/>
      <c r="B23" s="45"/>
      <c r="C23" s="39"/>
      <c r="D23" s="143" t="s">
        <v>33</v>
      </c>
      <c r="E23" s="39"/>
      <c r="F23" s="39"/>
      <c r="G23" s="39"/>
      <c r="H23" s="39"/>
      <c r="I23" s="148" t="s">
        <v>24</v>
      </c>
      <c r="J23" s="147"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7" t="str">
        <f>IF('Rekapitulace stavby'!E20="","",'Rekapitulace stavby'!E20)</f>
        <v xml:space="preserve"> </v>
      </c>
      <c r="F24" s="39"/>
      <c r="G24" s="39"/>
      <c r="H24" s="39"/>
      <c r="I24" s="148" t="s">
        <v>26</v>
      </c>
      <c r="J24" s="147"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45"/>
      <c r="J25" s="39"/>
      <c r="K25" s="39"/>
      <c r="L25" s="64"/>
      <c r="S25" s="39"/>
      <c r="T25" s="39"/>
      <c r="U25" s="39"/>
      <c r="V25" s="39"/>
      <c r="W25" s="39"/>
      <c r="X25" s="39"/>
      <c r="Y25" s="39"/>
      <c r="Z25" s="39"/>
      <c r="AA25" s="39"/>
      <c r="AB25" s="39"/>
      <c r="AC25" s="39"/>
      <c r="AD25" s="39"/>
      <c r="AE25" s="39"/>
    </row>
    <row r="26" s="2" customFormat="1" ht="12" customHeight="1">
      <c r="A26" s="39"/>
      <c r="B26" s="45"/>
      <c r="C26" s="39"/>
      <c r="D26" s="143" t="s">
        <v>35</v>
      </c>
      <c r="E26" s="39"/>
      <c r="F26" s="39"/>
      <c r="G26" s="39"/>
      <c r="H26" s="39"/>
      <c r="I26" s="145"/>
      <c r="J26" s="39"/>
      <c r="K26" s="39"/>
      <c r="L26" s="64"/>
      <c r="S26" s="39"/>
      <c r="T26" s="39"/>
      <c r="U26" s="39"/>
      <c r="V26" s="39"/>
      <c r="W26" s="39"/>
      <c r="X26" s="39"/>
      <c r="Y26" s="39"/>
      <c r="Z26" s="39"/>
      <c r="AA26" s="39"/>
      <c r="AB26" s="39"/>
      <c r="AC26" s="39"/>
      <c r="AD26" s="39"/>
      <c r="AE26" s="39"/>
    </row>
    <row r="27" s="8" customFormat="1" ht="16.5" customHeight="1">
      <c r="A27" s="150"/>
      <c r="B27" s="151"/>
      <c r="C27" s="150"/>
      <c r="D27" s="150"/>
      <c r="E27" s="152" t="s">
        <v>1</v>
      </c>
      <c r="F27" s="152"/>
      <c r="G27" s="152"/>
      <c r="H27" s="152"/>
      <c r="I27" s="153"/>
      <c r="J27" s="150"/>
      <c r="K27" s="150"/>
      <c r="L27" s="154"/>
      <c r="S27" s="150"/>
      <c r="T27" s="150"/>
      <c r="U27" s="150"/>
      <c r="V27" s="150"/>
      <c r="W27" s="150"/>
      <c r="X27" s="150"/>
      <c r="Y27" s="150"/>
      <c r="Z27" s="150"/>
      <c r="AA27" s="150"/>
      <c r="AB27" s="150"/>
      <c r="AC27" s="150"/>
      <c r="AD27" s="150"/>
      <c r="AE27" s="150"/>
    </row>
    <row r="28" s="2" customFormat="1" ht="6.96" customHeight="1">
      <c r="A28" s="39"/>
      <c r="B28" s="45"/>
      <c r="C28" s="39"/>
      <c r="D28" s="39"/>
      <c r="E28" s="39"/>
      <c r="F28" s="39"/>
      <c r="G28" s="39"/>
      <c r="H28" s="39"/>
      <c r="I28" s="145"/>
      <c r="J28" s="39"/>
      <c r="K28" s="39"/>
      <c r="L28" s="64"/>
      <c r="S28" s="39"/>
      <c r="T28" s="39"/>
      <c r="U28" s="39"/>
      <c r="V28" s="39"/>
      <c r="W28" s="39"/>
      <c r="X28" s="39"/>
      <c r="Y28" s="39"/>
      <c r="Z28" s="39"/>
      <c r="AA28" s="39"/>
      <c r="AB28" s="39"/>
      <c r="AC28" s="39"/>
      <c r="AD28" s="39"/>
      <c r="AE28" s="39"/>
    </row>
    <row r="29" s="2" customFormat="1" ht="6.96" customHeight="1">
      <c r="A29" s="39"/>
      <c r="B29" s="45"/>
      <c r="C29" s="39"/>
      <c r="D29" s="155"/>
      <c r="E29" s="155"/>
      <c r="F29" s="155"/>
      <c r="G29" s="155"/>
      <c r="H29" s="155"/>
      <c r="I29" s="156"/>
      <c r="J29" s="155"/>
      <c r="K29" s="155"/>
      <c r="L29" s="64"/>
      <c r="S29" s="39"/>
      <c r="T29" s="39"/>
      <c r="U29" s="39"/>
      <c r="V29" s="39"/>
      <c r="W29" s="39"/>
      <c r="X29" s="39"/>
      <c r="Y29" s="39"/>
      <c r="Z29" s="39"/>
      <c r="AA29" s="39"/>
      <c r="AB29" s="39"/>
      <c r="AC29" s="39"/>
      <c r="AD29" s="39"/>
      <c r="AE29" s="39"/>
    </row>
    <row r="30" s="2" customFormat="1" ht="25.44" customHeight="1">
      <c r="A30" s="39"/>
      <c r="B30" s="45"/>
      <c r="C30" s="39"/>
      <c r="D30" s="157" t="s">
        <v>37</v>
      </c>
      <c r="E30" s="39"/>
      <c r="F30" s="39"/>
      <c r="G30" s="39"/>
      <c r="H30" s="39"/>
      <c r="I30" s="145"/>
      <c r="J30" s="158">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5"/>
      <c r="E31" s="155"/>
      <c r="F31" s="155"/>
      <c r="G31" s="155"/>
      <c r="H31" s="155"/>
      <c r="I31" s="156"/>
      <c r="J31" s="155"/>
      <c r="K31" s="155"/>
      <c r="L31" s="64"/>
      <c r="S31" s="39"/>
      <c r="T31" s="39"/>
      <c r="U31" s="39"/>
      <c r="V31" s="39"/>
      <c r="W31" s="39"/>
      <c r="X31" s="39"/>
      <c r="Y31" s="39"/>
      <c r="Z31" s="39"/>
      <c r="AA31" s="39"/>
      <c r="AB31" s="39"/>
      <c r="AC31" s="39"/>
      <c r="AD31" s="39"/>
      <c r="AE31" s="39"/>
    </row>
    <row r="32" s="2" customFormat="1" ht="14.4" customHeight="1">
      <c r="A32" s="39"/>
      <c r="B32" s="45"/>
      <c r="C32" s="39"/>
      <c r="D32" s="39"/>
      <c r="E32" s="39"/>
      <c r="F32" s="159" t="s">
        <v>39</v>
      </c>
      <c r="G32" s="39"/>
      <c r="H32" s="39"/>
      <c r="I32" s="160" t="s">
        <v>38</v>
      </c>
      <c r="J32" s="159" t="s">
        <v>40</v>
      </c>
      <c r="K32" s="39"/>
      <c r="L32" s="64"/>
      <c r="S32" s="39"/>
      <c r="T32" s="39"/>
      <c r="U32" s="39"/>
      <c r="V32" s="39"/>
      <c r="W32" s="39"/>
      <c r="X32" s="39"/>
      <c r="Y32" s="39"/>
      <c r="Z32" s="39"/>
      <c r="AA32" s="39"/>
      <c r="AB32" s="39"/>
      <c r="AC32" s="39"/>
      <c r="AD32" s="39"/>
      <c r="AE32" s="39"/>
    </row>
    <row r="33" s="2" customFormat="1" ht="14.4" customHeight="1">
      <c r="A33" s="39"/>
      <c r="B33" s="45"/>
      <c r="C33" s="39"/>
      <c r="D33" s="161" t="s">
        <v>41</v>
      </c>
      <c r="E33" s="143" t="s">
        <v>42</v>
      </c>
      <c r="F33" s="162">
        <f>ROUND((SUM(BE122:BE139)),  2)</f>
        <v>0</v>
      </c>
      <c r="G33" s="39"/>
      <c r="H33" s="39"/>
      <c r="I33" s="163">
        <v>0.20999999999999999</v>
      </c>
      <c r="J33" s="162">
        <f>ROUND(((SUM(BE122:BE139))*I33),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43" t="s">
        <v>43</v>
      </c>
      <c r="F34" s="162">
        <f>ROUND((SUM(BF122:BF139)),  2)</f>
        <v>0</v>
      </c>
      <c r="G34" s="39"/>
      <c r="H34" s="39"/>
      <c r="I34" s="163">
        <v>0.14999999999999999</v>
      </c>
      <c r="J34" s="162">
        <f>ROUND(((SUM(BF122:BF139))*I34),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3" t="s">
        <v>44</v>
      </c>
      <c r="F35" s="162">
        <f>ROUND((SUM(BG122:BG139)),  2)</f>
        <v>0</v>
      </c>
      <c r="G35" s="39"/>
      <c r="H35" s="39"/>
      <c r="I35" s="163">
        <v>0.20999999999999999</v>
      </c>
      <c r="J35" s="162">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3" t="s">
        <v>45</v>
      </c>
      <c r="F36" s="162">
        <f>ROUND((SUM(BH122:BH139)),  2)</f>
        <v>0</v>
      </c>
      <c r="G36" s="39"/>
      <c r="H36" s="39"/>
      <c r="I36" s="163">
        <v>0.14999999999999999</v>
      </c>
      <c r="J36" s="162">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3" t="s">
        <v>46</v>
      </c>
      <c r="F37" s="162">
        <f>ROUND((SUM(BI122:BI139)),  2)</f>
        <v>0</v>
      </c>
      <c r="G37" s="39"/>
      <c r="H37" s="39"/>
      <c r="I37" s="163">
        <v>0</v>
      </c>
      <c r="J37" s="162">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45"/>
      <c r="J38" s="39"/>
      <c r="K38" s="39"/>
      <c r="L38" s="64"/>
      <c r="S38" s="39"/>
      <c r="T38" s="39"/>
      <c r="U38" s="39"/>
      <c r="V38" s="39"/>
      <c r="W38" s="39"/>
      <c r="X38" s="39"/>
      <c r="Y38" s="39"/>
      <c r="Z38" s="39"/>
      <c r="AA38" s="39"/>
      <c r="AB38" s="39"/>
      <c r="AC38" s="39"/>
      <c r="AD38" s="39"/>
      <c r="AE38" s="39"/>
    </row>
    <row r="39" s="2" customFormat="1" ht="25.44" customHeight="1">
      <c r="A39" s="39"/>
      <c r="B39" s="45"/>
      <c r="C39" s="164"/>
      <c r="D39" s="165" t="s">
        <v>47</v>
      </c>
      <c r="E39" s="166"/>
      <c r="F39" s="166"/>
      <c r="G39" s="167" t="s">
        <v>48</v>
      </c>
      <c r="H39" s="168" t="s">
        <v>49</v>
      </c>
      <c r="I39" s="169"/>
      <c r="J39" s="170">
        <f>SUM(J30:J37)</f>
        <v>0</v>
      </c>
      <c r="K39" s="171"/>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145"/>
      <c r="J40" s="39"/>
      <c r="K40" s="39"/>
      <c r="L40" s="64"/>
      <c r="S40" s="39"/>
      <c r="T40" s="39"/>
      <c r="U40" s="39"/>
      <c r="V40" s="39"/>
      <c r="W40" s="39"/>
      <c r="X40" s="39"/>
      <c r="Y40" s="39"/>
      <c r="Z40" s="39"/>
      <c r="AA40" s="39"/>
      <c r="AB40" s="39"/>
      <c r="AC40" s="39"/>
      <c r="AD40" s="39"/>
      <c r="AE40" s="39"/>
    </row>
    <row r="41" s="1" customFormat="1" ht="14.4" customHeight="1">
      <c r="B41" s="21"/>
      <c r="I41" s="137"/>
      <c r="L41" s="21"/>
    </row>
    <row r="42" s="1" customFormat="1" ht="14.4" customHeight="1">
      <c r="B42" s="21"/>
      <c r="I42" s="137"/>
      <c r="L42" s="21"/>
    </row>
    <row r="43" s="1" customFormat="1" ht="14.4" customHeight="1">
      <c r="B43" s="21"/>
      <c r="I43" s="137"/>
      <c r="L43" s="21"/>
    </row>
    <row r="44" s="1" customFormat="1" ht="14.4" customHeight="1">
      <c r="B44" s="21"/>
      <c r="I44" s="137"/>
      <c r="L44" s="21"/>
    </row>
    <row r="45" s="1" customFormat="1" ht="14.4" customHeight="1">
      <c r="B45" s="21"/>
      <c r="I45" s="137"/>
      <c r="L45" s="21"/>
    </row>
    <row r="46" s="1" customFormat="1" ht="14.4" customHeight="1">
      <c r="B46" s="21"/>
      <c r="I46" s="137"/>
      <c r="L46" s="21"/>
    </row>
    <row r="47" s="1" customFormat="1" ht="14.4" customHeight="1">
      <c r="B47" s="21"/>
      <c r="I47" s="137"/>
      <c r="L47" s="21"/>
    </row>
    <row r="48" s="1" customFormat="1" ht="14.4" customHeight="1">
      <c r="B48" s="21"/>
      <c r="I48" s="137"/>
      <c r="L48" s="21"/>
    </row>
    <row r="49" s="1" customFormat="1" ht="14.4" customHeight="1">
      <c r="B49" s="21"/>
      <c r="I49" s="137"/>
      <c r="L49" s="21"/>
    </row>
    <row r="50" s="2" customFormat="1" ht="14.4" customHeight="1">
      <c r="B50" s="64"/>
      <c r="D50" s="172" t="s">
        <v>50</v>
      </c>
      <c r="E50" s="173"/>
      <c r="F50" s="173"/>
      <c r="G50" s="172" t="s">
        <v>51</v>
      </c>
      <c r="H50" s="173"/>
      <c r="I50" s="174"/>
      <c r="J50" s="173"/>
      <c r="K50" s="173"/>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8"/>
      <c r="J61" s="179"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2" t="s">
        <v>54</v>
      </c>
      <c r="E65" s="180"/>
      <c r="F65" s="180"/>
      <c r="G65" s="172" t="s">
        <v>55</v>
      </c>
      <c r="H65" s="180"/>
      <c r="I65" s="181"/>
      <c r="J65" s="180"/>
      <c r="K65" s="180"/>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8"/>
      <c r="J76" s="179" t="s">
        <v>53</v>
      </c>
      <c r="K76" s="176"/>
      <c r="L76" s="64"/>
      <c r="S76" s="39"/>
      <c r="T76" s="39"/>
      <c r="U76" s="39"/>
      <c r="V76" s="39"/>
      <c r="W76" s="39"/>
      <c r="X76" s="39"/>
      <c r="Y76" s="39"/>
      <c r="Z76" s="39"/>
      <c r="AA76" s="39"/>
      <c r="AB76" s="39"/>
      <c r="AC76" s="39"/>
      <c r="AD76" s="39"/>
      <c r="AE76" s="39"/>
    </row>
    <row r="77" s="2" customFormat="1" ht="14.4" customHeight="1">
      <c r="A77" s="39"/>
      <c r="B77" s="182"/>
      <c r="C77" s="183"/>
      <c r="D77" s="183"/>
      <c r="E77" s="183"/>
      <c r="F77" s="183"/>
      <c r="G77" s="183"/>
      <c r="H77" s="183"/>
      <c r="I77" s="184"/>
      <c r="J77" s="183"/>
      <c r="K77" s="183"/>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7"/>
      <c r="J81" s="186"/>
      <c r="K81" s="186"/>
      <c r="L81" s="64"/>
      <c r="S81" s="39"/>
      <c r="T81" s="39"/>
      <c r="U81" s="39"/>
      <c r="V81" s="39"/>
      <c r="W81" s="39"/>
      <c r="X81" s="39"/>
      <c r="Y81" s="39"/>
      <c r="Z81" s="39"/>
      <c r="AA81" s="39"/>
      <c r="AB81" s="39"/>
      <c r="AC81" s="39"/>
      <c r="AD81" s="39"/>
      <c r="AE81" s="39"/>
    </row>
    <row r="82" s="2" customFormat="1" ht="24.96" customHeight="1">
      <c r="A82" s="39"/>
      <c r="B82" s="40"/>
      <c r="C82" s="24" t="s">
        <v>108</v>
      </c>
      <c r="D82" s="41"/>
      <c r="E82" s="41"/>
      <c r="F82" s="41"/>
      <c r="G82" s="41"/>
      <c r="H82" s="41"/>
      <c r="I82" s="145"/>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45"/>
      <c r="J83" s="41"/>
      <c r="K83" s="41"/>
      <c r="L83" s="64"/>
      <c r="S83" s="39"/>
      <c r="T83" s="39"/>
      <c r="U83" s="39"/>
      <c r="V83" s="39"/>
      <c r="W83" s="39"/>
      <c r="X83" s="39"/>
      <c r="Y83" s="39"/>
      <c r="Z83" s="39"/>
      <c r="AA83" s="39"/>
      <c r="AB83" s="39"/>
      <c r="AC83" s="39"/>
      <c r="AD83" s="39"/>
      <c r="AE83" s="39"/>
    </row>
    <row r="84" s="2" customFormat="1" ht="12" customHeight="1">
      <c r="A84" s="39"/>
      <c r="B84" s="40"/>
      <c r="C84" s="33" t="s">
        <v>15</v>
      </c>
      <c r="D84" s="41"/>
      <c r="E84" s="41"/>
      <c r="F84" s="41"/>
      <c r="G84" s="41"/>
      <c r="H84" s="41"/>
      <c r="I84" s="145"/>
      <c r="J84" s="41"/>
      <c r="K84" s="41"/>
      <c r="L84" s="64"/>
      <c r="S84" s="39"/>
      <c r="T84" s="39"/>
      <c r="U84" s="39"/>
      <c r="V84" s="39"/>
      <c r="W84" s="39"/>
      <c r="X84" s="39"/>
      <c r="Y84" s="39"/>
      <c r="Z84" s="39"/>
      <c r="AA84" s="39"/>
      <c r="AB84" s="39"/>
      <c r="AC84" s="39"/>
      <c r="AD84" s="39"/>
      <c r="AE84" s="39"/>
    </row>
    <row r="85" s="2" customFormat="1" ht="25.5" customHeight="1">
      <c r="A85" s="39"/>
      <c r="B85" s="40"/>
      <c r="C85" s="41"/>
      <c r="D85" s="41"/>
      <c r="E85" s="188" t="str">
        <f>E7</f>
        <v>Zimní stadion - Stavební úpravy šaten Sokolov, č.p. 2527, k.ú. Sokolov - 2. etapa</v>
      </c>
      <c r="F85" s="33"/>
      <c r="G85" s="33"/>
      <c r="H85" s="33"/>
      <c r="I85" s="145"/>
      <c r="J85" s="41"/>
      <c r="K85" s="41"/>
      <c r="L85" s="64"/>
      <c r="S85" s="39"/>
      <c r="T85" s="39"/>
      <c r="U85" s="39"/>
      <c r="V85" s="39"/>
      <c r="W85" s="39"/>
      <c r="X85" s="39"/>
      <c r="Y85" s="39"/>
      <c r="Z85" s="39"/>
      <c r="AA85" s="39"/>
      <c r="AB85" s="39"/>
      <c r="AC85" s="39"/>
      <c r="AD85" s="39"/>
      <c r="AE85" s="39"/>
    </row>
    <row r="86" s="2" customFormat="1" ht="12" customHeight="1">
      <c r="A86" s="39"/>
      <c r="B86" s="40"/>
      <c r="C86" s="33" t="s">
        <v>106</v>
      </c>
      <c r="D86" s="41"/>
      <c r="E86" s="41"/>
      <c r="F86" s="41"/>
      <c r="G86" s="41"/>
      <c r="H86" s="41"/>
      <c r="I86" s="145"/>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145"/>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145"/>
      <c r="J88" s="41"/>
      <c r="K88" s="41"/>
      <c r="L88" s="64"/>
      <c r="S88" s="39"/>
      <c r="T88" s="39"/>
      <c r="U88" s="39"/>
      <c r="V88" s="39"/>
      <c r="W88" s="39"/>
      <c r="X88" s="39"/>
      <c r="Y88" s="39"/>
      <c r="Z88" s="39"/>
      <c r="AA88" s="39"/>
      <c r="AB88" s="39"/>
      <c r="AC88" s="39"/>
      <c r="AD88" s="39"/>
      <c r="AE88" s="39"/>
    </row>
    <row r="89" s="2" customFormat="1" ht="12" customHeight="1">
      <c r="A89" s="39"/>
      <c r="B89" s="40"/>
      <c r="C89" s="33" t="s">
        <v>19</v>
      </c>
      <c r="D89" s="41"/>
      <c r="E89" s="41"/>
      <c r="F89" s="28" t="str">
        <f>F12</f>
        <v>Sokolov</v>
      </c>
      <c r="G89" s="41"/>
      <c r="H89" s="41"/>
      <c r="I89" s="148" t="s">
        <v>21</v>
      </c>
      <c r="J89" s="80" t="str">
        <f>IF(J12="","",J12)</f>
        <v>6. 3. 2018</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145"/>
      <c r="J90" s="41"/>
      <c r="K90" s="41"/>
      <c r="L90" s="64"/>
      <c r="S90" s="39"/>
      <c r="T90" s="39"/>
      <c r="U90" s="39"/>
      <c r="V90" s="39"/>
      <c r="W90" s="39"/>
      <c r="X90" s="39"/>
      <c r="Y90" s="39"/>
      <c r="Z90" s="39"/>
      <c r="AA90" s="39"/>
      <c r="AB90" s="39"/>
      <c r="AC90" s="39"/>
      <c r="AD90" s="39"/>
      <c r="AE90" s="39"/>
    </row>
    <row r="91" s="2" customFormat="1" ht="27.9" customHeight="1">
      <c r="A91" s="39"/>
      <c r="B91" s="40"/>
      <c r="C91" s="33" t="s">
        <v>23</v>
      </c>
      <c r="D91" s="41"/>
      <c r="E91" s="41"/>
      <c r="F91" s="28" t="str">
        <f>E15</f>
        <v>Město Sokolov, Rokycanova 1929</v>
      </c>
      <c r="G91" s="41"/>
      <c r="H91" s="41"/>
      <c r="I91" s="148" t="s">
        <v>29</v>
      </c>
      <c r="J91" s="37" t="str">
        <f>E21</f>
        <v>Ing. Roman Gajdoš - G.Projekt</v>
      </c>
      <c r="K91" s="41"/>
      <c r="L91" s="64"/>
      <c r="S91" s="39"/>
      <c r="T91" s="39"/>
      <c r="U91" s="39"/>
      <c r="V91" s="39"/>
      <c r="W91" s="39"/>
      <c r="X91" s="39"/>
      <c r="Y91" s="39"/>
      <c r="Z91" s="39"/>
      <c r="AA91" s="39"/>
      <c r="AB91" s="39"/>
      <c r="AC91" s="39"/>
      <c r="AD91" s="39"/>
      <c r="AE91" s="39"/>
    </row>
    <row r="92" s="2" customFormat="1" ht="15.15" customHeight="1">
      <c r="A92" s="39"/>
      <c r="B92" s="40"/>
      <c r="C92" s="33" t="s">
        <v>27</v>
      </c>
      <c r="D92" s="41"/>
      <c r="E92" s="41"/>
      <c r="F92" s="28" t="str">
        <f>IF(E18="","",E18)</f>
        <v>Vyplň údaj</v>
      </c>
      <c r="G92" s="41"/>
      <c r="H92" s="41"/>
      <c r="I92" s="148"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145"/>
      <c r="J93" s="41"/>
      <c r="K93" s="41"/>
      <c r="L93" s="64"/>
      <c r="S93" s="39"/>
      <c r="T93" s="39"/>
      <c r="U93" s="39"/>
      <c r="V93" s="39"/>
      <c r="W93" s="39"/>
      <c r="X93" s="39"/>
      <c r="Y93" s="39"/>
      <c r="Z93" s="39"/>
      <c r="AA93" s="39"/>
      <c r="AB93" s="39"/>
      <c r="AC93" s="39"/>
      <c r="AD93" s="39"/>
      <c r="AE93" s="39"/>
    </row>
    <row r="94" s="2" customFormat="1" ht="29.28" customHeight="1">
      <c r="A94" s="39"/>
      <c r="B94" s="40"/>
      <c r="C94" s="189" t="s">
        <v>109</v>
      </c>
      <c r="D94" s="190"/>
      <c r="E94" s="190"/>
      <c r="F94" s="190"/>
      <c r="G94" s="190"/>
      <c r="H94" s="190"/>
      <c r="I94" s="191"/>
      <c r="J94" s="192" t="s">
        <v>110</v>
      </c>
      <c r="K94" s="190"/>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145"/>
      <c r="J95" s="41"/>
      <c r="K95" s="41"/>
      <c r="L95" s="64"/>
      <c r="S95" s="39"/>
      <c r="T95" s="39"/>
      <c r="U95" s="39"/>
      <c r="V95" s="39"/>
      <c r="W95" s="39"/>
      <c r="X95" s="39"/>
      <c r="Y95" s="39"/>
      <c r="Z95" s="39"/>
      <c r="AA95" s="39"/>
      <c r="AB95" s="39"/>
      <c r="AC95" s="39"/>
      <c r="AD95" s="39"/>
      <c r="AE95" s="39"/>
    </row>
    <row r="96" s="2" customFormat="1" ht="22.8" customHeight="1">
      <c r="A96" s="39"/>
      <c r="B96" s="40"/>
      <c r="C96" s="193" t="s">
        <v>111</v>
      </c>
      <c r="D96" s="41"/>
      <c r="E96" s="41"/>
      <c r="F96" s="41"/>
      <c r="G96" s="41"/>
      <c r="H96" s="41"/>
      <c r="I96" s="145"/>
      <c r="J96" s="111">
        <f>J122</f>
        <v>0</v>
      </c>
      <c r="K96" s="41"/>
      <c r="L96" s="64"/>
      <c r="S96" s="39"/>
      <c r="T96" s="39"/>
      <c r="U96" s="39"/>
      <c r="V96" s="39"/>
      <c r="W96" s="39"/>
      <c r="X96" s="39"/>
      <c r="Y96" s="39"/>
      <c r="Z96" s="39"/>
      <c r="AA96" s="39"/>
      <c r="AB96" s="39"/>
      <c r="AC96" s="39"/>
      <c r="AD96" s="39"/>
      <c r="AE96" s="39"/>
      <c r="AU96" s="18" t="s">
        <v>112</v>
      </c>
    </row>
    <row r="97" s="9" customFormat="1" ht="24.96" customHeight="1">
      <c r="A97" s="9"/>
      <c r="B97" s="194"/>
      <c r="C97" s="195"/>
      <c r="D97" s="196" t="s">
        <v>1709</v>
      </c>
      <c r="E97" s="197"/>
      <c r="F97" s="197"/>
      <c r="G97" s="197"/>
      <c r="H97" s="197"/>
      <c r="I97" s="198"/>
      <c r="J97" s="199">
        <f>J123</f>
        <v>0</v>
      </c>
      <c r="K97" s="195"/>
      <c r="L97" s="200"/>
      <c r="S97" s="9"/>
      <c r="T97" s="9"/>
      <c r="U97" s="9"/>
      <c r="V97" s="9"/>
      <c r="W97" s="9"/>
      <c r="X97" s="9"/>
      <c r="Y97" s="9"/>
      <c r="Z97" s="9"/>
      <c r="AA97" s="9"/>
      <c r="AB97" s="9"/>
      <c r="AC97" s="9"/>
      <c r="AD97" s="9"/>
      <c r="AE97" s="9"/>
    </row>
    <row r="98" s="10" customFormat="1" ht="19.92" customHeight="1">
      <c r="A98" s="10"/>
      <c r="B98" s="201"/>
      <c r="C98" s="202"/>
      <c r="D98" s="203" t="s">
        <v>1710</v>
      </c>
      <c r="E98" s="204"/>
      <c r="F98" s="204"/>
      <c r="G98" s="204"/>
      <c r="H98" s="204"/>
      <c r="I98" s="205"/>
      <c r="J98" s="206">
        <f>J124</f>
        <v>0</v>
      </c>
      <c r="K98" s="202"/>
      <c r="L98" s="207"/>
      <c r="S98" s="10"/>
      <c r="T98" s="10"/>
      <c r="U98" s="10"/>
      <c r="V98" s="10"/>
      <c r="W98" s="10"/>
      <c r="X98" s="10"/>
      <c r="Y98" s="10"/>
      <c r="Z98" s="10"/>
      <c r="AA98" s="10"/>
      <c r="AB98" s="10"/>
      <c r="AC98" s="10"/>
      <c r="AD98" s="10"/>
      <c r="AE98" s="10"/>
    </row>
    <row r="99" s="10" customFormat="1" ht="19.92" customHeight="1">
      <c r="A99" s="10"/>
      <c r="B99" s="201"/>
      <c r="C99" s="202"/>
      <c r="D99" s="203" t="s">
        <v>1711</v>
      </c>
      <c r="E99" s="204"/>
      <c r="F99" s="204"/>
      <c r="G99" s="204"/>
      <c r="H99" s="204"/>
      <c r="I99" s="205"/>
      <c r="J99" s="206">
        <f>J126</f>
        <v>0</v>
      </c>
      <c r="K99" s="202"/>
      <c r="L99" s="207"/>
      <c r="S99" s="10"/>
      <c r="T99" s="10"/>
      <c r="U99" s="10"/>
      <c r="V99" s="10"/>
      <c r="W99" s="10"/>
      <c r="X99" s="10"/>
      <c r="Y99" s="10"/>
      <c r="Z99" s="10"/>
      <c r="AA99" s="10"/>
      <c r="AB99" s="10"/>
      <c r="AC99" s="10"/>
      <c r="AD99" s="10"/>
      <c r="AE99" s="10"/>
    </row>
    <row r="100" s="10" customFormat="1" ht="19.92" customHeight="1">
      <c r="A100" s="10"/>
      <c r="B100" s="201"/>
      <c r="C100" s="202"/>
      <c r="D100" s="203" t="s">
        <v>1712</v>
      </c>
      <c r="E100" s="204"/>
      <c r="F100" s="204"/>
      <c r="G100" s="204"/>
      <c r="H100" s="204"/>
      <c r="I100" s="205"/>
      <c r="J100" s="206">
        <f>J130</f>
        <v>0</v>
      </c>
      <c r="K100" s="202"/>
      <c r="L100" s="207"/>
      <c r="S100" s="10"/>
      <c r="T100" s="10"/>
      <c r="U100" s="10"/>
      <c r="V100" s="10"/>
      <c r="W100" s="10"/>
      <c r="X100" s="10"/>
      <c r="Y100" s="10"/>
      <c r="Z100" s="10"/>
      <c r="AA100" s="10"/>
      <c r="AB100" s="10"/>
      <c r="AC100" s="10"/>
      <c r="AD100" s="10"/>
      <c r="AE100" s="10"/>
    </row>
    <row r="101" s="10" customFormat="1" ht="19.92" customHeight="1">
      <c r="A101" s="10"/>
      <c r="B101" s="201"/>
      <c r="C101" s="202"/>
      <c r="D101" s="203" t="s">
        <v>1713</v>
      </c>
      <c r="E101" s="204"/>
      <c r="F101" s="204"/>
      <c r="G101" s="204"/>
      <c r="H101" s="204"/>
      <c r="I101" s="205"/>
      <c r="J101" s="206">
        <f>J136</f>
        <v>0</v>
      </c>
      <c r="K101" s="202"/>
      <c r="L101" s="207"/>
      <c r="S101" s="10"/>
      <c r="T101" s="10"/>
      <c r="U101" s="10"/>
      <c r="V101" s="10"/>
      <c r="W101" s="10"/>
      <c r="X101" s="10"/>
      <c r="Y101" s="10"/>
      <c r="Z101" s="10"/>
      <c r="AA101" s="10"/>
      <c r="AB101" s="10"/>
      <c r="AC101" s="10"/>
      <c r="AD101" s="10"/>
      <c r="AE101" s="10"/>
    </row>
    <row r="102" s="10" customFormat="1" ht="19.92" customHeight="1">
      <c r="A102" s="10"/>
      <c r="B102" s="201"/>
      <c r="C102" s="202"/>
      <c r="D102" s="203" t="s">
        <v>1714</v>
      </c>
      <c r="E102" s="204"/>
      <c r="F102" s="204"/>
      <c r="G102" s="204"/>
      <c r="H102" s="204"/>
      <c r="I102" s="205"/>
      <c r="J102" s="206">
        <f>J138</f>
        <v>0</v>
      </c>
      <c r="K102" s="202"/>
      <c r="L102" s="207"/>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145"/>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184"/>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187"/>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128</v>
      </c>
      <c r="D109" s="41"/>
      <c r="E109" s="41"/>
      <c r="F109" s="41"/>
      <c r="G109" s="41"/>
      <c r="H109" s="41"/>
      <c r="I109" s="145"/>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145"/>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15</v>
      </c>
      <c r="D111" s="41"/>
      <c r="E111" s="41"/>
      <c r="F111" s="41"/>
      <c r="G111" s="41"/>
      <c r="H111" s="41"/>
      <c r="I111" s="145"/>
      <c r="J111" s="41"/>
      <c r="K111" s="41"/>
      <c r="L111" s="64"/>
      <c r="S111" s="39"/>
      <c r="T111" s="39"/>
      <c r="U111" s="39"/>
      <c r="V111" s="39"/>
      <c r="W111" s="39"/>
      <c r="X111" s="39"/>
      <c r="Y111" s="39"/>
      <c r="Z111" s="39"/>
      <c r="AA111" s="39"/>
      <c r="AB111" s="39"/>
      <c r="AC111" s="39"/>
      <c r="AD111" s="39"/>
      <c r="AE111" s="39"/>
    </row>
    <row r="112" s="2" customFormat="1" ht="25.5" customHeight="1">
      <c r="A112" s="39"/>
      <c r="B112" s="40"/>
      <c r="C112" s="41"/>
      <c r="D112" s="41"/>
      <c r="E112" s="188" t="str">
        <f>E7</f>
        <v>Zimní stadion - Stavební úpravy šaten Sokolov, č.p. 2527, k.ú. Sokolov - 2. etapa</v>
      </c>
      <c r="F112" s="33"/>
      <c r="G112" s="33"/>
      <c r="H112" s="33"/>
      <c r="I112" s="145"/>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106</v>
      </c>
      <c r="D113" s="41"/>
      <c r="E113" s="41"/>
      <c r="F113" s="41"/>
      <c r="G113" s="41"/>
      <c r="H113" s="41"/>
      <c r="I113" s="145"/>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VRN - Vedlejší rozpočtové náklady</v>
      </c>
      <c r="F114" s="41"/>
      <c r="G114" s="41"/>
      <c r="H114" s="41"/>
      <c r="I114" s="145"/>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145"/>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v>
      </c>
      <c r="D116" s="41"/>
      <c r="E116" s="41"/>
      <c r="F116" s="28" t="str">
        <f>F12</f>
        <v>Sokolov</v>
      </c>
      <c r="G116" s="41"/>
      <c r="H116" s="41"/>
      <c r="I116" s="148" t="s">
        <v>21</v>
      </c>
      <c r="J116" s="80" t="str">
        <f>IF(J12="","",J12)</f>
        <v>6. 3. 2018</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145"/>
      <c r="J117" s="41"/>
      <c r="K117" s="41"/>
      <c r="L117" s="64"/>
      <c r="S117" s="39"/>
      <c r="T117" s="39"/>
      <c r="U117" s="39"/>
      <c r="V117" s="39"/>
      <c r="W117" s="39"/>
      <c r="X117" s="39"/>
      <c r="Y117" s="39"/>
      <c r="Z117" s="39"/>
      <c r="AA117" s="39"/>
      <c r="AB117" s="39"/>
      <c r="AC117" s="39"/>
      <c r="AD117" s="39"/>
      <c r="AE117" s="39"/>
    </row>
    <row r="118" s="2" customFormat="1" ht="27.9" customHeight="1">
      <c r="A118" s="39"/>
      <c r="B118" s="40"/>
      <c r="C118" s="33" t="s">
        <v>23</v>
      </c>
      <c r="D118" s="41"/>
      <c r="E118" s="41"/>
      <c r="F118" s="28" t="str">
        <f>E15</f>
        <v>Město Sokolov, Rokycanova 1929</v>
      </c>
      <c r="G118" s="41"/>
      <c r="H118" s="41"/>
      <c r="I118" s="148" t="s">
        <v>29</v>
      </c>
      <c r="J118" s="37" t="str">
        <f>E21</f>
        <v>Ing. Roman Gajdoš - G.Projekt</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27</v>
      </c>
      <c r="D119" s="41"/>
      <c r="E119" s="41"/>
      <c r="F119" s="28" t="str">
        <f>IF(E18="","",E18)</f>
        <v>Vyplň údaj</v>
      </c>
      <c r="G119" s="41"/>
      <c r="H119" s="41"/>
      <c r="I119" s="148"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145"/>
      <c r="J120" s="41"/>
      <c r="K120" s="41"/>
      <c r="L120" s="64"/>
      <c r="S120" s="39"/>
      <c r="T120" s="39"/>
      <c r="U120" s="39"/>
      <c r="V120" s="39"/>
      <c r="W120" s="39"/>
      <c r="X120" s="39"/>
      <c r="Y120" s="39"/>
      <c r="Z120" s="39"/>
      <c r="AA120" s="39"/>
      <c r="AB120" s="39"/>
      <c r="AC120" s="39"/>
      <c r="AD120" s="39"/>
      <c r="AE120" s="39"/>
    </row>
    <row r="121" s="11" customFormat="1" ht="29.28" customHeight="1">
      <c r="A121" s="208"/>
      <c r="B121" s="209"/>
      <c r="C121" s="210" t="s">
        <v>129</v>
      </c>
      <c r="D121" s="211" t="s">
        <v>62</v>
      </c>
      <c r="E121" s="211" t="s">
        <v>58</v>
      </c>
      <c r="F121" s="211" t="s">
        <v>59</v>
      </c>
      <c r="G121" s="211" t="s">
        <v>130</v>
      </c>
      <c r="H121" s="211" t="s">
        <v>131</v>
      </c>
      <c r="I121" s="212" t="s">
        <v>132</v>
      </c>
      <c r="J121" s="211" t="s">
        <v>110</v>
      </c>
      <c r="K121" s="213" t="s">
        <v>133</v>
      </c>
      <c r="L121" s="214"/>
      <c r="M121" s="101" t="s">
        <v>1</v>
      </c>
      <c r="N121" s="102" t="s">
        <v>41</v>
      </c>
      <c r="O121" s="102" t="s">
        <v>134</v>
      </c>
      <c r="P121" s="102" t="s">
        <v>135</v>
      </c>
      <c r="Q121" s="102" t="s">
        <v>136</v>
      </c>
      <c r="R121" s="102" t="s">
        <v>137</v>
      </c>
      <c r="S121" s="102" t="s">
        <v>138</v>
      </c>
      <c r="T121" s="103" t="s">
        <v>139</v>
      </c>
      <c r="U121" s="208"/>
      <c r="V121" s="208"/>
      <c r="W121" s="208"/>
      <c r="X121" s="208"/>
      <c r="Y121" s="208"/>
      <c r="Z121" s="208"/>
      <c r="AA121" s="208"/>
      <c r="AB121" s="208"/>
      <c r="AC121" s="208"/>
      <c r="AD121" s="208"/>
      <c r="AE121" s="208"/>
    </row>
    <row r="122" s="2" customFormat="1" ht="22.8" customHeight="1">
      <c r="A122" s="39"/>
      <c r="B122" s="40"/>
      <c r="C122" s="108" t="s">
        <v>140</v>
      </c>
      <c r="D122" s="41"/>
      <c r="E122" s="41"/>
      <c r="F122" s="41"/>
      <c r="G122" s="41"/>
      <c r="H122" s="41"/>
      <c r="I122" s="145"/>
      <c r="J122" s="215">
        <f>BK122</f>
        <v>0</v>
      </c>
      <c r="K122" s="41"/>
      <c r="L122" s="45"/>
      <c r="M122" s="104"/>
      <c r="N122" s="216"/>
      <c r="O122" s="105"/>
      <c r="P122" s="217">
        <f>P123</f>
        <v>0</v>
      </c>
      <c r="Q122" s="105"/>
      <c r="R122" s="217">
        <f>R123</f>
        <v>0</v>
      </c>
      <c r="S122" s="105"/>
      <c r="T122" s="218">
        <f>T123</f>
        <v>0</v>
      </c>
      <c r="U122" s="39"/>
      <c r="V122" s="39"/>
      <c r="W122" s="39"/>
      <c r="X122" s="39"/>
      <c r="Y122" s="39"/>
      <c r="Z122" s="39"/>
      <c r="AA122" s="39"/>
      <c r="AB122" s="39"/>
      <c r="AC122" s="39"/>
      <c r="AD122" s="39"/>
      <c r="AE122" s="39"/>
      <c r="AT122" s="18" t="s">
        <v>76</v>
      </c>
      <c r="AU122" s="18" t="s">
        <v>112</v>
      </c>
      <c r="BK122" s="219">
        <f>BK123</f>
        <v>0</v>
      </c>
    </row>
    <row r="123" s="12" customFormat="1" ht="25.92" customHeight="1">
      <c r="A123" s="12"/>
      <c r="B123" s="220"/>
      <c r="C123" s="221"/>
      <c r="D123" s="222" t="s">
        <v>76</v>
      </c>
      <c r="E123" s="223" t="s">
        <v>102</v>
      </c>
      <c r="F123" s="223" t="s">
        <v>103</v>
      </c>
      <c r="G123" s="221"/>
      <c r="H123" s="221"/>
      <c r="I123" s="224"/>
      <c r="J123" s="225">
        <f>BK123</f>
        <v>0</v>
      </c>
      <c r="K123" s="221"/>
      <c r="L123" s="226"/>
      <c r="M123" s="227"/>
      <c r="N123" s="228"/>
      <c r="O123" s="228"/>
      <c r="P123" s="229">
        <f>P124+P126+P130+P136+P138</f>
        <v>0</v>
      </c>
      <c r="Q123" s="228"/>
      <c r="R123" s="229">
        <f>R124+R126+R130+R136+R138</f>
        <v>0</v>
      </c>
      <c r="S123" s="228"/>
      <c r="T123" s="230">
        <f>T124+T126+T130+T136+T138</f>
        <v>0</v>
      </c>
      <c r="U123" s="12"/>
      <c r="V123" s="12"/>
      <c r="W123" s="12"/>
      <c r="X123" s="12"/>
      <c r="Y123" s="12"/>
      <c r="Z123" s="12"/>
      <c r="AA123" s="12"/>
      <c r="AB123" s="12"/>
      <c r="AC123" s="12"/>
      <c r="AD123" s="12"/>
      <c r="AE123" s="12"/>
      <c r="AR123" s="231" t="s">
        <v>181</v>
      </c>
      <c r="AT123" s="232" t="s">
        <v>76</v>
      </c>
      <c r="AU123" s="232" t="s">
        <v>77</v>
      </c>
      <c r="AY123" s="231" t="s">
        <v>143</v>
      </c>
      <c r="BK123" s="233">
        <f>BK124+BK126+BK130+BK136+BK138</f>
        <v>0</v>
      </c>
    </row>
    <row r="124" s="12" customFormat="1" ht="22.8" customHeight="1">
      <c r="A124" s="12"/>
      <c r="B124" s="220"/>
      <c r="C124" s="221"/>
      <c r="D124" s="222" t="s">
        <v>76</v>
      </c>
      <c r="E124" s="234" t="s">
        <v>1715</v>
      </c>
      <c r="F124" s="234" t="s">
        <v>1716</v>
      </c>
      <c r="G124" s="221"/>
      <c r="H124" s="221"/>
      <c r="I124" s="224"/>
      <c r="J124" s="235">
        <f>BK124</f>
        <v>0</v>
      </c>
      <c r="K124" s="221"/>
      <c r="L124" s="226"/>
      <c r="M124" s="227"/>
      <c r="N124" s="228"/>
      <c r="O124" s="228"/>
      <c r="P124" s="229">
        <f>P125</f>
        <v>0</v>
      </c>
      <c r="Q124" s="228"/>
      <c r="R124" s="229">
        <f>R125</f>
        <v>0</v>
      </c>
      <c r="S124" s="228"/>
      <c r="T124" s="230">
        <f>T125</f>
        <v>0</v>
      </c>
      <c r="U124" s="12"/>
      <c r="V124" s="12"/>
      <c r="W124" s="12"/>
      <c r="X124" s="12"/>
      <c r="Y124" s="12"/>
      <c r="Z124" s="12"/>
      <c r="AA124" s="12"/>
      <c r="AB124" s="12"/>
      <c r="AC124" s="12"/>
      <c r="AD124" s="12"/>
      <c r="AE124" s="12"/>
      <c r="AR124" s="231" t="s">
        <v>181</v>
      </c>
      <c r="AT124" s="232" t="s">
        <v>76</v>
      </c>
      <c r="AU124" s="232" t="s">
        <v>85</v>
      </c>
      <c r="AY124" s="231" t="s">
        <v>143</v>
      </c>
      <c r="BK124" s="233">
        <f>BK125</f>
        <v>0</v>
      </c>
    </row>
    <row r="125" s="2" customFormat="1" ht="16.5" customHeight="1">
      <c r="A125" s="39"/>
      <c r="B125" s="40"/>
      <c r="C125" s="236" t="s">
        <v>85</v>
      </c>
      <c r="D125" s="236" t="s">
        <v>145</v>
      </c>
      <c r="E125" s="237" t="s">
        <v>1717</v>
      </c>
      <c r="F125" s="238" t="s">
        <v>1718</v>
      </c>
      <c r="G125" s="239" t="s">
        <v>432</v>
      </c>
      <c r="H125" s="240">
        <v>1</v>
      </c>
      <c r="I125" s="241"/>
      <c r="J125" s="240">
        <f>ROUND(I125*H125,2)</f>
        <v>0</v>
      </c>
      <c r="K125" s="238" t="s">
        <v>149</v>
      </c>
      <c r="L125" s="45"/>
      <c r="M125" s="242" t="s">
        <v>1</v>
      </c>
      <c r="N125" s="243" t="s">
        <v>42</v>
      </c>
      <c r="O125" s="92"/>
      <c r="P125" s="244">
        <f>O125*H125</f>
        <v>0</v>
      </c>
      <c r="Q125" s="244">
        <v>0</v>
      </c>
      <c r="R125" s="244">
        <f>Q125*H125</f>
        <v>0</v>
      </c>
      <c r="S125" s="244">
        <v>0</v>
      </c>
      <c r="T125" s="245">
        <f>S125*H125</f>
        <v>0</v>
      </c>
      <c r="U125" s="39"/>
      <c r="V125" s="39"/>
      <c r="W125" s="39"/>
      <c r="X125" s="39"/>
      <c r="Y125" s="39"/>
      <c r="Z125" s="39"/>
      <c r="AA125" s="39"/>
      <c r="AB125" s="39"/>
      <c r="AC125" s="39"/>
      <c r="AD125" s="39"/>
      <c r="AE125" s="39"/>
      <c r="AR125" s="246" t="s">
        <v>1719</v>
      </c>
      <c r="AT125" s="246" t="s">
        <v>145</v>
      </c>
      <c r="AU125" s="246" t="s">
        <v>87</v>
      </c>
      <c r="AY125" s="18" t="s">
        <v>143</v>
      </c>
      <c r="BE125" s="247">
        <f>IF(N125="základní",J125,0)</f>
        <v>0</v>
      </c>
      <c r="BF125" s="247">
        <f>IF(N125="snížená",J125,0)</f>
        <v>0</v>
      </c>
      <c r="BG125" s="247">
        <f>IF(N125="zákl. přenesená",J125,0)</f>
        <v>0</v>
      </c>
      <c r="BH125" s="247">
        <f>IF(N125="sníž. přenesená",J125,0)</f>
        <v>0</v>
      </c>
      <c r="BI125" s="247">
        <f>IF(N125="nulová",J125,0)</f>
        <v>0</v>
      </c>
      <c r="BJ125" s="18" t="s">
        <v>85</v>
      </c>
      <c r="BK125" s="247">
        <f>ROUND(I125*H125,2)</f>
        <v>0</v>
      </c>
      <c r="BL125" s="18" t="s">
        <v>1719</v>
      </c>
      <c r="BM125" s="246" t="s">
        <v>1720</v>
      </c>
    </row>
    <row r="126" s="12" customFormat="1" ht="22.8" customHeight="1">
      <c r="A126" s="12"/>
      <c r="B126" s="220"/>
      <c r="C126" s="221"/>
      <c r="D126" s="222" t="s">
        <v>76</v>
      </c>
      <c r="E126" s="234" t="s">
        <v>1721</v>
      </c>
      <c r="F126" s="234" t="s">
        <v>1722</v>
      </c>
      <c r="G126" s="221"/>
      <c r="H126" s="221"/>
      <c r="I126" s="224"/>
      <c r="J126" s="235">
        <f>BK126</f>
        <v>0</v>
      </c>
      <c r="K126" s="221"/>
      <c r="L126" s="226"/>
      <c r="M126" s="227"/>
      <c r="N126" s="228"/>
      <c r="O126" s="228"/>
      <c r="P126" s="229">
        <f>SUM(P127:P129)</f>
        <v>0</v>
      </c>
      <c r="Q126" s="228"/>
      <c r="R126" s="229">
        <f>SUM(R127:R129)</f>
        <v>0</v>
      </c>
      <c r="S126" s="228"/>
      <c r="T126" s="230">
        <f>SUM(T127:T129)</f>
        <v>0</v>
      </c>
      <c r="U126" s="12"/>
      <c r="V126" s="12"/>
      <c r="W126" s="12"/>
      <c r="X126" s="12"/>
      <c r="Y126" s="12"/>
      <c r="Z126" s="12"/>
      <c r="AA126" s="12"/>
      <c r="AB126" s="12"/>
      <c r="AC126" s="12"/>
      <c r="AD126" s="12"/>
      <c r="AE126" s="12"/>
      <c r="AR126" s="231" t="s">
        <v>181</v>
      </c>
      <c r="AT126" s="232" t="s">
        <v>76</v>
      </c>
      <c r="AU126" s="232" t="s">
        <v>85</v>
      </c>
      <c r="AY126" s="231" t="s">
        <v>143</v>
      </c>
      <c r="BK126" s="233">
        <f>SUM(BK127:BK129)</f>
        <v>0</v>
      </c>
    </row>
    <row r="127" s="2" customFormat="1" ht="24" customHeight="1">
      <c r="A127" s="39"/>
      <c r="B127" s="40"/>
      <c r="C127" s="236" t="s">
        <v>87</v>
      </c>
      <c r="D127" s="236" t="s">
        <v>145</v>
      </c>
      <c r="E127" s="237" t="s">
        <v>1723</v>
      </c>
      <c r="F127" s="238" t="s">
        <v>1724</v>
      </c>
      <c r="G127" s="239" t="s">
        <v>1149</v>
      </c>
      <c r="H127" s="241"/>
      <c r="I127" s="241"/>
      <c r="J127" s="240">
        <f>ROUND(I127*H127,2)</f>
        <v>0</v>
      </c>
      <c r="K127" s="238" t="s">
        <v>149</v>
      </c>
      <c r="L127" s="45"/>
      <c r="M127" s="242" t="s">
        <v>1</v>
      </c>
      <c r="N127" s="243" t="s">
        <v>42</v>
      </c>
      <c r="O127" s="92"/>
      <c r="P127" s="244">
        <f>O127*H127</f>
        <v>0</v>
      </c>
      <c r="Q127" s="244">
        <v>0</v>
      </c>
      <c r="R127" s="244">
        <f>Q127*H127</f>
        <v>0</v>
      </c>
      <c r="S127" s="244">
        <v>0</v>
      </c>
      <c r="T127" s="245">
        <f>S127*H127</f>
        <v>0</v>
      </c>
      <c r="U127" s="39"/>
      <c r="V127" s="39"/>
      <c r="W127" s="39"/>
      <c r="X127" s="39"/>
      <c r="Y127" s="39"/>
      <c r="Z127" s="39"/>
      <c r="AA127" s="39"/>
      <c r="AB127" s="39"/>
      <c r="AC127" s="39"/>
      <c r="AD127" s="39"/>
      <c r="AE127" s="39"/>
      <c r="AR127" s="246" t="s">
        <v>1719</v>
      </c>
      <c r="AT127" s="246" t="s">
        <v>145</v>
      </c>
      <c r="AU127" s="246" t="s">
        <v>87</v>
      </c>
      <c r="AY127" s="18" t="s">
        <v>143</v>
      </c>
      <c r="BE127" s="247">
        <f>IF(N127="základní",J127,0)</f>
        <v>0</v>
      </c>
      <c r="BF127" s="247">
        <f>IF(N127="snížená",J127,0)</f>
        <v>0</v>
      </c>
      <c r="BG127" s="247">
        <f>IF(N127="zákl. přenesená",J127,0)</f>
        <v>0</v>
      </c>
      <c r="BH127" s="247">
        <f>IF(N127="sníž. přenesená",J127,0)</f>
        <v>0</v>
      </c>
      <c r="BI127" s="247">
        <f>IF(N127="nulová",J127,0)</f>
        <v>0</v>
      </c>
      <c r="BJ127" s="18" t="s">
        <v>85</v>
      </c>
      <c r="BK127" s="247">
        <f>ROUND(I127*H127,2)</f>
        <v>0</v>
      </c>
      <c r="BL127" s="18" t="s">
        <v>1719</v>
      </c>
      <c r="BM127" s="246" t="s">
        <v>1725</v>
      </c>
    </row>
    <row r="128" s="2" customFormat="1" ht="24" customHeight="1">
      <c r="A128" s="39"/>
      <c r="B128" s="40"/>
      <c r="C128" s="236" t="s">
        <v>157</v>
      </c>
      <c r="D128" s="236" t="s">
        <v>145</v>
      </c>
      <c r="E128" s="237" t="s">
        <v>1726</v>
      </c>
      <c r="F128" s="238" t="s">
        <v>1727</v>
      </c>
      <c r="G128" s="239" t="s">
        <v>432</v>
      </c>
      <c r="H128" s="240">
        <v>1</v>
      </c>
      <c r="I128" s="241"/>
      <c r="J128" s="240">
        <f>ROUND(I128*H128,2)</f>
        <v>0</v>
      </c>
      <c r="K128" s="238" t="s">
        <v>149</v>
      </c>
      <c r="L128" s="45"/>
      <c r="M128" s="242" t="s">
        <v>1</v>
      </c>
      <c r="N128" s="243" t="s">
        <v>42</v>
      </c>
      <c r="O128" s="92"/>
      <c r="P128" s="244">
        <f>O128*H128</f>
        <v>0</v>
      </c>
      <c r="Q128" s="244">
        <v>0</v>
      </c>
      <c r="R128" s="244">
        <f>Q128*H128</f>
        <v>0</v>
      </c>
      <c r="S128" s="244">
        <v>0</v>
      </c>
      <c r="T128" s="245">
        <f>S128*H128</f>
        <v>0</v>
      </c>
      <c r="U128" s="39"/>
      <c r="V128" s="39"/>
      <c r="W128" s="39"/>
      <c r="X128" s="39"/>
      <c r="Y128" s="39"/>
      <c r="Z128" s="39"/>
      <c r="AA128" s="39"/>
      <c r="AB128" s="39"/>
      <c r="AC128" s="39"/>
      <c r="AD128" s="39"/>
      <c r="AE128" s="39"/>
      <c r="AR128" s="246" t="s">
        <v>1719</v>
      </c>
      <c r="AT128" s="246" t="s">
        <v>145</v>
      </c>
      <c r="AU128" s="246" t="s">
        <v>87</v>
      </c>
      <c r="AY128" s="18" t="s">
        <v>143</v>
      </c>
      <c r="BE128" s="247">
        <f>IF(N128="základní",J128,0)</f>
        <v>0</v>
      </c>
      <c r="BF128" s="247">
        <f>IF(N128="snížená",J128,0)</f>
        <v>0</v>
      </c>
      <c r="BG128" s="247">
        <f>IF(N128="zákl. přenesená",J128,0)</f>
        <v>0</v>
      </c>
      <c r="BH128" s="247">
        <f>IF(N128="sníž. přenesená",J128,0)</f>
        <v>0</v>
      </c>
      <c r="BI128" s="247">
        <f>IF(N128="nulová",J128,0)</f>
        <v>0</v>
      </c>
      <c r="BJ128" s="18" t="s">
        <v>85</v>
      </c>
      <c r="BK128" s="247">
        <f>ROUND(I128*H128,2)</f>
        <v>0</v>
      </c>
      <c r="BL128" s="18" t="s">
        <v>1719</v>
      </c>
      <c r="BM128" s="246" t="s">
        <v>1728</v>
      </c>
    </row>
    <row r="129" s="2" customFormat="1" ht="24" customHeight="1">
      <c r="A129" s="39"/>
      <c r="B129" s="40"/>
      <c r="C129" s="236" t="s">
        <v>150</v>
      </c>
      <c r="D129" s="236" t="s">
        <v>145</v>
      </c>
      <c r="E129" s="237" t="s">
        <v>1729</v>
      </c>
      <c r="F129" s="238" t="s">
        <v>1730</v>
      </c>
      <c r="G129" s="239" t="s">
        <v>432</v>
      </c>
      <c r="H129" s="240">
        <v>1</v>
      </c>
      <c r="I129" s="241"/>
      <c r="J129" s="240">
        <f>ROUND(I129*H129,2)</f>
        <v>0</v>
      </c>
      <c r="K129" s="238" t="s">
        <v>149</v>
      </c>
      <c r="L129" s="45"/>
      <c r="M129" s="242" t="s">
        <v>1</v>
      </c>
      <c r="N129" s="243" t="s">
        <v>42</v>
      </c>
      <c r="O129" s="92"/>
      <c r="P129" s="244">
        <f>O129*H129</f>
        <v>0</v>
      </c>
      <c r="Q129" s="244">
        <v>0</v>
      </c>
      <c r="R129" s="244">
        <f>Q129*H129</f>
        <v>0</v>
      </c>
      <c r="S129" s="244">
        <v>0</v>
      </c>
      <c r="T129" s="245">
        <f>S129*H129</f>
        <v>0</v>
      </c>
      <c r="U129" s="39"/>
      <c r="V129" s="39"/>
      <c r="W129" s="39"/>
      <c r="X129" s="39"/>
      <c r="Y129" s="39"/>
      <c r="Z129" s="39"/>
      <c r="AA129" s="39"/>
      <c r="AB129" s="39"/>
      <c r="AC129" s="39"/>
      <c r="AD129" s="39"/>
      <c r="AE129" s="39"/>
      <c r="AR129" s="246" t="s">
        <v>1719</v>
      </c>
      <c r="AT129" s="246" t="s">
        <v>145</v>
      </c>
      <c r="AU129" s="246" t="s">
        <v>87</v>
      </c>
      <c r="AY129" s="18" t="s">
        <v>143</v>
      </c>
      <c r="BE129" s="247">
        <f>IF(N129="základní",J129,0)</f>
        <v>0</v>
      </c>
      <c r="BF129" s="247">
        <f>IF(N129="snížená",J129,0)</f>
        <v>0</v>
      </c>
      <c r="BG129" s="247">
        <f>IF(N129="zákl. přenesená",J129,0)</f>
        <v>0</v>
      </c>
      <c r="BH129" s="247">
        <f>IF(N129="sníž. přenesená",J129,0)</f>
        <v>0</v>
      </c>
      <c r="BI129" s="247">
        <f>IF(N129="nulová",J129,0)</f>
        <v>0</v>
      </c>
      <c r="BJ129" s="18" t="s">
        <v>85</v>
      </c>
      <c r="BK129" s="247">
        <f>ROUND(I129*H129,2)</f>
        <v>0</v>
      </c>
      <c r="BL129" s="18" t="s">
        <v>1719</v>
      </c>
      <c r="BM129" s="246" t="s">
        <v>1731</v>
      </c>
    </row>
    <row r="130" s="12" customFormat="1" ht="22.8" customHeight="1">
      <c r="A130" s="12"/>
      <c r="B130" s="220"/>
      <c r="C130" s="221"/>
      <c r="D130" s="222" t="s">
        <v>76</v>
      </c>
      <c r="E130" s="234" t="s">
        <v>1732</v>
      </c>
      <c r="F130" s="234" t="s">
        <v>1733</v>
      </c>
      <c r="G130" s="221"/>
      <c r="H130" s="221"/>
      <c r="I130" s="224"/>
      <c r="J130" s="235">
        <f>BK130</f>
        <v>0</v>
      </c>
      <c r="K130" s="221"/>
      <c r="L130" s="226"/>
      <c r="M130" s="227"/>
      <c r="N130" s="228"/>
      <c r="O130" s="228"/>
      <c r="P130" s="229">
        <f>SUM(P131:P135)</f>
        <v>0</v>
      </c>
      <c r="Q130" s="228"/>
      <c r="R130" s="229">
        <f>SUM(R131:R135)</f>
        <v>0</v>
      </c>
      <c r="S130" s="228"/>
      <c r="T130" s="230">
        <f>SUM(T131:T135)</f>
        <v>0</v>
      </c>
      <c r="U130" s="12"/>
      <c r="V130" s="12"/>
      <c r="W130" s="12"/>
      <c r="X130" s="12"/>
      <c r="Y130" s="12"/>
      <c r="Z130" s="12"/>
      <c r="AA130" s="12"/>
      <c r="AB130" s="12"/>
      <c r="AC130" s="12"/>
      <c r="AD130" s="12"/>
      <c r="AE130" s="12"/>
      <c r="AR130" s="231" t="s">
        <v>181</v>
      </c>
      <c r="AT130" s="232" t="s">
        <v>76</v>
      </c>
      <c r="AU130" s="232" t="s">
        <v>85</v>
      </c>
      <c r="AY130" s="231" t="s">
        <v>143</v>
      </c>
      <c r="BK130" s="233">
        <f>SUM(BK131:BK135)</f>
        <v>0</v>
      </c>
    </row>
    <row r="131" s="2" customFormat="1" ht="16.5" customHeight="1">
      <c r="A131" s="39"/>
      <c r="B131" s="40"/>
      <c r="C131" s="236" t="s">
        <v>181</v>
      </c>
      <c r="D131" s="236" t="s">
        <v>145</v>
      </c>
      <c r="E131" s="237" t="s">
        <v>1734</v>
      </c>
      <c r="F131" s="238" t="s">
        <v>1735</v>
      </c>
      <c r="G131" s="239" t="s">
        <v>432</v>
      </c>
      <c r="H131" s="240">
        <v>1</v>
      </c>
      <c r="I131" s="241"/>
      <c r="J131" s="240">
        <f>ROUND(I131*H131,2)</f>
        <v>0</v>
      </c>
      <c r="K131" s="238" t="s">
        <v>149</v>
      </c>
      <c r="L131" s="45"/>
      <c r="M131" s="242" t="s">
        <v>1</v>
      </c>
      <c r="N131" s="243" t="s">
        <v>42</v>
      </c>
      <c r="O131" s="92"/>
      <c r="P131" s="244">
        <f>O131*H131</f>
        <v>0</v>
      </c>
      <c r="Q131" s="244">
        <v>0</v>
      </c>
      <c r="R131" s="244">
        <f>Q131*H131</f>
        <v>0</v>
      </c>
      <c r="S131" s="244">
        <v>0</v>
      </c>
      <c r="T131" s="245">
        <f>S131*H131</f>
        <v>0</v>
      </c>
      <c r="U131" s="39"/>
      <c r="V131" s="39"/>
      <c r="W131" s="39"/>
      <c r="X131" s="39"/>
      <c r="Y131" s="39"/>
      <c r="Z131" s="39"/>
      <c r="AA131" s="39"/>
      <c r="AB131" s="39"/>
      <c r="AC131" s="39"/>
      <c r="AD131" s="39"/>
      <c r="AE131" s="39"/>
      <c r="AR131" s="246" t="s">
        <v>1719</v>
      </c>
      <c r="AT131" s="246" t="s">
        <v>145</v>
      </c>
      <c r="AU131" s="246" t="s">
        <v>87</v>
      </c>
      <c r="AY131" s="18" t="s">
        <v>143</v>
      </c>
      <c r="BE131" s="247">
        <f>IF(N131="základní",J131,0)</f>
        <v>0</v>
      </c>
      <c r="BF131" s="247">
        <f>IF(N131="snížená",J131,0)</f>
        <v>0</v>
      </c>
      <c r="BG131" s="247">
        <f>IF(N131="zákl. přenesená",J131,0)</f>
        <v>0</v>
      </c>
      <c r="BH131" s="247">
        <f>IF(N131="sníž. přenesená",J131,0)</f>
        <v>0</v>
      </c>
      <c r="BI131" s="247">
        <f>IF(N131="nulová",J131,0)</f>
        <v>0</v>
      </c>
      <c r="BJ131" s="18" t="s">
        <v>85</v>
      </c>
      <c r="BK131" s="247">
        <f>ROUND(I131*H131,2)</f>
        <v>0</v>
      </c>
      <c r="BL131" s="18" t="s">
        <v>1719</v>
      </c>
      <c r="BM131" s="246" t="s">
        <v>1736</v>
      </c>
    </row>
    <row r="132" s="2" customFormat="1" ht="24" customHeight="1">
      <c r="A132" s="39"/>
      <c r="B132" s="40"/>
      <c r="C132" s="236" t="s">
        <v>190</v>
      </c>
      <c r="D132" s="236" t="s">
        <v>145</v>
      </c>
      <c r="E132" s="237" t="s">
        <v>1737</v>
      </c>
      <c r="F132" s="238" t="s">
        <v>1738</v>
      </c>
      <c r="G132" s="239" t="s">
        <v>432</v>
      </c>
      <c r="H132" s="240">
        <v>16</v>
      </c>
      <c r="I132" s="241"/>
      <c r="J132" s="240">
        <f>ROUND(I132*H132,2)</f>
        <v>0</v>
      </c>
      <c r="K132" s="238" t="s">
        <v>149</v>
      </c>
      <c r="L132" s="45"/>
      <c r="M132" s="242" t="s">
        <v>1</v>
      </c>
      <c r="N132" s="243" t="s">
        <v>42</v>
      </c>
      <c r="O132" s="92"/>
      <c r="P132" s="244">
        <f>O132*H132</f>
        <v>0</v>
      </c>
      <c r="Q132" s="244">
        <v>0</v>
      </c>
      <c r="R132" s="244">
        <f>Q132*H132</f>
        <v>0</v>
      </c>
      <c r="S132" s="244">
        <v>0</v>
      </c>
      <c r="T132" s="245">
        <f>S132*H132</f>
        <v>0</v>
      </c>
      <c r="U132" s="39"/>
      <c r="V132" s="39"/>
      <c r="W132" s="39"/>
      <c r="X132" s="39"/>
      <c r="Y132" s="39"/>
      <c r="Z132" s="39"/>
      <c r="AA132" s="39"/>
      <c r="AB132" s="39"/>
      <c r="AC132" s="39"/>
      <c r="AD132" s="39"/>
      <c r="AE132" s="39"/>
      <c r="AR132" s="246" t="s">
        <v>1719</v>
      </c>
      <c r="AT132" s="246" t="s">
        <v>145</v>
      </c>
      <c r="AU132" s="246" t="s">
        <v>87</v>
      </c>
      <c r="AY132" s="18" t="s">
        <v>143</v>
      </c>
      <c r="BE132" s="247">
        <f>IF(N132="základní",J132,0)</f>
        <v>0</v>
      </c>
      <c r="BF132" s="247">
        <f>IF(N132="snížená",J132,0)</f>
        <v>0</v>
      </c>
      <c r="BG132" s="247">
        <f>IF(N132="zákl. přenesená",J132,0)</f>
        <v>0</v>
      </c>
      <c r="BH132" s="247">
        <f>IF(N132="sníž. přenesená",J132,0)</f>
        <v>0</v>
      </c>
      <c r="BI132" s="247">
        <f>IF(N132="nulová",J132,0)</f>
        <v>0</v>
      </c>
      <c r="BJ132" s="18" t="s">
        <v>85</v>
      </c>
      <c r="BK132" s="247">
        <f>ROUND(I132*H132,2)</f>
        <v>0</v>
      </c>
      <c r="BL132" s="18" t="s">
        <v>1719</v>
      </c>
      <c r="BM132" s="246" t="s">
        <v>1739</v>
      </c>
    </row>
    <row r="133" s="13" customFormat="1">
      <c r="A133" s="13"/>
      <c r="B133" s="252"/>
      <c r="C133" s="253"/>
      <c r="D133" s="248" t="s">
        <v>154</v>
      </c>
      <c r="E133" s="254" t="s">
        <v>1</v>
      </c>
      <c r="F133" s="255" t="s">
        <v>1740</v>
      </c>
      <c r="G133" s="253"/>
      <c r="H133" s="254" t="s">
        <v>1</v>
      </c>
      <c r="I133" s="256"/>
      <c r="J133" s="253"/>
      <c r="K133" s="253"/>
      <c r="L133" s="257"/>
      <c r="M133" s="258"/>
      <c r="N133" s="259"/>
      <c r="O133" s="259"/>
      <c r="P133" s="259"/>
      <c r="Q133" s="259"/>
      <c r="R133" s="259"/>
      <c r="S133" s="259"/>
      <c r="T133" s="260"/>
      <c r="U133" s="13"/>
      <c r="V133" s="13"/>
      <c r="W133" s="13"/>
      <c r="X133" s="13"/>
      <c r="Y133" s="13"/>
      <c r="Z133" s="13"/>
      <c r="AA133" s="13"/>
      <c r="AB133" s="13"/>
      <c r="AC133" s="13"/>
      <c r="AD133" s="13"/>
      <c r="AE133" s="13"/>
      <c r="AT133" s="261" t="s">
        <v>154</v>
      </c>
      <c r="AU133" s="261" t="s">
        <v>87</v>
      </c>
      <c r="AV133" s="13" t="s">
        <v>85</v>
      </c>
      <c r="AW133" s="13" t="s">
        <v>32</v>
      </c>
      <c r="AX133" s="13" t="s">
        <v>77</v>
      </c>
      <c r="AY133" s="261" t="s">
        <v>143</v>
      </c>
    </row>
    <row r="134" s="14" customFormat="1">
      <c r="A134" s="14"/>
      <c r="B134" s="262"/>
      <c r="C134" s="263"/>
      <c r="D134" s="248" t="s">
        <v>154</v>
      </c>
      <c r="E134" s="264" t="s">
        <v>1</v>
      </c>
      <c r="F134" s="265" t="s">
        <v>282</v>
      </c>
      <c r="G134" s="263"/>
      <c r="H134" s="266">
        <v>16</v>
      </c>
      <c r="I134" s="267"/>
      <c r="J134" s="263"/>
      <c r="K134" s="263"/>
      <c r="L134" s="268"/>
      <c r="M134" s="269"/>
      <c r="N134" s="270"/>
      <c r="O134" s="270"/>
      <c r="P134" s="270"/>
      <c r="Q134" s="270"/>
      <c r="R134" s="270"/>
      <c r="S134" s="270"/>
      <c r="T134" s="271"/>
      <c r="U134" s="14"/>
      <c r="V134" s="14"/>
      <c r="W134" s="14"/>
      <c r="X134" s="14"/>
      <c r="Y134" s="14"/>
      <c r="Z134" s="14"/>
      <c r="AA134" s="14"/>
      <c r="AB134" s="14"/>
      <c r="AC134" s="14"/>
      <c r="AD134" s="14"/>
      <c r="AE134" s="14"/>
      <c r="AT134" s="272" t="s">
        <v>154</v>
      </c>
      <c r="AU134" s="272" t="s">
        <v>87</v>
      </c>
      <c r="AV134" s="14" t="s">
        <v>87</v>
      </c>
      <c r="AW134" s="14" t="s">
        <v>32</v>
      </c>
      <c r="AX134" s="14" t="s">
        <v>85</v>
      </c>
      <c r="AY134" s="272" t="s">
        <v>143</v>
      </c>
    </row>
    <row r="135" s="2" customFormat="1" ht="24" customHeight="1">
      <c r="A135" s="39"/>
      <c r="B135" s="40"/>
      <c r="C135" s="236" t="s">
        <v>198</v>
      </c>
      <c r="D135" s="236" t="s">
        <v>145</v>
      </c>
      <c r="E135" s="237" t="s">
        <v>1741</v>
      </c>
      <c r="F135" s="238" t="s">
        <v>1742</v>
      </c>
      <c r="G135" s="239" t="s">
        <v>432</v>
      </c>
      <c r="H135" s="240">
        <v>1</v>
      </c>
      <c r="I135" s="241"/>
      <c r="J135" s="240">
        <f>ROUND(I135*H135,2)</f>
        <v>0</v>
      </c>
      <c r="K135" s="238" t="s">
        <v>149</v>
      </c>
      <c r="L135" s="45"/>
      <c r="M135" s="242" t="s">
        <v>1</v>
      </c>
      <c r="N135" s="243" t="s">
        <v>42</v>
      </c>
      <c r="O135" s="92"/>
      <c r="P135" s="244">
        <f>O135*H135</f>
        <v>0</v>
      </c>
      <c r="Q135" s="244">
        <v>0</v>
      </c>
      <c r="R135" s="244">
        <f>Q135*H135</f>
        <v>0</v>
      </c>
      <c r="S135" s="244">
        <v>0</v>
      </c>
      <c r="T135" s="245">
        <f>S135*H135</f>
        <v>0</v>
      </c>
      <c r="U135" s="39"/>
      <c r="V135" s="39"/>
      <c r="W135" s="39"/>
      <c r="X135" s="39"/>
      <c r="Y135" s="39"/>
      <c r="Z135" s="39"/>
      <c r="AA135" s="39"/>
      <c r="AB135" s="39"/>
      <c r="AC135" s="39"/>
      <c r="AD135" s="39"/>
      <c r="AE135" s="39"/>
      <c r="AR135" s="246" t="s">
        <v>1719</v>
      </c>
      <c r="AT135" s="246" t="s">
        <v>145</v>
      </c>
      <c r="AU135" s="246" t="s">
        <v>87</v>
      </c>
      <c r="AY135" s="18" t="s">
        <v>143</v>
      </c>
      <c r="BE135" s="247">
        <f>IF(N135="základní",J135,0)</f>
        <v>0</v>
      </c>
      <c r="BF135" s="247">
        <f>IF(N135="snížená",J135,0)</f>
        <v>0</v>
      </c>
      <c r="BG135" s="247">
        <f>IF(N135="zákl. přenesená",J135,0)</f>
        <v>0</v>
      </c>
      <c r="BH135" s="247">
        <f>IF(N135="sníž. přenesená",J135,0)</f>
        <v>0</v>
      </c>
      <c r="BI135" s="247">
        <f>IF(N135="nulová",J135,0)</f>
        <v>0</v>
      </c>
      <c r="BJ135" s="18" t="s">
        <v>85</v>
      </c>
      <c r="BK135" s="247">
        <f>ROUND(I135*H135,2)</f>
        <v>0</v>
      </c>
      <c r="BL135" s="18" t="s">
        <v>1719</v>
      </c>
      <c r="BM135" s="246" t="s">
        <v>1743</v>
      </c>
    </row>
    <row r="136" s="12" customFormat="1" ht="22.8" customHeight="1">
      <c r="A136" s="12"/>
      <c r="B136" s="220"/>
      <c r="C136" s="221"/>
      <c r="D136" s="222" t="s">
        <v>76</v>
      </c>
      <c r="E136" s="234" t="s">
        <v>1744</v>
      </c>
      <c r="F136" s="234" t="s">
        <v>1745</v>
      </c>
      <c r="G136" s="221"/>
      <c r="H136" s="221"/>
      <c r="I136" s="224"/>
      <c r="J136" s="235">
        <f>BK136</f>
        <v>0</v>
      </c>
      <c r="K136" s="221"/>
      <c r="L136" s="226"/>
      <c r="M136" s="227"/>
      <c r="N136" s="228"/>
      <c r="O136" s="228"/>
      <c r="P136" s="229">
        <f>P137</f>
        <v>0</v>
      </c>
      <c r="Q136" s="228"/>
      <c r="R136" s="229">
        <f>R137</f>
        <v>0</v>
      </c>
      <c r="S136" s="228"/>
      <c r="T136" s="230">
        <f>T137</f>
        <v>0</v>
      </c>
      <c r="U136" s="12"/>
      <c r="V136" s="12"/>
      <c r="W136" s="12"/>
      <c r="X136" s="12"/>
      <c r="Y136" s="12"/>
      <c r="Z136" s="12"/>
      <c r="AA136" s="12"/>
      <c r="AB136" s="12"/>
      <c r="AC136" s="12"/>
      <c r="AD136" s="12"/>
      <c r="AE136" s="12"/>
      <c r="AR136" s="231" t="s">
        <v>181</v>
      </c>
      <c r="AT136" s="232" t="s">
        <v>76</v>
      </c>
      <c r="AU136" s="232" t="s">
        <v>85</v>
      </c>
      <c r="AY136" s="231" t="s">
        <v>143</v>
      </c>
      <c r="BK136" s="233">
        <f>BK137</f>
        <v>0</v>
      </c>
    </row>
    <row r="137" s="2" customFormat="1" ht="24" customHeight="1">
      <c r="A137" s="39"/>
      <c r="B137" s="40"/>
      <c r="C137" s="236" t="s">
        <v>203</v>
      </c>
      <c r="D137" s="236" t="s">
        <v>145</v>
      </c>
      <c r="E137" s="237" t="s">
        <v>1746</v>
      </c>
      <c r="F137" s="238" t="s">
        <v>1747</v>
      </c>
      <c r="G137" s="239" t="s">
        <v>1149</v>
      </c>
      <c r="H137" s="241"/>
      <c r="I137" s="241"/>
      <c r="J137" s="240">
        <f>ROUND(I137*H137,2)</f>
        <v>0</v>
      </c>
      <c r="K137" s="238" t="s">
        <v>149</v>
      </c>
      <c r="L137" s="45"/>
      <c r="M137" s="242" t="s">
        <v>1</v>
      </c>
      <c r="N137" s="243" t="s">
        <v>42</v>
      </c>
      <c r="O137" s="92"/>
      <c r="P137" s="244">
        <f>O137*H137</f>
        <v>0</v>
      </c>
      <c r="Q137" s="244">
        <v>0</v>
      </c>
      <c r="R137" s="244">
        <f>Q137*H137</f>
        <v>0</v>
      </c>
      <c r="S137" s="244">
        <v>0</v>
      </c>
      <c r="T137" s="245">
        <f>S137*H137</f>
        <v>0</v>
      </c>
      <c r="U137" s="39"/>
      <c r="V137" s="39"/>
      <c r="W137" s="39"/>
      <c r="X137" s="39"/>
      <c r="Y137" s="39"/>
      <c r="Z137" s="39"/>
      <c r="AA137" s="39"/>
      <c r="AB137" s="39"/>
      <c r="AC137" s="39"/>
      <c r="AD137" s="39"/>
      <c r="AE137" s="39"/>
      <c r="AR137" s="246" t="s">
        <v>1719</v>
      </c>
      <c r="AT137" s="246" t="s">
        <v>145</v>
      </c>
      <c r="AU137" s="246" t="s">
        <v>87</v>
      </c>
      <c r="AY137" s="18" t="s">
        <v>143</v>
      </c>
      <c r="BE137" s="247">
        <f>IF(N137="základní",J137,0)</f>
        <v>0</v>
      </c>
      <c r="BF137" s="247">
        <f>IF(N137="snížená",J137,0)</f>
        <v>0</v>
      </c>
      <c r="BG137" s="247">
        <f>IF(N137="zákl. přenesená",J137,0)</f>
        <v>0</v>
      </c>
      <c r="BH137" s="247">
        <f>IF(N137="sníž. přenesená",J137,0)</f>
        <v>0</v>
      </c>
      <c r="BI137" s="247">
        <f>IF(N137="nulová",J137,0)</f>
        <v>0</v>
      </c>
      <c r="BJ137" s="18" t="s">
        <v>85</v>
      </c>
      <c r="BK137" s="247">
        <f>ROUND(I137*H137,2)</f>
        <v>0</v>
      </c>
      <c r="BL137" s="18" t="s">
        <v>1719</v>
      </c>
      <c r="BM137" s="246" t="s">
        <v>1748</v>
      </c>
    </row>
    <row r="138" s="12" customFormat="1" ht="22.8" customHeight="1">
      <c r="A138" s="12"/>
      <c r="B138" s="220"/>
      <c r="C138" s="221"/>
      <c r="D138" s="222" t="s">
        <v>76</v>
      </c>
      <c r="E138" s="234" t="s">
        <v>1749</v>
      </c>
      <c r="F138" s="234" t="s">
        <v>1750</v>
      </c>
      <c r="G138" s="221"/>
      <c r="H138" s="221"/>
      <c r="I138" s="224"/>
      <c r="J138" s="235">
        <f>BK138</f>
        <v>0</v>
      </c>
      <c r="K138" s="221"/>
      <c r="L138" s="226"/>
      <c r="M138" s="227"/>
      <c r="N138" s="228"/>
      <c r="O138" s="228"/>
      <c r="P138" s="229">
        <f>P139</f>
        <v>0</v>
      </c>
      <c r="Q138" s="228"/>
      <c r="R138" s="229">
        <f>R139</f>
        <v>0</v>
      </c>
      <c r="S138" s="228"/>
      <c r="T138" s="230">
        <f>T139</f>
        <v>0</v>
      </c>
      <c r="U138" s="12"/>
      <c r="V138" s="12"/>
      <c r="W138" s="12"/>
      <c r="X138" s="12"/>
      <c r="Y138" s="12"/>
      <c r="Z138" s="12"/>
      <c r="AA138" s="12"/>
      <c r="AB138" s="12"/>
      <c r="AC138" s="12"/>
      <c r="AD138" s="12"/>
      <c r="AE138" s="12"/>
      <c r="AR138" s="231" t="s">
        <v>181</v>
      </c>
      <c r="AT138" s="232" t="s">
        <v>76</v>
      </c>
      <c r="AU138" s="232" t="s">
        <v>85</v>
      </c>
      <c r="AY138" s="231" t="s">
        <v>143</v>
      </c>
      <c r="BK138" s="233">
        <f>BK139</f>
        <v>0</v>
      </c>
    </row>
    <row r="139" s="2" customFormat="1" ht="16.5" customHeight="1">
      <c r="A139" s="39"/>
      <c r="B139" s="40"/>
      <c r="C139" s="236" t="s">
        <v>214</v>
      </c>
      <c r="D139" s="236" t="s">
        <v>145</v>
      </c>
      <c r="E139" s="237" t="s">
        <v>1751</v>
      </c>
      <c r="F139" s="238" t="s">
        <v>1750</v>
      </c>
      <c r="G139" s="239" t="s">
        <v>432</v>
      </c>
      <c r="H139" s="240">
        <v>1</v>
      </c>
      <c r="I139" s="241"/>
      <c r="J139" s="240">
        <f>ROUND(I139*H139,2)</f>
        <v>0</v>
      </c>
      <c r="K139" s="238" t="s">
        <v>149</v>
      </c>
      <c r="L139" s="45"/>
      <c r="M139" s="304" t="s">
        <v>1</v>
      </c>
      <c r="N139" s="305" t="s">
        <v>42</v>
      </c>
      <c r="O139" s="306"/>
      <c r="P139" s="307">
        <f>O139*H139</f>
        <v>0</v>
      </c>
      <c r="Q139" s="307">
        <v>0</v>
      </c>
      <c r="R139" s="307">
        <f>Q139*H139</f>
        <v>0</v>
      </c>
      <c r="S139" s="307">
        <v>0</v>
      </c>
      <c r="T139" s="308">
        <f>S139*H139</f>
        <v>0</v>
      </c>
      <c r="U139" s="39"/>
      <c r="V139" s="39"/>
      <c r="W139" s="39"/>
      <c r="X139" s="39"/>
      <c r="Y139" s="39"/>
      <c r="Z139" s="39"/>
      <c r="AA139" s="39"/>
      <c r="AB139" s="39"/>
      <c r="AC139" s="39"/>
      <c r="AD139" s="39"/>
      <c r="AE139" s="39"/>
      <c r="AR139" s="246" t="s">
        <v>1719</v>
      </c>
      <c r="AT139" s="246" t="s">
        <v>145</v>
      </c>
      <c r="AU139" s="246" t="s">
        <v>87</v>
      </c>
      <c r="AY139" s="18" t="s">
        <v>143</v>
      </c>
      <c r="BE139" s="247">
        <f>IF(N139="základní",J139,0)</f>
        <v>0</v>
      </c>
      <c r="BF139" s="247">
        <f>IF(N139="snížená",J139,0)</f>
        <v>0</v>
      </c>
      <c r="BG139" s="247">
        <f>IF(N139="zákl. přenesená",J139,0)</f>
        <v>0</v>
      </c>
      <c r="BH139" s="247">
        <f>IF(N139="sníž. přenesená",J139,0)</f>
        <v>0</v>
      </c>
      <c r="BI139" s="247">
        <f>IF(N139="nulová",J139,0)</f>
        <v>0</v>
      </c>
      <c r="BJ139" s="18" t="s">
        <v>85</v>
      </c>
      <c r="BK139" s="247">
        <f>ROUND(I139*H139,2)</f>
        <v>0</v>
      </c>
      <c r="BL139" s="18" t="s">
        <v>1719</v>
      </c>
      <c r="BM139" s="246" t="s">
        <v>1752</v>
      </c>
    </row>
    <row r="140" s="2" customFormat="1" ht="6.96" customHeight="1">
      <c r="A140" s="39"/>
      <c r="B140" s="67"/>
      <c r="C140" s="68"/>
      <c r="D140" s="68"/>
      <c r="E140" s="68"/>
      <c r="F140" s="68"/>
      <c r="G140" s="68"/>
      <c r="H140" s="68"/>
      <c r="I140" s="184"/>
      <c r="J140" s="68"/>
      <c r="K140" s="68"/>
      <c r="L140" s="45"/>
      <c r="M140" s="39"/>
      <c r="O140" s="39"/>
      <c r="P140" s="39"/>
      <c r="Q140" s="39"/>
      <c r="R140" s="39"/>
      <c r="S140" s="39"/>
      <c r="T140" s="39"/>
      <c r="U140" s="39"/>
      <c r="V140" s="39"/>
      <c r="W140" s="39"/>
      <c r="X140" s="39"/>
      <c r="Y140" s="39"/>
      <c r="Z140" s="39"/>
      <c r="AA140" s="39"/>
      <c r="AB140" s="39"/>
      <c r="AC140" s="39"/>
      <c r="AD140" s="39"/>
      <c r="AE140" s="39"/>
    </row>
  </sheetData>
  <sheetProtection sheet="1" autoFilter="0" formatColumns="0" formatRows="0" objects="1" scenarios="1" spinCount="100000" saltValue="dEa3d3Ron81V9IwSi8LQ/yqGkpd/Te5G2Myqzg0MdNvh12pg0hwMXyKbn9+kNZk64HL7dn1k7YqOEkiF2SCObw==" hashValue="b+lDmZ5hQwl1sS087D78jm30ZVkRvsF9V4KT9xZhm5IIZZ3vVUcLd8hAGGWU4ZTA5yIaeRszt8N8cefwH0qPGA==" algorithmName="SHA-512" password="CC35"/>
  <autoFilter ref="C121:K139"/>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EVA</dc:creator>
  <cp:lastModifiedBy>EVA</cp:lastModifiedBy>
  <dcterms:created xsi:type="dcterms:W3CDTF">2020-01-14T06:53:53Z</dcterms:created>
  <dcterms:modified xsi:type="dcterms:W3CDTF">2020-01-14T06:54:03Z</dcterms:modified>
</cp:coreProperties>
</file>