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Michal\Documents\Rozpočty\190714 - Oplocení 8.ZŠ\"/>
    </mc:Choice>
  </mc:AlternateContent>
  <xr:revisionPtr revIDLastSave="0" documentId="13_ncr:1_{BF9E31BE-C866-4242-9620-C2A44A782802}" xr6:coauthVersionLast="43" xr6:coauthVersionMax="43" xr10:uidLastSave="{00000000-0000-0000-0000-000000000000}"/>
  <bookViews>
    <workbookView xWindow="-28920" yWindow="75" windowWidth="29040" windowHeight="15840" xr2:uid="{00000000-000D-0000-FFFF-FFFF00000000}"/>
  </bookViews>
  <sheets>
    <sheet name="Rekapitulace stavby" sheetId="1" r:id="rId1"/>
    <sheet name="00 - ZŠ Křižíkova - Oploc..." sheetId="2" r:id="rId2"/>
  </sheets>
  <definedNames>
    <definedName name="_xlnm._FilterDatabase" localSheetId="1" hidden="1">'00 - ZŠ Křižíkova - Oploc...'!$C$126:$K$276</definedName>
    <definedName name="_xlnm.Print_Titles" localSheetId="1">'00 - ZŠ Křižíkova - Oploc...'!$126:$126</definedName>
    <definedName name="_xlnm.Print_Titles" localSheetId="0">'Rekapitulace stavby'!$92:$92</definedName>
    <definedName name="_xlnm.Print_Area" localSheetId="1">'00 - ZŠ Křižíkova - Oploc...'!$C$4:$J$76,'00 - ZŠ Křižíkova - Oploc...'!$C$82:$J$110,'00 - ZŠ Křižíkova - Oploc...'!$C$116:$K$276</definedName>
    <definedName name="_xlnm.Print_Area" localSheetId="0">'Rekapitulace stavby'!$D$4:$AO$76,'Rekapitulace stavby'!$C$82:$AQ$96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275" i="2"/>
  <c r="BH275" i="2"/>
  <c r="BG275" i="2"/>
  <c r="BF275" i="2"/>
  <c r="T275" i="2"/>
  <c r="T274" i="2" s="1"/>
  <c r="R275" i="2"/>
  <c r="R274" i="2" s="1"/>
  <c r="P275" i="2"/>
  <c r="P274" i="2"/>
  <c r="BK275" i="2"/>
  <c r="BK274" i="2" s="1"/>
  <c r="J274" i="2" s="1"/>
  <c r="J109" i="2" s="1"/>
  <c r="J275" i="2"/>
  <c r="BE275" i="2"/>
  <c r="BI272" i="2"/>
  <c r="BH272" i="2"/>
  <c r="BG272" i="2"/>
  <c r="BF272" i="2"/>
  <c r="T272" i="2"/>
  <c r="R272" i="2"/>
  <c r="P272" i="2"/>
  <c r="BK272" i="2"/>
  <c r="J272" i="2"/>
  <c r="BE272" i="2" s="1"/>
  <c r="BI270" i="2"/>
  <c r="BH270" i="2"/>
  <c r="BG270" i="2"/>
  <c r="BF270" i="2"/>
  <c r="T270" i="2"/>
  <c r="T269" i="2" s="1"/>
  <c r="R270" i="2"/>
  <c r="R269" i="2"/>
  <c r="P270" i="2"/>
  <c r="P269" i="2"/>
  <c r="BK270" i="2"/>
  <c r="BK269" i="2" s="1"/>
  <c r="J269" i="2" s="1"/>
  <c r="J108" i="2" s="1"/>
  <c r="J270" i="2"/>
  <c r="BE270" i="2" s="1"/>
  <c r="BI267" i="2"/>
  <c r="BH267" i="2"/>
  <c r="BG267" i="2"/>
  <c r="BF267" i="2"/>
  <c r="T267" i="2"/>
  <c r="R267" i="2"/>
  <c r="P267" i="2"/>
  <c r="P264" i="2" s="1"/>
  <c r="P263" i="2" s="1"/>
  <c r="BK267" i="2"/>
  <c r="J267" i="2"/>
  <c r="BE267" i="2"/>
  <c r="BI265" i="2"/>
  <c r="BH265" i="2"/>
  <c r="BG265" i="2"/>
  <c r="BF265" i="2"/>
  <c r="T265" i="2"/>
  <c r="T264" i="2"/>
  <c r="R265" i="2"/>
  <c r="R264" i="2"/>
  <c r="R263" i="2" s="1"/>
  <c r="P265" i="2"/>
  <c r="BK265" i="2"/>
  <c r="BK264" i="2"/>
  <c r="J264" i="2" s="1"/>
  <c r="J107" i="2" s="1"/>
  <c r="J265" i="2"/>
  <c r="BE265" i="2" s="1"/>
  <c r="BI261" i="2"/>
  <c r="BH261" i="2"/>
  <c r="BG261" i="2"/>
  <c r="BF261" i="2"/>
  <c r="T261" i="2"/>
  <c r="R261" i="2"/>
  <c r="P261" i="2"/>
  <c r="BK261" i="2"/>
  <c r="J261" i="2"/>
  <c r="BE261" i="2" s="1"/>
  <c r="BI259" i="2"/>
  <c r="BH259" i="2"/>
  <c r="BG259" i="2"/>
  <c r="BF259" i="2"/>
  <c r="T259" i="2"/>
  <c r="T258" i="2" s="1"/>
  <c r="R259" i="2"/>
  <c r="R258" i="2" s="1"/>
  <c r="P259" i="2"/>
  <c r="P258" i="2"/>
  <c r="BK259" i="2"/>
  <c r="BK258" i="2" s="1"/>
  <c r="J258" i="2" s="1"/>
  <c r="J105" i="2" s="1"/>
  <c r="J259" i="2"/>
  <c r="BE259" i="2"/>
  <c r="BI256" i="2"/>
  <c r="BH256" i="2"/>
  <c r="BG256" i="2"/>
  <c r="BF256" i="2"/>
  <c r="T256" i="2"/>
  <c r="T255" i="2"/>
  <c r="T254" i="2" s="1"/>
  <c r="R256" i="2"/>
  <c r="R255" i="2"/>
  <c r="P256" i="2"/>
  <c r="P255" i="2"/>
  <c r="P254" i="2" s="1"/>
  <c r="BK256" i="2"/>
  <c r="BK255" i="2"/>
  <c r="J255" i="2" s="1"/>
  <c r="J104" i="2" s="1"/>
  <c r="J256" i="2"/>
  <c r="BE256" i="2" s="1"/>
  <c r="BI252" i="2"/>
  <c r="BH252" i="2"/>
  <c r="BG252" i="2"/>
  <c r="BF252" i="2"/>
  <c r="T252" i="2"/>
  <c r="T251" i="2" s="1"/>
  <c r="R252" i="2"/>
  <c r="R251" i="2"/>
  <c r="P252" i="2"/>
  <c r="P251" i="2" s="1"/>
  <c r="BK252" i="2"/>
  <c r="BK251" i="2" s="1"/>
  <c r="J251" i="2" s="1"/>
  <c r="J102" i="2" s="1"/>
  <c r="J252" i="2"/>
  <c r="BE252" i="2" s="1"/>
  <c r="BI249" i="2"/>
  <c r="BH249" i="2"/>
  <c r="BG249" i="2"/>
  <c r="BF249" i="2"/>
  <c r="T249" i="2"/>
  <c r="R249" i="2"/>
  <c r="P249" i="2"/>
  <c r="BK249" i="2"/>
  <c r="J249" i="2"/>
  <c r="BE249" i="2"/>
  <c r="BI247" i="2"/>
  <c r="BH247" i="2"/>
  <c r="BG247" i="2"/>
  <c r="BF247" i="2"/>
  <c r="T247" i="2"/>
  <c r="R247" i="2"/>
  <c r="P247" i="2"/>
  <c r="BK247" i="2"/>
  <c r="J247" i="2"/>
  <c r="BE247" i="2" s="1"/>
  <c r="BI245" i="2"/>
  <c r="BH245" i="2"/>
  <c r="BG245" i="2"/>
  <c r="BF245" i="2"/>
  <c r="T245" i="2"/>
  <c r="R245" i="2"/>
  <c r="P245" i="2"/>
  <c r="BK245" i="2"/>
  <c r="J245" i="2"/>
  <c r="BE245" i="2" s="1"/>
  <c r="BI242" i="2"/>
  <c r="BH242" i="2"/>
  <c r="BG242" i="2"/>
  <c r="BF242" i="2"/>
  <c r="T242" i="2"/>
  <c r="R242" i="2"/>
  <c r="P242" i="2"/>
  <c r="P235" i="2" s="1"/>
  <c r="BK242" i="2"/>
  <c r="J242" i="2"/>
  <c r="BE242" i="2"/>
  <c r="BI240" i="2"/>
  <c r="BH240" i="2"/>
  <c r="BG240" i="2"/>
  <c r="BF240" i="2"/>
  <c r="T240" i="2"/>
  <c r="R240" i="2"/>
  <c r="P240" i="2"/>
  <c r="BK240" i="2"/>
  <c r="J240" i="2"/>
  <c r="BE240" i="2" s="1"/>
  <c r="BI238" i="2"/>
  <c r="BH238" i="2"/>
  <c r="BG238" i="2"/>
  <c r="BF238" i="2"/>
  <c r="T238" i="2"/>
  <c r="T235" i="2" s="1"/>
  <c r="R238" i="2"/>
  <c r="P238" i="2"/>
  <c r="BK238" i="2"/>
  <c r="BK235" i="2" s="1"/>
  <c r="J235" i="2" s="1"/>
  <c r="J101" i="2" s="1"/>
  <c r="J238" i="2"/>
  <c r="BE238" i="2"/>
  <c r="BI236" i="2"/>
  <c r="BH236" i="2"/>
  <c r="BG236" i="2"/>
  <c r="BF236" i="2"/>
  <c r="T236" i="2"/>
  <c r="R236" i="2"/>
  <c r="R235" i="2" s="1"/>
  <c r="P236" i="2"/>
  <c r="BK236" i="2"/>
  <c r="J236" i="2"/>
  <c r="BE236" i="2"/>
  <c r="BI233" i="2"/>
  <c r="BH233" i="2"/>
  <c r="BG233" i="2"/>
  <c r="BF233" i="2"/>
  <c r="T233" i="2"/>
  <c r="R233" i="2"/>
  <c r="P233" i="2"/>
  <c r="BK233" i="2"/>
  <c r="J233" i="2"/>
  <c r="BE233" i="2" s="1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/>
  <c r="BI223" i="2"/>
  <c r="BH223" i="2"/>
  <c r="BG223" i="2"/>
  <c r="BF223" i="2"/>
  <c r="T223" i="2"/>
  <c r="R223" i="2"/>
  <c r="P223" i="2"/>
  <c r="BK223" i="2"/>
  <c r="J223" i="2"/>
  <c r="BE223" i="2"/>
  <c r="BI220" i="2"/>
  <c r="BH220" i="2"/>
  <c r="BG220" i="2"/>
  <c r="BF220" i="2"/>
  <c r="T220" i="2"/>
  <c r="R220" i="2"/>
  <c r="R212" i="2" s="1"/>
  <c r="P220" i="2"/>
  <c r="BK220" i="2"/>
  <c r="J220" i="2"/>
  <c r="BE220" i="2" s="1"/>
  <c r="BI217" i="2"/>
  <c r="BH217" i="2"/>
  <c r="BG217" i="2"/>
  <c r="BF217" i="2"/>
  <c r="T217" i="2"/>
  <c r="T212" i="2" s="1"/>
  <c r="R217" i="2"/>
  <c r="P217" i="2"/>
  <c r="BK217" i="2"/>
  <c r="J217" i="2"/>
  <c r="BE217" i="2"/>
  <c r="BI215" i="2"/>
  <c r="BH215" i="2"/>
  <c r="BG215" i="2"/>
  <c r="BF215" i="2"/>
  <c r="T215" i="2"/>
  <c r="R215" i="2"/>
  <c r="P215" i="2"/>
  <c r="BK215" i="2"/>
  <c r="J215" i="2"/>
  <c r="BE215" i="2"/>
  <c r="BI213" i="2"/>
  <c r="BH213" i="2"/>
  <c r="BG213" i="2"/>
  <c r="BF213" i="2"/>
  <c r="T213" i="2"/>
  <c r="R213" i="2"/>
  <c r="P213" i="2"/>
  <c r="P212" i="2" s="1"/>
  <c r="BK213" i="2"/>
  <c r="BK212" i="2"/>
  <c r="J212" i="2" s="1"/>
  <c r="J100" i="2" s="1"/>
  <c r="J213" i="2"/>
  <c r="BE213" i="2"/>
  <c r="BI210" i="2"/>
  <c r="BH210" i="2"/>
  <c r="BG210" i="2"/>
  <c r="BF210" i="2"/>
  <c r="T210" i="2"/>
  <c r="R210" i="2"/>
  <c r="P210" i="2"/>
  <c r="BK210" i="2"/>
  <c r="J210" i="2"/>
  <c r="BE210" i="2"/>
  <c r="BI208" i="2"/>
  <c r="BH208" i="2"/>
  <c r="BG208" i="2"/>
  <c r="BF208" i="2"/>
  <c r="T208" i="2"/>
  <c r="R208" i="2"/>
  <c r="P208" i="2"/>
  <c r="P203" i="2" s="1"/>
  <c r="BK208" i="2"/>
  <c r="J208" i="2"/>
  <c r="BE208" i="2"/>
  <c r="BI206" i="2"/>
  <c r="BH206" i="2"/>
  <c r="BG206" i="2"/>
  <c r="BF206" i="2"/>
  <c r="T206" i="2"/>
  <c r="R206" i="2"/>
  <c r="P206" i="2"/>
  <c r="BK206" i="2"/>
  <c r="J206" i="2"/>
  <c r="BE206" i="2" s="1"/>
  <c r="BI204" i="2"/>
  <c r="BH204" i="2"/>
  <c r="BG204" i="2"/>
  <c r="BF204" i="2"/>
  <c r="T204" i="2"/>
  <c r="T203" i="2" s="1"/>
  <c r="R204" i="2"/>
  <c r="R203" i="2"/>
  <c r="P204" i="2"/>
  <c r="BK204" i="2"/>
  <c r="BK203" i="2" s="1"/>
  <c r="J203" i="2" s="1"/>
  <c r="J99" i="2" s="1"/>
  <c r="J204" i="2"/>
  <c r="BE204" i="2" s="1"/>
  <c r="BI201" i="2"/>
  <c r="BH201" i="2"/>
  <c r="BG201" i="2"/>
  <c r="BF201" i="2"/>
  <c r="T201" i="2"/>
  <c r="R201" i="2"/>
  <c r="P201" i="2"/>
  <c r="BK201" i="2"/>
  <c r="J201" i="2"/>
  <c r="BE201" i="2"/>
  <c r="BI199" i="2"/>
  <c r="BH199" i="2"/>
  <c r="BG199" i="2"/>
  <c r="BF199" i="2"/>
  <c r="T199" i="2"/>
  <c r="R199" i="2"/>
  <c r="P199" i="2"/>
  <c r="BK199" i="2"/>
  <c r="J199" i="2"/>
  <c r="BE199" i="2" s="1"/>
  <c r="BI197" i="2"/>
  <c r="BH197" i="2"/>
  <c r="BG197" i="2"/>
  <c r="BF197" i="2"/>
  <c r="T197" i="2"/>
  <c r="R197" i="2"/>
  <c r="P197" i="2"/>
  <c r="BK197" i="2"/>
  <c r="J197" i="2"/>
  <c r="BE197" i="2"/>
  <c r="BI195" i="2"/>
  <c r="BH195" i="2"/>
  <c r="BG195" i="2"/>
  <c r="BF195" i="2"/>
  <c r="T195" i="2"/>
  <c r="R195" i="2"/>
  <c r="P195" i="2"/>
  <c r="BK195" i="2"/>
  <c r="J195" i="2"/>
  <c r="BE195" i="2"/>
  <c r="BI193" i="2"/>
  <c r="BH193" i="2"/>
  <c r="BG193" i="2"/>
  <c r="BF193" i="2"/>
  <c r="T193" i="2"/>
  <c r="R193" i="2"/>
  <c r="P193" i="2"/>
  <c r="BK193" i="2"/>
  <c r="J193" i="2"/>
  <c r="BE193" i="2" s="1"/>
  <c r="BI191" i="2"/>
  <c r="BH191" i="2"/>
  <c r="BG191" i="2"/>
  <c r="BF191" i="2"/>
  <c r="T191" i="2"/>
  <c r="R191" i="2"/>
  <c r="P191" i="2"/>
  <c r="BK191" i="2"/>
  <c r="J191" i="2"/>
  <c r="BE191" i="2"/>
  <c r="BI189" i="2"/>
  <c r="BH189" i="2"/>
  <c r="BG189" i="2"/>
  <c r="BF189" i="2"/>
  <c r="T189" i="2"/>
  <c r="R189" i="2"/>
  <c r="P189" i="2"/>
  <c r="BK189" i="2"/>
  <c r="J189" i="2"/>
  <c r="BE189" i="2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/>
  <c r="BI182" i="2"/>
  <c r="BH182" i="2"/>
  <c r="BG182" i="2"/>
  <c r="BF182" i="2"/>
  <c r="T182" i="2"/>
  <c r="R182" i="2"/>
  <c r="P182" i="2"/>
  <c r="BK182" i="2"/>
  <c r="J182" i="2"/>
  <c r="BE182" i="2"/>
  <c r="BI180" i="2"/>
  <c r="BH180" i="2"/>
  <c r="BG180" i="2"/>
  <c r="BF180" i="2"/>
  <c r="T180" i="2"/>
  <c r="R180" i="2"/>
  <c r="R172" i="2" s="1"/>
  <c r="P180" i="2"/>
  <c r="BK180" i="2"/>
  <c r="J180" i="2"/>
  <c r="BE180" i="2" s="1"/>
  <c r="BI178" i="2"/>
  <c r="BH178" i="2"/>
  <c r="BG178" i="2"/>
  <c r="BF178" i="2"/>
  <c r="T178" i="2"/>
  <c r="T172" i="2" s="1"/>
  <c r="R178" i="2"/>
  <c r="P178" i="2"/>
  <c r="BK178" i="2"/>
  <c r="J178" i="2"/>
  <c r="BE178" i="2"/>
  <c r="BI176" i="2"/>
  <c r="BH176" i="2"/>
  <c r="BG176" i="2"/>
  <c r="BF176" i="2"/>
  <c r="T176" i="2"/>
  <c r="R176" i="2"/>
  <c r="P176" i="2"/>
  <c r="BK176" i="2"/>
  <c r="J176" i="2"/>
  <c r="BE176" i="2"/>
  <c r="BI173" i="2"/>
  <c r="BH173" i="2"/>
  <c r="BG173" i="2"/>
  <c r="BF173" i="2"/>
  <c r="T173" i="2"/>
  <c r="R173" i="2"/>
  <c r="P173" i="2"/>
  <c r="P172" i="2" s="1"/>
  <c r="BK173" i="2"/>
  <c r="BK172" i="2"/>
  <c r="J172" i="2" s="1"/>
  <c r="J98" i="2" s="1"/>
  <c r="J173" i="2"/>
  <c r="BE173" i="2"/>
  <c r="BI167" i="2"/>
  <c r="BH167" i="2"/>
  <c r="BG167" i="2"/>
  <c r="BF167" i="2"/>
  <c r="T167" i="2"/>
  <c r="R167" i="2"/>
  <c r="P167" i="2"/>
  <c r="BK167" i="2"/>
  <c r="J167" i="2"/>
  <c r="BE167" i="2"/>
  <c r="BI164" i="2"/>
  <c r="BH164" i="2"/>
  <c r="BG164" i="2"/>
  <c r="BF164" i="2"/>
  <c r="T164" i="2"/>
  <c r="R164" i="2"/>
  <c r="P164" i="2"/>
  <c r="BK164" i="2"/>
  <c r="J164" i="2"/>
  <c r="BE164" i="2"/>
  <c r="BI162" i="2"/>
  <c r="BH162" i="2"/>
  <c r="BG162" i="2"/>
  <c r="BF162" i="2"/>
  <c r="T162" i="2"/>
  <c r="R162" i="2"/>
  <c r="P162" i="2"/>
  <c r="BK162" i="2"/>
  <c r="J162" i="2"/>
  <c r="BE162" i="2" s="1"/>
  <c r="BI157" i="2"/>
  <c r="BH157" i="2"/>
  <c r="BG157" i="2"/>
  <c r="BF157" i="2"/>
  <c r="T157" i="2"/>
  <c r="T156" i="2" s="1"/>
  <c r="R157" i="2"/>
  <c r="R156" i="2"/>
  <c r="P157" i="2"/>
  <c r="P156" i="2" s="1"/>
  <c r="BK157" i="2"/>
  <c r="BK156" i="2" s="1"/>
  <c r="J156" i="2" s="1"/>
  <c r="J97" i="2" s="1"/>
  <c r="J157" i="2"/>
  <c r="BE157" i="2" s="1"/>
  <c r="BI154" i="2"/>
  <c r="BH154" i="2"/>
  <c r="BG154" i="2"/>
  <c r="BF154" i="2"/>
  <c r="T154" i="2"/>
  <c r="R154" i="2"/>
  <c r="P154" i="2"/>
  <c r="BK154" i="2"/>
  <c r="J154" i="2"/>
  <c r="BE154" i="2"/>
  <c r="BI151" i="2"/>
  <c r="BH151" i="2"/>
  <c r="BG151" i="2"/>
  <c r="BF151" i="2"/>
  <c r="T151" i="2"/>
  <c r="R151" i="2"/>
  <c r="P151" i="2"/>
  <c r="BK151" i="2"/>
  <c r="J151" i="2"/>
  <c r="BE151" i="2" s="1"/>
  <c r="BI149" i="2"/>
  <c r="BH149" i="2"/>
  <c r="BG149" i="2"/>
  <c r="BF149" i="2"/>
  <c r="T149" i="2"/>
  <c r="R149" i="2"/>
  <c r="P149" i="2"/>
  <c r="BK149" i="2"/>
  <c r="J149" i="2"/>
  <c r="BE149" i="2" s="1"/>
  <c r="BI146" i="2"/>
  <c r="BH146" i="2"/>
  <c r="BG146" i="2"/>
  <c r="BF146" i="2"/>
  <c r="T146" i="2"/>
  <c r="R146" i="2"/>
  <c r="P146" i="2"/>
  <c r="BK146" i="2"/>
  <c r="J146" i="2"/>
  <c r="BE146" i="2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/>
  <c r="BI137" i="2"/>
  <c r="F35" i="2" s="1"/>
  <c r="BD95" i="1" s="1"/>
  <c r="BD94" i="1" s="1"/>
  <c r="W33" i="1" s="1"/>
  <c r="BH137" i="2"/>
  <c r="BG137" i="2"/>
  <c r="BF137" i="2"/>
  <c r="F32" i="2" s="1"/>
  <c r="BA95" i="1" s="1"/>
  <c r="BA94" i="1" s="1"/>
  <c r="T137" i="2"/>
  <c r="R137" i="2"/>
  <c r="P137" i="2"/>
  <c r="BK137" i="2"/>
  <c r="J137" i="2"/>
  <c r="BE137" i="2"/>
  <c r="BI132" i="2"/>
  <c r="BH132" i="2"/>
  <c r="BG132" i="2"/>
  <c r="F33" i="2" s="1"/>
  <c r="BB95" i="1" s="1"/>
  <c r="BB94" i="1" s="1"/>
  <c r="BF132" i="2"/>
  <c r="T132" i="2"/>
  <c r="R132" i="2"/>
  <c r="P132" i="2"/>
  <c r="BK132" i="2"/>
  <c r="J132" i="2"/>
  <c r="BE132" i="2" s="1"/>
  <c r="BI130" i="2"/>
  <c r="BH130" i="2"/>
  <c r="F34" i="2"/>
  <c r="BC95" i="1" s="1"/>
  <c r="BC94" i="1" s="1"/>
  <c r="BG130" i="2"/>
  <c r="BF130" i="2"/>
  <c r="J32" i="2"/>
  <c r="AW95" i="1" s="1"/>
  <c r="T130" i="2"/>
  <c r="T129" i="2" s="1"/>
  <c r="T128" i="2" s="1"/>
  <c r="R130" i="2"/>
  <c r="R129" i="2"/>
  <c r="P130" i="2"/>
  <c r="P129" i="2" s="1"/>
  <c r="BK130" i="2"/>
  <c r="BK129" i="2"/>
  <c r="J129" i="2" s="1"/>
  <c r="J96" i="2" s="1"/>
  <c r="J130" i="2"/>
  <c r="BE130" i="2" s="1"/>
  <c r="J124" i="2"/>
  <c r="J123" i="2"/>
  <c r="F123" i="2"/>
  <c r="F121" i="2"/>
  <c r="E119" i="2"/>
  <c r="J90" i="2"/>
  <c r="J89" i="2"/>
  <c r="F89" i="2"/>
  <c r="F87" i="2"/>
  <c r="E85" i="2"/>
  <c r="J16" i="2"/>
  <c r="E16" i="2"/>
  <c r="F90" i="2" s="1"/>
  <c r="F124" i="2"/>
  <c r="J15" i="2"/>
  <c r="J10" i="2"/>
  <c r="J121" i="2" s="1"/>
  <c r="AS94" i="1"/>
  <c r="L90" i="1"/>
  <c r="AM89" i="1"/>
  <c r="L89" i="1"/>
  <c r="AM87" i="1"/>
  <c r="L87" i="1"/>
  <c r="L85" i="1"/>
  <c r="L84" i="1"/>
  <c r="F31" i="2" l="1"/>
  <c r="AZ95" i="1" s="1"/>
  <c r="AZ94" i="1" s="1"/>
  <c r="J31" i="2"/>
  <c r="AV95" i="1" s="1"/>
  <c r="AT95" i="1" s="1"/>
  <c r="T127" i="2"/>
  <c r="W31" i="1"/>
  <c r="AX94" i="1"/>
  <c r="T263" i="2"/>
  <c r="P128" i="2"/>
  <c r="P127" i="2" s="1"/>
  <c r="AU95" i="1" s="1"/>
  <c r="AU94" i="1" s="1"/>
  <c r="R128" i="2"/>
  <c r="R127" i="2" s="1"/>
  <c r="W32" i="1"/>
  <c r="AY94" i="1"/>
  <c r="W30" i="1"/>
  <c r="AW94" i="1"/>
  <c r="AK30" i="1" s="1"/>
  <c r="R254" i="2"/>
  <c r="J87" i="2"/>
  <c r="BK128" i="2"/>
  <c r="BK254" i="2"/>
  <c r="J254" i="2" s="1"/>
  <c r="J103" i="2" s="1"/>
  <c r="BK263" i="2"/>
  <c r="J263" i="2" s="1"/>
  <c r="J106" i="2" s="1"/>
  <c r="J128" i="2" l="1"/>
  <c r="J95" i="2" s="1"/>
  <c r="BK127" i="2"/>
  <c r="J127" i="2" s="1"/>
  <c r="AV94" i="1"/>
  <c r="W29" i="1"/>
  <c r="AK29" i="1" l="1"/>
  <c r="AT94" i="1"/>
  <c r="J28" i="2"/>
  <c r="J94" i="2"/>
  <c r="J37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<sst xmlns="http://schemas.openxmlformats.org/spreadsheetml/2006/main" count="1569" uniqueCount="432">
  <si>
    <t>Export Komplet</t>
  </si>
  <si>
    <t/>
  </si>
  <si>
    <t>2.0</t>
  </si>
  <si>
    <t>ZAMOK</t>
  </si>
  <si>
    <t>False</t>
  </si>
  <si>
    <t>{29441d0f-0614-475e-abc0-cd02104ba6ea}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</si>
  <si>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</si>
  <si>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</si>
  <si>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</si>
  <si>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</si>
  <si>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</si>
  <si>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</si>
  <si>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</si>
  <si>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</si>
  <si>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</si>
  <si>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</si>
  <si>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</si>
  <si>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Křižíkova - Oplocení z Gagarinovy ulice</t>
  </si>
  <si>
    <t>KSO:</t>
  </si>
  <si>
    <t>CC-CZ:</t>
  </si>
  <si>
    <t>Místo:</t>
  </si>
  <si>
    <t>parc. č. 2436/1 a 2436/59 v k.ú. Sokolov</t>
  </si>
  <si>
    <t>Datum:</t>
  </si>
  <si>
    <t>25. 7. 2019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</si>
  <si>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</si>
  <si>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</si>
  <si>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</si>
  <si>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</si>
  <si>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</si>
  <si>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</si>
  <si>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</si>
  <si>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 Štěpán Mosler</t>
  </si>
  <si>
    <t>True</t>
  </si>
  <si>
    <t>Zpracovatel:</t>
  </si>
  <si>
    <t>Michal Kubelka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</si>
  <si>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</si>
  <si>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</si>
  <si>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</si>
  <si>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</si>
  <si>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</si>
  <si>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</si>
  <si>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</si>
  <si>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</si>
  <si>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</si>
  <si>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</si>
  <si>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</si>
  <si>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</si>
  <si>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</si>
  <si>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</si>
  <si>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</si>
  <si>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</si>
  <si>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</si>
  <si>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</si>
  <si>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</si>
  <si>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</si>
  <si>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</si>
  <si>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</si>
  <si>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</si>
  <si>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</si>
  <si>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</si>
  <si>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</si>
  <si>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</si>
  <si>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</si>
  <si>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</si>
  <si>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</si>
  <si>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</si>
  <si>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</si>
  <si>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</si>
  <si>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</si>
  <si>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</si>
  <si>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</si>
  <si>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</si>
  <si>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</si>
  <si>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</si>
  <si>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</si>
  <si>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</si>
  <si>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</si>
  <si>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</si>
  <si>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</si>
  <si>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</si>
  <si>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</si>
  <si>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</si>
  <si>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</si>
  <si>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</si>
  <si>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</si>
  <si>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</si>
  <si>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</si>
  <si>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</si>
  <si>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</si>
  <si>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</si>
  <si>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</si>
  <si>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</si>
  <si>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</si>
  <si>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</si>
  <si>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</si>
  <si>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</si>
  <si>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</si>
  <si>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</si>
  <si>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</si>
  <si>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</si>
  <si>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</si>
  <si>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</si>
  <si>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</si>
  <si>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</si>
  <si>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</si>
  <si>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</si>
  <si>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</si>
  <si>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</si>
  <si>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</si>
  <si>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</si>
  <si>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</si>
  <si>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</si>
  <si>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</si>
  <si>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</si>
  <si>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</si>
  <si>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</si>
  <si>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</si>
  <si>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</si>
  <si>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</si>
  <si>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</si>
  <si>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</si>
  <si>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</si>
  <si>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</si>
  <si>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</si>
  <si>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z kameniva drceného tl 200 mm ručně</t>
  </si>
  <si>
    <t>m2</t>
  </si>
  <si>
    <t>4</t>
  </si>
  <si>
    <t>-1535202459</t>
  </si>
  <si>
    <t>PP</t>
  </si>
  <si>
    <t>Odstranění podkladů nebo krytů ručně s přemístěním hmot na skládku na vzdálenost do 3 m nebo s naložením na dopravní prostředek z kameniva hrubého drceného, o tl. vrstvy přes 100 do 200 mm</t>
  </si>
  <si>
    <t>113107143</t>
  </si>
  <si>
    <t>Odstranění podkladu živičného tl 150 mm ručně</t>
  </si>
  <si>
    <t>399039350</t>
  </si>
  <si>
    <t>Odstranění podkladů nebo krytů ručně s přemístěním hmot na skládku na vzdálenost do 3 m nebo s naložením na dopravní prostředek živičných, o tl. vrstvy přes 100 do 150 mm</t>
  </si>
  <si>
    <t>VV</t>
  </si>
  <si>
    <t>1,86*1</t>
  </si>
  <si>
    <t>1*1</t>
  </si>
  <si>
    <t>Součet</t>
  </si>
  <si>
    <t>3</t>
  </si>
  <si>
    <t>131203101</t>
  </si>
  <si>
    <t>Hloubení jam ručním nebo pneum nářadím v soudržných horninách tř. 3</t>
  </si>
  <si>
    <t>m3</t>
  </si>
  <si>
    <t>-1852503135</t>
  </si>
  <si>
    <t>Hloubení zapažených i nezapažených jam ručním nebo pneumatickým nářadím  s urovnáním dna do předepsaného profilu a spádu v horninách tř. 3 soudržných</t>
  </si>
  <si>
    <t>((0,6*0,6)*0,5)*2</t>
  </si>
  <si>
    <t>0,4*0,6*0,5</t>
  </si>
  <si>
    <t>167101101</t>
  </si>
  <si>
    <t>Nakládání výkopku z hornin tř. 1 až 4 do 100 m3</t>
  </si>
  <si>
    <t>-1887804051</t>
  </si>
  <si>
    <t>Nakládání, skládání a překládání neulehlého výkopku nebo sypaniny  nakládání, množství do 100 m3, z hornin tř. 1 až 4</t>
  </si>
  <si>
    <t>5</t>
  </si>
  <si>
    <t>162701105</t>
  </si>
  <si>
    <t>Vodorovné přemístění do 10000 m výkopku/sypaniny z horniny tř. 1 až 4</t>
  </si>
  <si>
    <t>1332591730</t>
  </si>
  <si>
    <t>Vodorovné přemístění výkopku nebo sypaniny po suchu  na obvyklém dopravním prostředku, bez naložení výkopku, avšak se složením bez rozhrnutí z horniny tř. 1 až 4 na vzdálenost přes 9 000 do 10 000 m</t>
  </si>
  <si>
    <t>6</t>
  </si>
  <si>
    <t>162701109</t>
  </si>
  <si>
    <t>Příplatek k vodorovnému přemístění výkopku/sypaniny z horniny tř. 1 až 4 ZKD 1000 m přes 10000 m</t>
  </si>
  <si>
    <t>1748920714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</si>
  <si>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</si>
  <si>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0,48*10</t>
  </si>
  <si>
    <t>7</t>
  </si>
  <si>
    <t>171201201</t>
  </si>
  <si>
    <t>Uložení sypaniny na skládky</t>
  </si>
  <si>
    <t>1460907940</t>
  </si>
  <si>
    <t>Uložení sypaniny  na skládky</t>
  </si>
  <si>
    <t>8</t>
  </si>
  <si>
    <t>171201211</t>
  </si>
  <si>
    <t>Poplatek za uložení stavebního odpadu - zeminy a kameniva na skládce</t>
  </si>
  <si>
    <t>t</t>
  </si>
  <si>
    <t>-159686117</t>
  </si>
  <si>
    <t>Poplatek za uložení stavebního odpadu na skládce (skládkovné) zeminy a kameniva zatříděného do Katalogu odpadů pod kódem 170 504</t>
  </si>
  <si>
    <t>0,48*1,8</t>
  </si>
  <si>
    <t>9</t>
  </si>
  <si>
    <t>001-x1</t>
  </si>
  <si>
    <t>Vysekání a vyřezání náletových dřevin a křovin podél oplocení v nutném rozsahu vč. likvidace</t>
  </si>
  <si>
    <t>soubor</t>
  </si>
  <si>
    <t>-2025305929</t>
  </si>
  <si>
    <t>Zakládání</t>
  </si>
  <si>
    <t>10</t>
  </si>
  <si>
    <t>275351121</t>
  </si>
  <si>
    <t>Zřízení bednění základových patek</t>
  </si>
  <si>
    <t>-69931120</t>
  </si>
  <si>
    <t>Bednění základů patek zřízení</t>
  </si>
  <si>
    <t>((0,6*4)*0,8)*2</t>
  </si>
  <si>
    <t>(0,4+0,4+0,6+0,6)*0,8</t>
  </si>
  <si>
    <t>11</t>
  </si>
  <si>
    <t>275351122</t>
  </si>
  <si>
    <t>Odstranění bednění základových patek</t>
  </si>
  <si>
    <t>-338131941</t>
  </si>
  <si>
    <t>Bednění základů patek odstranění</t>
  </si>
  <si>
    <t>12</t>
  </si>
  <si>
    <t>273362021</t>
  </si>
  <si>
    <t>Výztuž základových desek svařovanými sítěmi Kari</t>
  </si>
  <si>
    <t>1779905165</t>
  </si>
  <si>
    <t>Výztuž základů desek ze svařovaných sítí z drátů typu KARI</t>
  </si>
  <si>
    <t>((((0,6+0,6+0,6+0,6+0,6+0,6+0,6+0,6+0,4+0,4+0,6+0,6)*0,8)*4,44)*1,3)/1000</t>
  </si>
  <si>
    <t>13</t>
  </si>
  <si>
    <t>275321411</t>
  </si>
  <si>
    <t>Základové patky ze ŽB bez zvýšených nároků na prostředí tř. C 20/25</t>
  </si>
  <si>
    <t>-310492454</t>
  </si>
  <si>
    <t>Základy z betonu železového (bez výztuže) patky z betonu bez zvláštních nároků na prostředí tř. C 20/25</t>
  </si>
  <si>
    <t>(0,6*0,6*0,8)*2</t>
  </si>
  <si>
    <t>0,4*0,6*0,8</t>
  </si>
  <si>
    <t>Svislé a kompletní konstrukce</t>
  </si>
  <si>
    <t>14</t>
  </si>
  <si>
    <t>338171115</t>
  </si>
  <si>
    <t>Osazování sloupků a vzpěr plotových ocelových v do 2,00 m ukotvením k pevnému podkladu</t>
  </si>
  <si>
    <t>kus</t>
  </si>
  <si>
    <t>320781222</t>
  </si>
  <si>
    <t>Montáž sloupků a vzpěr plotových ocelových trubkových nebo profilovaných výšky do 2,00 m ukotvením k pevnému podkladu</t>
  </si>
  <si>
    <t>38+38+1+1</t>
  </si>
  <si>
    <t>M</t>
  </si>
  <si>
    <t>003-x1</t>
  </si>
  <si>
    <t>plotový sloupek 60x40x2mm, délky 1650mm - ozn. S01 - spec. dle PD</t>
  </si>
  <si>
    <t>851649528</t>
  </si>
  <si>
    <t>16</t>
  </si>
  <si>
    <t>003-x2</t>
  </si>
  <si>
    <t>plotový sloupek 60x40x2mm, délky 1800mm - ozn. S02 - spec. dle PD</t>
  </si>
  <si>
    <t>-15524123</t>
  </si>
  <si>
    <t>17</t>
  </si>
  <si>
    <t>003-x3</t>
  </si>
  <si>
    <t>plotový sloupek 60x40x2mm, délky 1900mm - ozn. S03 - spec. dle PD</t>
  </si>
  <si>
    <t>-94884300</t>
  </si>
  <si>
    <t>18</t>
  </si>
  <si>
    <t>003-x4</t>
  </si>
  <si>
    <t>plotový sloupek 60x40x2mm, délky 2000mm - ozn. S04 - spec. dle PD</t>
  </si>
  <si>
    <t>-325556937</t>
  </si>
  <si>
    <t>19</t>
  </si>
  <si>
    <t>003-x5</t>
  </si>
  <si>
    <t>kovaný profilovaný podstavec 160x160x4mm - ozn. R03 - spec. dle PD</t>
  </si>
  <si>
    <t>-1068414975</t>
  </si>
  <si>
    <t>20</t>
  </si>
  <si>
    <t>348171146</t>
  </si>
  <si>
    <t>Montáž panelového svařovaného oplocení výšky přes 1,5 do 2,0 m</t>
  </si>
  <si>
    <t>m</t>
  </si>
  <si>
    <t>1008658420</t>
  </si>
  <si>
    <t>Montáž oplocení z dílců kovových panelových svařovaných, na ocelové profilované sloupky, výšky přes 1,5 do 2,0 m</t>
  </si>
  <si>
    <t>0,78+0,97+1,55+1,55+1,85+(2,05*72)</t>
  </si>
  <si>
    <t>003-x6</t>
  </si>
  <si>
    <t>profilovaná plotová výplň 780x1530mm ozn. P01 - spec. dle PD</t>
  </si>
  <si>
    <t>-184093587</t>
  </si>
  <si>
    <t>22</t>
  </si>
  <si>
    <t>003-x7</t>
  </si>
  <si>
    <t>profilovaná plotová výplň 970x1530mm ozn. P02 - spec. dle PD</t>
  </si>
  <si>
    <t>429107501</t>
  </si>
  <si>
    <t>23</t>
  </si>
  <si>
    <t>003-x8</t>
  </si>
  <si>
    <t>profilovaná plotová výplň 1550x1530mm ozn. P03 - spec. dle PD</t>
  </si>
  <si>
    <t>379415489</t>
  </si>
  <si>
    <t>24</t>
  </si>
  <si>
    <t>003-x9</t>
  </si>
  <si>
    <t>profilovaná plotová výplň 1850x1530mm ozn. P04 - spec. dle PD</t>
  </si>
  <si>
    <t>-1715969106</t>
  </si>
  <si>
    <t>25</t>
  </si>
  <si>
    <t>003-x10</t>
  </si>
  <si>
    <t>profilovaná plotová výplň 2050x1530mm ozn. P05 - spec. dle PD</t>
  </si>
  <si>
    <t>-212557935</t>
  </si>
  <si>
    <t>26</t>
  </si>
  <si>
    <t>003-x11</t>
  </si>
  <si>
    <t>nerezová příchytka tvaru "U" - ozn. R01 - spec. dle PD</t>
  </si>
  <si>
    <t>-581542182</t>
  </si>
  <si>
    <t>27</t>
  </si>
  <si>
    <t>003-x12</t>
  </si>
  <si>
    <t>plastová krytka sloupku - ozn. R02 - spec. dle PD</t>
  </si>
  <si>
    <t>-181310767</t>
  </si>
  <si>
    <t>Komunikace pozemní</t>
  </si>
  <si>
    <t>28</t>
  </si>
  <si>
    <t>564861111</t>
  </si>
  <si>
    <t>Podklad ze štěrkodrtě ŠD tl 200 mm</t>
  </si>
  <si>
    <t>-1507991129</t>
  </si>
  <si>
    <t>Podklad ze štěrkodrti ŠD  s rozprostřením a zhutněním, po zhutnění tl. 200 mm</t>
  </si>
  <si>
    <t>29</t>
  </si>
  <si>
    <t>577144111</t>
  </si>
  <si>
    <t>Asfaltový beton vrstva obrusná ACO 11 (ABS) tř. I tl 50 mm š do 3 m z nemodifikovaného asfaltu</t>
  </si>
  <si>
    <t>1392665162</t>
  </si>
  <si>
    <t>Asfaltový beton vrstva obrusná ACO 11 (ABS)  s rozprostřením a se zhutněním z nemodifikovaného asfaltu v pruhu šířky do 3 m tř. I, po zhutnění tl. 50 mm</t>
  </si>
  <si>
    <t>30</t>
  </si>
  <si>
    <t>573211109</t>
  </si>
  <si>
    <t>Postřik živičný spojovací z asfaltu v množství 0,50 kg/m2</t>
  </si>
  <si>
    <t>77518256</t>
  </si>
  <si>
    <t>Postřik spojovací PS bez posypu kamenivem z asfaltu silničního, v množství 0,50 kg/m2</t>
  </si>
  <si>
    <t>31</t>
  </si>
  <si>
    <t>577175112</t>
  </si>
  <si>
    <t>Asfaltový beton vrstva ložní ACL 16 (ABH) tl. 80 mm š do 3 m z nemodifikovaného asfaltu</t>
  </si>
  <si>
    <t>1539060119</t>
  </si>
  <si>
    <t>Asfaltový beton vrstva ložní ACL 16 (ABH)  s rozprostřením a zhutněním z nemodifikovaného asfaltu v pruhu šířky do 3 m, po zhutnění tl. 80 mm</t>
  </si>
  <si>
    <t>Ostatní konstrukce a práce, bourání</t>
  </si>
  <si>
    <t>32</t>
  </si>
  <si>
    <t>966072811</t>
  </si>
  <si>
    <t>Rozebrání rámového oplocení na ocelové sloupky výšky do 2m</t>
  </si>
  <si>
    <t>1933262456</t>
  </si>
  <si>
    <t>Rozebrání oplocení z dílců  rámových na ocelové sloupky, výšky přes 1 do 2 m</t>
  </si>
  <si>
    <t>33</t>
  </si>
  <si>
    <t>966071721</t>
  </si>
  <si>
    <t>Bourání sloupků a vzpěr plotových ocelových do 2,5 m odřezáním</t>
  </si>
  <si>
    <t>-853367113</t>
  </si>
  <si>
    <t>Bourání plotových sloupků a vzpěr ocelových trubkových nebo profilovaných výšky do 2,50 m odřezáním</t>
  </si>
  <si>
    <t>34</t>
  </si>
  <si>
    <t>919735113</t>
  </si>
  <si>
    <t>Řezání stávajícího živičného krytu hl do 150 mm</t>
  </si>
  <si>
    <t>-1552922913</t>
  </si>
  <si>
    <t>Řezání stávajícího živičného krytu nebo podkladu  hloubky přes 100 do 150 mm</t>
  </si>
  <si>
    <t>1,86+1,86+1+1+1+1+1+1</t>
  </si>
  <si>
    <t>35</t>
  </si>
  <si>
    <t>985131311</t>
  </si>
  <si>
    <t>Ruční dočištění ploch stěn, rubu kleneb a podlah ocelových kartáči</t>
  </si>
  <si>
    <t>1662103040</t>
  </si>
  <si>
    <t>Očištění ploch stěn, rubu kleneb a podlah ruční dočištění ocelovými kartáči</t>
  </si>
  <si>
    <t>148,6</t>
  </si>
  <si>
    <t>36</t>
  </si>
  <si>
    <t>009-x3</t>
  </si>
  <si>
    <t>Zalití děr v betonové podezdívce opravným betonem po odřezání sloupků</t>
  </si>
  <si>
    <t>-532431919</t>
  </si>
  <si>
    <t>Zalití děr v betonové podezdívce po odřezání sloupků</t>
  </si>
  <si>
    <t>37</t>
  </si>
  <si>
    <t>009-x2</t>
  </si>
  <si>
    <t>Vyspravení lokálních prasklin betonové podezdívky</t>
  </si>
  <si>
    <t>1672360130</t>
  </si>
  <si>
    <t>38</t>
  </si>
  <si>
    <t>009-x1</t>
  </si>
  <si>
    <t>Prodloužení keramických odvodů v podezdívce</t>
  </si>
  <si>
    <t>955641048</t>
  </si>
  <si>
    <t>39</t>
  </si>
  <si>
    <t>953961112</t>
  </si>
  <si>
    <t>Kotvy chemickým tmelem M 10 hl 90 mm do betonu, ŽB nebo kamene s vyvrtáním otvoru</t>
  </si>
  <si>
    <t>2089856019</t>
  </si>
  <si>
    <t>Kotvy chemické s vyvrtáním otvoru  do betonu, železobetonu nebo tvrdého kamene tmel, velikost M 10, hloubka 90 mm</t>
  </si>
  <si>
    <t>40</t>
  </si>
  <si>
    <t>953965115</t>
  </si>
  <si>
    <t>Kotevní šroub pro chemické kotvy M 10 dl 130 mm</t>
  </si>
  <si>
    <t>710623860</t>
  </si>
  <si>
    <t>Kotvy chemické s vyvrtáním otvoru  kotevní šrouby pro chemické kotvy, velikost M 10, délka 130 mm</t>
  </si>
  <si>
    <t>41</t>
  </si>
  <si>
    <t>919121112</t>
  </si>
  <si>
    <t>Těsnění spár zálivkou za studena pro komůrky š 10 mm hl 25 mm s těsnicím profilem</t>
  </si>
  <si>
    <t>1714370285</t>
  </si>
  <si>
    <t>Utěsnění dilatačních spár zálivkou za studena  v cementobetonovém nebo živičném krytu včetně adhezního nátěru s těsnicím profilem pod zálivkou, pro komůrky šířky 10 mm, hloubky 25 mm</t>
  </si>
  <si>
    <t>997</t>
  </si>
  <si>
    <t>Přesun sutě</t>
  </si>
  <si>
    <t>42</t>
  </si>
  <si>
    <t>997013111</t>
  </si>
  <si>
    <t>Vnitrostaveništní doprava suti a vybouraných hmot pro budovy v do 6 m s použitím mechanizace</t>
  </si>
  <si>
    <t>-1269032186</t>
  </si>
  <si>
    <t>Vnitrostaveništní doprava suti a vybouraných hmot  vodorovně do 50 m svisle s použitím mechanizace pro budovy a haly výšky do 6 m</t>
  </si>
  <si>
    <t>43</t>
  </si>
  <si>
    <t>997002611</t>
  </si>
  <si>
    <t>Nakládání suti a vybouraných hmot</t>
  </si>
  <si>
    <t>1856393397</t>
  </si>
  <si>
    <t>Nakládání suti a vybouraných hmot na dopravní prostředek  pro vodorovné přemístění</t>
  </si>
  <si>
    <t>44</t>
  </si>
  <si>
    <t>997013501</t>
  </si>
  <si>
    <t>Odvoz suti a vybouraných hmot na skládku nebo meziskládku do 1 km se složením</t>
  </si>
  <si>
    <t>2143946215</t>
  </si>
  <si>
    <t>Odvoz suti a vybouraných hmot na skládku nebo meziskládku  se složením, na vzdálenost do 1 km</t>
  </si>
  <si>
    <t>45</t>
  </si>
  <si>
    <t>997013509</t>
  </si>
  <si>
    <t>Příplatek k odvozu suti a vybouraných hmot na skládku ZKD 1 km přes 1 km</t>
  </si>
  <si>
    <t>-328400573</t>
  </si>
  <si>
    <t>Odvoz suti a vybouraných hmot na skládku nebo meziskládku  se složením, na vzdálenost Příplatek k ceně za každý další i započatý 1 km přes 1 km</t>
  </si>
  <si>
    <t>3,624*9</t>
  </si>
  <si>
    <t>46</t>
  </si>
  <si>
    <t>997013831</t>
  </si>
  <si>
    <t>Poplatek za uložení na skládce (skládkovné) stavebního odpadu směsného kód odpadu 170 904</t>
  </si>
  <si>
    <t>-111153579</t>
  </si>
  <si>
    <t>Poplatek za uložení stavebního odpadu na skládce (skládkovné) směsného stavebního a demoličního zatříděného do Katalogu odpadů pod kódem 170 904</t>
  </si>
  <si>
    <t>47</t>
  </si>
  <si>
    <t>997223845</t>
  </si>
  <si>
    <t>Poplatek za uložení na skládce (skládkovné) odpadu asfaltového bez dehtu kód odpadu 170 302</t>
  </si>
  <si>
    <t>-1268470488</t>
  </si>
  <si>
    <t>Poplatek za uložení stavebního odpadu na skládce (skládkovné) asfaltového bez obsahu dehtu zatříděného do Katalogu odpadů pod kódem 170 302</t>
  </si>
  <si>
    <t>48</t>
  </si>
  <si>
    <t>997223855</t>
  </si>
  <si>
    <t>Poplatek za uložení na skládce (skládkovné) zeminy a kameniva kód odpadu 170 504</t>
  </si>
  <si>
    <t>-681421383</t>
  </si>
  <si>
    <t>998</t>
  </si>
  <si>
    <t>Přesun hmot</t>
  </si>
  <si>
    <t>49</t>
  </si>
  <si>
    <t>998232110</t>
  </si>
  <si>
    <t>Přesun hmot pro oplocení zděné z cihel nebo tvárnic v do 3 m</t>
  </si>
  <si>
    <t>405013367</t>
  </si>
  <si>
    <t>Přesun hmot pro oplocení  se svislou nosnou konstrukcí zděnou z cihel, tvárnic, bloků, popř. kovovou nebo dřevěnou vodorovná dopravní vzdálenost do 50 m, pro oplocení výšky do 3 m</t>
  </si>
  <si>
    <t>PSV</t>
  </si>
  <si>
    <t>Práce a dodávky PSV</t>
  </si>
  <si>
    <t>767</t>
  </si>
  <si>
    <t>Konstrukce zámečnické</t>
  </si>
  <si>
    <t>50</t>
  </si>
  <si>
    <t>767-x1</t>
  </si>
  <si>
    <t>Kompletní výroba, pozinkování a montáž plotové sestavy oplocení dvora - oplocení, sloupky, brána, branka - spec. dle PD</t>
  </si>
  <si>
    <t>315947658</t>
  </si>
  <si>
    <t>783</t>
  </si>
  <si>
    <t>Dokončovací práce - nátěry</t>
  </si>
  <si>
    <t>51</t>
  </si>
  <si>
    <t>783801503</t>
  </si>
  <si>
    <t>Omytí omítek tlakovou vodou před provedením nátěru</t>
  </si>
  <si>
    <t>638352800</t>
  </si>
  <si>
    <t>Příprava podkladu omítek před provedením nátěru omytí tlakovou vodou</t>
  </si>
  <si>
    <t>52</t>
  </si>
  <si>
    <t>783826675</t>
  </si>
  <si>
    <t>Hydrofobizační transparentní silikonový nátěr hrubých betonových povrchů nebo hrubých omítek</t>
  </si>
  <si>
    <t>-912112866</t>
  </si>
  <si>
    <t>Hydrofobizační nátěr omítek silikonový, transparentní, povrchů hrubých betonových povrchů nebo omítek hrubých, rýhovaných tenkovrstvých nebo škrábaných (břízolitových)</t>
  </si>
  <si>
    <t>VRN</t>
  </si>
  <si>
    <t>Vedlejší rozpočtové náklady</t>
  </si>
  <si>
    <t>VRN1</t>
  </si>
  <si>
    <t>Průzkumné, geodetické a projektové práce</t>
  </si>
  <si>
    <t>53</t>
  </si>
  <si>
    <t>012002000</t>
  </si>
  <si>
    <t>Geodetické práce</t>
  </si>
  <si>
    <t>1024</t>
  </si>
  <si>
    <t>-2033863405</t>
  </si>
  <si>
    <t>54</t>
  </si>
  <si>
    <t>013254000</t>
  </si>
  <si>
    <t>Dokumentace skutečného provedení stavby</t>
  </si>
  <si>
    <t>1585180249</t>
  </si>
  <si>
    <t>VRN3</t>
  </si>
  <si>
    <t>Zařízení staveniště</t>
  </si>
  <si>
    <t>55</t>
  </si>
  <si>
    <t>030001000</t>
  </si>
  <si>
    <t>-2027514031</t>
  </si>
  <si>
    <t>56</t>
  </si>
  <si>
    <t>033002000</t>
  </si>
  <si>
    <t>Náklady na energie (voda, elektro...)</t>
  </si>
  <si>
    <t>654458748</t>
  </si>
  <si>
    <t>Připojení staveniště na inženýrské sítě</t>
  </si>
  <si>
    <t>VRN6</t>
  </si>
  <si>
    <t>Územní vlivy</t>
  </si>
  <si>
    <t>57</t>
  </si>
  <si>
    <t>065002000</t>
  </si>
  <si>
    <t>Mimostaveništní doprava materiálů</t>
  </si>
  <si>
    <t>1203335475</t>
  </si>
  <si>
    <t>www.stavebnikalkulace.cz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</si>
</sst>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6" fillId="0" borderId="0" xfId="1" applyAlignment="1" applyProtection="1">
      <alignment horizontal="left" vertical="center"/>
    </xf>
    <xf numFmtId="0" fontId="36" fillId="0" borderId="0" xfId="1" applyAlignment="1" applyProtection="1">
      <alignment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AM91" sqref="AM9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64"/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86" t="s">
        <v>14</v>
      </c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1"/>
      <c r="AQ5" s="21"/>
      <c r="AR5" s="19"/>
      <c r="BE5" s="255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88" t="s">
        <v>17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1"/>
      <c r="AQ6" s="21"/>
      <c r="AR6" s="19"/>
      <c r="BE6" s="256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6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6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6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56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56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6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56"/>
      <c r="BS13" s="16" t="s">
        <v>6</v>
      </c>
    </row>
    <row r="14" spans="1:74" ht="12.75">
      <c r="B14" s="20"/>
      <c r="C14" s="21"/>
      <c r="D14" s="21"/>
      <c r="E14" s="289" t="s">
        <v>29</v>
      </c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0"/>
      <c r="AD14" s="290"/>
      <c r="AE14" s="290"/>
      <c r="AF14" s="290"/>
      <c r="AG14" s="290"/>
      <c r="AH14" s="290"/>
      <c r="AI14" s="290"/>
      <c r="AJ14" s="290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56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6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6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56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6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56"/>
      <c r="BS19" s="16" t="s">
        <v>6</v>
      </c>
    </row>
    <row r="20" spans="1:71" s="1" customFormat="1" ht="18.399999999999999" customHeight="1">
      <c r="B20" s="20"/>
      <c r="C20" s="21"/>
      <c r="D20" s="21"/>
      <c r="E20" s="300" t="s">
        <v>431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56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6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6"/>
    </row>
    <row r="23" spans="1:71" s="1" customFormat="1" ht="16.5" customHeight="1">
      <c r="B23" s="20"/>
      <c r="C23" s="21"/>
      <c r="D23" s="21"/>
      <c r="E23" s="291" t="s">
        <v>1</v>
      </c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1"/>
      <c r="AP23" s="21"/>
      <c r="AQ23" s="21"/>
      <c r="AR23" s="19"/>
      <c r="BE23" s="256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6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6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58">
        <f>ROUND(AG94,2)</f>
        <v>0</v>
      </c>
      <c r="AL26" s="259"/>
      <c r="AM26" s="259"/>
      <c r="AN26" s="259"/>
      <c r="AO26" s="259"/>
      <c r="AP26" s="35"/>
      <c r="AQ26" s="35"/>
      <c r="AR26" s="38"/>
      <c r="BE26" s="256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56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2" t="s">
        <v>37</v>
      </c>
      <c r="M28" s="292"/>
      <c r="N28" s="292"/>
      <c r="O28" s="292"/>
      <c r="P28" s="292"/>
      <c r="Q28" s="35"/>
      <c r="R28" s="35"/>
      <c r="S28" s="35"/>
      <c r="T28" s="35"/>
      <c r="U28" s="35"/>
      <c r="V28" s="35"/>
      <c r="W28" s="292" t="s">
        <v>38</v>
      </c>
      <c r="X28" s="292"/>
      <c r="Y28" s="292"/>
      <c r="Z28" s="292"/>
      <c r="AA28" s="292"/>
      <c r="AB28" s="292"/>
      <c r="AC28" s="292"/>
      <c r="AD28" s="292"/>
      <c r="AE28" s="292"/>
      <c r="AF28" s="35"/>
      <c r="AG28" s="35"/>
      <c r="AH28" s="35"/>
      <c r="AI28" s="35"/>
      <c r="AJ28" s="35"/>
      <c r="AK28" s="292" t="s">
        <v>39</v>
      </c>
      <c r="AL28" s="292"/>
      <c r="AM28" s="292"/>
      <c r="AN28" s="292"/>
      <c r="AO28" s="292"/>
      <c r="AP28" s="35"/>
      <c r="AQ28" s="35"/>
      <c r="AR28" s="38"/>
      <c r="BE28" s="256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93">
        <v>0.21</v>
      </c>
      <c r="M29" s="254"/>
      <c r="N29" s="254"/>
      <c r="O29" s="254"/>
      <c r="P29" s="254"/>
      <c r="Q29" s="40"/>
      <c r="R29" s="40"/>
      <c r="S29" s="40"/>
      <c r="T29" s="40"/>
      <c r="U29" s="40"/>
      <c r="V29" s="40"/>
      <c r="W29" s="253">
        <f>ROUND(AZ94, 2)</f>
        <v>0</v>
      </c>
      <c r="X29" s="254"/>
      <c r="Y29" s="254"/>
      <c r="Z29" s="254"/>
      <c r="AA29" s="254"/>
      <c r="AB29" s="254"/>
      <c r="AC29" s="254"/>
      <c r="AD29" s="254"/>
      <c r="AE29" s="254"/>
      <c r="AF29" s="40"/>
      <c r="AG29" s="40"/>
      <c r="AH29" s="40"/>
      <c r="AI29" s="40"/>
      <c r="AJ29" s="40"/>
      <c r="AK29" s="253">
        <f>ROUND(AV94, 2)</f>
        <v>0</v>
      </c>
      <c r="AL29" s="254"/>
      <c r="AM29" s="254"/>
      <c r="AN29" s="254"/>
      <c r="AO29" s="254"/>
      <c r="AP29" s="40"/>
      <c r="AQ29" s="40"/>
      <c r="AR29" s="41"/>
      <c r="BE29" s="257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93">
        <v>0.15</v>
      </c>
      <c r="M30" s="254"/>
      <c r="N30" s="254"/>
      <c r="O30" s="254"/>
      <c r="P30" s="254"/>
      <c r="Q30" s="40"/>
      <c r="R30" s="40"/>
      <c r="S30" s="40"/>
      <c r="T30" s="40"/>
      <c r="U30" s="40"/>
      <c r="V30" s="40"/>
      <c r="W30" s="253">
        <f>ROUND(BA94, 2)</f>
        <v>0</v>
      </c>
      <c r="X30" s="254"/>
      <c r="Y30" s="254"/>
      <c r="Z30" s="254"/>
      <c r="AA30" s="254"/>
      <c r="AB30" s="254"/>
      <c r="AC30" s="254"/>
      <c r="AD30" s="254"/>
      <c r="AE30" s="254"/>
      <c r="AF30" s="40"/>
      <c r="AG30" s="40"/>
      <c r="AH30" s="40"/>
      <c r="AI30" s="40"/>
      <c r="AJ30" s="40"/>
      <c r="AK30" s="253">
        <f>ROUND(AW94, 2)</f>
        <v>0</v>
      </c>
      <c r="AL30" s="254"/>
      <c r="AM30" s="254"/>
      <c r="AN30" s="254"/>
      <c r="AO30" s="254"/>
      <c r="AP30" s="40"/>
      <c r="AQ30" s="40"/>
      <c r="AR30" s="41"/>
      <c r="BE30" s="257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93">
        <v>0.21</v>
      </c>
      <c r="M31" s="254"/>
      <c r="N31" s="254"/>
      <c r="O31" s="254"/>
      <c r="P31" s="254"/>
      <c r="Q31" s="40"/>
      <c r="R31" s="40"/>
      <c r="S31" s="40"/>
      <c r="T31" s="40"/>
      <c r="U31" s="40"/>
      <c r="V31" s="40"/>
      <c r="W31" s="253">
        <f>ROUND(BB94, 2)</f>
        <v>0</v>
      </c>
      <c r="X31" s="254"/>
      <c r="Y31" s="254"/>
      <c r="Z31" s="254"/>
      <c r="AA31" s="254"/>
      <c r="AB31" s="254"/>
      <c r="AC31" s="254"/>
      <c r="AD31" s="254"/>
      <c r="AE31" s="254"/>
      <c r="AF31" s="40"/>
      <c r="AG31" s="40"/>
      <c r="AH31" s="40"/>
      <c r="AI31" s="40"/>
      <c r="AJ31" s="40"/>
      <c r="AK31" s="253">
        <v>0</v>
      </c>
      <c r="AL31" s="254"/>
      <c r="AM31" s="254"/>
      <c r="AN31" s="254"/>
      <c r="AO31" s="254"/>
      <c r="AP31" s="40"/>
      <c r="AQ31" s="40"/>
      <c r="AR31" s="41"/>
      <c r="BE31" s="257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93">
        <v>0.15</v>
      </c>
      <c r="M32" s="254"/>
      <c r="N32" s="254"/>
      <c r="O32" s="254"/>
      <c r="P32" s="254"/>
      <c r="Q32" s="40"/>
      <c r="R32" s="40"/>
      <c r="S32" s="40"/>
      <c r="T32" s="40"/>
      <c r="U32" s="40"/>
      <c r="V32" s="40"/>
      <c r="W32" s="253">
        <f>ROUND(BC94, 2)</f>
        <v>0</v>
      </c>
      <c r="X32" s="254"/>
      <c r="Y32" s="254"/>
      <c r="Z32" s="254"/>
      <c r="AA32" s="254"/>
      <c r="AB32" s="254"/>
      <c r="AC32" s="254"/>
      <c r="AD32" s="254"/>
      <c r="AE32" s="254"/>
      <c r="AF32" s="40"/>
      <c r="AG32" s="40"/>
      <c r="AH32" s="40"/>
      <c r="AI32" s="40"/>
      <c r="AJ32" s="40"/>
      <c r="AK32" s="253">
        <v>0</v>
      </c>
      <c r="AL32" s="254"/>
      <c r="AM32" s="254"/>
      <c r="AN32" s="254"/>
      <c r="AO32" s="254"/>
      <c r="AP32" s="40"/>
      <c r="AQ32" s="40"/>
      <c r="AR32" s="41"/>
      <c r="BE32" s="257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93">
        <v>0</v>
      </c>
      <c r="M33" s="254"/>
      <c r="N33" s="254"/>
      <c r="O33" s="254"/>
      <c r="P33" s="254"/>
      <c r="Q33" s="40"/>
      <c r="R33" s="40"/>
      <c r="S33" s="40"/>
      <c r="T33" s="40"/>
      <c r="U33" s="40"/>
      <c r="V33" s="40"/>
      <c r="W33" s="253">
        <f>ROUND(BD94, 2)</f>
        <v>0</v>
      </c>
      <c r="X33" s="254"/>
      <c r="Y33" s="254"/>
      <c r="Z33" s="254"/>
      <c r="AA33" s="254"/>
      <c r="AB33" s="254"/>
      <c r="AC33" s="254"/>
      <c r="AD33" s="254"/>
      <c r="AE33" s="254"/>
      <c r="AF33" s="40"/>
      <c r="AG33" s="40"/>
      <c r="AH33" s="40"/>
      <c r="AI33" s="40"/>
      <c r="AJ33" s="40"/>
      <c r="AK33" s="253">
        <v>0</v>
      </c>
      <c r="AL33" s="254"/>
      <c r="AM33" s="254"/>
      <c r="AN33" s="254"/>
      <c r="AO33" s="254"/>
      <c r="AP33" s="40"/>
      <c r="AQ33" s="40"/>
      <c r="AR33" s="41"/>
      <c r="BE33" s="257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56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60" t="s">
        <v>48</v>
      </c>
      <c r="Y35" s="261"/>
      <c r="Z35" s="261"/>
      <c r="AA35" s="261"/>
      <c r="AB35" s="261"/>
      <c r="AC35" s="44"/>
      <c r="AD35" s="44"/>
      <c r="AE35" s="44"/>
      <c r="AF35" s="44"/>
      <c r="AG35" s="44"/>
      <c r="AH35" s="44"/>
      <c r="AI35" s="44"/>
      <c r="AJ35" s="44"/>
      <c r="AK35" s="262">
        <f>SUM(AK26:AK33)</f>
        <v>0</v>
      </c>
      <c r="AL35" s="261"/>
      <c r="AM35" s="261"/>
      <c r="AN35" s="261"/>
      <c r="AO35" s="263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0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0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0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0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00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0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67" t="str">
        <f>K6</f>
        <v>ZŠ Křižíkova - Oplocení z Gagarinovy ulice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62"/>
      <c r="AQ85" s="62"/>
      <c r="AR85" s="63"/>
    </row>
    <row r="86" spans="1:90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0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parc. č. 2436/1 a 2436/59 v k.ú. Sokolov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69" t="str">
        <f>IF(AN8= "","",AN8)</f>
        <v>25. 7. 2019</v>
      </c>
      <c r="AN87" s="269"/>
      <c r="AO87" s="35"/>
      <c r="AP87" s="35"/>
      <c r="AQ87" s="35"/>
      <c r="AR87" s="38"/>
      <c r="BE87" s="33"/>
    </row>
    <row r="88" spans="1:90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0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Město Sokolov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65" t="str">
        <f>IF(E17="","",E17)</f>
        <v>Ing. Štěpán Mosler</v>
      </c>
      <c r="AN89" s="266"/>
      <c r="AO89" s="266"/>
      <c r="AP89" s="266"/>
      <c r="AQ89" s="35"/>
      <c r="AR89" s="38"/>
      <c r="AS89" s="270" t="s">
        <v>56</v>
      </c>
      <c r="AT89" s="271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0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301" t="s">
        <v>431</v>
      </c>
      <c r="AN90" s="266"/>
      <c r="AO90" s="266"/>
      <c r="AP90" s="266"/>
      <c r="AQ90" s="35"/>
      <c r="AR90" s="38"/>
      <c r="AS90" s="272"/>
      <c r="AT90" s="273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0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74"/>
      <c r="AT91" s="275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0" s="2" customFormat="1" ht="29.25" customHeight="1">
      <c r="A92" s="33"/>
      <c r="B92" s="34"/>
      <c r="C92" s="276" t="s">
        <v>57</v>
      </c>
      <c r="D92" s="277"/>
      <c r="E92" s="277"/>
      <c r="F92" s="277"/>
      <c r="G92" s="277"/>
      <c r="H92" s="72"/>
      <c r="I92" s="278" t="s">
        <v>58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9" t="s">
        <v>59</v>
      </c>
      <c r="AH92" s="277"/>
      <c r="AI92" s="277"/>
      <c r="AJ92" s="277"/>
      <c r="AK92" s="277"/>
      <c r="AL92" s="277"/>
      <c r="AM92" s="277"/>
      <c r="AN92" s="278" t="s">
        <v>60</v>
      </c>
      <c r="AO92" s="277"/>
      <c r="AP92" s="280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0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0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84">
        <f>ROUND(AG95,2)</f>
        <v>0</v>
      </c>
      <c r="AH94" s="284"/>
      <c r="AI94" s="284"/>
      <c r="AJ94" s="284"/>
      <c r="AK94" s="284"/>
      <c r="AL94" s="284"/>
      <c r="AM94" s="284"/>
      <c r="AN94" s="285">
        <f>SUM(AG94,AT94)</f>
        <v>0</v>
      </c>
      <c r="AO94" s="285"/>
      <c r="AP94" s="285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75</v>
      </c>
      <c r="BT94" s="90" t="s">
        <v>76</v>
      </c>
      <c r="BV94" s="90" t="s">
        <v>77</v>
      </c>
      <c r="BW94" s="90" t="s">
        <v>5</v>
      </c>
      <c r="BX94" s="90" t="s">
        <v>78</v>
      </c>
      <c r="CL94" s="90" t="s">
        <v>1</v>
      </c>
    </row>
    <row r="95" spans="1:90" s="7" customFormat="1" ht="27" customHeight="1">
      <c r="A95" s="91" t="s">
        <v>79</v>
      </c>
      <c r="B95" s="92"/>
      <c r="C95" s="93"/>
      <c r="D95" s="283" t="s">
        <v>14</v>
      </c>
      <c r="E95" s="283"/>
      <c r="F95" s="283"/>
      <c r="G95" s="283"/>
      <c r="H95" s="283"/>
      <c r="I95" s="94"/>
      <c r="J95" s="283" t="s">
        <v>17</v>
      </c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1">
        <f>'00 - ZŠ Křižíkova - Oploc...'!J28</f>
        <v>0</v>
      </c>
      <c r="AH95" s="282"/>
      <c r="AI95" s="282"/>
      <c r="AJ95" s="282"/>
      <c r="AK95" s="282"/>
      <c r="AL95" s="282"/>
      <c r="AM95" s="282"/>
      <c r="AN95" s="281">
        <f>SUM(AG95,AT95)</f>
        <v>0</v>
      </c>
      <c r="AO95" s="282"/>
      <c r="AP95" s="282"/>
      <c r="AQ95" s="95" t="s">
        <v>80</v>
      </c>
      <c r="AR95" s="96"/>
      <c r="AS95" s="97">
        <v>0</v>
      </c>
      <c r="AT95" s="98">
        <f>ROUND(SUM(AV95:AW95),2)</f>
        <v>0</v>
      </c>
      <c r="AU95" s="99">
        <f>'00 - ZŠ Křižíkova - Oploc...'!P127</f>
        <v>0</v>
      </c>
      <c r="AV95" s="98">
        <f>'00 - ZŠ Křižíkova - Oploc...'!J31</f>
        <v>0</v>
      </c>
      <c r="AW95" s="98">
        <f>'00 - ZŠ Křižíkova - Oploc...'!J32</f>
        <v>0</v>
      </c>
      <c r="AX95" s="98">
        <f>'00 - ZŠ Křižíkova - Oploc...'!J33</f>
        <v>0</v>
      </c>
      <c r="AY95" s="98">
        <f>'00 - ZŠ Křižíkova - Oploc...'!J34</f>
        <v>0</v>
      </c>
      <c r="AZ95" s="98">
        <f>'00 - ZŠ Křižíkova - Oploc...'!F31</f>
        <v>0</v>
      </c>
      <c r="BA95" s="98">
        <f>'00 - ZŠ Křižíkova - Oploc...'!F32</f>
        <v>0</v>
      </c>
      <c r="BB95" s="98">
        <f>'00 - ZŠ Křižíkova - Oploc...'!F33</f>
        <v>0</v>
      </c>
      <c r="BC95" s="98">
        <f>'00 - ZŠ Křižíkova - Oploc...'!F34</f>
        <v>0</v>
      </c>
      <c r="BD95" s="100">
        <f>'00 - ZŠ Křižíkova - Oploc...'!F35</f>
        <v>0</v>
      </c>
      <c r="BT95" s="101" t="s">
        <v>81</v>
      </c>
      <c r="BU95" s="101" t="s">
        <v>82</v>
      </c>
      <c r="BV95" s="101" t="s">
        <v>77</v>
      </c>
      <c r="BW95" s="101" t="s">
        <v>5</v>
      </c>
      <c r="BX95" s="101" t="s">
        <v>78</v>
      </c>
      <c r="CL95" s="101" t="s">
        <v>1</v>
      </c>
    </row>
    <row r="96" spans="1:90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c7dtKUjjNnvetisH/orWnw45mONJpl09Qp2LrymkedhioHEohJvlwnWpUYz8fYwFIn8ZrCFmtht0tGfDgtKFqw==" saltValue="HnB80OFifwL7k2uzTQYMxQ==" spinCount="100000" sheet="1" objects="1" scenarios="1" formatColumns="0" formatRows="0"/>
  <mergeCells count="42">
    <mergeCell ref="L30:P30"/>
    <mergeCell ref="L31:P31"/>
    <mergeCell ref="L32:P32"/>
    <mergeCell ref="L33:P33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0 - ZŠ Křižíkova - Oploc...'!C2" display="/" xr:uid="{00000000-0004-0000-0000-000000000000}"/>
    <hyperlink ref="E20" r:id="rId1" xr:uid="{5A8572D7-4B1E-4714-B306-A1A85E0B1938}"/>
    <hyperlink ref="AM90" r:id="rId2" xr:uid="{7AB87DA6-F0D1-4C8B-9025-E2FF308A7084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2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16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83</v>
      </c>
    </row>
    <row r="4" spans="1:46" s="1" customFormat="1" ht="24.95" customHeight="1">
      <c r="B4" s="19"/>
      <c r="D4" s="106" t="s">
        <v>84</v>
      </c>
      <c r="I4" s="102"/>
      <c r="L4" s="19"/>
      <c r="M4" s="107" t="s">
        <v>10</v>
      </c>
      <c r="AT4" s="16" t="s">
        <v>4</v>
      </c>
    </row>
    <row r="5" spans="1:46" s="1" customFormat="1" ht="6.95" customHeight="1">
      <c r="B5" s="19"/>
      <c r="I5" s="102"/>
      <c r="L5" s="19"/>
    </row>
    <row r="6" spans="1:46" s="2" customFormat="1" ht="12" customHeight="1">
      <c r="A6" s="33"/>
      <c r="B6" s="38"/>
      <c r="C6" s="33"/>
      <c r="D6" s="108" t="s">
        <v>16</v>
      </c>
      <c r="E6" s="33"/>
      <c r="F6" s="33"/>
      <c r="G6" s="33"/>
      <c r="H6" s="33"/>
      <c r="I6" s="109"/>
      <c r="J6" s="33"/>
      <c r="K6" s="33"/>
      <c r="L6" s="50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pans="1:46" s="2" customFormat="1" ht="16.5" customHeight="1">
      <c r="A7" s="33"/>
      <c r="B7" s="38"/>
      <c r="C7" s="33"/>
      <c r="D7" s="33"/>
      <c r="E7" s="294" t="s">
        <v>17</v>
      </c>
      <c r="F7" s="295"/>
      <c r="G7" s="295"/>
      <c r="H7" s="295"/>
      <c r="I7" s="109"/>
      <c r="J7" s="33"/>
      <c r="K7" s="33"/>
      <c r="L7" s="50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pans="1:46" s="2" customFormat="1" ht="11.25">
      <c r="A8" s="33"/>
      <c r="B8" s="38"/>
      <c r="C8" s="33"/>
      <c r="D8" s="33"/>
      <c r="E8" s="33"/>
      <c r="F8" s="33"/>
      <c r="G8" s="33"/>
      <c r="H8" s="33"/>
      <c r="I8" s="109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2" customHeight="1">
      <c r="A9" s="33"/>
      <c r="B9" s="38"/>
      <c r="C9" s="33"/>
      <c r="D9" s="108" t="s">
        <v>18</v>
      </c>
      <c r="E9" s="33"/>
      <c r="F9" s="110" t="s">
        <v>1</v>
      </c>
      <c r="G9" s="33"/>
      <c r="H9" s="33"/>
      <c r="I9" s="111" t="s">
        <v>19</v>
      </c>
      <c r="J9" s="110" t="s">
        <v>1</v>
      </c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8"/>
      <c r="C10" s="33"/>
      <c r="D10" s="108" t="s">
        <v>20</v>
      </c>
      <c r="E10" s="33"/>
      <c r="F10" s="110" t="s">
        <v>21</v>
      </c>
      <c r="G10" s="33"/>
      <c r="H10" s="33"/>
      <c r="I10" s="111" t="s">
        <v>22</v>
      </c>
      <c r="J10" s="112" t="str">
        <f>'Rekapitulace stavby'!AN8</f>
        <v>25. 7. 2019</v>
      </c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0.9" customHeight="1">
      <c r="A11" s="33"/>
      <c r="B11" s="38"/>
      <c r="C11" s="33"/>
      <c r="D11" s="33"/>
      <c r="E11" s="33"/>
      <c r="F11" s="33"/>
      <c r="G11" s="33"/>
      <c r="H11" s="33"/>
      <c r="I11" s="109"/>
      <c r="J11" s="33"/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8" t="s">
        <v>24</v>
      </c>
      <c r="E12" s="33"/>
      <c r="F12" s="33"/>
      <c r="G12" s="33"/>
      <c r="H12" s="33"/>
      <c r="I12" s="111" t="s">
        <v>25</v>
      </c>
      <c r="J12" s="110" t="s">
        <v>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8" customHeight="1">
      <c r="A13" s="33"/>
      <c r="B13" s="38"/>
      <c r="C13" s="33"/>
      <c r="D13" s="33"/>
      <c r="E13" s="110" t="s">
        <v>26</v>
      </c>
      <c r="F13" s="33"/>
      <c r="G13" s="33"/>
      <c r="H13" s="33"/>
      <c r="I13" s="111" t="s">
        <v>27</v>
      </c>
      <c r="J13" s="110" t="s">
        <v>1</v>
      </c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6.95" customHeight="1">
      <c r="A14" s="33"/>
      <c r="B14" s="38"/>
      <c r="C14" s="33"/>
      <c r="D14" s="33"/>
      <c r="E14" s="33"/>
      <c r="F14" s="33"/>
      <c r="G14" s="33"/>
      <c r="H14" s="33"/>
      <c r="I14" s="109"/>
      <c r="J14" s="33"/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8"/>
      <c r="C15" s="33"/>
      <c r="D15" s="108" t="s">
        <v>28</v>
      </c>
      <c r="E15" s="33"/>
      <c r="F15" s="33"/>
      <c r="G15" s="33"/>
      <c r="H15" s="33"/>
      <c r="I15" s="111" t="s">
        <v>25</v>
      </c>
      <c r="J15" s="29" t="str">
        <f>'Rekapitulace stavby'!AN13</f>
        <v>Vyplň údaj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8" customHeight="1">
      <c r="A16" s="33"/>
      <c r="B16" s="38"/>
      <c r="C16" s="33"/>
      <c r="D16" s="33"/>
      <c r="E16" s="296" t="str">
        <f>'Rekapitulace stavby'!E14</f>
        <v>Vyplň údaj</v>
      </c>
      <c r="F16" s="297"/>
      <c r="G16" s="297"/>
      <c r="H16" s="297"/>
      <c r="I16" s="111" t="s">
        <v>27</v>
      </c>
      <c r="J16" s="29" t="str">
        <f>'Rekapitulace stavby'!AN14</f>
        <v>Vyplň údaj</v>
      </c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6.95" customHeight="1">
      <c r="A17" s="33"/>
      <c r="B17" s="38"/>
      <c r="C17" s="33"/>
      <c r="D17" s="33"/>
      <c r="E17" s="33"/>
      <c r="F17" s="33"/>
      <c r="G17" s="33"/>
      <c r="H17" s="33"/>
      <c r="I17" s="109"/>
      <c r="J17" s="33"/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8"/>
      <c r="C18" s="33"/>
      <c r="D18" s="108" t="s">
        <v>30</v>
      </c>
      <c r="E18" s="33"/>
      <c r="F18" s="33"/>
      <c r="G18" s="33"/>
      <c r="H18" s="33"/>
      <c r="I18" s="111" t="s">
        <v>25</v>
      </c>
      <c r="J18" s="110" t="s">
        <v>1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8"/>
      <c r="C19" s="33"/>
      <c r="D19" s="33"/>
      <c r="E19" s="110" t="s">
        <v>31</v>
      </c>
      <c r="F19" s="33"/>
      <c r="G19" s="33"/>
      <c r="H19" s="33"/>
      <c r="I19" s="111" t="s">
        <v>27</v>
      </c>
      <c r="J19" s="110" t="s">
        <v>1</v>
      </c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5" customHeight="1">
      <c r="A20" s="33"/>
      <c r="B20" s="38"/>
      <c r="C20" s="33"/>
      <c r="D20" s="33"/>
      <c r="E20" s="33"/>
      <c r="F20" s="33"/>
      <c r="G20" s="33"/>
      <c r="H20" s="33"/>
      <c r="I20" s="109"/>
      <c r="J20" s="33"/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8"/>
      <c r="C21" s="33"/>
      <c r="D21" s="108" t="s">
        <v>33</v>
      </c>
      <c r="E21" s="33"/>
      <c r="F21" s="33"/>
      <c r="G21" s="33"/>
      <c r="H21" s="33"/>
      <c r="I21" s="111" t="s">
        <v>25</v>
      </c>
      <c r="J21" s="110" t="s">
        <v>1</v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8"/>
      <c r="C22" s="33"/>
      <c r="D22" s="33"/>
      <c r="E22" s="110" t="s">
        <v>34</v>
      </c>
      <c r="F22" s="33"/>
      <c r="G22" s="33"/>
      <c r="H22" s="33"/>
      <c r="I22" s="111" t="s">
        <v>27</v>
      </c>
      <c r="J22" s="110" t="s">
        <v>1</v>
      </c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5" customHeight="1">
      <c r="A23" s="33"/>
      <c r="B23" s="38"/>
      <c r="C23" s="33"/>
      <c r="D23" s="33"/>
      <c r="E23" s="33"/>
      <c r="F23" s="33"/>
      <c r="G23" s="33"/>
      <c r="H23" s="33"/>
      <c r="I23" s="109"/>
      <c r="J23" s="33"/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8"/>
      <c r="C24" s="33"/>
      <c r="D24" s="108" t="s">
        <v>35</v>
      </c>
      <c r="E24" s="33"/>
      <c r="F24" s="33"/>
      <c r="G24" s="33"/>
      <c r="H24" s="33"/>
      <c r="I24" s="109"/>
      <c r="J24" s="33"/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8" customFormat="1" ht="16.5" customHeight="1">
      <c r="A25" s="113"/>
      <c r="B25" s="114"/>
      <c r="C25" s="113"/>
      <c r="D25" s="113"/>
      <c r="E25" s="298" t="s">
        <v>1</v>
      </c>
      <c r="F25" s="298"/>
      <c r="G25" s="298"/>
      <c r="H25" s="298"/>
      <c r="I25" s="115"/>
      <c r="J25" s="113"/>
      <c r="K25" s="113"/>
      <c r="L25" s="116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pans="1:31" s="2" customFormat="1" ht="6.95" customHeight="1">
      <c r="A26" s="33"/>
      <c r="B26" s="38"/>
      <c r="C26" s="33"/>
      <c r="D26" s="33"/>
      <c r="E26" s="33"/>
      <c r="F26" s="33"/>
      <c r="G26" s="33"/>
      <c r="H26" s="33"/>
      <c r="I26" s="109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8"/>
      <c r="C27" s="33"/>
      <c r="D27" s="117"/>
      <c r="E27" s="117"/>
      <c r="F27" s="117"/>
      <c r="G27" s="117"/>
      <c r="H27" s="117"/>
      <c r="I27" s="118"/>
      <c r="J27" s="117"/>
      <c r="K27" s="117"/>
      <c r="L27" s="50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25.35" customHeight="1">
      <c r="A28" s="33"/>
      <c r="B28" s="38"/>
      <c r="C28" s="33"/>
      <c r="D28" s="119" t="s">
        <v>36</v>
      </c>
      <c r="E28" s="33"/>
      <c r="F28" s="33"/>
      <c r="G28" s="33"/>
      <c r="H28" s="33"/>
      <c r="I28" s="109"/>
      <c r="J28" s="120">
        <f>ROUND(J127, 2)</f>
        <v>0</v>
      </c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8"/>
      <c r="J29" s="117"/>
      <c r="K29" s="117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4.45" customHeight="1">
      <c r="A30" s="33"/>
      <c r="B30" s="38"/>
      <c r="C30" s="33"/>
      <c r="D30" s="33"/>
      <c r="E30" s="33"/>
      <c r="F30" s="121" t="s">
        <v>38</v>
      </c>
      <c r="G30" s="33"/>
      <c r="H30" s="33"/>
      <c r="I30" s="122" t="s">
        <v>37</v>
      </c>
      <c r="J30" s="121" t="s">
        <v>39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14.45" customHeight="1">
      <c r="A31" s="33"/>
      <c r="B31" s="38"/>
      <c r="C31" s="33"/>
      <c r="D31" s="123" t="s">
        <v>40</v>
      </c>
      <c r="E31" s="108" t="s">
        <v>41</v>
      </c>
      <c r="F31" s="124">
        <f>ROUND((SUM(BE127:BE276)),  2)</f>
        <v>0</v>
      </c>
      <c r="G31" s="33"/>
      <c r="H31" s="33"/>
      <c r="I31" s="125">
        <v>0.21</v>
      </c>
      <c r="J31" s="124">
        <f>ROUND(((SUM(BE127:BE276))*I31),  2)</f>
        <v>0</v>
      </c>
      <c r="K31" s="3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108" t="s">
        <v>42</v>
      </c>
      <c r="F32" s="124">
        <f>ROUND((SUM(BF127:BF276)),  2)</f>
        <v>0</v>
      </c>
      <c r="G32" s="33"/>
      <c r="H32" s="33"/>
      <c r="I32" s="125">
        <v>0.15</v>
      </c>
      <c r="J32" s="124">
        <f>ROUND(((SUM(BF127:BF276))*I32),  2)</f>
        <v>0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33"/>
      <c r="E33" s="108" t="s">
        <v>43</v>
      </c>
      <c r="F33" s="124">
        <f>ROUND((SUM(BG127:BG276)),  2)</f>
        <v>0</v>
      </c>
      <c r="G33" s="33"/>
      <c r="H33" s="33"/>
      <c r="I33" s="125">
        <v>0.21</v>
      </c>
      <c r="J33" s="124">
        <f>0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8" t="s">
        <v>44</v>
      </c>
      <c r="F34" s="124">
        <f>ROUND((SUM(BH127:BH276)),  2)</f>
        <v>0</v>
      </c>
      <c r="G34" s="33"/>
      <c r="H34" s="33"/>
      <c r="I34" s="125">
        <v>0.15</v>
      </c>
      <c r="J34" s="124">
        <f>0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8" t="s">
        <v>45</v>
      </c>
      <c r="F35" s="124">
        <f>ROUND((SUM(BI127:BI276)),  2)</f>
        <v>0</v>
      </c>
      <c r="G35" s="33"/>
      <c r="H35" s="33"/>
      <c r="I35" s="125">
        <v>0</v>
      </c>
      <c r="J35" s="124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6.95" customHeight="1">
      <c r="A36" s="33"/>
      <c r="B36" s="38"/>
      <c r="C36" s="33"/>
      <c r="D36" s="33"/>
      <c r="E36" s="33"/>
      <c r="F36" s="33"/>
      <c r="G36" s="33"/>
      <c r="H36" s="33"/>
      <c r="I36" s="109"/>
      <c r="J36" s="33"/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25.35" customHeight="1">
      <c r="A37" s="33"/>
      <c r="B37" s="38"/>
      <c r="C37" s="126"/>
      <c r="D37" s="127" t="s">
        <v>46</v>
      </c>
      <c r="E37" s="128"/>
      <c r="F37" s="128"/>
      <c r="G37" s="129" t="s">
        <v>47</v>
      </c>
      <c r="H37" s="130" t="s">
        <v>48</v>
      </c>
      <c r="I37" s="131"/>
      <c r="J37" s="132">
        <f>SUM(J28:J35)</f>
        <v>0</v>
      </c>
      <c r="K37" s="1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customHeight="1">
      <c r="A38" s="33"/>
      <c r="B38" s="38"/>
      <c r="C38" s="33"/>
      <c r="D38" s="33"/>
      <c r="E38" s="33"/>
      <c r="F38" s="33"/>
      <c r="G38" s="33"/>
      <c r="H38" s="33"/>
      <c r="I38" s="109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14.45" customHeight="1">
      <c r="B39" s="19"/>
      <c r="I39" s="102"/>
      <c r="L39" s="19"/>
    </row>
    <row r="40" spans="1:31" s="1" customFormat="1" ht="14.45" customHeight="1">
      <c r="B40" s="19"/>
      <c r="I40" s="102"/>
      <c r="L40" s="19"/>
    </row>
    <row r="41" spans="1:31" s="1" customFormat="1" ht="14.45" customHeight="1">
      <c r="B41" s="19"/>
      <c r="I41" s="102"/>
      <c r="L41" s="19"/>
    </row>
    <row r="42" spans="1:31" s="1" customFormat="1" ht="14.45" customHeight="1">
      <c r="B42" s="19"/>
      <c r="I42" s="102"/>
      <c r="L42" s="19"/>
    </row>
    <row r="43" spans="1:31" s="1" customFormat="1" ht="14.45" customHeight="1">
      <c r="B43" s="19"/>
      <c r="I43" s="102"/>
      <c r="L43" s="19"/>
    </row>
    <row r="44" spans="1:31" s="1" customFormat="1" ht="14.45" customHeight="1">
      <c r="B44" s="19"/>
      <c r="I44" s="102"/>
      <c r="L44" s="19"/>
    </row>
    <row r="45" spans="1:31" s="1" customFormat="1" ht="14.45" customHeight="1">
      <c r="B45" s="19"/>
      <c r="I45" s="102"/>
      <c r="L45" s="19"/>
    </row>
    <row r="46" spans="1:31" s="1" customFormat="1" ht="14.45" customHeight="1">
      <c r="B46" s="19"/>
      <c r="I46" s="102"/>
      <c r="L46" s="19"/>
    </row>
    <row r="47" spans="1:31" s="1" customFormat="1" ht="14.45" customHeight="1">
      <c r="B47" s="19"/>
      <c r="I47" s="102"/>
      <c r="L47" s="19"/>
    </row>
    <row r="48" spans="1:31" s="1" customFormat="1" ht="14.45" customHeight="1">
      <c r="B48" s="19"/>
      <c r="I48" s="102"/>
      <c r="L48" s="19"/>
    </row>
    <row r="49" spans="1:31" s="1" customFormat="1" ht="14.45" customHeight="1">
      <c r="B49" s="19"/>
      <c r="I49" s="102"/>
      <c r="L49" s="19"/>
    </row>
    <row r="50" spans="1:31" s="2" customFormat="1" ht="14.45" customHeight="1">
      <c r="B50" s="50"/>
      <c r="D50" s="134" t="s">
        <v>49</v>
      </c>
      <c r="E50" s="135"/>
      <c r="F50" s="135"/>
      <c r="G50" s="134" t="s">
        <v>50</v>
      </c>
      <c r="H50" s="135"/>
      <c r="I50" s="136"/>
      <c r="J50" s="135"/>
      <c r="K50" s="135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37" t="s">
        <v>51</v>
      </c>
      <c r="E61" s="138"/>
      <c r="F61" s="139" t="s">
        <v>52</v>
      </c>
      <c r="G61" s="137" t="s">
        <v>51</v>
      </c>
      <c r="H61" s="138"/>
      <c r="I61" s="140"/>
      <c r="J61" s="141" t="s">
        <v>52</v>
      </c>
      <c r="K61" s="138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34" t="s">
        <v>53</v>
      </c>
      <c r="E65" s="142"/>
      <c r="F65" s="142"/>
      <c r="G65" s="134" t="s">
        <v>54</v>
      </c>
      <c r="H65" s="142"/>
      <c r="I65" s="143"/>
      <c r="J65" s="142"/>
      <c r="K65" s="142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37" t="s">
        <v>51</v>
      </c>
      <c r="E76" s="138"/>
      <c r="F76" s="139" t="s">
        <v>52</v>
      </c>
      <c r="G76" s="137" t="s">
        <v>51</v>
      </c>
      <c r="H76" s="138"/>
      <c r="I76" s="140"/>
      <c r="J76" s="141" t="s">
        <v>52</v>
      </c>
      <c r="K76" s="138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44"/>
      <c r="C77" s="145"/>
      <c r="D77" s="145"/>
      <c r="E77" s="145"/>
      <c r="F77" s="145"/>
      <c r="G77" s="145"/>
      <c r="H77" s="145"/>
      <c r="I77" s="146"/>
      <c r="J77" s="145"/>
      <c r="K77" s="14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47"/>
      <c r="C81" s="148"/>
      <c r="D81" s="148"/>
      <c r="E81" s="148"/>
      <c r="F81" s="148"/>
      <c r="G81" s="148"/>
      <c r="H81" s="148"/>
      <c r="I81" s="149"/>
      <c r="J81" s="148"/>
      <c r="K81" s="148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85</v>
      </c>
      <c r="D82" s="35"/>
      <c r="E82" s="35"/>
      <c r="F82" s="35"/>
      <c r="G82" s="35"/>
      <c r="H82" s="35"/>
      <c r="I82" s="109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109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109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67" t="str">
        <f>E7</f>
        <v>ZŠ Křižíkova - Oplocení z Gagarinovy ulice</v>
      </c>
      <c r="F85" s="299"/>
      <c r="G85" s="299"/>
      <c r="H85" s="299"/>
      <c r="I85" s="109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109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2" customHeight="1">
      <c r="A87" s="33"/>
      <c r="B87" s="34"/>
      <c r="C87" s="28" t="s">
        <v>20</v>
      </c>
      <c r="D87" s="35"/>
      <c r="E87" s="35"/>
      <c r="F87" s="26" t="str">
        <f>F10</f>
        <v>parc. č. 2436/1 a 2436/59 v k.ú. Sokolov</v>
      </c>
      <c r="G87" s="35"/>
      <c r="H87" s="35"/>
      <c r="I87" s="111" t="s">
        <v>22</v>
      </c>
      <c r="J87" s="65" t="str">
        <f>IF(J10="","",J10)</f>
        <v>25. 7. 2019</v>
      </c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109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24</v>
      </c>
      <c r="D89" s="35"/>
      <c r="E89" s="35"/>
      <c r="F89" s="26" t="str">
        <f>E13</f>
        <v>Město Sokolov</v>
      </c>
      <c r="G89" s="35"/>
      <c r="H89" s="35"/>
      <c r="I89" s="111" t="s">
        <v>30</v>
      </c>
      <c r="J89" s="31" t="str">
        <f>E19</f>
        <v>Ing. Štěpán Mosler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5.2" customHeight="1">
      <c r="A90" s="33"/>
      <c r="B90" s="34"/>
      <c r="C90" s="28" t="s">
        <v>28</v>
      </c>
      <c r="D90" s="35"/>
      <c r="E90" s="35"/>
      <c r="F90" s="26" t="str">
        <f>IF(E16="","",E16)</f>
        <v>Vyplň údaj</v>
      </c>
      <c r="G90" s="35"/>
      <c r="H90" s="35"/>
      <c r="I90" s="111" t="s">
        <v>33</v>
      </c>
      <c r="J90" s="31" t="str">
        <f>E22</f>
        <v>Michal Kubelka</v>
      </c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0.35" customHeight="1">
      <c r="A91" s="33"/>
      <c r="B91" s="34"/>
      <c r="C91" s="35"/>
      <c r="D91" s="35"/>
      <c r="E91" s="35"/>
      <c r="F91" s="35"/>
      <c r="G91" s="35"/>
      <c r="H91" s="35"/>
      <c r="I91" s="109"/>
      <c r="J91" s="35"/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29.25" customHeight="1">
      <c r="A92" s="33"/>
      <c r="B92" s="34"/>
      <c r="C92" s="150" t="s">
        <v>86</v>
      </c>
      <c r="D92" s="151"/>
      <c r="E92" s="151"/>
      <c r="F92" s="151"/>
      <c r="G92" s="151"/>
      <c r="H92" s="151"/>
      <c r="I92" s="152"/>
      <c r="J92" s="153" t="s">
        <v>87</v>
      </c>
      <c r="K92" s="151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109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2.9" customHeight="1">
      <c r="A94" s="33"/>
      <c r="B94" s="34"/>
      <c r="C94" s="154" t="s">
        <v>88</v>
      </c>
      <c r="D94" s="35"/>
      <c r="E94" s="35"/>
      <c r="F94" s="35"/>
      <c r="G94" s="35"/>
      <c r="H94" s="35"/>
      <c r="I94" s="109"/>
      <c r="J94" s="83">
        <f>J127</f>
        <v>0</v>
      </c>
      <c r="K94" s="35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U94" s="16" t="s">
        <v>89</v>
      </c>
    </row>
    <row r="95" spans="1:47" s="9" customFormat="1" ht="24.95" customHeight="1">
      <c r="B95" s="155"/>
      <c r="C95" s="156"/>
      <c r="D95" s="157" t="s">
        <v>90</v>
      </c>
      <c r="E95" s="158"/>
      <c r="F95" s="158"/>
      <c r="G95" s="158"/>
      <c r="H95" s="158"/>
      <c r="I95" s="159"/>
      <c r="J95" s="160">
        <f>J128</f>
        <v>0</v>
      </c>
      <c r="K95" s="156"/>
      <c r="L95" s="161"/>
    </row>
    <row r="96" spans="1:47" s="10" customFormat="1" ht="19.899999999999999" customHeight="1">
      <c r="B96" s="162"/>
      <c r="C96" s="163"/>
      <c r="D96" s="164" t="s">
        <v>91</v>
      </c>
      <c r="E96" s="165"/>
      <c r="F96" s="165"/>
      <c r="G96" s="165"/>
      <c r="H96" s="165"/>
      <c r="I96" s="166"/>
      <c r="J96" s="167">
        <f>J129</f>
        <v>0</v>
      </c>
      <c r="K96" s="163"/>
      <c r="L96" s="168"/>
    </row>
    <row r="97" spans="1:31" s="10" customFormat="1" ht="19.899999999999999" customHeight="1">
      <c r="B97" s="162"/>
      <c r="C97" s="163"/>
      <c r="D97" s="164" t="s">
        <v>92</v>
      </c>
      <c r="E97" s="165"/>
      <c r="F97" s="165"/>
      <c r="G97" s="165"/>
      <c r="H97" s="165"/>
      <c r="I97" s="166"/>
      <c r="J97" s="167">
        <f>J156</f>
        <v>0</v>
      </c>
      <c r="K97" s="163"/>
      <c r="L97" s="168"/>
    </row>
    <row r="98" spans="1:31" s="10" customFormat="1" ht="19.899999999999999" customHeight="1">
      <c r="B98" s="162"/>
      <c r="C98" s="163"/>
      <c r="D98" s="164" t="s">
        <v>93</v>
      </c>
      <c r="E98" s="165"/>
      <c r="F98" s="165"/>
      <c r="G98" s="165"/>
      <c r="H98" s="165"/>
      <c r="I98" s="166"/>
      <c r="J98" s="167">
        <f>J172</f>
        <v>0</v>
      </c>
      <c r="K98" s="163"/>
      <c r="L98" s="168"/>
    </row>
    <row r="99" spans="1:31" s="10" customFormat="1" ht="19.899999999999999" customHeight="1">
      <c r="B99" s="162"/>
      <c r="C99" s="163"/>
      <c r="D99" s="164" t="s">
        <v>94</v>
      </c>
      <c r="E99" s="165"/>
      <c r="F99" s="165"/>
      <c r="G99" s="165"/>
      <c r="H99" s="165"/>
      <c r="I99" s="166"/>
      <c r="J99" s="167">
        <f>J203</f>
        <v>0</v>
      </c>
      <c r="K99" s="163"/>
      <c r="L99" s="168"/>
    </row>
    <row r="100" spans="1:31" s="10" customFormat="1" ht="19.899999999999999" customHeight="1">
      <c r="B100" s="162"/>
      <c r="C100" s="163"/>
      <c r="D100" s="164" t="s">
        <v>95</v>
      </c>
      <c r="E100" s="165"/>
      <c r="F100" s="165"/>
      <c r="G100" s="165"/>
      <c r="H100" s="165"/>
      <c r="I100" s="166"/>
      <c r="J100" s="167">
        <f>J212</f>
        <v>0</v>
      </c>
      <c r="K100" s="163"/>
      <c r="L100" s="168"/>
    </row>
    <row r="101" spans="1:31" s="10" customFormat="1" ht="19.899999999999999" customHeight="1">
      <c r="B101" s="162"/>
      <c r="C101" s="163"/>
      <c r="D101" s="164" t="s">
        <v>96</v>
      </c>
      <c r="E101" s="165"/>
      <c r="F101" s="165"/>
      <c r="G101" s="165"/>
      <c r="H101" s="165"/>
      <c r="I101" s="166"/>
      <c r="J101" s="167">
        <f>J235</f>
        <v>0</v>
      </c>
      <c r="K101" s="163"/>
      <c r="L101" s="168"/>
    </row>
    <row r="102" spans="1:31" s="10" customFormat="1" ht="19.899999999999999" customHeight="1">
      <c r="B102" s="162"/>
      <c r="C102" s="163"/>
      <c r="D102" s="164" t="s">
        <v>97</v>
      </c>
      <c r="E102" s="165"/>
      <c r="F102" s="165"/>
      <c r="G102" s="165"/>
      <c r="H102" s="165"/>
      <c r="I102" s="166"/>
      <c r="J102" s="167">
        <f>J251</f>
        <v>0</v>
      </c>
      <c r="K102" s="163"/>
      <c r="L102" s="168"/>
    </row>
    <row r="103" spans="1:31" s="9" customFormat="1" ht="24.95" customHeight="1">
      <c r="B103" s="155"/>
      <c r="C103" s="156"/>
      <c r="D103" s="157" t="s">
        <v>98</v>
      </c>
      <c r="E103" s="158"/>
      <c r="F103" s="158"/>
      <c r="G103" s="158"/>
      <c r="H103" s="158"/>
      <c r="I103" s="159"/>
      <c r="J103" s="160">
        <f>J254</f>
        <v>0</v>
      </c>
      <c r="K103" s="156"/>
      <c r="L103" s="161"/>
    </row>
    <row r="104" spans="1:31" s="10" customFormat="1" ht="19.899999999999999" customHeight="1">
      <c r="B104" s="162"/>
      <c r="C104" s="163"/>
      <c r="D104" s="164" t="s">
        <v>99</v>
      </c>
      <c r="E104" s="165"/>
      <c r="F104" s="165"/>
      <c r="G104" s="165"/>
      <c r="H104" s="165"/>
      <c r="I104" s="166"/>
      <c r="J104" s="167">
        <f>J255</f>
        <v>0</v>
      </c>
      <c r="K104" s="163"/>
      <c r="L104" s="168"/>
    </row>
    <row r="105" spans="1:31" s="10" customFormat="1" ht="19.899999999999999" customHeight="1">
      <c r="B105" s="162"/>
      <c r="C105" s="163"/>
      <c r="D105" s="164" t="s">
        <v>100</v>
      </c>
      <c r="E105" s="165"/>
      <c r="F105" s="165"/>
      <c r="G105" s="165"/>
      <c r="H105" s="165"/>
      <c r="I105" s="166"/>
      <c r="J105" s="167">
        <f>J258</f>
        <v>0</v>
      </c>
      <c r="K105" s="163"/>
      <c r="L105" s="168"/>
    </row>
    <row r="106" spans="1:31" s="9" customFormat="1" ht="24.95" customHeight="1">
      <c r="B106" s="155"/>
      <c r="C106" s="156"/>
      <c r="D106" s="157" t="s">
        <v>101</v>
      </c>
      <c r="E106" s="158"/>
      <c r="F106" s="158"/>
      <c r="G106" s="158"/>
      <c r="H106" s="158"/>
      <c r="I106" s="159"/>
      <c r="J106" s="160">
        <f>J263</f>
        <v>0</v>
      </c>
      <c r="K106" s="156"/>
      <c r="L106" s="161"/>
    </row>
    <row r="107" spans="1:31" s="10" customFormat="1" ht="19.899999999999999" customHeight="1">
      <c r="B107" s="162"/>
      <c r="C107" s="163"/>
      <c r="D107" s="164" t="s">
        <v>102</v>
      </c>
      <c r="E107" s="165"/>
      <c r="F107" s="165"/>
      <c r="G107" s="165"/>
      <c r="H107" s="165"/>
      <c r="I107" s="166"/>
      <c r="J107" s="167">
        <f>J264</f>
        <v>0</v>
      </c>
      <c r="K107" s="163"/>
      <c r="L107" s="168"/>
    </row>
    <row r="108" spans="1:31" s="10" customFormat="1" ht="19.899999999999999" customHeight="1">
      <c r="B108" s="162"/>
      <c r="C108" s="163"/>
      <c r="D108" s="164" t="s">
        <v>103</v>
      </c>
      <c r="E108" s="165"/>
      <c r="F108" s="165"/>
      <c r="G108" s="165"/>
      <c r="H108" s="165"/>
      <c r="I108" s="166"/>
      <c r="J108" s="167">
        <f>J269</f>
        <v>0</v>
      </c>
      <c r="K108" s="163"/>
      <c r="L108" s="168"/>
    </row>
    <row r="109" spans="1:31" s="10" customFormat="1" ht="19.899999999999999" customHeight="1">
      <c r="B109" s="162"/>
      <c r="C109" s="163"/>
      <c r="D109" s="164" t="s">
        <v>104</v>
      </c>
      <c r="E109" s="165"/>
      <c r="F109" s="165"/>
      <c r="G109" s="165"/>
      <c r="H109" s="165"/>
      <c r="I109" s="166"/>
      <c r="J109" s="167">
        <f>J274</f>
        <v>0</v>
      </c>
      <c r="K109" s="163"/>
      <c r="L109" s="168"/>
    </row>
    <row r="110" spans="1:31" s="2" customFormat="1" ht="21.75" customHeight="1">
      <c r="A110" s="33"/>
      <c r="B110" s="34"/>
      <c r="C110" s="35"/>
      <c r="D110" s="35"/>
      <c r="E110" s="35"/>
      <c r="F110" s="35"/>
      <c r="G110" s="35"/>
      <c r="H110" s="35"/>
      <c r="I110" s="109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53"/>
      <c r="C111" s="54"/>
      <c r="D111" s="54"/>
      <c r="E111" s="54"/>
      <c r="F111" s="54"/>
      <c r="G111" s="54"/>
      <c r="H111" s="54"/>
      <c r="I111" s="146"/>
      <c r="J111" s="54"/>
      <c r="K111" s="54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63" s="2" customFormat="1" ht="6.95" customHeight="1">
      <c r="A115" s="33"/>
      <c r="B115" s="55"/>
      <c r="C115" s="56"/>
      <c r="D115" s="56"/>
      <c r="E115" s="56"/>
      <c r="F115" s="56"/>
      <c r="G115" s="56"/>
      <c r="H115" s="56"/>
      <c r="I115" s="149"/>
      <c r="J115" s="56"/>
      <c r="K115" s="56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24.95" customHeight="1">
      <c r="A116" s="33"/>
      <c r="B116" s="34"/>
      <c r="C116" s="22" t="s">
        <v>105</v>
      </c>
      <c r="D116" s="35"/>
      <c r="E116" s="35"/>
      <c r="F116" s="35"/>
      <c r="G116" s="35"/>
      <c r="H116" s="35"/>
      <c r="I116" s="109"/>
      <c r="J116" s="35"/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109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16</v>
      </c>
      <c r="D118" s="35"/>
      <c r="E118" s="35"/>
      <c r="F118" s="35"/>
      <c r="G118" s="35"/>
      <c r="H118" s="35"/>
      <c r="I118" s="109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5"/>
      <c r="D119" s="35"/>
      <c r="E119" s="267" t="str">
        <f>E7</f>
        <v>ZŠ Křižíkova - Oplocení z Gagarinovy ulice</v>
      </c>
      <c r="F119" s="299"/>
      <c r="G119" s="299"/>
      <c r="H119" s="299"/>
      <c r="I119" s="109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5"/>
      <c r="D120" s="35"/>
      <c r="E120" s="35"/>
      <c r="F120" s="35"/>
      <c r="G120" s="35"/>
      <c r="H120" s="35"/>
      <c r="I120" s="109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5"/>
      <c r="E121" s="35"/>
      <c r="F121" s="26" t="str">
        <f>F10</f>
        <v>parc. č. 2436/1 a 2436/59 v k.ú. Sokolov</v>
      </c>
      <c r="G121" s="35"/>
      <c r="H121" s="35"/>
      <c r="I121" s="111" t="s">
        <v>22</v>
      </c>
      <c r="J121" s="65" t="str">
        <f>IF(J10="","",J10)</f>
        <v>25. 7. 2019</v>
      </c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5"/>
      <c r="D122" s="35"/>
      <c r="E122" s="35"/>
      <c r="F122" s="35"/>
      <c r="G122" s="35"/>
      <c r="H122" s="35"/>
      <c r="I122" s="109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24</v>
      </c>
      <c r="D123" s="35"/>
      <c r="E123" s="35"/>
      <c r="F123" s="26" t="str">
        <f>E13</f>
        <v>Město Sokolov</v>
      </c>
      <c r="G123" s="35"/>
      <c r="H123" s="35"/>
      <c r="I123" s="111" t="s">
        <v>30</v>
      </c>
      <c r="J123" s="31" t="str">
        <f>E19</f>
        <v>Ing. Štěpán Mosler</v>
      </c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28</v>
      </c>
      <c r="D124" s="35"/>
      <c r="E124" s="35"/>
      <c r="F124" s="26" t="str">
        <f>IF(E16="","",E16)</f>
        <v>Vyplň údaj</v>
      </c>
      <c r="G124" s="35"/>
      <c r="H124" s="35"/>
      <c r="I124" s="111" t="s">
        <v>33</v>
      </c>
      <c r="J124" s="31" t="str">
        <f>E22</f>
        <v>Michal Kubelka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5"/>
      <c r="D125" s="35"/>
      <c r="E125" s="35"/>
      <c r="F125" s="35"/>
      <c r="G125" s="35"/>
      <c r="H125" s="35"/>
      <c r="I125" s="109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69"/>
      <c r="B126" s="170"/>
      <c r="C126" s="171" t="s">
        <v>106</v>
      </c>
      <c r="D126" s="172" t="s">
        <v>61</v>
      </c>
      <c r="E126" s="172" t="s">
        <v>57</v>
      </c>
      <c r="F126" s="172" t="s">
        <v>58</v>
      </c>
      <c r="G126" s="172" t="s">
        <v>107</v>
      </c>
      <c r="H126" s="172" t="s">
        <v>108</v>
      </c>
      <c r="I126" s="173" t="s">
        <v>109</v>
      </c>
      <c r="J126" s="174" t="s">
        <v>87</v>
      </c>
      <c r="K126" s="175" t="s">
        <v>110</v>
      </c>
      <c r="L126" s="176"/>
      <c r="M126" s="74" t="s">
        <v>1</v>
      </c>
      <c r="N126" s="75" t="s">
        <v>40</v>
      </c>
      <c r="O126" s="75" t="s">
        <v>111</v>
      </c>
      <c r="P126" s="75" t="s">
        <v>112</v>
      </c>
      <c r="Q126" s="75" t="s">
        <v>113</v>
      </c>
      <c r="R126" s="75" t="s">
        <v>114</v>
      </c>
      <c r="S126" s="75" t="s">
        <v>115</v>
      </c>
      <c r="T126" s="76" t="s">
        <v>116</v>
      </c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</row>
    <row r="127" spans="1:63" s="2" customFormat="1" ht="22.9" customHeight="1">
      <c r="A127" s="33"/>
      <c r="B127" s="34"/>
      <c r="C127" s="81" t="s">
        <v>117</v>
      </c>
      <c r="D127" s="35"/>
      <c r="E127" s="35"/>
      <c r="F127" s="35"/>
      <c r="G127" s="35"/>
      <c r="H127" s="35"/>
      <c r="I127" s="109"/>
      <c r="J127" s="177">
        <f>BK127</f>
        <v>0</v>
      </c>
      <c r="K127" s="35"/>
      <c r="L127" s="38"/>
      <c r="M127" s="77"/>
      <c r="N127" s="178"/>
      <c r="O127" s="78"/>
      <c r="P127" s="179">
        <f>P128+P254+P263</f>
        <v>0</v>
      </c>
      <c r="Q127" s="78"/>
      <c r="R127" s="179">
        <f>R128+R254+R263</f>
        <v>2.00471339</v>
      </c>
      <c r="S127" s="78"/>
      <c r="T127" s="180">
        <f>T128+T254+T263</f>
        <v>3.6238224999999993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6" t="s">
        <v>75</v>
      </c>
      <c r="AU127" s="16" t="s">
        <v>89</v>
      </c>
      <c r="BK127" s="181">
        <f>BK128+BK254+BK263</f>
        <v>0</v>
      </c>
    </row>
    <row r="128" spans="1:63" s="12" customFormat="1" ht="25.9" customHeight="1">
      <c r="B128" s="182"/>
      <c r="C128" s="183"/>
      <c r="D128" s="184" t="s">
        <v>75</v>
      </c>
      <c r="E128" s="185" t="s">
        <v>118</v>
      </c>
      <c r="F128" s="185" t="s">
        <v>119</v>
      </c>
      <c r="G128" s="183"/>
      <c r="H128" s="183"/>
      <c r="I128" s="186"/>
      <c r="J128" s="187">
        <f>BK128</f>
        <v>0</v>
      </c>
      <c r="K128" s="183"/>
      <c r="L128" s="188"/>
      <c r="M128" s="189"/>
      <c r="N128" s="190"/>
      <c r="O128" s="190"/>
      <c r="P128" s="191">
        <f>P129+P156+P172+P203+P212+P235+P251</f>
        <v>0</v>
      </c>
      <c r="Q128" s="190"/>
      <c r="R128" s="191">
        <f>R129+R156+R172+R203+R212+R235+R251</f>
        <v>1.9824233900000001</v>
      </c>
      <c r="S128" s="190"/>
      <c r="T128" s="192">
        <f>T129+T156+T172+T203+T212+T235+T251</f>
        <v>3.6238224999999993</v>
      </c>
      <c r="AR128" s="193" t="s">
        <v>81</v>
      </c>
      <c r="AT128" s="194" t="s">
        <v>75</v>
      </c>
      <c r="AU128" s="194" t="s">
        <v>76</v>
      </c>
      <c r="AY128" s="193" t="s">
        <v>120</v>
      </c>
      <c r="BK128" s="195">
        <f>BK129+BK156+BK172+BK203+BK212+BK235+BK251</f>
        <v>0</v>
      </c>
    </row>
    <row r="129" spans="1:65" s="12" customFormat="1" ht="22.9" customHeight="1">
      <c r="B129" s="182"/>
      <c r="C129" s="183"/>
      <c r="D129" s="184" t="s">
        <v>75</v>
      </c>
      <c r="E129" s="196" t="s">
        <v>81</v>
      </c>
      <c r="F129" s="196" t="s">
        <v>121</v>
      </c>
      <c r="G129" s="183"/>
      <c r="H129" s="183"/>
      <c r="I129" s="186"/>
      <c r="J129" s="197">
        <f>BK129</f>
        <v>0</v>
      </c>
      <c r="K129" s="183"/>
      <c r="L129" s="188"/>
      <c r="M129" s="189"/>
      <c r="N129" s="190"/>
      <c r="O129" s="190"/>
      <c r="P129" s="191">
        <f>SUM(P130:P155)</f>
        <v>0</v>
      </c>
      <c r="Q129" s="190"/>
      <c r="R129" s="191">
        <f>SUM(R130:R155)</f>
        <v>0</v>
      </c>
      <c r="S129" s="190"/>
      <c r="T129" s="192">
        <f>SUM(T130:T155)</f>
        <v>1.7331599999999998</v>
      </c>
      <c r="AR129" s="193" t="s">
        <v>81</v>
      </c>
      <c r="AT129" s="194" t="s">
        <v>75</v>
      </c>
      <c r="AU129" s="194" t="s">
        <v>81</v>
      </c>
      <c r="AY129" s="193" t="s">
        <v>120</v>
      </c>
      <c r="BK129" s="195">
        <f>SUM(BK130:BK155)</f>
        <v>0</v>
      </c>
    </row>
    <row r="130" spans="1:65" s="2" customFormat="1" ht="24" customHeight="1">
      <c r="A130" s="33"/>
      <c r="B130" s="34"/>
      <c r="C130" s="198" t="s">
        <v>81</v>
      </c>
      <c r="D130" s="198" t="s">
        <v>122</v>
      </c>
      <c r="E130" s="199" t="s">
        <v>123</v>
      </c>
      <c r="F130" s="200" t="s">
        <v>124</v>
      </c>
      <c r="G130" s="201" t="s">
        <v>125</v>
      </c>
      <c r="H130" s="202">
        <v>2.86</v>
      </c>
      <c r="I130" s="203"/>
      <c r="J130" s="204">
        <f>ROUND(I130*H130,2)</f>
        <v>0</v>
      </c>
      <c r="K130" s="205"/>
      <c r="L130" s="38"/>
      <c r="M130" s="206" t="s">
        <v>1</v>
      </c>
      <c r="N130" s="207" t="s">
        <v>41</v>
      </c>
      <c r="O130" s="70"/>
      <c r="P130" s="208">
        <f>O130*H130</f>
        <v>0</v>
      </c>
      <c r="Q130" s="208">
        <v>0</v>
      </c>
      <c r="R130" s="208">
        <f>Q130*H130</f>
        <v>0</v>
      </c>
      <c r="S130" s="208">
        <v>0.28999999999999998</v>
      </c>
      <c r="T130" s="209">
        <f>S130*H130</f>
        <v>0.82939999999999992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210" t="s">
        <v>126</v>
      </c>
      <c r="AT130" s="210" t="s">
        <v>122</v>
      </c>
      <c r="AU130" s="210" t="s">
        <v>83</v>
      </c>
      <c r="AY130" s="16" t="s">
        <v>120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6" t="s">
        <v>81</v>
      </c>
      <c r="BK130" s="211">
        <f>ROUND(I130*H130,2)</f>
        <v>0</v>
      </c>
      <c r="BL130" s="16" t="s">
        <v>126</v>
      </c>
      <c r="BM130" s="210" t="s">
        <v>127</v>
      </c>
    </row>
    <row r="131" spans="1:65" s="2" customFormat="1" ht="39">
      <c r="A131" s="33"/>
      <c r="B131" s="34"/>
      <c r="C131" s="35"/>
      <c r="D131" s="212" t="s">
        <v>128</v>
      </c>
      <c r="E131" s="35"/>
      <c r="F131" s="213" t="s">
        <v>129</v>
      </c>
      <c r="G131" s="35"/>
      <c r="H131" s="35"/>
      <c r="I131" s="109"/>
      <c r="J131" s="35"/>
      <c r="K131" s="35"/>
      <c r="L131" s="38"/>
      <c r="M131" s="214"/>
      <c r="N131" s="215"/>
      <c r="O131" s="70"/>
      <c r="P131" s="70"/>
      <c r="Q131" s="70"/>
      <c r="R131" s="70"/>
      <c r="S131" s="70"/>
      <c r="T131" s="71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6" t="s">
        <v>128</v>
      </c>
      <c r="AU131" s="16" t="s">
        <v>83</v>
      </c>
    </row>
    <row r="132" spans="1:65" s="2" customFormat="1" ht="16.5" customHeight="1">
      <c r="A132" s="33"/>
      <c r="B132" s="34"/>
      <c r="C132" s="198" t="s">
        <v>83</v>
      </c>
      <c r="D132" s="198" t="s">
        <v>122</v>
      </c>
      <c r="E132" s="199" t="s">
        <v>130</v>
      </c>
      <c r="F132" s="200" t="s">
        <v>131</v>
      </c>
      <c r="G132" s="201" t="s">
        <v>125</v>
      </c>
      <c r="H132" s="202">
        <v>2.86</v>
      </c>
      <c r="I132" s="203"/>
      <c r="J132" s="204">
        <f>ROUND(I132*H132,2)</f>
        <v>0</v>
      </c>
      <c r="K132" s="205"/>
      <c r="L132" s="38"/>
      <c r="M132" s="206" t="s">
        <v>1</v>
      </c>
      <c r="N132" s="207" t="s">
        <v>41</v>
      </c>
      <c r="O132" s="70"/>
      <c r="P132" s="208">
        <f>O132*H132</f>
        <v>0</v>
      </c>
      <c r="Q132" s="208">
        <v>0</v>
      </c>
      <c r="R132" s="208">
        <f>Q132*H132</f>
        <v>0</v>
      </c>
      <c r="S132" s="208">
        <v>0.316</v>
      </c>
      <c r="T132" s="209">
        <f>S132*H132</f>
        <v>0.90376000000000001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210" t="s">
        <v>126</v>
      </c>
      <c r="AT132" s="210" t="s">
        <v>122</v>
      </c>
      <c r="AU132" s="210" t="s">
        <v>83</v>
      </c>
      <c r="AY132" s="16" t="s">
        <v>120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6" t="s">
        <v>81</v>
      </c>
      <c r="BK132" s="211">
        <f>ROUND(I132*H132,2)</f>
        <v>0</v>
      </c>
      <c r="BL132" s="16" t="s">
        <v>126</v>
      </c>
      <c r="BM132" s="210" t="s">
        <v>132</v>
      </c>
    </row>
    <row r="133" spans="1:65" s="2" customFormat="1" ht="29.25">
      <c r="A133" s="33"/>
      <c r="B133" s="34"/>
      <c r="C133" s="35"/>
      <c r="D133" s="212" t="s">
        <v>128</v>
      </c>
      <c r="E133" s="35"/>
      <c r="F133" s="213" t="s">
        <v>133</v>
      </c>
      <c r="G133" s="35"/>
      <c r="H133" s="35"/>
      <c r="I133" s="109"/>
      <c r="J133" s="35"/>
      <c r="K133" s="35"/>
      <c r="L133" s="38"/>
      <c r="M133" s="214"/>
      <c r="N133" s="215"/>
      <c r="O133" s="70"/>
      <c r="P133" s="70"/>
      <c r="Q133" s="70"/>
      <c r="R133" s="70"/>
      <c r="S133" s="70"/>
      <c r="T133" s="71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6" t="s">
        <v>128</v>
      </c>
      <c r="AU133" s="16" t="s">
        <v>83</v>
      </c>
    </row>
    <row r="134" spans="1:65" s="13" customFormat="1" ht="11.25">
      <c r="B134" s="216"/>
      <c r="C134" s="217"/>
      <c r="D134" s="212" t="s">
        <v>134</v>
      </c>
      <c r="E134" s="218" t="s">
        <v>1</v>
      </c>
      <c r="F134" s="219" t="s">
        <v>135</v>
      </c>
      <c r="G134" s="217"/>
      <c r="H134" s="220">
        <v>1.86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134</v>
      </c>
      <c r="AU134" s="226" t="s">
        <v>83</v>
      </c>
      <c r="AV134" s="13" t="s">
        <v>83</v>
      </c>
      <c r="AW134" s="13" t="s">
        <v>32</v>
      </c>
      <c r="AX134" s="13" t="s">
        <v>76</v>
      </c>
      <c r="AY134" s="226" t="s">
        <v>120</v>
      </c>
    </row>
    <row r="135" spans="1:65" s="13" customFormat="1" ht="11.25">
      <c r="B135" s="216"/>
      <c r="C135" s="217"/>
      <c r="D135" s="212" t="s">
        <v>134</v>
      </c>
      <c r="E135" s="218" t="s">
        <v>1</v>
      </c>
      <c r="F135" s="219" t="s">
        <v>136</v>
      </c>
      <c r="G135" s="217"/>
      <c r="H135" s="220">
        <v>1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134</v>
      </c>
      <c r="AU135" s="226" t="s">
        <v>83</v>
      </c>
      <c r="AV135" s="13" t="s">
        <v>83</v>
      </c>
      <c r="AW135" s="13" t="s">
        <v>32</v>
      </c>
      <c r="AX135" s="13" t="s">
        <v>76</v>
      </c>
      <c r="AY135" s="226" t="s">
        <v>120</v>
      </c>
    </row>
    <row r="136" spans="1:65" s="14" customFormat="1" ht="11.25">
      <c r="B136" s="227"/>
      <c r="C136" s="228"/>
      <c r="D136" s="212" t="s">
        <v>134</v>
      </c>
      <c r="E136" s="229" t="s">
        <v>1</v>
      </c>
      <c r="F136" s="230" t="s">
        <v>137</v>
      </c>
      <c r="G136" s="228"/>
      <c r="H136" s="231">
        <v>2.8600000000000003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134</v>
      </c>
      <c r="AU136" s="237" t="s">
        <v>83</v>
      </c>
      <c r="AV136" s="14" t="s">
        <v>126</v>
      </c>
      <c r="AW136" s="14" t="s">
        <v>32</v>
      </c>
      <c r="AX136" s="14" t="s">
        <v>81</v>
      </c>
      <c r="AY136" s="237" t="s">
        <v>120</v>
      </c>
    </row>
    <row r="137" spans="1:65" s="2" customFormat="1" ht="24" customHeight="1">
      <c r="A137" s="33"/>
      <c r="B137" s="34"/>
      <c r="C137" s="198" t="s">
        <v>138</v>
      </c>
      <c r="D137" s="198" t="s">
        <v>122</v>
      </c>
      <c r="E137" s="199" t="s">
        <v>139</v>
      </c>
      <c r="F137" s="200" t="s">
        <v>140</v>
      </c>
      <c r="G137" s="201" t="s">
        <v>141</v>
      </c>
      <c r="H137" s="202">
        <v>0.48</v>
      </c>
      <c r="I137" s="203"/>
      <c r="J137" s="204">
        <f>ROUND(I137*H137,2)</f>
        <v>0</v>
      </c>
      <c r="K137" s="205"/>
      <c r="L137" s="38"/>
      <c r="M137" s="206" t="s">
        <v>1</v>
      </c>
      <c r="N137" s="207" t="s">
        <v>41</v>
      </c>
      <c r="O137" s="70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210" t="s">
        <v>126</v>
      </c>
      <c r="AT137" s="210" t="s">
        <v>122</v>
      </c>
      <c r="AU137" s="210" t="s">
        <v>83</v>
      </c>
      <c r="AY137" s="16" t="s">
        <v>120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6" t="s">
        <v>81</v>
      </c>
      <c r="BK137" s="211">
        <f>ROUND(I137*H137,2)</f>
        <v>0</v>
      </c>
      <c r="BL137" s="16" t="s">
        <v>126</v>
      </c>
      <c r="BM137" s="210" t="s">
        <v>142</v>
      </c>
    </row>
    <row r="138" spans="1:65" s="2" customFormat="1" ht="29.25">
      <c r="A138" s="33"/>
      <c r="B138" s="34"/>
      <c r="C138" s="35"/>
      <c r="D138" s="212" t="s">
        <v>128</v>
      </c>
      <c r="E138" s="35"/>
      <c r="F138" s="213" t="s">
        <v>143</v>
      </c>
      <c r="G138" s="35"/>
      <c r="H138" s="35"/>
      <c r="I138" s="109"/>
      <c r="J138" s="35"/>
      <c r="K138" s="35"/>
      <c r="L138" s="38"/>
      <c r="M138" s="214"/>
      <c r="N138" s="215"/>
      <c r="O138" s="70"/>
      <c r="P138" s="70"/>
      <c r="Q138" s="70"/>
      <c r="R138" s="70"/>
      <c r="S138" s="70"/>
      <c r="T138" s="71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T138" s="16" t="s">
        <v>128</v>
      </c>
      <c r="AU138" s="16" t="s">
        <v>83</v>
      </c>
    </row>
    <row r="139" spans="1:65" s="13" customFormat="1" ht="11.25">
      <c r="B139" s="216"/>
      <c r="C139" s="217"/>
      <c r="D139" s="212" t="s">
        <v>134</v>
      </c>
      <c r="E139" s="218" t="s">
        <v>1</v>
      </c>
      <c r="F139" s="219" t="s">
        <v>144</v>
      </c>
      <c r="G139" s="217"/>
      <c r="H139" s="220">
        <v>0.36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134</v>
      </c>
      <c r="AU139" s="226" t="s">
        <v>83</v>
      </c>
      <c r="AV139" s="13" t="s">
        <v>83</v>
      </c>
      <c r="AW139" s="13" t="s">
        <v>32</v>
      </c>
      <c r="AX139" s="13" t="s">
        <v>76</v>
      </c>
      <c r="AY139" s="226" t="s">
        <v>120</v>
      </c>
    </row>
    <row r="140" spans="1:65" s="13" customFormat="1" ht="11.25">
      <c r="B140" s="216"/>
      <c r="C140" s="217"/>
      <c r="D140" s="212" t="s">
        <v>134</v>
      </c>
      <c r="E140" s="218" t="s">
        <v>1</v>
      </c>
      <c r="F140" s="219" t="s">
        <v>145</v>
      </c>
      <c r="G140" s="217"/>
      <c r="H140" s="220">
        <v>0.12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134</v>
      </c>
      <c r="AU140" s="226" t="s">
        <v>83</v>
      </c>
      <c r="AV140" s="13" t="s">
        <v>83</v>
      </c>
      <c r="AW140" s="13" t="s">
        <v>32</v>
      </c>
      <c r="AX140" s="13" t="s">
        <v>76</v>
      </c>
      <c r="AY140" s="226" t="s">
        <v>120</v>
      </c>
    </row>
    <row r="141" spans="1:65" s="14" customFormat="1" ht="11.25">
      <c r="B141" s="227"/>
      <c r="C141" s="228"/>
      <c r="D141" s="212" t="s">
        <v>134</v>
      </c>
      <c r="E141" s="229" t="s">
        <v>1</v>
      </c>
      <c r="F141" s="230" t="s">
        <v>137</v>
      </c>
      <c r="G141" s="228"/>
      <c r="H141" s="231">
        <v>0.48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134</v>
      </c>
      <c r="AU141" s="237" t="s">
        <v>83</v>
      </c>
      <c r="AV141" s="14" t="s">
        <v>126</v>
      </c>
      <c r="AW141" s="14" t="s">
        <v>32</v>
      </c>
      <c r="AX141" s="14" t="s">
        <v>81</v>
      </c>
      <c r="AY141" s="237" t="s">
        <v>120</v>
      </c>
    </row>
    <row r="142" spans="1:65" s="2" customFormat="1" ht="16.5" customHeight="1">
      <c r="A142" s="33"/>
      <c r="B142" s="34"/>
      <c r="C142" s="198" t="s">
        <v>126</v>
      </c>
      <c r="D142" s="198" t="s">
        <v>122</v>
      </c>
      <c r="E142" s="199" t="s">
        <v>146</v>
      </c>
      <c r="F142" s="200" t="s">
        <v>147</v>
      </c>
      <c r="G142" s="201" t="s">
        <v>141</v>
      </c>
      <c r="H142" s="202">
        <v>0.48</v>
      </c>
      <c r="I142" s="203"/>
      <c r="J142" s="204">
        <f>ROUND(I142*H142,2)</f>
        <v>0</v>
      </c>
      <c r="K142" s="205"/>
      <c r="L142" s="38"/>
      <c r="M142" s="206" t="s">
        <v>1</v>
      </c>
      <c r="N142" s="207" t="s">
        <v>41</v>
      </c>
      <c r="O142" s="70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210" t="s">
        <v>126</v>
      </c>
      <c r="AT142" s="210" t="s">
        <v>122</v>
      </c>
      <c r="AU142" s="210" t="s">
        <v>83</v>
      </c>
      <c r="AY142" s="16" t="s">
        <v>120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6" t="s">
        <v>81</v>
      </c>
      <c r="BK142" s="211">
        <f>ROUND(I142*H142,2)</f>
        <v>0</v>
      </c>
      <c r="BL142" s="16" t="s">
        <v>126</v>
      </c>
      <c r="BM142" s="210" t="s">
        <v>148</v>
      </c>
    </row>
    <row r="143" spans="1:65" s="2" customFormat="1" ht="19.5">
      <c r="A143" s="33"/>
      <c r="B143" s="34"/>
      <c r="C143" s="35"/>
      <c r="D143" s="212" t="s">
        <v>128</v>
      </c>
      <c r="E143" s="35"/>
      <c r="F143" s="213" t="s">
        <v>149</v>
      </c>
      <c r="G143" s="35"/>
      <c r="H143" s="35"/>
      <c r="I143" s="109"/>
      <c r="J143" s="35"/>
      <c r="K143" s="35"/>
      <c r="L143" s="38"/>
      <c r="M143" s="214"/>
      <c r="N143" s="215"/>
      <c r="O143" s="70"/>
      <c r="P143" s="70"/>
      <c r="Q143" s="70"/>
      <c r="R143" s="70"/>
      <c r="S143" s="70"/>
      <c r="T143" s="71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6" t="s">
        <v>128</v>
      </c>
      <c r="AU143" s="16" t="s">
        <v>83</v>
      </c>
    </row>
    <row r="144" spans="1:65" s="2" customFormat="1" ht="24" customHeight="1">
      <c r="A144" s="33"/>
      <c r="B144" s="34"/>
      <c r="C144" s="198" t="s">
        <v>150</v>
      </c>
      <c r="D144" s="198" t="s">
        <v>122</v>
      </c>
      <c r="E144" s="199" t="s">
        <v>151</v>
      </c>
      <c r="F144" s="200" t="s">
        <v>152</v>
      </c>
      <c r="G144" s="201" t="s">
        <v>141</v>
      </c>
      <c r="H144" s="202">
        <v>0.48</v>
      </c>
      <c r="I144" s="203"/>
      <c r="J144" s="204">
        <f>ROUND(I144*H144,2)</f>
        <v>0</v>
      </c>
      <c r="K144" s="205"/>
      <c r="L144" s="38"/>
      <c r="M144" s="206" t="s">
        <v>1</v>
      </c>
      <c r="N144" s="207" t="s">
        <v>41</v>
      </c>
      <c r="O144" s="70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210" t="s">
        <v>126</v>
      </c>
      <c r="AT144" s="210" t="s">
        <v>122</v>
      </c>
      <c r="AU144" s="210" t="s">
        <v>83</v>
      </c>
      <c r="AY144" s="16" t="s">
        <v>120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6" t="s">
        <v>81</v>
      </c>
      <c r="BK144" s="211">
        <f>ROUND(I144*H144,2)</f>
        <v>0</v>
      </c>
      <c r="BL144" s="16" t="s">
        <v>126</v>
      </c>
      <c r="BM144" s="210" t="s">
        <v>153</v>
      </c>
    </row>
    <row r="145" spans="1:65" s="2" customFormat="1" ht="39">
      <c r="A145" s="33"/>
      <c r="B145" s="34"/>
      <c r="C145" s="35"/>
      <c r="D145" s="212" t="s">
        <v>128</v>
      </c>
      <c r="E145" s="35"/>
      <c r="F145" s="213" t="s">
        <v>154</v>
      </c>
      <c r="G145" s="35"/>
      <c r="H145" s="35"/>
      <c r="I145" s="109"/>
      <c r="J145" s="35"/>
      <c r="K145" s="35"/>
      <c r="L145" s="38"/>
      <c r="M145" s="214"/>
      <c r="N145" s="215"/>
      <c r="O145" s="70"/>
      <c r="P145" s="70"/>
      <c r="Q145" s="70"/>
      <c r="R145" s="70"/>
      <c r="S145" s="70"/>
      <c r="T145" s="71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6" t="s">
        <v>128</v>
      </c>
      <c r="AU145" s="16" t="s">
        <v>83</v>
      </c>
    </row>
    <row r="146" spans="1:65" s="2" customFormat="1" ht="24" customHeight="1">
      <c r="A146" s="33"/>
      <c r="B146" s="34"/>
      <c r="C146" s="198" t="s">
        <v>155</v>
      </c>
      <c r="D146" s="198" t="s">
        <v>122</v>
      </c>
      <c r="E146" s="199" t="s">
        <v>156</v>
      </c>
      <c r="F146" s="200" t="s">
        <v>157</v>
      </c>
      <c r="G146" s="201" t="s">
        <v>141</v>
      </c>
      <c r="H146" s="202">
        <v>4.8</v>
      </c>
      <c r="I146" s="203"/>
      <c r="J146" s="204">
        <f>ROUND(I146*H146,2)</f>
        <v>0</v>
      </c>
      <c r="K146" s="205"/>
      <c r="L146" s="38"/>
      <c r="M146" s="206" t="s">
        <v>1</v>
      </c>
      <c r="N146" s="207" t="s">
        <v>41</v>
      </c>
      <c r="O146" s="70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210" t="s">
        <v>126</v>
      </c>
      <c r="AT146" s="210" t="s">
        <v>122</v>
      </c>
      <c r="AU146" s="210" t="s">
        <v>83</v>
      </c>
      <c r="AY146" s="16" t="s">
        <v>120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6" t="s">
        <v>81</v>
      </c>
      <c r="BK146" s="211">
        <f>ROUND(I146*H146,2)</f>
        <v>0</v>
      </c>
      <c r="BL146" s="16" t="s">
        <v>126</v>
      </c>
      <c r="BM146" s="210" t="s">
        <v>158</v>
      </c>
    </row>
    <row r="147" spans="1:65" s="2" customFormat="1" ht="39">
      <c r="A147" s="33"/>
      <c r="B147" s="34"/>
      <c r="C147" s="35"/>
      <c r="D147" s="212" t="s">
        <v>128</v>
      </c>
      <c r="E147" s="35"/>
      <c r="F147" s="213" t="s">
        <v>159</v>
      </c>
      <c r="G147" s="35"/>
      <c r="H147" s="35"/>
      <c r="I147" s="109"/>
      <c r="J147" s="35"/>
      <c r="K147" s="35"/>
      <c r="L147" s="38"/>
      <c r="M147" s="214"/>
      <c r="N147" s="215"/>
      <c r="O147" s="70"/>
      <c r="P147" s="70"/>
      <c r="Q147" s="70"/>
      <c r="R147" s="70"/>
      <c r="S147" s="70"/>
      <c r="T147" s="71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6" t="s">
        <v>128</v>
      </c>
      <c r="AU147" s="16" t="s">
        <v>83</v>
      </c>
    </row>
    <row r="148" spans="1:65" s="13" customFormat="1" ht="11.25">
      <c r="B148" s="216"/>
      <c r="C148" s="217"/>
      <c r="D148" s="212" t="s">
        <v>134</v>
      </c>
      <c r="E148" s="218" t="s">
        <v>1</v>
      </c>
      <c r="F148" s="219" t="s">
        <v>160</v>
      </c>
      <c r="G148" s="217"/>
      <c r="H148" s="220">
        <v>4.8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134</v>
      </c>
      <c r="AU148" s="226" t="s">
        <v>83</v>
      </c>
      <c r="AV148" s="13" t="s">
        <v>83</v>
      </c>
      <c r="AW148" s="13" t="s">
        <v>32</v>
      </c>
      <c r="AX148" s="13" t="s">
        <v>81</v>
      </c>
      <c r="AY148" s="226" t="s">
        <v>120</v>
      </c>
    </row>
    <row r="149" spans="1:65" s="2" customFormat="1" ht="16.5" customHeight="1">
      <c r="A149" s="33"/>
      <c r="B149" s="34"/>
      <c r="C149" s="198" t="s">
        <v>161</v>
      </c>
      <c r="D149" s="198" t="s">
        <v>122</v>
      </c>
      <c r="E149" s="199" t="s">
        <v>162</v>
      </c>
      <c r="F149" s="200" t="s">
        <v>163</v>
      </c>
      <c r="G149" s="201" t="s">
        <v>141</v>
      </c>
      <c r="H149" s="202">
        <v>4.4880000000000004</v>
      </c>
      <c r="I149" s="203"/>
      <c r="J149" s="204">
        <f>ROUND(I149*H149,2)</f>
        <v>0</v>
      </c>
      <c r="K149" s="205"/>
      <c r="L149" s="38"/>
      <c r="M149" s="206" t="s">
        <v>1</v>
      </c>
      <c r="N149" s="207" t="s">
        <v>41</v>
      </c>
      <c r="O149" s="70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210" t="s">
        <v>126</v>
      </c>
      <c r="AT149" s="210" t="s">
        <v>122</v>
      </c>
      <c r="AU149" s="210" t="s">
        <v>83</v>
      </c>
      <c r="AY149" s="16" t="s">
        <v>120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6" t="s">
        <v>81</v>
      </c>
      <c r="BK149" s="211">
        <f>ROUND(I149*H149,2)</f>
        <v>0</v>
      </c>
      <c r="BL149" s="16" t="s">
        <v>126</v>
      </c>
      <c r="BM149" s="210" t="s">
        <v>164</v>
      </c>
    </row>
    <row r="150" spans="1:65" s="2" customFormat="1" ht="11.25">
      <c r="A150" s="33"/>
      <c r="B150" s="34"/>
      <c r="C150" s="35"/>
      <c r="D150" s="212" t="s">
        <v>128</v>
      </c>
      <c r="E150" s="35"/>
      <c r="F150" s="213" t="s">
        <v>165</v>
      </c>
      <c r="G150" s="35"/>
      <c r="H150" s="35"/>
      <c r="I150" s="109"/>
      <c r="J150" s="35"/>
      <c r="K150" s="35"/>
      <c r="L150" s="38"/>
      <c r="M150" s="214"/>
      <c r="N150" s="215"/>
      <c r="O150" s="70"/>
      <c r="P150" s="70"/>
      <c r="Q150" s="70"/>
      <c r="R150" s="70"/>
      <c r="S150" s="70"/>
      <c r="T150" s="71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T150" s="16" t="s">
        <v>128</v>
      </c>
      <c r="AU150" s="16" t="s">
        <v>83</v>
      </c>
    </row>
    <row r="151" spans="1:65" s="2" customFormat="1" ht="24" customHeight="1">
      <c r="A151" s="33"/>
      <c r="B151" s="34"/>
      <c r="C151" s="198" t="s">
        <v>166</v>
      </c>
      <c r="D151" s="198" t="s">
        <v>122</v>
      </c>
      <c r="E151" s="199" t="s">
        <v>167</v>
      </c>
      <c r="F151" s="200" t="s">
        <v>168</v>
      </c>
      <c r="G151" s="201" t="s">
        <v>169</v>
      </c>
      <c r="H151" s="202">
        <v>0.86399999999999999</v>
      </c>
      <c r="I151" s="203"/>
      <c r="J151" s="204">
        <f>ROUND(I151*H151,2)</f>
        <v>0</v>
      </c>
      <c r="K151" s="205"/>
      <c r="L151" s="38"/>
      <c r="M151" s="206" t="s">
        <v>1</v>
      </c>
      <c r="N151" s="207" t="s">
        <v>41</v>
      </c>
      <c r="O151" s="70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210" t="s">
        <v>126</v>
      </c>
      <c r="AT151" s="210" t="s">
        <v>122</v>
      </c>
      <c r="AU151" s="210" t="s">
        <v>83</v>
      </c>
      <c r="AY151" s="16" t="s">
        <v>120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6" t="s">
        <v>81</v>
      </c>
      <c r="BK151" s="211">
        <f>ROUND(I151*H151,2)</f>
        <v>0</v>
      </c>
      <c r="BL151" s="16" t="s">
        <v>126</v>
      </c>
      <c r="BM151" s="210" t="s">
        <v>170</v>
      </c>
    </row>
    <row r="152" spans="1:65" s="2" customFormat="1" ht="29.25">
      <c r="A152" s="33"/>
      <c r="B152" s="34"/>
      <c r="C152" s="35"/>
      <c r="D152" s="212" t="s">
        <v>128</v>
      </c>
      <c r="E152" s="35"/>
      <c r="F152" s="213" t="s">
        <v>171</v>
      </c>
      <c r="G152" s="35"/>
      <c r="H152" s="35"/>
      <c r="I152" s="109"/>
      <c r="J152" s="35"/>
      <c r="K152" s="35"/>
      <c r="L152" s="38"/>
      <c r="M152" s="214"/>
      <c r="N152" s="215"/>
      <c r="O152" s="70"/>
      <c r="P152" s="70"/>
      <c r="Q152" s="70"/>
      <c r="R152" s="70"/>
      <c r="S152" s="70"/>
      <c r="T152" s="71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T152" s="16" t="s">
        <v>128</v>
      </c>
      <c r="AU152" s="16" t="s">
        <v>83</v>
      </c>
    </row>
    <row r="153" spans="1:65" s="13" customFormat="1" ht="11.25">
      <c r="B153" s="216"/>
      <c r="C153" s="217"/>
      <c r="D153" s="212" t="s">
        <v>134</v>
      </c>
      <c r="E153" s="218" t="s">
        <v>1</v>
      </c>
      <c r="F153" s="219" t="s">
        <v>172</v>
      </c>
      <c r="G153" s="217"/>
      <c r="H153" s="220">
        <v>0.86399999999999999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134</v>
      </c>
      <c r="AU153" s="226" t="s">
        <v>83</v>
      </c>
      <c r="AV153" s="13" t="s">
        <v>83</v>
      </c>
      <c r="AW153" s="13" t="s">
        <v>32</v>
      </c>
      <c r="AX153" s="13" t="s">
        <v>81</v>
      </c>
      <c r="AY153" s="226" t="s">
        <v>120</v>
      </c>
    </row>
    <row r="154" spans="1:65" s="2" customFormat="1" ht="24" customHeight="1">
      <c r="A154" s="33"/>
      <c r="B154" s="34"/>
      <c r="C154" s="198" t="s">
        <v>173</v>
      </c>
      <c r="D154" s="198" t="s">
        <v>122</v>
      </c>
      <c r="E154" s="199" t="s">
        <v>174</v>
      </c>
      <c r="F154" s="200" t="s">
        <v>175</v>
      </c>
      <c r="G154" s="201" t="s">
        <v>176</v>
      </c>
      <c r="H154" s="202">
        <v>1</v>
      </c>
      <c r="I154" s="203"/>
      <c r="J154" s="204">
        <f>ROUND(I154*H154,2)</f>
        <v>0</v>
      </c>
      <c r="K154" s="205"/>
      <c r="L154" s="38"/>
      <c r="M154" s="206" t="s">
        <v>1</v>
      </c>
      <c r="N154" s="207" t="s">
        <v>41</v>
      </c>
      <c r="O154" s="70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210" t="s">
        <v>126</v>
      </c>
      <c r="AT154" s="210" t="s">
        <v>122</v>
      </c>
      <c r="AU154" s="210" t="s">
        <v>83</v>
      </c>
      <c r="AY154" s="16" t="s">
        <v>120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6" t="s">
        <v>81</v>
      </c>
      <c r="BK154" s="211">
        <f>ROUND(I154*H154,2)</f>
        <v>0</v>
      </c>
      <c r="BL154" s="16" t="s">
        <v>126</v>
      </c>
      <c r="BM154" s="210" t="s">
        <v>177</v>
      </c>
    </row>
    <row r="155" spans="1:65" s="2" customFormat="1" ht="19.5">
      <c r="A155" s="33"/>
      <c r="B155" s="34"/>
      <c r="C155" s="35"/>
      <c r="D155" s="212" t="s">
        <v>128</v>
      </c>
      <c r="E155" s="35"/>
      <c r="F155" s="213" t="s">
        <v>175</v>
      </c>
      <c r="G155" s="35"/>
      <c r="H155" s="35"/>
      <c r="I155" s="109"/>
      <c r="J155" s="35"/>
      <c r="K155" s="35"/>
      <c r="L155" s="38"/>
      <c r="M155" s="214"/>
      <c r="N155" s="215"/>
      <c r="O155" s="70"/>
      <c r="P155" s="70"/>
      <c r="Q155" s="70"/>
      <c r="R155" s="70"/>
      <c r="S155" s="70"/>
      <c r="T155" s="71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6" t="s">
        <v>128</v>
      </c>
      <c r="AU155" s="16" t="s">
        <v>83</v>
      </c>
    </row>
    <row r="156" spans="1:65" s="12" customFormat="1" ht="22.9" customHeight="1">
      <c r="B156" s="182"/>
      <c r="C156" s="183"/>
      <c r="D156" s="184" t="s">
        <v>75</v>
      </c>
      <c r="E156" s="196" t="s">
        <v>83</v>
      </c>
      <c r="F156" s="196" t="s">
        <v>178</v>
      </c>
      <c r="G156" s="183"/>
      <c r="H156" s="183"/>
      <c r="I156" s="186"/>
      <c r="J156" s="197">
        <f>BK156</f>
        <v>0</v>
      </c>
      <c r="K156" s="183"/>
      <c r="L156" s="188"/>
      <c r="M156" s="189"/>
      <c r="N156" s="190"/>
      <c r="O156" s="190"/>
      <c r="P156" s="191">
        <f>SUM(P157:P171)</f>
        <v>0</v>
      </c>
      <c r="Q156" s="190"/>
      <c r="R156" s="191">
        <f>SUM(R157:R171)</f>
        <v>1.9314341900000001</v>
      </c>
      <c r="S156" s="190"/>
      <c r="T156" s="192">
        <f>SUM(T157:T171)</f>
        <v>0</v>
      </c>
      <c r="AR156" s="193" t="s">
        <v>81</v>
      </c>
      <c r="AT156" s="194" t="s">
        <v>75</v>
      </c>
      <c r="AU156" s="194" t="s">
        <v>81</v>
      </c>
      <c r="AY156" s="193" t="s">
        <v>120</v>
      </c>
      <c r="BK156" s="195">
        <f>SUM(BK157:BK171)</f>
        <v>0</v>
      </c>
    </row>
    <row r="157" spans="1:65" s="2" customFormat="1" ht="16.5" customHeight="1">
      <c r="A157" s="33"/>
      <c r="B157" s="34"/>
      <c r="C157" s="198" t="s">
        <v>179</v>
      </c>
      <c r="D157" s="198" t="s">
        <v>122</v>
      </c>
      <c r="E157" s="199" t="s">
        <v>180</v>
      </c>
      <c r="F157" s="200" t="s">
        <v>181</v>
      </c>
      <c r="G157" s="201" t="s">
        <v>125</v>
      </c>
      <c r="H157" s="202">
        <v>5.44</v>
      </c>
      <c r="I157" s="203"/>
      <c r="J157" s="204">
        <f>ROUND(I157*H157,2)</f>
        <v>0</v>
      </c>
      <c r="K157" s="205"/>
      <c r="L157" s="38"/>
      <c r="M157" s="206" t="s">
        <v>1</v>
      </c>
      <c r="N157" s="207" t="s">
        <v>41</v>
      </c>
      <c r="O157" s="70"/>
      <c r="P157" s="208">
        <f>O157*H157</f>
        <v>0</v>
      </c>
      <c r="Q157" s="208">
        <v>2.64E-3</v>
      </c>
      <c r="R157" s="208">
        <f>Q157*H157</f>
        <v>1.43616E-2</v>
      </c>
      <c r="S157" s="208">
        <v>0</v>
      </c>
      <c r="T157" s="209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210" t="s">
        <v>126</v>
      </c>
      <c r="AT157" s="210" t="s">
        <v>122</v>
      </c>
      <c r="AU157" s="210" t="s">
        <v>83</v>
      </c>
      <c r="AY157" s="16" t="s">
        <v>120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6" t="s">
        <v>81</v>
      </c>
      <c r="BK157" s="211">
        <f>ROUND(I157*H157,2)</f>
        <v>0</v>
      </c>
      <c r="BL157" s="16" t="s">
        <v>126</v>
      </c>
      <c r="BM157" s="210" t="s">
        <v>182</v>
      </c>
    </row>
    <row r="158" spans="1:65" s="2" customFormat="1" ht="11.25">
      <c r="A158" s="33"/>
      <c r="B158" s="34"/>
      <c r="C158" s="35"/>
      <c r="D158" s="212" t="s">
        <v>128</v>
      </c>
      <c r="E158" s="35"/>
      <c r="F158" s="213" t="s">
        <v>183</v>
      </c>
      <c r="G158" s="35"/>
      <c r="H158" s="35"/>
      <c r="I158" s="109"/>
      <c r="J158" s="35"/>
      <c r="K158" s="35"/>
      <c r="L158" s="38"/>
      <c r="M158" s="214"/>
      <c r="N158" s="215"/>
      <c r="O158" s="70"/>
      <c r="P158" s="70"/>
      <c r="Q158" s="70"/>
      <c r="R158" s="70"/>
      <c r="S158" s="70"/>
      <c r="T158" s="71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6" t="s">
        <v>128</v>
      </c>
      <c r="AU158" s="16" t="s">
        <v>83</v>
      </c>
    </row>
    <row r="159" spans="1:65" s="13" customFormat="1" ht="11.25">
      <c r="B159" s="216"/>
      <c r="C159" s="217"/>
      <c r="D159" s="212" t="s">
        <v>134</v>
      </c>
      <c r="E159" s="218" t="s">
        <v>1</v>
      </c>
      <c r="F159" s="219" t="s">
        <v>184</v>
      </c>
      <c r="G159" s="217"/>
      <c r="H159" s="220">
        <v>3.84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134</v>
      </c>
      <c r="AU159" s="226" t="s">
        <v>83</v>
      </c>
      <c r="AV159" s="13" t="s">
        <v>83</v>
      </c>
      <c r="AW159" s="13" t="s">
        <v>32</v>
      </c>
      <c r="AX159" s="13" t="s">
        <v>76</v>
      </c>
      <c r="AY159" s="226" t="s">
        <v>120</v>
      </c>
    </row>
    <row r="160" spans="1:65" s="13" customFormat="1" ht="11.25">
      <c r="B160" s="216"/>
      <c r="C160" s="217"/>
      <c r="D160" s="212" t="s">
        <v>134</v>
      </c>
      <c r="E160" s="218" t="s">
        <v>1</v>
      </c>
      <c r="F160" s="219" t="s">
        <v>185</v>
      </c>
      <c r="G160" s="217"/>
      <c r="H160" s="220">
        <v>1.6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134</v>
      </c>
      <c r="AU160" s="226" t="s">
        <v>83</v>
      </c>
      <c r="AV160" s="13" t="s">
        <v>83</v>
      </c>
      <c r="AW160" s="13" t="s">
        <v>32</v>
      </c>
      <c r="AX160" s="13" t="s">
        <v>76</v>
      </c>
      <c r="AY160" s="226" t="s">
        <v>120</v>
      </c>
    </row>
    <row r="161" spans="1:65" s="14" customFormat="1" ht="11.25">
      <c r="B161" s="227"/>
      <c r="C161" s="228"/>
      <c r="D161" s="212" t="s">
        <v>134</v>
      </c>
      <c r="E161" s="229" t="s">
        <v>1</v>
      </c>
      <c r="F161" s="230" t="s">
        <v>137</v>
      </c>
      <c r="G161" s="228"/>
      <c r="H161" s="231">
        <v>5.4399999999999995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134</v>
      </c>
      <c r="AU161" s="237" t="s">
        <v>83</v>
      </c>
      <c r="AV161" s="14" t="s">
        <v>126</v>
      </c>
      <c r="AW161" s="14" t="s">
        <v>32</v>
      </c>
      <c r="AX161" s="14" t="s">
        <v>81</v>
      </c>
      <c r="AY161" s="237" t="s">
        <v>120</v>
      </c>
    </row>
    <row r="162" spans="1:65" s="2" customFormat="1" ht="16.5" customHeight="1">
      <c r="A162" s="33"/>
      <c r="B162" s="34"/>
      <c r="C162" s="198" t="s">
        <v>186</v>
      </c>
      <c r="D162" s="198" t="s">
        <v>122</v>
      </c>
      <c r="E162" s="199" t="s">
        <v>187</v>
      </c>
      <c r="F162" s="200" t="s">
        <v>188</v>
      </c>
      <c r="G162" s="201" t="s">
        <v>125</v>
      </c>
      <c r="H162" s="202">
        <v>5.44</v>
      </c>
      <c r="I162" s="203"/>
      <c r="J162" s="204">
        <f>ROUND(I162*H162,2)</f>
        <v>0</v>
      </c>
      <c r="K162" s="205"/>
      <c r="L162" s="38"/>
      <c r="M162" s="206" t="s">
        <v>1</v>
      </c>
      <c r="N162" s="207" t="s">
        <v>41</v>
      </c>
      <c r="O162" s="70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210" t="s">
        <v>126</v>
      </c>
      <c r="AT162" s="210" t="s">
        <v>122</v>
      </c>
      <c r="AU162" s="210" t="s">
        <v>83</v>
      </c>
      <c r="AY162" s="16" t="s">
        <v>120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6" t="s">
        <v>81</v>
      </c>
      <c r="BK162" s="211">
        <f>ROUND(I162*H162,2)</f>
        <v>0</v>
      </c>
      <c r="BL162" s="16" t="s">
        <v>126</v>
      </c>
      <c r="BM162" s="210" t="s">
        <v>189</v>
      </c>
    </row>
    <row r="163" spans="1:65" s="2" customFormat="1" ht="11.25">
      <c r="A163" s="33"/>
      <c r="B163" s="34"/>
      <c r="C163" s="35"/>
      <c r="D163" s="212" t="s">
        <v>128</v>
      </c>
      <c r="E163" s="35"/>
      <c r="F163" s="213" t="s">
        <v>190</v>
      </c>
      <c r="G163" s="35"/>
      <c r="H163" s="35"/>
      <c r="I163" s="109"/>
      <c r="J163" s="35"/>
      <c r="K163" s="35"/>
      <c r="L163" s="38"/>
      <c r="M163" s="214"/>
      <c r="N163" s="215"/>
      <c r="O163" s="70"/>
      <c r="P163" s="70"/>
      <c r="Q163" s="70"/>
      <c r="R163" s="70"/>
      <c r="S163" s="70"/>
      <c r="T163" s="71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6" t="s">
        <v>128</v>
      </c>
      <c r="AU163" s="16" t="s">
        <v>83</v>
      </c>
    </row>
    <row r="164" spans="1:65" s="2" customFormat="1" ht="16.5" customHeight="1">
      <c r="A164" s="33"/>
      <c r="B164" s="34"/>
      <c r="C164" s="198" t="s">
        <v>191</v>
      </c>
      <c r="D164" s="198" t="s">
        <v>122</v>
      </c>
      <c r="E164" s="199" t="s">
        <v>192</v>
      </c>
      <c r="F164" s="200" t="s">
        <v>193</v>
      </c>
      <c r="G164" s="201" t="s">
        <v>169</v>
      </c>
      <c r="H164" s="202">
        <v>3.1E-2</v>
      </c>
      <c r="I164" s="203"/>
      <c r="J164" s="204">
        <f>ROUND(I164*H164,2)</f>
        <v>0</v>
      </c>
      <c r="K164" s="205"/>
      <c r="L164" s="38"/>
      <c r="M164" s="206" t="s">
        <v>1</v>
      </c>
      <c r="N164" s="207" t="s">
        <v>41</v>
      </c>
      <c r="O164" s="70"/>
      <c r="P164" s="208">
        <f>O164*H164</f>
        <v>0</v>
      </c>
      <c r="Q164" s="208">
        <v>1.06277</v>
      </c>
      <c r="R164" s="208">
        <f>Q164*H164</f>
        <v>3.2945870000000002E-2</v>
      </c>
      <c r="S164" s="208">
        <v>0</v>
      </c>
      <c r="T164" s="209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210" t="s">
        <v>126</v>
      </c>
      <c r="AT164" s="210" t="s">
        <v>122</v>
      </c>
      <c r="AU164" s="210" t="s">
        <v>83</v>
      </c>
      <c r="AY164" s="16" t="s">
        <v>120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6" t="s">
        <v>81</v>
      </c>
      <c r="BK164" s="211">
        <f>ROUND(I164*H164,2)</f>
        <v>0</v>
      </c>
      <c r="BL164" s="16" t="s">
        <v>126</v>
      </c>
      <c r="BM164" s="210" t="s">
        <v>194</v>
      </c>
    </row>
    <row r="165" spans="1:65" s="2" customFormat="1" ht="11.25">
      <c r="A165" s="33"/>
      <c r="B165" s="34"/>
      <c r="C165" s="35"/>
      <c r="D165" s="212" t="s">
        <v>128</v>
      </c>
      <c r="E165" s="35"/>
      <c r="F165" s="213" t="s">
        <v>195</v>
      </c>
      <c r="G165" s="35"/>
      <c r="H165" s="35"/>
      <c r="I165" s="109"/>
      <c r="J165" s="35"/>
      <c r="K165" s="35"/>
      <c r="L165" s="38"/>
      <c r="M165" s="214"/>
      <c r="N165" s="215"/>
      <c r="O165" s="70"/>
      <c r="P165" s="70"/>
      <c r="Q165" s="70"/>
      <c r="R165" s="70"/>
      <c r="S165" s="70"/>
      <c r="T165" s="71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6" t="s">
        <v>128</v>
      </c>
      <c r="AU165" s="16" t="s">
        <v>83</v>
      </c>
    </row>
    <row r="166" spans="1:65" s="13" customFormat="1" ht="22.5">
      <c r="B166" s="216"/>
      <c r="C166" s="217"/>
      <c r="D166" s="212" t="s">
        <v>134</v>
      </c>
      <c r="E166" s="218" t="s">
        <v>1</v>
      </c>
      <c r="F166" s="219" t="s">
        <v>196</v>
      </c>
      <c r="G166" s="217"/>
      <c r="H166" s="220">
        <v>3.1E-2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134</v>
      </c>
      <c r="AU166" s="226" t="s">
        <v>83</v>
      </c>
      <c r="AV166" s="13" t="s">
        <v>83</v>
      </c>
      <c r="AW166" s="13" t="s">
        <v>32</v>
      </c>
      <c r="AX166" s="13" t="s">
        <v>81</v>
      </c>
      <c r="AY166" s="226" t="s">
        <v>120</v>
      </c>
    </row>
    <row r="167" spans="1:65" s="2" customFormat="1" ht="24" customHeight="1">
      <c r="A167" s="33"/>
      <c r="B167" s="34"/>
      <c r="C167" s="198" t="s">
        <v>197</v>
      </c>
      <c r="D167" s="198" t="s">
        <v>122</v>
      </c>
      <c r="E167" s="199" t="s">
        <v>198</v>
      </c>
      <c r="F167" s="200" t="s">
        <v>199</v>
      </c>
      <c r="G167" s="201" t="s">
        <v>141</v>
      </c>
      <c r="H167" s="202">
        <v>0.76800000000000002</v>
      </c>
      <c r="I167" s="203"/>
      <c r="J167" s="204">
        <f>ROUND(I167*H167,2)</f>
        <v>0</v>
      </c>
      <c r="K167" s="205"/>
      <c r="L167" s="38"/>
      <c r="M167" s="206" t="s">
        <v>1</v>
      </c>
      <c r="N167" s="207" t="s">
        <v>41</v>
      </c>
      <c r="O167" s="70"/>
      <c r="P167" s="208">
        <f>O167*H167</f>
        <v>0</v>
      </c>
      <c r="Q167" s="208">
        <v>2.45329</v>
      </c>
      <c r="R167" s="208">
        <f>Q167*H167</f>
        <v>1.88412672</v>
      </c>
      <c r="S167" s="208">
        <v>0</v>
      </c>
      <c r="T167" s="209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210" t="s">
        <v>126</v>
      </c>
      <c r="AT167" s="210" t="s">
        <v>122</v>
      </c>
      <c r="AU167" s="210" t="s">
        <v>83</v>
      </c>
      <c r="AY167" s="16" t="s">
        <v>120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6" t="s">
        <v>81</v>
      </c>
      <c r="BK167" s="211">
        <f>ROUND(I167*H167,2)</f>
        <v>0</v>
      </c>
      <c r="BL167" s="16" t="s">
        <v>126</v>
      </c>
      <c r="BM167" s="210" t="s">
        <v>200</v>
      </c>
    </row>
    <row r="168" spans="1:65" s="2" customFormat="1" ht="19.5">
      <c r="A168" s="33"/>
      <c r="B168" s="34"/>
      <c r="C168" s="35"/>
      <c r="D168" s="212" t="s">
        <v>128</v>
      </c>
      <c r="E168" s="35"/>
      <c r="F168" s="213" t="s">
        <v>201</v>
      </c>
      <c r="G168" s="35"/>
      <c r="H168" s="35"/>
      <c r="I168" s="109"/>
      <c r="J168" s="35"/>
      <c r="K168" s="35"/>
      <c r="L168" s="38"/>
      <c r="M168" s="214"/>
      <c r="N168" s="215"/>
      <c r="O168" s="70"/>
      <c r="P168" s="70"/>
      <c r="Q168" s="70"/>
      <c r="R168" s="70"/>
      <c r="S168" s="70"/>
      <c r="T168" s="71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6" t="s">
        <v>128</v>
      </c>
      <c r="AU168" s="16" t="s">
        <v>83</v>
      </c>
    </row>
    <row r="169" spans="1:65" s="13" customFormat="1" ht="11.25">
      <c r="B169" s="216"/>
      <c r="C169" s="217"/>
      <c r="D169" s="212" t="s">
        <v>134</v>
      </c>
      <c r="E169" s="218" t="s">
        <v>1</v>
      </c>
      <c r="F169" s="219" t="s">
        <v>202</v>
      </c>
      <c r="G169" s="217"/>
      <c r="H169" s="220">
        <v>0.57599999999999996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134</v>
      </c>
      <c r="AU169" s="226" t="s">
        <v>83</v>
      </c>
      <c r="AV169" s="13" t="s">
        <v>83</v>
      </c>
      <c r="AW169" s="13" t="s">
        <v>32</v>
      </c>
      <c r="AX169" s="13" t="s">
        <v>76</v>
      </c>
      <c r="AY169" s="226" t="s">
        <v>120</v>
      </c>
    </row>
    <row r="170" spans="1:65" s="13" customFormat="1" ht="11.25">
      <c r="B170" s="216"/>
      <c r="C170" s="217"/>
      <c r="D170" s="212" t="s">
        <v>134</v>
      </c>
      <c r="E170" s="218" t="s">
        <v>1</v>
      </c>
      <c r="F170" s="219" t="s">
        <v>203</v>
      </c>
      <c r="G170" s="217"/>
      <c r="H170" s="220">
        <v>0.192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134</v>
      </c>
      <c r="AU170" s="226" t="s">
        <v>83</v>
      </c>
      <c r="AV170" s="13" t="s">
        <v>83</v>
      </c>
      <c r="AW170" s="13" t="s">
        <v>32</v>
      </c>
      <c r="AX170" s="13" t="s">
        <v>76</v>
      </c>
      <c r="AY170" s="226" t="s">
        <v>120</v>
      </c>
    </row>
    <row r="171" spans="1:65" s="14" customFormat="1" ht="11.25">
      <c r="B171" s="227"/>
      <c r="C171" s="228"/>
      <c r="D171" s="212" t="s">
        <v>134</v>
      </c>
      <c r="E171" s="229" t="s">
        <v>1</v>
      </c>
      <c r="F171" s="230" t="s">
        <v>137</v>
      </c>
      <c r="G171" s="228"/>
      <c r="H171" s="231">
        <v>0.76800000000000002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134</v>
      </c>
      <c r="AU171" s="237" t="s">
        <v>83</v>
      </c>
      <c r="AV171" s="14" t="s">
        <v>126</v>
      </c>
      <c r="AW171" s="14" t="s">
        <v>32</v>
      </c>
      <c r="AX171" s="14" t="s">
        <v>81</v>
      </c>
      <c r="AY171" s="237" t="s">
        <v>120</v>
      </c>
    </row>
    <row r="172" spans="1:65" s="12" customFormat="1" ht="22.9" customHeight="1">
      <c r="B172" s="182"/>
      <c r="C172" s="183"/>
      <c r="D172" s="184" t="s">
        <v>75</v>
      </c>
      <c r="E172" s="196" t="s">
        <v>138</v>
      </c>
      <c r="F172" s="196" t="s">
        <v>204</v>
      </c>
      <c r="G172" s="183"/>
      <c r="H172" s="183"/>
      <c r="I172" s="186"/>
      <c r="J172" s="197">
        <f>BK172</f>
        <v>0</v>
      </c>
      <c r="K172" s="183"/>
      <c r="L172" s="188"/>
      <c r="M172" s="189"/>
      <c r="N172" s="190"/>
      <c r="O172" s="190"/>
      <c r="P172" s="191">
        <f>SUM(P173:P202)</f>
        <v>0</v>
      </c>
      <c r="Q172" s="190"/>
      <c r="R172" s="191">
        <f>SUM(R173:R202)</f>
        <v>0</v>
      </c>
      <c r="S172" s="190"/>
      <c r="T172" s="192">
        <f>SUM(T173:T202)</f>
        <v>0</v>
      </c>
      <c r="AR172" s="193" t="s">
        <v>81</v>
      </c>
      <c r="AT172" s="194" t="s">
        <v>75</v>
      </c>
      <c r="AU172" s="194" t="s">
        <v>81</v>
      </c>
      <c r="AY172" s="193" t="s">
        <v>120</v>
      </c>
      <c r="BK172" s="195">
        <f>SUM(BK173:BK202)</f>
        <v>0</v>
      </c>
    </row>
    <row r="173" spans="1:65" s="2" customFormat="1" ht="24" customHeight="1">
      <c r="A173" s="33"/>
      <c r="B173" s="34"/>
      <c r="C173" s="198" t="s">
        <v>205</v>
      </c>
      <c r="D173" s="198" t="s">
        <v>122</v>
      </c>
      <c r="E173" s="199" t="s">
        <v>206</v>
      </c>
      <c r="F173" s="200" t="s">
        <v>207</v>
      </c>
      <c r="G173" s="201" t="s">
        <v>208</v>
      </c>
      <c r="H173" s="202">
        <v>78</v>
      </c>
      <c r="I173" s="203"/>
      <c r="J173" s="204">
        <f>ROUND(I173*H173,2)</f>
        <v>0</v>
      </c>
      <c r="K173" s="205"/>
      <c r="L173" s="38"/>
      <c r="M173" s="206" t="s">
        <v>1</v>
      </c>
      <c r="N173" s="207" t="s">
        <v>41</v>
      </c>
      <c r="O173" s="70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210" t="s">
        <v>126</v>
      </c>
      <c r="AT173" s="210" t="s">
        <v>122</v>
      </c>
      <c r="AU173" s="210" t="s">
        <v>83</v>
      </c>
      <c r="AY173" s="16" t="s">
        <v>120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6" t="s">
        <v>81</v>
      </c>
      <c r="BK173" s="211">
        <f>ROUND(I173*H173,2)</f>
        <v>0</v>
      </c>
      <c r="BL173" s="16" t="s">
        <v>126</v>
      </c>
      <c r="BM173" s="210" t="s">
        <v>209</v>
      </c>
    </row>
    <row r="174" spans="1:65" s="2" customFormat="1" ht="19.5">
      <c r="A174" s="33"/>
      <c r="B174" s="34"/>
      <c r="C174" s="35"/>
      <c r="D174" s="212" t="s">
        <v>128</v>
      </c>
      <c r="E174" s="35"/>
      <c r="F174" s="213" t="s">
        <v>210</v>
      </c>
      <c r="G174" s="35"/>
      <c r="H174" s="35"/>
      <c r="I174" s="109"/>
      <c r="J174" s="35"/>
      <c r="K174" s="35"/>
      <c r="L174" s="38"/>
      <c r="M174" s="214"/>
      <c r="N174" s="215"/>
      <c r="O174" s="70"/>
      <c r="P174" s="70"/>
      <c r="Q174" s="70"/>
      <c r="R174" s="70"/>
      <c r="S174" s="70"/>
      <c r="T174" s="71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6" t="s">
        <v>128</v>
      </c>
      <c r="AU174" s="16" t="s">
        <v>83</v>
      </c>
    </row>
    <row r="175" spans="1:65" s="13" customFormat="1" ht="11.25">
      <c r="B175" s="216"/>
      <c r="C175" s="217"/>
      <c r="D175" s="212" t="s">
        <v>134</v>
      </c>
      <c r="E175" s="218" t="s">
        <v>1</v>
      </c>
      <c r="F175" s="219" t="s">
        <v>211</v>
      </c>
      <c r="G175" s="217"/>
      <c r="H175" s="220">
        <v>78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134</v>
      </c>
      <c r="AU175" s="226" t="s">
        <v>83</v>
      </c>
      <c r="AV175" s="13" t="s">
        <v>83</v>
      </c>
      <c r="AW175" s="13" t="s">
        <v>32</v>
      </c>
      <c r="AX175" s="13" t="s">
        <v>81</v>
      </c>
      <c r="AY175" s="226" t="s">
        <v>120</v>
      </c>
    </row>
    <row r="176" spans="1:65" s="2" customFormat="1" ht="24" customHeight="1">
      <c r="A176" s="33"/>
      <c r="B176" s="34"/>
      <c r="C176" s="238" t="s">
        <v>8</v>
      </c>
      <c r="D176" s="238" t="s">
        <v>212</v>
      </c>
      <c r="E176" s="239" t="s">
        <v>213</v>
      </c>
      <c r="F176" s="240" t="s">
        <v>214</v>
      </c>
      <c r="G176" s="241" t="s">
        <v>208</v>
      </c>
      <c r="H176" s="242">
        <v>38</v>
      </c>
      <c r="I176" s="243"/>
      <c r="J176" s="244">
        <f>ROUND(I176*H176,2)</f>
        <v>0</v>
      </c>
      <c r="K176" s="245"/>
      <c r="L176" s="246"/>
      <c r="M176" s="247" t="s">
        <v>1</v>
      </c>
      <c r="N176" s="248" t="s">
        <v>41</v>
      </c>
      <c r="O176" s="70"/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210" t="s">
        <v>166</v>
      </c>
      <c r="AT176" s="210" t="s">
        <v>212</v>
      </c>
      <c r="AU176" s="210" t="s">
        <v>83</v>
      </c>
      <c r="AY176" s="16" t="s">
        <v>120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6" t="s">
        <v>81</v>
      </c>
      <c r="BK176" s="211">
        <f>ROUND(I176*H176,2)</f>
        <v>0</v>
      </c>
      <c r="BL176" s="16" t="s">
        <v>126</v>
      </c>
      <c r="BM176" s="210" t="s">
        <v>215</v>
      </c>
    </row>
    <row r="177" spans="1:65" s="2" customFormat="1" ht="19.5">
      <c r="A177" s="33"/>
      <c r="B177" s="34"/>
      <c r="C177" s="35"/>
      <c r="D177" s="212" t="s">
        <v>128</v>
      </c>
      <c r="E177" s="35"/>
      <c r="F177" s="213" t="s">
        <v>214</v>
      </c>
      <c r="G177" s="35"/>
      <c r="H177" s="35"/>
      <c r="I177" s="109"/>
      <c r="J177" s="35"/>
      <c r="K177" s="35"/>
      <c r="L177" s="38"/>
      <c r="M177" s="214"/>
      <c r="N177" s="215"/>
      <c r="O177" s="70"/>
      <c r="P177" s="70"/>
      <c r="Q177" s="70"/>
      <c r="R177" s="70"/>
      <c r="S177" s="70"/>
      <c r="T177" s="71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T177" s="16" t="s">
        <v>128</v>
      </c>
      <c r="AU177" s="16" t="s">
        <v>83</v>
      </c>
    </row>
    <row r="178" spans="1:65" s="2" customFormat="1" ht="24" customHeight="1">
      <c r="A178" s="33"/>
      <c r="B178" s="34"/>
      <c r="C178" s="238" t="s">
        <v>216</v>
      </c>
      <c r="D178" s="238" t="s">
        <v>212</v>
      </c>
      <c r="E178" s="239" t="s">
        <v>217</v>
      </c>
      <c r="F178" s="240" t="s">
        <v>218</v>
      </c>
      <c r="G178" s="241" t="s">
        <v>208</v>
      </c>
      <c r="H178" s="242">
        <v>38</v>
      </c>
      <c r="I178" s="243"/>
      <c r="J178" s="244">
        <f>ROUND(I178*H178,2)</f>
        <v>0</v>
      </c>
      <c r="K178" s="245"/>
      <c r="L178" s="246"/>
      <c r="M178" s="247" t="s">
        <v>1</v>
      </c>
      <c r="N178" s="248" t="s">
        <v>41</v>
      </c>
      <c r="O178" s="70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210" t="s">
        <v>166</v>
      </c>
      <c r="AT178" s="210" t="s">
        <v>212</v>
      </c>
      <c r="AU178" s="210" t="s">
        <v>83</v>
      </c>
      <c r="AY178" s="16" t="s">
        <v>120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6" t="s">
        <v>81</v>
      </c>
      <c r="BK178" s="211">
        <f>ROUND(I178*H178,2)</f>
        <v>0</v>
      </c>
      <c r="BL178" s="16" t="s">
        <v>126</v>
      </c>
      <c r="BM178" s="210" t="s">
        <v>219</v>
      </c>
    </row>
    <row r="179" spans="1:65" s="2" customFormat="1" ht="19.5">
      <c r="A179" s="33"/>
      <c r="B179" s="34"/>
      <c r="C179" s="35"/>
      <c r="D179" s="212" t="s">
        <v>128</v>
      </c>
      <c r="E179" s="35"/>
      <c r="F179" s="213" t="s">
        <v>218</v>
      </c>
      <c r="G179" s="35"/>
      <c r="H179" s="35"/>
      <c r="I179" s="109"/>
      <c r="J179" s="35"/>
      <c r="K179" s="35"/>
      <c r="L179" s="38"/>
      <c r="M179" s="214"/>
      <c r="N179" s="215"/>
      <c r="O179" s="70"/>
      <c r="P179" s="70"/>
      <c r="Q179" s="70"/>
      <c r="R179" s="70"/>
      <c r="S179" s="70"/>
      <c r="T179" s="71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6" t="s">
        <v>128</v>
      </c>
      <c r="AU179" s="16" t="s">
        <v>83</v>
      </c>
    </row>
    <row r="180" spans="1:65" s="2" customFormat="1" ht="24" customHeight="1">
      <c r="A180" s="33"/>
      <c r="B180" s="34"/>
      <c r="C180" s="238" t="s">
        <v>220</v>
      </c>
      <c r="D180" s="238" t="s">
        <v>212</v>
      </c>
      <c r="E180" s="239" t="s">
        <v>221</v>
      </c>
      <c r="F180" s="240" t="s">
        <v>222</v>
      </c>
      <c r="G180" s="241" t="s">
        <v>208</v>
      </c>
      <c r="H180" s="242">
        <v>1</v>
      </c>
      <c r="I180" s="243"/>
      <c r="J180" s="244">
        <f>ROUND(I180*H180,2)</f>
        <v>0</v>
      </c>
      <c r="K180" s="245"/>
      <c r="L180" s="246"/>
      <c r="M180" s="247" t="s">
        <v>1</v>
      </c>
      <c r="N180" s="248" t="s">
        <v>41</v>
      </c>
      <c r="O180" s="70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210" t="s">
        <v>166</v>
      </c>
      <c r="AT180" s="210" t="s">
        <v>212</v>
      </c>
      <c r="AU180" s="210" t="s">
        <v>83</v>
      </c>
      <c r="AY180" s="16" t="s">
        <v>120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6" t="s">
        <v>81</v>
      </c>
      <c r="BK180" s="211">
        <f>ROUND(I180*H180,2)</f>
        <v>0</v>
      </c>
      <c r="BL180" s="16" t="s">
        <v>126</v>
      </c>
      <c r="BM180" s="210" t="s">
        <v>223</v>
      </c>
    </row>
    <row r="181" spans="1:65" s="2" customFormat="1" ht="19.5">
      <c r="A181" s="33"/>
      <c r="B181" s="34"/>
      <c r="C181" s="35"/>
      <c r="D181" s="212" t="s">
        <v>128</v>
      </c>
      <c r="E181" s="35"/>
      <c r="F181" s="213" t="s">
        <v>222</v>
      </c>
      <c r="G181" s="35"/>
      <c r="H181" s="35"/>
      <c r="I181" s="109"/>
      <c r="J181" s="35"/>
      <c r="K181" s="35"/>
      <c r="L181" s="38"/>
      <c r="M181" s="214"/>
      <c r="N181" s="215"/>
      <c r="O181" s="70"/>
      <c r="P181" s="70"/>
      <c r="Q181" s="70"/>
      <c r="R181" s="70"/>
      <c r="S181" s="70"/>
      <c r="T181" s="71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6" t="s">
        <v>128</v>
      </c>
      <c r="AU181" s="16" t="s">
        <v>83</v>
      </c>
    </row>
    <row r="182" spans="1:65" s="2" customFormat="1" ht="24" customHeight="1">
      <c r="A182" s="33"/>
      <c r="B182" s="34"/>
      <c r="C182" s="238" t="s">
        <v>224</v>
      </c>
      <c r="D182" s="238" t="s">
        <v>212</v>
      </c>
      <c r="E182" s="239" t="s">
        <v>225</v>
      </c>
      <c r="F182" s="240" t="s">
        <v>226</v>
      </c>
      <c r="G182" s="241" t="s">
        <v>208</v>
      </c>
      <c r="H182" s="242">
        <v>1</v>
      </c>
      <c r="I182" s="243"/>
      <c r="J182" s="244">
        <f>ROUND(I182*H182,2)</f>
        <v>0</v>
      </c>
      <c r="K182" s="245"/>
      <c r="L182" s="246"/>
      <c r="M182" s="247" t="s">
        <v>1</v>
      </c>
      <c r="N182" s="248" t="s">
        <v>41</v>
      </c>
      <c r="O182" s="70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210" t="s">
        <v>166</v>
      </c>
      <c r="AT182" s="210" t="s">
        <v>212</v>
      </c>
      <c r="AU182" s="210" t="s">
        <v>83</v>
      </c>
      <c r="AY182" s="16" t="s">
        <v>120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6" t="s">
        <v>81</v>
      </c>
      <c r="BK182" s="211">
        <f>ROUND(I182*H182,2)</f>
        <v>0</v>
      </c>
      <c r="BL182" s="16" t="s">
        <v>126</v>
      </c>
      <c r="BM182" s="210" t="s">
        <v>227</v>
      </c>
    </row>
    <row r="183" spans="1:65" s="2" customFormat="1" ht="19.5">
      <c r="A183" s="33"/>
      <c r="B183" s="34"/>
      <c r="C183" s="35"/>
      <c r="D183" s="212" t="s">
        <v>128</v>
      </c>
      <c r="E183" s="35"/>
      <c r="F183" s="213" t="s">
        <v>226</v>
      </c>
      <c r="G183" s="35"/>
      <c r="H183" s="35"/>
      <c r="I183" s="109"/>
      <c r="J183" s="35"/>
      <c r="K183" s="35"/>
      <c r="L183" s="38"/>
      <c r="M183" s="214"/>
      <c r="N183" s="215"/>
      <c r="O183" s="70"/>
      <c r="P183" s="70"/>
      <c r="Q183" s="70"/>
      <c r="R183" s="70"/>
      <c r="S183" s="70"/>
      <c r="T183" s="71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6" t="s">
        <v>128</v>
      </c>
      <c r="AU183" s="16" t="s">
        <v>83</v>
      </c>
    </row>
    <row r="184" spans="1:65" s="2" customFormat="1" ht="24" customHeight="1">
      <c r="A184" s="33"/>
      <c r="B184" s="34"/>
      <c r="C184" s="238" t="s">
        <v>228</v>
      </c>
      <c r="D184" s="238" t="s">
        <v>212</v>
      </c>
      <c r="E184" s="239" t="s">
        <v>229</v>
      </c>
      <c r="F184" s="240" t="s">
        <v>230</v>
      </c>
      <c r="G184" s="241" t="s">
        <v>208</v>
      </c>
      <c r="H184" s="242">
        <v>78</v>
      </c>
      <c r="I184" s="243"/>
      <c r="J184" s="244">
        <f>ROUND(I184*H184,2)</f>
        <v>0</v>
      </c>
      <c r="K184" s="245"/>
      <c r="L184" s="246"/>
      <c r="M184" s="247" t="s">
        <v>1</v>
      </c>
      <c r="N184" s="248" t="s">
        <v>41</v>
      </c>
      <c r="O184" s="70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210" t="s">
        <v>166</v>
      </c>
      <c r="AT184" s="210" t="s">
        <v>212</v>
      </c>
      <c r="AU184" s="210" t="s">
        <v>83</v>
      </c>
      <c r="AY184" s="16" t="s">
        <v>120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6" t="s">
        <v>81</v>
      </c>
      <c r="BK184" s="211">
        <f>ROUND(I184*H184,2)</f>
        <v>0</v>
      </c>
      <c r="BL184" s="16" t="s">
        <v>126</v>
      </c>
      <c r="BM184" s="210" t="s">
        <v>231</v>
      </c>
    </row>
    <row r="185" spans="1:65" s="2" customFormat="1" ht="19.5">
      <c r="A185" s="33"/>
      <c r="B185" s="34"/>
      <c r="C185" s="35"/>
      <c r="D185" s="212" t="s">
        <v>128</v>
      </c>
      <c r="E185" s="35"/>
      <c r="F185" s="213" t="s">
        <v>230</v>
      </c>
      <c r="G185" s="35"/>
      <c r="H185" s="35"/>
      <c r="I185" s="109"/>
      <c r="J185" s="35"/>
      <c r="K185" s="35"/>
      <c r="L185" s="38"/>
      <c r="M185" s="214"/>
      <c r="N185" s="215"/>
      <c r="O185" s="70"/>
      <c r="P185" s="70"/>
      <c r="Q185" s="70"/>
      <c r="R185" s="70"/>
      <c r="S185" s="70"/>
      <c r="T185" s="71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6" t="s">
        <v>128</v>
      </c>
      <c r="AU185" s="16" t="s">
        <v>83</v>
      </c>
    </row>
    <row r="186" spans="1:65" s="2" customFormat="1" ht="24" customHeight="1">
      <c r="A186" s="33"/>
      <c r="B186" s="34"/>
      <c r="C186" s="198" t="s">
        <v>232</v>
      </c>
      <c r="D186" s="198" t="s">
        <v>122</v>
      </c>
      <c r="E186" s="199" t="s">
        <v>233</v>
      </c>
      <c r="F186" s="200" t="s">
        <v>234</v>
      </c>
      <c r="G186" s="201" t="s">
        <v>235</v>
      </c>
      <c r="H186" s="202">
        <v>154.30000000000001</v>
      </c>
      <c r="I186" s="203"/>
      <c r="J186" s="204">
        <f>ROUND(I186*H186,2)</f>
        <v>0</v>
      </c>
      <c r="K186" s="205"/>
      <c r="L186" s="38"/>
      <c r="M186" s="206" t="s">
        <v>1</v>
      </c>
      <c r="N186" s="207" t="s">
        <v>41</v>
      </c>
      <c r="O186" s="70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210" t="s">
        <v>126</v>
      </c>
      <c r="AT186" s="210" t="s">
        <v>122</v>
      </c>
      <c r="AU186" s="210" t="s">
        <v>83</v>
      </c>
      <c r="AY186" s="16" t="s">
        <v>120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6" t="s">
        <v>81</v>
      </c>
      <c r="BK186" s="211">
        <f>ROUND(I186*H186,2)</f>
        <v>0</v>
      </c>
      <c r="BL186" s="16" t="s">
        <v>126</v>
      </c>
      <c r="BM186" s="210" t="s">
        <v>236</v>
      </c>
    </row>
    <row r="187" spans="1:65" s="2" customFormat="1" ht="19.5">
      <c r="A187" s="33"/>
      <c r="B187" s="34"/>
      <c r="C187" s="35"/>
      <c r="D187" s="212" t="s">
        <v>128</v>
      </c>
      <c r="E187" s="35"/>
      <c r="F187" s="213" t="s">
        <v>237</v>
      </c>
      <c r="G187" s="35"/>
      <c r="H187" s="35"/>
      <c r="I187" s="109"/>
      <c r="J187" s="35"/>
      <c r="K187" s="35"/>
      <c r="L187" s="38"/>
      <c r="M187" s="214"/>
      <c r="N187" s="215"/>
      <c r="O187" s="70"/>
      <c r="P187" s="70"/>
      <c r="Q187" s="70"/>
      <c r="R187" s="70"/>
      <c r="S187" s="70"/>
      <c r="T187" s="71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T187" s="16" t="s">
        <v>128</v>
      </c>
      <c r="AU187" s="16" t="s">
        <v>83</v>
      </c>
    </row>
    <row r="188" spans="1:65" s="13" customFormat="1" ht="11.25">
      <c r="B188" s="216"/>
      <c r="C188" s="217"/>
      <c r="D188" s="212" t="s">
        <v>134</v>
      </c>
      <c r="E188" s="218" t="s">
        <v>1</v>
      </c>
      <c r="F188" s="219" t="s">
        <v>238</v>
      </c>
      <c r="G188" s="217"/>
      <c r="H188" s="220">
        <v>154.30000000000001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134</v>
      </c>
      <c r="AU188" s="226" t="s">
        <v>83</v>
      </c>
      <c r="AV188" s="13" t="s">
        <v>83</v>
      </c>
      <c r="AW188" s="13" t="s">
        <v>32</v>
      </c>
      <c r="AX188" s="13" t="s">
        <v>81</v>
      </c>
      <c r="AY188" s="226" t="s">
        <v>120</v>
      </c>
    </row>
    <row r="189" spans="1:65" s="2" customFormat="1" ht="24" customHeight="1">
      <c r="A189" s="33"/>
      <c r="B189" s="34"/>
      <c r="C189" s="238" t="s">
        <v>7</v>
      </c>
      <c r="D189" s="238" t="s">
        <v>212</v>
      </c>
      <c r="E189" s="239" t="s">
        <v>239</v>
      </c>
      <c r="F189" s="240" t="s">
        <v>240</v>
      </c>
      <c r="G189" s="241" t="s">
        <v>208</v>
      </c>
      <c r="H189" s="242">
        <v>1</v>
      </c>
      <c r="I189" s="243"/>
      <c r="J189" s="244">
        <f>ROUND(I189*H189,2)</f>
        <v>0</v>
      </c>
      <c r="K189" s="245"/>
      <c r="L189" s="246"/>
      <c r="M189" s="247" t="s">
        <v>1</v>
      </c>
      <c r="N189" s="248" t="s">
        <v>41</v>
      </c>
      <c r="O189" s="70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210" t="s">
        <v>166</v>
      </c>
      <c r="AT189" s="210" t="s">
        <v>212</v>
      </c>
      <c r="AU189" s="210" t="s">
        <v>83</v>
      </c>
      <c r="AY189" s="16" t="s">
        <v>120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6" t="s">
        <v>81</v>
      </c>
      <c r="BK189" s="211">
        <f>ROUND(I189*H189,2)</f>
        <v>0</v>
      </c>
      <c r="BL189" s="16" t="s">
        <v>126</v>
      </c>
      <c r="BM189" s="210" t="s">
        <v>241</v>
      </c>
    </row>
    <row r="190" spans="1:65" s="2" customFormat="1" ht="11.25">
      <c r="A190" s="33"/>
      <c r="B190" s="34"/>
      <c r="C190" s="35"/>
      <c r="D190" s="212" t="s">
        <v>128</v>
      </c>
      <c r="E190" s="35"/>
      <c r="F190" s="213" t="s">
        <v>240</v>
      </c>
      <c r="G190" s="35"/>
      <c r="H190" s="35"/>
      <c r="I190" s="109"/>
      <c r="J190" s="35"/>
      <c r="K190" s="35"/>
      <c r="L190" s="38"/>
      <c r="M190" s="214"/>
      <c r="N190" s="215"/>
      <c r="O190" s="70"/>
      <c r="P190" s="70"/>
      <c r="Q190" s="70"/>
      <c r="R190" s="70"/>
      <c r="S190" s="70"/>
      <c r="T190" s="71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T190" s="16" t="s">
        <v>128</v>
      </c>
      <c r="AU190" s="16" t="s">
        <v>83</v>
      </c>
    </row>
    <row r="191" spans="1:65" s="2" customFormat="1" ht="24" customHeight="1">
      <c r="A191" s="33"/>
      <c r="B191" s="34"/>
      <c r="C191" s="238" t="s">
        <v>242</v>
      </c>
      <c r="D191" s="238" t="s">
        <v>212</v>
      </c>
      <c r="E191" s="239" t="s">
        <v>243</v>
      </c>
      <c r="F191" s="240" t="s">
        <v>244</v>
      </c>
      <c r="G191" s="241" t="s">
        <v>208</v>
      </c>
      <c r="H191" s="242">
        <v>1</v>
      </c>
      <c r="I191" s="243"/>
      <c r="J191" s="244">
        <f>ROUND(I191*H191,2)</f>
        <v>0</v>
      </c>
      <c r="K191" s="245"/>
      <c r="L191" s="246"/>
      <c r="M191" s="247" t="s">
        <v>1</v>
      </c>
      <c r="N191" s="248" t="s">
        <v>41</v>
      </c>
      <c r="O191" s="70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210" t="s">
        <v>166</v>
      </c>
      <c r="AT191" s="210" t="s">
        <v>212</v>
      </c>
      <c r="AU191" s="210" t="s">
        <v>83</v>
      </c>
      <c r="AY191" s="16" t="s">
        <v>120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6" t="s">
        <v>81</v>
      </c>
      <c r="BK191" s="211">
        <f>ROUND(I191*H191,2)</f>
        <v>0</v>
      </c>
      <c r="BL191" s="16" t="s">
        <v>126</v>
      </c>
      <c r="BM191" s="210" t="s">
        <v>245</v>
      </c>
    </row>
    <row r="192" spans="1:65" s="2" customFormat="1" ht="11.25">
      <c r="A192" s="33"/>
      <c r="B192" s="34"/>
      <c r="C192" s="35"/>
      <c r="D192" s="212" t="s">
        <v>128</v>
      </c>
      <c r="E192" s="35"/>
      <c r="F192" s="213" t="s">
        <v>244</v>
      </c>
      <c r="G192" s="35"/>
      <c r="H192" s="35"/>
      <c r="I192" s="109"/>
      <c r="J192" s="35"/>
      <c r="K192" s="35"/>
      <c r="L192" s="38"/>
      <c r="M192" s="214"/>
      <c r="N192" s="215"/>
      <c r="O192" s="70"/>
      <c r="P192" s="70"/>
      <c r="Q192" s="70"/>
      <c r="R192" s="70"/>
      <c r="S192" s="70"/>
      <c r="T192" s="71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6" t="s">
        <v>128</v>
      </c>
      <c r="AU192" s="16" t="s">
        <v>83</v>
      </c>
    </row>
    <row r="193" spans="1:65" s="2" customFormat="1" ht="24" customHeight="1">
      <c r="A193" s="33"/>
      <c r="B193" s="34"/>
      <c r="C193" s="238" t="s">
        <v>246</v>
      </c>
      <c r="D193" s="238" t="s">
        <v>212</v>
      </c>
      <c r="E193" s="239" t="s">
        <v>247</v>
      </c>
      <c r="F193" s="240" t="s">
        <v>248</v>
      </c>
      <c r="G193" s="241" t="s">
        <v>208</v>
      </c>
      <c r="H193" s="242">
        <v>2</v>
      </c>
      <c r="I193" s="243"/>
      <c r="J193" s="244">
        <f>ROUND(I193*H193,2)</f>
        <v>0</v>
      </c>
      <c r="K193" s="245"/>
      <c r="L193" s="246"/>
      <c r="M193" s="247" t="s">
        <v>1</v>
      </c>
      <c r="N193" s="248" t="s">
        <v>41</v>
      </c>
      <c r="O193" s="70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210" t="s">
        <v>166</v>
      </c>
      <c r="AT193" s="210" t="s">
        <v>212</v>
      </c>
      <c r="AU193" s="210" t="s">
        <v>83</v>
      </c>
      <c r="AY193" s="16" t="s">
        <v>120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6" t="s">
        <v>81</v>
      </c>
      <c r="BK193" s="211">
        <f>ROUND(I193*H193,2)</f>
        <v>0</v>
      </c>
      <c r="BL193" s="16" t="s">
        <v>126</v>
      </c>
      <c r="BM193" s="210" t="s">
        <v>249</v>
      </c>
    </row>
    <row r="194" spans="1:65" s="2" customFormat="1" ht="11.25">
      <c r="A194" s="33"/>
      <c r="B194" s="34"/>
      <c r="C194" s="35"/>
      <c r="D194" s="212" t="s">
        <v>128</v>
      </c>
      <c r="E194" s="35"/>
      <c r="F194" s="213" t="s">
        <v>248</v>
      </c>
      <c r="G194" s="35"/>
      <c r="H194" s="35"/>
      <c r="I194" s="109"/>
      <c r="J194" s="35"/>
      <c r="K194" s="35"/>
      <c r="L194" s="38"/>
      <c r="M194" s="214"/>
      <c r="N194" s="215"/>
      <c r="O194" s="70"/>
      <c r="P194" s="70"/>
      <c r="Q194" s="70"/>
      <c r="R194" s="70"/>
      <c r="S194" s="70"/>
      <c r="T194" s="71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T194" s="16" t="s">
        <v>128</v>
      </c>
      <c r="AU194" s="16" t="s">
        <v>83</v>
      </c>
    </row>
    <row r="195" spans="1:65" s="2" customFormat="1" ht="24" customHeight="1">
      <c r="A195" s="33"/>
      <c r="B195" s="34"/>
      <c r="C195" s="238" t="s">
        <v>250</v>
      </c>
      <c r="D195" s="238" t="s">
        <v>212</v>
      </c>
      <c r="E195" s="239" t="s">
        <v>251</v>
      </c>
      <c r="F195" s="240" t="s">
        <v>252</v>
      </c>
      <c r="G195" s="241" t="s">
        <v>208</v>
      </c>
      <c r="H195" s="242">
        <v>1</v>
      </c>
      <c r="I195" s="243"/>
      <c r="J195" s="244">
        <f>ROUND(I195*H195,2)</f>
        <v>0</v>
      </c>
      <c r="K195" s="245"/>
      <c r="L195" s="246"/>
      <c r="M195" s="247" t="s">
        <v>1</v>
      </c>
      <c r="N195" s="248" t="s">
        <v>41</v>
      </c>
      <c r="O195" s="70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210" t="s">
        <v>166</v>
      </c>
      <c r="AT195" s="210" t="s">
        <v>212</v>
      </c>
      <c r="AU195" s="210" t="s">
        <v>83</v>
      </c>
      <c r="AY195" s="16" t="s">
        <v>120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6" t="s">
        <v>81</v>
      </c>
      <c r="BK195" s="211">
        <f>ROUND(I195*H195,2)</f>
        <v>0</v>
      </c>
      <c r="BL195" s="16" t="s">
        <v>126</v>
      </c>
      <c r="BM195" s="210" t="s">
        <v>253</v>
      </c>
    </row>
    <row r="196" spans="1:65" s="2" customFormat="1" ht="11.25">
      <c r="A196" s="33"/>
      <c r="B196" s="34"/>
      <c r="C196" s="35"/>
      <c r="D196" s="212" t="s">
        <v>128</v>
      </c>
      <c r="E196" s="35"/>
      <c r="F196" s="213" t="s">
        <v>252</v>
      </c>
      <c r="G196" s="35"/>
      <c r="H196" s="35"/>
      <c r="I196" s="109"/>
      <c r="J196" s="35"/>
      <c r="K196" s="35"/>
      <c r="L196" s="38"/>
      <c r="M196" s="214"/>
      <c r="N196" s="215"/>
      <c r="O196" s="70"/>
      <c r="P196" s="70"/>
      <c r="Q196" s="70"/>
      <c r="R196" s="70"/>
      <c r="S196" s="70"/>
      <c r="T196" s="71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T196" s="16" t="s">
        <v>128</v>
      </c>
      <c r="AU196" s="16" t="s">
        <v>83</v>
      </c>
    </row>
    <row r="197" spans="1:65" s="2" customFormat="1" ht="24" customHeight="1">
      <c r="A197" s="33"/>
      <c r="B197" s="34"/>
      <c r="C197" s="238" t="s">
        <v>254</v>
      </c>
      <c r="D197" s="238" t="s">
        <v>212</v>
      </c>
      <c r="E197" s="239" t="s">
        <v>255</v>
      </c>
      <c r="F197" s="240" t="s">
        <v>256</v>
      </c>
      <c r="G197" s="241" t="s">
        <v>208</v>
      </c>
      <c r="H197" s="242">
        <v>72</v>
      </c>
      <c r="I197" s="243"/>
      <c r="J197" s="244">
        <f>ROUND(I197*H197,2)</f>
        <v>0</v>
      </c>
      <c r="K197" s="245"/>
      <c r="L197" s="246"/>
      <c r="M197" s="247" t="s">
        <v>1</v>
      </c>
      <c r="N197" s="248" t="s">
        <v>41</v>
      </c>
      <c r="O197" s="70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210" t="s">
        <v>166</v>
      </c>
      <c r="AT197" s="210" t="s">
        <v>212</v>
      </c>
      <c r="AU197" s="210" t="s">
        <v>83</v>
      </c>
      <c r="AY197" s="16" t="s">
        <v>120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6" t="s">
        <v>81</v>
      </c>
      <c r="BK197" s="211">
        <f>ROUND(I197*H197,2)</f>
        <v>0</v>
      </c>
      <c r="BL197" s="16" t="s">
        <v>126</v>
      </c>
      <c r="BM197" s="210" t="s">
        <v>257</v>
      </c>
    </row>
    <row r="198" spans="1:65" s="2" customFormat="1" ht="11.25">
      <c r="A198" s="33"/>
      <c r="B198" s="34"/>
      <c r="C198" s="35"/>
      <c r="D198" s="212" t="s">
        <v>128</v>
      </c>
      <c r="E198" s="35"/>
      <c r="F198" s="213" t="s">
        <v>256</v>
      </c>
      <c r="G198" s="35"/>
      <c r="H198" s="35"/>
      <c r="I198" s="109"/>
      <c r="J198" s="35"/>
      <c r="K198" s="35"/>
      <c r="L198" s="38"/>
      <c r="M198" s="214"/>
      <c r="N198" s="215"/>
      <c r="O198" s="70"/>
      <c r="P198" s="70"/>
      <c r="Q198" s="70"/>
      <c r="R198" s="70"/>
      <c r="S198" s="70"/>
      <c r="T198" s="71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T198" s="16" t="s">
        <v>128</v>
      </c>
      <c r="AU198" s="16" t="s">
        <v>83</v>
      </c>
    </row>
    <row r="199" spans="1:65" s="2" customFormat="1" ht="16.5" customHeight="1">
      <c r="A199" s="33"/>
      <c r="B199" s="34"/>
      <c r="C199" s="238" t="s">
        <v>258</v>
      </c>
      <c r="D199" s="238" t="s">
        <v>212</v>
      </c>
      <c r="E199" s="239" t="s">
        <v>259</v>
      </c>
      <c r="F199" s="240" t="s">
        <v>260</v>
      </c>
      <c r="G199" s="241" t="s">
        <v>208</v>
      </c>
      <c r="H199" s="242">
        <v>234</v>
      </c>
      <c r="I199" s="243"/>
      <c r="J199" s="244">
        <f>ROUND(I199*H199,2)</f>
        <v>0</v>
      </c>
      <c r="K199" s="245"/>
      <c r="L199" s="246"/>
      <c r="M199" s="247" t="s">
        <v>1</v>
      </c>
      <c r="N199" s="248" t="s">
        <v>41</v>
      </c>
      <c r="O199" s="70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210" t="s">
        <v>166</v>
      </c>
      <c r="AT199" s="210" t="s">
        <v>212</v>
      </c>
      <c r="AU199" s="210" t="s">
        <v>83</v>
      </c>
      <c r="AY199" s="16" t="s">
        <v>120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6" t="s">
        <v>81</v>
      </c>
      <c r="BK199" s="211">
        <f>ROUND(I199*H199,2)</f>
        <v>0</v>
      </c>
      <c r="BL199" s="16" t="s">
        <v>126</v>
      </c>
      <c r="BM199" s="210" t="s">
        <v>261</v>
      </c>
    </row>
    <row r="200" spans="1:65" s="2" customFormat="1" ht="11.25">
      <c r="A200" s="33"/>
      <c r="B200" s="34"/>
      <c r="C200" s="35"/>
      <c r="D200" s="212" t="s">
        <v>128</v>
      </c>
      <c r="E200" s="35"/>
      <c r="F200" s="213" t="s">
        <v>260</v>
      </c>
      <c r="G200" s="35"/>
      <c r="H200" s="35"/>
      <c r="I200" s="109"/>
      <c r="J200" s="35"/>
      <c r="K200" s="35"/>
      <c r="L200" s="38"/>
      <c r="M200" s="214"/>
      <c r="N200" s="215"/>
      <c r="O200" s="70"/>
      <c r="P200" s="70"/>
      <c r="Q200" s="70"/>
      <c r="R200" s="70"/>
      <c r="S200" s="70"/>
      <c r="T200" s="71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6" t="s">
        <v>128</v>
      </c>
      <c r="AU200" s="16" t="s">
        <v>83</v>
      </c>
    </row>
    <row r="201" spans="1:65" s="2" customFormat="1" ht="16.5" customHeight="1">
      <c r="A201" s="33"/>
      <c r="B201" s="34"/>
      <c r="C201" s="238" t="s">
        <v>262</v>
      </c>
      <c r="D201" s="238" t="s">
        <v>212</v>
      </c>
      <c r="E201" s="239" t="s">
        <v>263</v>
      </c>
      <c r="F201" s="240" t="s">
        <v>264</v>
      </c>
      <c r="G201" s="241" t="s">
        <v>208</v>
      </c>
      <c r="H201" s="242">
        <v>78</v>
      </c>
      <c r="I201" s="243"/>
      <c r="J201" s="244">
        <f>ROUND(I201*H201,2)</f>
        <v>0</v>
      </c>
      <c r="K201" s="245"/>
      <c r="L201" s="246"/>
      <c r="M201" s="247" t="s">
        <v>1</v>
      </c>
      <c r="N201" s="248" t="s">
        <v>41</v>
      </c>
      <c r="O201" s="70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210" t="s">
        <v>166</v>
      </c>
      <c r="AT201" s="210" t="s">
        <v>212</v>
      </c>
      <c r="AU201" s="210" t="s">
        <v>83</v>
      </c>
      <c r="AY201" s="16" t="s">
        <v>120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6" t="s">
        <v>81</v>
      </c>
      <c r="BK201" s="211">
        <f>ROUND(I201*H201,2)</f>
        <v>0</v>
      </c>
      <c r="BL201" s="16" t="s">
        <v>126</v>
      </c>
      <c r="BM201" s="210" t="s">
        <v>265</v>
      </c>
    </row>
    <row r="202" spans="1:65" s="2" customFormat="1" ht="11.25">
      <c r="A202" s="33"/>
      <c r="B202" s="34"/>
      <c r="C202" s="35"/>
      <c r="D202" s="212" t="s">
        <v>128</v>
      </c>
      <c r="E202" s="35"/>
      <c r="F202" s="213" t="s">
        <v>264</v>
      </c>
      <c r="G202" s="35"/>
      <c r="H202" s="35"/>
      <c r="I202" s="109"/>
      <c r="J202" s="35"/>
      <c r="K202" s="35"/>
      <c r="L202" s="38"/>
      <c r="M202" s="214"/>
      <c r="N202" s="215"/>
      <c r="O202" s="70"/>
      <c r="P202" s="70"/>
      <c r="Q202" s="70"/>
      <c r="R202" s="70"/>
      <c r="S202" s="70"/>
      <c r="T202" s="71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T202" s="16" t="s">
        <v>128</v>
      </c>
      <c r="AU202" s="16" t="s">
        <v>83</v>
      </c>
    </row>
    <row r="203" spans="1:65" s="12" customFormat="1" ht="22.9" customHeight="1">
      <c r="B203" s="182"/>
      <c r="C203" s="183"/>
      <c r="D203" s="184" t="s">
        <v>75</v>
      </c>
      <c r="E203" s="196" t="s">
        <v>150</v>
      </c>
      <c r="F203" s="196" t="s">
        <v>266</v>
      </c>
      <c r="G203" s="183"/>
      <c r="H203" s="183"/>
      <c r="I203" s="186"/>
      <c r="J203" s="197">
        <f>BK203</f>
        <v>0</v>
      </c>
      <c r="K203" s="183"/>
      <c r="L203" s="188"/>
      <c r="M203" s="189"/>
      <c r="N203" s="190"/>
      <c r="O203" s="190"/>
      <c r="P203" s="191">
        <f>SUM(P204:P211)</f>
        <v>0</v>
      </c>
      <c r="Q203" s="190"/>
      <c r="R203" s="191">
        <f>SUM(R204:R211)</f>
        <v>0</v>
      </c>
      <c r="S203" s="190"/>
      <c r="T203" s="192">
        <f>SUM(T204:T211)</f>
        <v>0</v>
      </c>
      <c r="AR203" s="193" t="s">
        <v>81</v>
      </c>
      <c r="AT203" s="194" t="s">
        <v>75</v>
      </c>
      <c r="AU203" s="194" t="s">
        <v>81</v>
      </c>
      <c r="AY203" s="193" t="s">
        <v>120</v>
      </c>
      <c r="BK203" s="195">
        <f>SUM(BK204:BK211)</f>
        <v>0</v>
      </c>
    </row>
    <row r="204" spans="1:65" s="2" customFormat="1" ht="16.5" customHeight="1">
      <c r="A204" s="33"/>
      <c r="B204" s="34"/>
      <c r="C204" s="198" t="s">
        <v>267</v>
      </c>
      <c r="D204" s="198" t="s">
        <v>122</v>
      </c>
      <c r="E204" s="199" t="s">
        <v>268</v>
      </c>
      <c r="F204" s="200" t="s">
        <v>269</v>
      </c>
      <c r="G204" s="201" t="s">
        <v>125</v>
      </c>
      <c r="H204" s="202">
        <v>2.86</v>
      </c>
      <c r="I204" s="203"/>
      <c r="J204" s="204">
        <f>ROUND(I204*H204,2)</f>
        <v>0</v>
      </c>
      <c r="K204" s="205"/>
      <c r="L204" s="38"/>
      <c r="M204" s="206" t="s">
        <v>1</v>
      </c>
      <c r="N204" s="207" t="s">
        <v>41</v>
      </c>
      <c r="O204" s="70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210" t="s">
        <v>126</v>
      </c>
      <c r="AT204" s="210" t="s">
        <v>122</v>
      </c>
      <c r="AU204" s="210" t="s">
        <v>83</v>
      </c>
      <c r="AY204" s="16" t="s">
        <v>120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6" t="s">
        <v>81</v>
      </c>
      <c r="BK204" s="211">
        <f>ROUND(I204*H204,2)</f>
        <v>0</v>
      </c>
      <c r="BL204" s="16" t="s">
        <v>126</v>
      </c>
      <c r="BM204" s="210" t="s">
        <v>270</v>
      </c>
    </row>
    <row r="205" spans="1:65" s="2" customFormat="1" ht="19.5">
      <c r="A205" s="33"/>
      <c r="B205" s="34"/>
      <c r="C205" s="35"/>
      <c r="D205" s="212" t="s">
        <v>128</v>
      </c>
      <c r="E205" s="35"/>
      <c r="F205" s="213" t="s">
        <v>271</v>
      </c>
      <c r="G205" s="35"/>
      <c r="H205" s="35"/>
      <c r="I205" s="109"/>
      <c r="J205" s="35"/>
      <c r="K205" s="35"/>
      <c r="L205" s="38"/>
      <c r="M205" s="214"/>
      <c r="N205" s="215"/>
      <c r="O205" s="70"/>
      <c r="P205" s="70"/>
      <c r="Q205" s="70"/>
      <c r="R205" s="70"/>
      <c r="S205" s="70"/>
      <c r="T205" s="71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6" t="s">
        <v>128</v>
      </c>
      <c r="AU205" s="16" t="s">
        <v>83</v>
      </c>
    </row>
    <row r="206" spans="1:65" s="2" customFormat="1" ht="24" customHeight="1">
      <c r="A206" s="33"/>
      <c r="B206" s="34"/>
      <c r="C206" s="198" t="s">
        <v>272</v>
      </c>
      <c r="D206" s="198" t="s">
        <v>122</v>
      </c>
      <c r="E206" s="199" t="s">
        <v>273</v>
      </c>
      <c r="F206" s="200" t="s">
        <v>274</v>
      </c>
      <c r="G206" s="201" t="s">
        <v>125</v>
      </c>
      <c r="H206" s="202">
        <v>2.86</v>
      </c>
      <c r="I206" s="203"/>
      <c r="J206" s="204">
        <f>ROUND(I206*H206,2)</f>
        <v>0</v>
      </c>
      <c r="K206" s="205"/>
      <c r="L206" s="38"/>
      <c r="M206" s="206" t="s">
        <v>1</v>
      </c>
      <c r="N206" s="207" t="s">
        <v>41</v>
      </c>
      <c r="O206" s="70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210" t="s">
        <v>126</v>
      </c>
      <c r="AT206" s="210" t="s">
        <v>122</v>
      </c>
      <c r="AU206" s="210" t="s">
        <v>83</v>
      </c>
      <c r="AY206" s="16" t="s">
        <v>120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6" t="s">
        <v>81</v>
      </c>
      <c r="BK206" s="211">
        <f>ROUND(I206*H206,2)</f>
        <v>0</v>
      </c>
      <c r="BL206" s="16" t="s">
        <v>126</v>
      </c>
      <c r="BM206" s="210" t="s">
        <v>275</v>
      </c>
    </row>
    <row r="207" spans="1:65" s="2" customFormat="1" ht="29.25">
      <c r="A207" s="33"/>
      <c r="B207" s="34"/>
      <c r="C207" s="35"/>
      <c r="D207" s="212" t="s">
        <v>128</v>
      </c>
      <c r="E207" s="35"/>
      <c r="F207" s="213" t="s">
        <v>276</v>
      </c>
      <c r="G207" s="35"/>
      <c r="H207" s="35"/>
      <c r="I207" s="109"/>
      <c r="J207" s="35"/>
      <c r="K207" s="35"/>
      <c r="L207" s="38"/>
      <c r="M207" s="214"/>
      <c r="N207" s="215"/>
      <c r="O207" s="70"/>
      <c r="P207" s="70"/>
      <c r="Q207" s="70"/>
      <c r="R207" s="70"/>
      <c r="S207" s="70"/>
      <c r="T207" s="71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6" t="s">
        <v>128</v>
      </c>
      <c r="AU207" s="16" t="s">
        <v>83</v>
      </c>
    </row>
    <row r="208" spans="1:65" s="2" customFormat="1" ht="24" customHeight="1">
      <c r="A208" s="33"/>
      <c r="B208" s="34"/>
      <c r="C208" s="198" t="s">
        <v>277</v>
      </c>
      <c r="D208" s="198" t="s">
        <v>122</v>
      </c>
      <c r="E208" s="199" t="s">
        <v>278</v>
      </c>
      <c r="F208" s="200" t="s">
        <v>279</v>
      </c>
      <c r="G208" s="201" t="s">
        <v>125</v>
      </c>
      <c r="H208" s="202">
        <v>2.86</v>
      </c>
      <c r="I208" s="203"/>
      <c r="J208" s="204">
        <f>ROUND(I208*H208,2)</f>
        <v>0</v>
      </c>
      <c r="K208" s="205"/>
      <c r="L208" s="38"/>
      <c r="M208" s="206" t="s">
        <v>1</v>
      </c>
      <c r="N208" s="207" t="s">
        <v>41</v>
      </c>
      <c r="O208" s="70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210" t="s">
        <v>126</v>
      </c>
      <c r="AT208" s="210" t="s">
        <v>122</v>
      </c>
      <c r="AU208" s="210" t="s">
        <v>83</v>
      </c>
      <c r="AY208" s="16" t="s">
        <v>120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6" t="s">
        <v>81</v>
      </c>
      <c r="BK208" s="211">
        <f>ROUND(I208*H208,2)</f>
        <v>0</v>
      </c>
      <c r="BL208" s="16" t="s">
        <v>126</v>
      </c>
      <c r="BM208" s="210" t="s">
        <v>280</v>
      </c>
    </row>
    <row r="209" spans="1:65" s="2" customFormat="1" ht="19.5">
      <c r="A209" s="33"/>
      <c r="B209" s="34"/>
      <c r="C209" s="35"/>
      <c r="D209" s="212" t="s">
        <v>128</v>
      </c>
      <c r="E209" s="35"/>
      <c r="F209" s="213" t="s">
        <v>281</v>
      </c>
      <c r="G209" s="35"/>
      <c r="H209" s="35"/>
      <c r="I209" s="109"/>
      <c r="J209" s="35"/>
      <c r="K209" s="35"/>
      <c r="L209" s="38"/>
      <c r="M209" s="214"/>
      <c r="N209" s="215"/>
      <c r="O209" s="70"/>
      <c r="P209" s="70"/>
      <c r="Q209" s="70"/>
      <c r="R209" s="70"/>
      <c r="S209" s="70"/>
      <c r="T209" s="71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6" t="s">
        <v>128</v>
      </c>
      <c r="AU209" s="16" t="s">
        <v>83</v>
      </c>
    </row>
    <row r="210" spans="1:65" s="2" customFormat="1" ht="24" customHeight="1">
      <c r="A210" s="33"/>
      <c r="B210" s="34"/>
      <c r="C210" s="198" t="s">
        <v>282</v>
      </c>
      <c r="D210" s="198" t="s">
        <v>122</v>
      </c>
      <c r="E210" s="199" t="s">
        <v>283</v>
      </c>
      <c r="F210" s="200" t="s">
        <v>284</v>
      </c>
      <c r="G210" s="201" t="s">
        <v>125</v>
      </c>
      <c r="H210" s="202">
        <v>2.86</v>
      </c>
      <c r="I210" s="203"/>
      <c r="J210" s="204">
        <f>ROUND(I210*H210,2)</f>
        <v>0</v>
      </c>
      <c r="K210" s="205"/>
      <c r="L210" s="38"/>
      <c r="M210" s="206" t="s">
        <v>1</v>
      </c>
      <c r="N210" s="207" t="s">
        <v>41</v>
      </c>
      <c r="O210" s="70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210" t="s">
        <v>126</v>
      </c>
      <c r="AT210" s="210" t="s">
        <v>122</v>
      </c>
      <c r="AU210" s="210" t="s">
        <v>83</v>
      </c>
      <c r="AY210" s="16" t="s">
        <v>120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6" t="s">
        <v>81</v>
      </c>
      <c r="BK210" s="211">
        <f>ROUND(I210*H210,2)</f>
        <v>0</v>
      </c>
      <c r="BL210" s="16" t="s">
        <v>126</v>
      </c>
      <c r="BM210" s="210" t="s">
        <v>285</v>
      </c>
    </row>
    <row r="211" spans="1:65" s="2" customFormat="1" ht="29.25">
      <c r="A211" s="33"/>
      <c r="B211" s="34"/>
      <c r="C211" s="35"/>
      <c r="D211" s="212" t="s">
        <v>128</v>
      </c>
      <c r="E211" s="35"/>
      <c r="F211" s="213" t="s">
        <v>286</v>
      </c>
      <c r="G211" s="35"/>
      <c r="H211" s="35"/>
      <c r="I211" s="109"/>
      <c r="J211" s="35"/>
      <c r="K211" s="35"/>
      <c r="L211" s="38"/>
      <c r="M211" s="214"/>
      <c r="N211" s="215"/>
      <c r="O211" s="70"/>
      <c r="P211" s="70"/>
      <c r="Q211" s="70"/>
      <c r="R211" s="70"/>
      <c r="S211" s="70"/>
      <c r="T211" s="71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6" t="s">
        <v>128</v>
      </c>
      <c r="AU211" s="16" t="s">
        <v>83</v>
      </c>
    </row>
    <row r="212" spans="1:65" s="12" customFormat="1" ht="22.9" customHeight="1">
      <c r="B212" s="182"/>
      <c r="C212" s="183"/>
      <c r="D212" s="184" t="s">
        <v>75</v>
      </c>
      <c r="E212" s="196" t="s">
        <v>173</v>
      </c>
      <c r="F212" s="196" t="s">
        <v>287</v>
      </c>
      <c r="G212" s="183"/>
      <c r="H212" s="183"/>
      <c r="I212" s="186"/>
      <c r="J212" s="197">
        <f>BK212</f>
        <v>0</v>
      </c>
      <c r="K212" s="183"/>
      <c r="L212" s="188"/>
      <c r="M212" s="189"/>
      <c r="N212" s="190"/>
      <c r="O212" s="190"/>
      <c r="P212" s="191">
        <f>SUM(P213:P234)</f>
        <v>0</v>
      </c>
      <c r="Q212" s="190"/>
      <c r="R212" s="191">
        <f>SUM(R213:R234)</f>
        <v>5.0989199999999991E-2</v>
      </c>
      <c r="S212" s="190"/>
      <c r="T212" s="192">
        <f>SUM(T213:T234)</f>
        <v>1.8906624999999997</v>
      </c>
      <c r="AR212" s="193" t="s">
        <v>81</v>
      </c>
      <c r="AT212" s="194" t="s">
        <v>75</v>
      </c>
      <c r="AU212" s="194" t="s">
        <v>81</v>
      </c>
      <c r="AY212" s="193" t="s">
        <v>120</v>
      </c>
      <c r="BK212" s="195">
        <f>SUM(BK213:BK234)</f>
        <v>0</v>
      </c>
    </row>
    <row r="213" spans="1:65" s="2" customFormat="1" ht="24" customHeight="1">
      <c r="A213" s="33"/>
      <c r="B213" s="34"/>
      <c r="C213" s="198" t="s">
        <v>288</v>
      </c>
      <c r="D213" s="198" t="s">
        <v>122</v>
      </c>
      <c r="E213" s="199" t="s">
        <v>289</v>
      </c>
      <c r="F213" s="200" t="s">
        <v>290</v>
      </c>
      <c r="G213" s="201" t="s">
        <v>235</v>
      </c>
      <c r="H213" s="202">
        <v>154.44999999999999</v>
      </c>
      <c r="I213" s="203"/>
      <c r="J213" s="204">
        <f>ROUND(I213*H213,2)</f>
        <v>0</v>
      </c>
      <c r="K213" s="205"/>
      <c r="L213" s="38"/>
      <c r="M213" s="206" t="s">
        <v>1</v>
      </c>
      <c r="N213" s="207" t="s">
        <v>41</v>
      </c>
      <c r="O213" s="70"/>
      <c r="P213" s="208">
        <f>O213*H213</f>
        <v>0</v>
      </c>
      <c r="Q213" s="208">
        <v>0</v>
      </c>
      <c r="R213" s="208">
        <f>Q213*H213</f>
        <v>0</v>
      </c>
      <c r="S213" s="208">
        <v>9.2499999999999995E-3</v>
      </c>
      <c r="T213" s="209">
        <f>S213*H213</f>
        <v>1.4286624999999997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210" t="s">
        <v>126</v>
      </c>
      <c r="AT213" s="210" t="s">
        <v>122</v>
      </c>
      <c r="AU213" s="210" t="s">
        <v>83</v>
      </c>
      <c r="AY213" s="16" t="s">
        <v>120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6" t="s">
        <v>81</v>
      </c>
      <c r="BK213" s="211">
        <f>ROUND(I213*H213,2)</f>
        <v>0</v>
      </c>
      <c r="BL213" s="16" t="s">
        <v>126</v>
      </c>
      <c r="BM213" s="210" t="s">
        <v>291</v>
      </c>
    </row>
    <row r="214" spans="1:65" s="2" customFormat="1" ht="19.5">
      <c r="A214" s="33"/>
      <c r="B214" s="34"/>
      <c r="C214" s="35"/>
      <c r="D214" s="212" t="s">
        <v>128</v>
      </c>
      <c r="E214" s="35"/>
      <c r="F214" s="213" t="s">
        <v>292</v>
      </c>
      <c r="G214" s="35"/>
      <c r="H214" s="35"/>
      <c r="I214" s="109"/>
      <c r="J214" s="35"/>
      <c r="K214" s="35"/>
      <c r="L214" s="38"/>
      <c r="M214" s="214"/>
      <c r="N214" s="215"/>
      <c r="O214" s="70"/>
      <c r="P214" s="70"/>
      <c r="Q214" s="70"/>
      <c r="R214" s="70"/>
      <c r="S214" s="70"/>
      <c r="T214" s="71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T214" s="16" t="s">
        <v>128</v>
      </c>
      <c r="AU214" s="16" t="s">
        <v>83</v>
      </c>
    </row>
    <row r="215" spans="1:65" s="2" customFormat="1" ht="24" customHeight="1">
      <c r="A215" s="33"/>
      <c r="B215" s="34"/>
      <c r="C215" s="198" t="s">
        <v>293</v>
      </c>
      <c r="D215" s="198" t="s">
        <v>122</v>
      </c>
      <c r="E215" s="199" t="s">
        <v>294</v>
      </c>
      <c r="F215" s="200" t="s">
        <v>295</v>
      </c>
      <c r="G215" s="201" t="s">
        <v>208</v>
      </c>
      <c r="H215" s="202">
        <v>77</v>
      </c>
      <c r="I215" s="203"/>
      <c r="J215" s="204">
        <f>ROUND(I215*H215,2)</f>
        <v>0</v>
      </c>
      <c r="K215" s="205"/>
      <c r="L215" s="38"/>
      <c r="M215" s="206" t="s">
        <v>1</v>
      </c>
      <c r="N215" s="207" t="s">
        <v>41</v>
      </c>
      <c r="O215" s="70"/>
      <c r="P215" s="208">
        <f>O215*H215</f>
        <v>0</v>
      </c>
      <c r="Q215" s="208">
        <v>0</v>
      </c>
      <c r="R215" s="208">
        <f>Q215*H215</f>
        <v>0</v>
      </c>
      <c r="S215" s="208">
        <v>6.0000000000000001E-3</v>
      </c>
      <c r="T215" s="209">
        <f>S215*H215</f>
        <v>0.46200000000000002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210" t="s">
        <v>126</v>
      </c>
      <c r="AT215" s="210" t="s">
        <v>122</v>
      </c>
      <c r="AU215" s="210" t="s">
        <v>83</v>
      </c>
      <c r="AY215" s="16" t="s">
        <v>120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6" t="s">
        <v>81</v>
      </c>
      <c r="BK215" s="211">
        <f>ROUND(I215*H215,2)</f>
        <v>0</v>
      </c>
      <c r="BL215" s="16" t="s">
        <v>126</v>
      </c>
      <c r="BM215" s="210" t="s">
        <v>296</v>
      </c>
    </row>
    <row r="216" spans="1:65" s="2" customFormat="1" ht="19.5">
      <c r="A216" s="33"/>
      <c r="B216" s="34"/>
      <c r="C216" s="35"/>
      <c r="D216" s="212" t="s">
        <v>128</v>
      </c>
      <c r="E216" s="35"/>
      <c r="F216" s="213" t="s">
        <v>297</v>
      </c>
      <c r="G216" s="35"/>
      <c r="H216" s="35"/>
      <c r="I216" s="109"/>
      <c r="J216" s="35"/>
      <c r="K216" s="35"/>
      <c r="L216" s="38"/>
      <c r="M216" s="214"/>
      <c r="N216" s="215"/>
      <c r="O216" s="70"/>
      <c r="P216" s="70"/>
      <c r="Q216" s="70"/>
      <c r="R216" s="70"/>
      <c r="S216" s="70"/>
      <c r="T216" s="71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T216" s="16" t="s">
        <v>128</v>
      </c>
      <c r="AU216" s="16" t="s">
        <v>83</v>
      </c>
    </row>
    <row r="217" spans="1:65" s="2" customFormat="1" ht="16.5" customHeight="1">
      <c r="A217" s="33"/>
      <c r="B217" s="34"/>
      <c r="C217" s="198" t="s">
        <v>298</v>
      </c>
      <c r="D217" s="198" t="s">
        <v>122</v>
      </c>
      <c r="E217" s="199" t="s">
        <v>299</v>
      </c>
      <c r="F217" s="200" t="s">
        <v>300</v>
      </c>
      <c r="G217" s="201" t="s">
        <v>235</v>
      </c>
      <c r="H217" s="202">
        <v>9.7200000000000006</v>
      </c>
      <c r="I217" s="203"/>
      <c r="J217" s="204">
        <f>ROUND(I217*H217,2)</f>
        <v>0</v>
      </c>
      <c r="K217" s="205"/>
      <c r="L217" s="38"/>
      <c r="M217" s="206" t="s">
        <v>1</v>
      </c>
      <c r="N217" s="207" t="s">
        <v>41</v>
      </c>
      <c r="O217" s="70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210" t="s">
        <v>126</v>
      </c>
      <c r="AT217" s="210" t="s">
        <v>122</v>
      </c>
      <c r="AU217" s="210" t="s">
        <v>83</v>
      </c>
      <c r="AY217" s="16" t="s">
        <v>120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6" t="s">
        <v>81</v>
      </c>
      <c r="BK217" s="211">
        <f>ROUND(I217*H217,2)</f>
        <v>0</v>
      </c>
      <c r="BL217" s="16" t="s">
        <v>126</v>
      </c>
      <c r="BM217" s="210" t="s">
        <v>301</v>
      </c>
    </row>
    <row r="218" spans="1:65" s="2" customFormat="1" ht="19.5">
      <c r="A218" s="33"/>
      <c r="B218" s="34"/>
      <c r="C218" s="35"/>
      <c r="D218" s="212" t="s">
        <v>128</v>
      </c>
      <c r="E218" s="35"/>
      <c r="F218" s="213" t="s">
        <v>302</v>
      </c>
      <c r="G218" s="35"/>
      <c r="H218" s="35"/>
      <c r="I218" s="109"/>
      <c r="J218" s="35"/>
      <c r="K218" s="35"/>
      <c r="L218" s="38"/>
      <c r="M218" s="214"/>
      <c r="N218" s="215"/>
      <c r="O218" s="70"/>
      <c r="P218" s="70"/>
      <c r="Q218" s="70"/>
      <c r="R218" s="70"/>
      <c r="S218" s="70"/>
      <c r="T218" s="71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6" t="s">
        <v>128</v>
      </c>
      <c r="AU218" s="16" t="s">
        <v>83</v>
      </c>
    </row>
    <row r="219" spans="1:65" s="13" customFormat="1" ht="11.25">
      <c r="B219" s="216"/>
      <c r="C219" s="217"/>
      <c r="D219" s="212" t="s">
        <v>134</v>
      </c>
      <c r="E219" s="218" t="s">
        <v>1</v>
      </c>
      <c r="F219" s="219" t="s">
        <v>303</v>
      </c>
      <c r="G219" s="217"/>
      <c r="H219" s="220">
        <v>9.7200000000000006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134</v>
      </c>
      <c r="AU219" s="226" t="s">
        <v>83</v>
      </c>
      <c r="AV219" s="13" t="s">
        <v>83</v>
      </c>
      <c r="AW219" s="13" t="s">
        <v>32</v>
      </c>
      <c r="AX219" s="13" t="s">
        <v>81</v>
      </c>
      <c r="AY219" s="226" t="s">
        <v>120</v>
      </c>
    </row>
    <row r="220" spans="1:65" s="2" customFormat="1" ht="24" customHeight="1">
      <c r="A220" s="33"/>
      <c r="B220" s="34"/>
      <c r="C220" s="198" t="s">
        <v>304</v>
      </c>
      <c r="D220" s="198" t="s">
        <v>122</v>
      </c>
      <c r="E220" s="199" t="s">
        <v>305</v>
      </c>
      <c r="F220" s="200" t="s">
        <v>306</v>
      </c>
      <c r="G220" s="201" t="s">
        <v>125</v>
      </c>
      <c r="H220" s="202">
        <v>148.6</v>
      </c>
      <c r="I220" s="203"/>
      <c r="J220" s="204">
        <f>ROUND(I220*H220,2)</f>
        <v>0</v>
      </c>
      <c r="K220" s="205"/>
      <c r="L220" s="38"/>
      <c r="M220" s="206" t="s">
        <v>1</v>
      </c>
      <c r="N220" s="207" t="s">
        <v>41</v>
      </c>
      <c r="O220" s="70"/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210" t="s">
        <v>126</v>
      </c>
      <c r="AT220" s="210" t="s">
        <v>122</v>
      </c>
      <c r="AU220" s="210" t="s">
        <v>83</v>
      </c>
      <c r="AY220" s="16" t="s">
        <v>120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6" t="s">
        <v>81</v>
      </c>
      <c r="BK220" s="211">
        <f>ROUND(I220*H220,2)</f>
        <v>0</v>
      </c>
      <c r="BL220" s="16" t="s">
        <v>126</v>
      </c>
      <c r="BM220" s="210" t="s">
        <v>307</v>
      </c>
    </row>
    <row r="221" spans="1:65" s="2" customFormat="1" ht="19.5">
      <c r="A221" s="33"/>
      <c r="B221" s="34"/>
      <c r="C221" s="35"/>
      <c r="D221" s="212" t="s">
        <v>128</v>
      </c>
      <c r="E221" s="35"/>
      <c r="F221" s="213" t="s">
        <v>308</v>
      </c>
      <c r="G221" s="35"/>
      <c r="H221" s="35"/>
      <c r="I221" s="109"/>
      <c r="J221" s="35"/>
      <c r="K221" s="35"/>
      <c r="L221" s="38"/>
      <c r="M221" s="214"/>
      <c r="N221" s="215"/>
      <c r="O221" s="70"/>
      <c r="P221" s="70"/>
      <c r="Q221" s="70"/>
      <c r="R221" s="70"/>
      <c r="S221" s="70"/>
      <c r="T221" s="71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T221" s="16" t="s">
        <v>128</v>
      </c>
      <c r="AU221" s="16" t="s">
        <v>83</v>
      </c>
    </row>
    <row r="222" spans="1:65" s="13" customFormat="1" ht="11.25">
      <c r="B222" s="216"/>
      <c r="C222" s="217"/>
      <c r="D222" s="212" t="s">
        <v>134</v>
      </c>
      <c r="E222" s="218" t="s">
        <v>1</v>
      </c>
      <c r="F222" s="219" t="s">
        <v>309</v>
      </c>
      <c r="G222" s="217"/>
      <c r="H222" s="220">
        <v>148.6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134</v>
      </c>
      <c r="AU222" s="226" t="s">
        <v>83</v>
      </c>
      <c r="AV222" s="13" t="s">
        <v>83</v>
      </c>
      <c r="AW222" s="13" t="s">
        <v>32</v>
      </c>
      <c r="AX222" s="13" t="s">
        <v>81</v>
      </c>
      <c r="AY222" s="226" t="s">
        <v>120</v>
      </c>
    </row>
    <row r="223" spans="1:65" s="2" customFormat="1" ht="24" customHeight="1">
      <c r="A223" s="33"/>
      <c r="B223" s="34"/>
      <c r="C223" s="198" t="s">
        <v>310</v>
      </c>
      <c r="D223" s="198" t="s">
        <v>122</v>
      </c>
      <c r="E223" s="199" t="s">
        <v>311</v>
      </c>
      <c r="F223" s="200" t="s">
        <v>312</v>
      </c>
      <c r="G223" s="201" t="s">
        <v>208</v>
      </c>
      <c r="H223" s="202">
        <v>77</v>
      </c>
      <c r="I223" s="203"/>
      <c r="J223" s="204">
        <f>ROUND(I223*H223,2)</f>
        <v>0</v>
      </c>
      <c r="K223" s="205"/>
      <c r="L223" s="38"/>
      <c r="M223" s="206" t="s">
        <v>1</v>
      </c>
      <c r="N223" s="207" t="s">
        <v>41</v>
      </c>
      <c r="O223" s="70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210" t="s">
        <v>126</v>
      </c>
      <c r="AT223" s="210" t="s">
        <v>122</v>
      </c>
      <c r="AU223" s="210" t="s">
        <v>83</v>
      </c>
      <c r="AY223" s="16" t="s">
        <v>120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6" t="s">
        <v>81</v>
      </c>
      <c r="BK223" s="211">
        <f>ROUND(I223*H223,2)</f>
        <v>0</v>
      </c>
      <c r="BL223" s="16" t="s">
        <v>126</v>
      </c>
      <c r="BM223" s="210" t="s">
        <v>313</v>
      </c>
    </row>
    <row r="224" spans="1:65" s="2" customFormat="1" ht="11.25">
      <c r="A224" s="33"/>
      <c r="B224" s="34"/>
      <c r="C224" s="35"/>
      <c r="D224" s="212" t="s">
        <v>128</v>
      </c>
      <c r="E224" s="35"/>
      <c r="F224" s="213" t="s">
        <v>314</v>
      </c>
      <c r="G224" s="35"/>
      <c r="H224" s="35"/>
      <c r="I224" s="109"/>
      <c r="J224" s="35"/>
      <c r="K224" s="35"/>
      <c r="L224" s="38"/>
      <c r="M224" s="214"/>
      <c r="N224" s="215"/>
      <c r="O224" s="70"/>
      <c r="P224" s="70"/>
      <c r="Q224" s="70"/>
      <c r="R224" s="70"/>
      <c r="S224" s="70"/>
      <c r="T224" s="71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T224" s="16" t="s">
        <v>128</v>
      </c>
      <c r="AU224" s="16" t="s">
        <v>83</v>
      </c>
    </row>
    <row r="225" spans="1:65" s="2" customFormat="1" ht="16.5" customHeight="1">
      <c r="A225" s="33"/>
      <c r="B225" s="34"/>
      <c r="C225" s="198" t="s">
        <v>315</v>
      </c>
      <c r="D225" s="198" t="s">
        <v>122</v>
      </c>
      <c r="E225" s="199" t="s">
        <v>316</v>
      </c>
      <c r="F225" s="200" t="s">
        <v>317</v>
      </c>
      <c r="G225" s="201" t="s">
        <v>176</v>
      </c>
      <c r="H225" s="202">
        <v>1</v>
      </c>
      <c r="I225" s="203"/>
      <c r="J225" s="204">
        <f>ROUND(I225*H225,2)</f>
        <v>0</v>
      </c>
      <c r="K225" s="205"/>
      <c r="L225" s="38"/>
      <c r="M225" s="206" t="s">
        <v>1</v>
      </c>
      <c r="N225" s="207" t="s">
        <v>41</v>
      </c>
      <c r="O225" s="70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210" t="s">
        <v>126</v>
      </c>
      <c r="AT225" s="210" t="s">
        <v>122</v>
      </c>
      <c r="AU225" s="210" t="s">
        <v>83</v>
      </c>
      <c r="AY225" s="16" t="s">
        <v>120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6" t="s">
        <v>81</v>
      </c>
      <c r="BK225" s="211">
        <f>ROUND(I225*H225,2)</f>
        <v>0</v>
      </c>
      <c r="BL225" s="16" t="s">
        <v>126</v>
      </c>
      <c r="BM225" s="210" t="s">
        <v>318</v>
      </c>
    </row>
    <row r="226" spans="1:65" s="2" customFormat="1" ht="11.25">
      <c r="A226" s="33"/>
      <c r="B226" s="34"/>
      <c r="C226" s="35"/>
      <c r="D226" s="212" t="s">
        <v>128</v>
      </c>
      <c r="E226" s="35"/>
      <c r="F226" s="213" t="s">
        <v>317</v>
      </c>
      <c r="G226" s="35"/>
      <c r="H226" s="35"/>
      <c r="I226" s="109"/>
      <c r="J226" s="35"/>
      <c r="K226" s="35"/>
      <c r="L226" s="38"/>
      <c r="M226" s="214"/>
      <c r="N226" s="215"/>
      <c r="O226" s="70"/>
      <c r="P226" s="70"/>
      <c r="Q226" s="70"/>
      <c r="R226" s="70"/>
      <c r="S226" s="70"/>
      <c r="T226" s="71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6" t="s">
        <v>128</v>
      </c>
      <c r="AU226" s="16" t="s">
        <v>83</v>
      </c>
    </row>
    <row r="227" spans="1:65" s="2" customFormat="1" ht="16.5" customHeight="1">
      <c r="A227" s="33"/>
      <c r="B227" s="34"/>
      <c r="C227" s="198" t="s">
        <v>319</v>
      </c>
      <c r="D227" s="198" t="s">
        <v>122</v>
      </c>
      <c r="E227" s="199" t="s">
        <v>320</v>
      </c>
      <c r="F227" s="200" t="s">
        <v>321</v>
      </c>
      <c r="G227" s="201" t="s">
        <v>208</v>
      </c>
      <c r="H227" s="202">
        <v>36</v>
      </c>
      <c r="I227" s="203"/>
      <c r="J227" s="204">
        <f>ROUND(I227*H227,2)</f>
        <v>0</v>
      </c>
      <c r="K227" s="205"/>
      <c r="L227" s="38"/>
      <c r="M227" s="206" t="s">
        <v>1</v>
      </c>
      <c r="N227" s="207" t="s">
        <v>41</v>
      </c>
      <c r="O227" s="70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210" t="s">
        <v>126</v>
      </c>
      <c r="AT227" s="210" t="s">
        <v>122</v>
      </c>
      <c r="AU227" s="210" t="s">
        <v>83</v>
      </c>
      <c r="AY227" s="16" t="s">
        <v>120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6" t="s">
        <v>81</v>
      </c>
      <c r="BK227" s="211">
        <f>ROUND(I227*H227,2)</f>
        <v>0</v>
      </c>
      <c r="BL227" s="16" t="s">
        <v>126</v>
      </c>
      <c r="BM227" s="210" t="s">
        <v>322</v>
      </c>
    </row>
    <row r="228" spans="1:65" s="2" customFormat="1" ht="11.25">
      <c r="A228" s="33"/>
      <c r="B228" s="34"/>
      <c r="C228" s="35"/>
      <c r="D228" s="212" t="s">
        <v>128</v>
      </c>
      <c r="E228" s="35"/>
      <c r="F228" s="213" t="s">
        <v>321</v>
      </c>
      <c r="G228" s="35"/>
      <c r="H228" s="35"/>
      <c r="I228" s="109"/>
      <c r="J228" s="35"/>
      <c r="K228" s="35"/>
      <c r="L228" s="38"/>
      <c r="M228" s="214"/>
      <c r="N228" s="215"/>
      <c r="O228" s="70"/>
      <c r="P228" s="70"/>
      <c r="Q228" s="70"/>
      <c r="R228" s="70"/>
      <c r="S228" s="70"/>
      <c r="T228" s="71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T228" s="16" t="s">
        <v>128</v>
      </c>
      <c r="AU228" s="16" t="s">
        <v>83</v>
      </c>
    </row>
    <row r="229" spans="1:65" s="2" customFormat="1" ht="24" customHeight="1">
      <c r="A229" s="33"/>
      <c r="B229" s="34"/>
      <c r="C229" s="198" t="s">
        <v>323</v>
      </c>
      <c r="D229" s="198" t="s">
        <v>122</v>
      </c>
      <c r="E229" s="199" t="s">
        <v>324</v>
      </c>
      <c r="F229" s="200" t="s">
        <v>325</v>
      </c>
      <c r="G229" s="201" t="s">
        <v>208</v>
      </c>
      <c r="H229" s="202">
        <v>312</v>
      </c>
      <c r="I229" s="203"/>
      <c r="J229" s="204">
        <f>ROUND(I229*H229,2)</f>
        <v>0</v>
      </c>
      <c r="K229" s="205"/>
      <c r="L229" s="38"/>
      <c r="M229" s="206" t="s">
        <v>1</v>
      </c>
      <c r="N229" s="207" t="s">
        <v>41</v>
      </c>
      <c r="O229" s="70"/>
      <c r="P229" s="208">
        <f>O229*H229</f>
        <v>0</v>
      </c>
      <c r="Q229" s="208">
        <v>1.0000000000000001E-5</v>
      </c>
      <c r="R229" s="208">
        <f>Q229*H229</f>
        <v>3.1200000000000004E-3</v>
      </c>
      <c r="S229" s="208">
        <v>0</v>
      </c>
      <c r="T229" s="209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210" t="s">
        <v>126</v>
      </c>
      <c r="AT229" s="210" t="s">
        <v>122</v>
      </c>
      <c r="AU229" s="210" t="s">
        <v>83</v>
      </c>
      <c r="AY229" s="16" t="s">
        <v>120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6" t="s">
        <v>81</v>
      </c>
      <c r="BK229" s="211">
        <f>ROUND(I229*H229,2)</f>
        <v>0</v>
      </c>
      <c r="BL229" s="16" t="s">
        <v>126</v>
      </c>
      <c r="BM229" s="210" t="s">
        <v>326</v>
      </c>
    </row>
    <row r="230" spans="1:65" s="2" customFormat="1" ht="19.5">
      <c r="A230" s="33"/>
      <c r="B230" s="34"/>
      <c r="C230" s="35"/>
      <c r="D230" s="212" t="s">
        <v>128</v>
      </c>
      <c r="E230" s="35"/>
      <c r="F230" s="213" t="s">
        <v>327</v>
      </c>
      <c r="G230" s="35"/>
      <c r="H230" s="35"/>
      <c r="I230" s="109"/>
      <c r="J230" s="35"/>
      <c r="K230" s="35"/>
      <c r="L230" s="38"/>
      <c r="M230" s="214"/>
      <c r="N230" s="215"/>
      <c r="O230" s="70"/>
      <c r="P230" s="70"/>
      <c r="Q230" s="70"/>
      <c r="R230" s="70"/>
      <c r="S230" s="70"/>
      <c r="T230" s="71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6" t="s">
        <v>128</v>
      </c>
      <c r="AU230" s="16" t="s">
        <v>83</v>
      </c>
    </row>
    <row r="231" spans="1:65" s="2" customFormat="1" ht="16.5" customHeight="1">
      <c r="A231" s="33"/>
      <c r="B231" s="34"/>
      <c r="C231" s="198" t="s">
        <v>328</v>
      </c>
      <c r="D231" s="198" t="s">
        <v>122</v>
      </c>
      <c r="E231" s="199" t="s">
        <v>329</v>
      </c>
      <c r="F231" s="200" t="s">
        <v>330</v>
      </c>
      <c r="G231" s="201" t="s">
        <v>208</v>
      </c>
      <c r="H231" s="202">
        <v>312</v>
      </c>
      <c r="I231" s="203"/>
      <c r="J231" s="204">
        <f>ROUND(I231*H231,2)</f>
        <v>0</v>
      </c>
      <c r="K231" s="205"/>
      <c r="L231" s="38"/>
      <c r="M231" s="206" t="s">
        <v>1</v>
      </c>
      <c r="N231" s="207" t="s">
        <v>41</v>
      </c>
      <c r="O231" s="70"/>
      <c r="P231" s="208">
        <f>O231*H231</f>
        <v>0</v>
      </c>
      <c r="Q231" s="208">
        <v>1.4999999999999999E-4</v>
      </c>
      <c r="R231" s="208">
        <f>Q231*H231</f>
        <v>4.6799999999999994E-2</v>
      </c>
      <c r="S231" s="208">
        <v>0</v>
      </c>
      <c r="T231" s="209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210" t="s">
        <v>126</v>
      </c>
      <c r="AT231" s="210" t="s">
        <v>122</v>
      </c>
      <c r="AU231" s="210" t="s">
        <v>83</v>
      </c>
      <c r="AY231" s="16" t="s">
        <v>120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6" t="s">
        <v>81</v>
      </c>
      <c r="BK231" s="211">
        <f>ROUND(I231*H231,2)</f>
        <v>0</v>
      </c>
      <c r="BL231" s="16" t="s">
        <v>126</v>
      </c>
      <c r="BM231" s="210" t="s">
        <v>331</v>
      </c>
    </row>
    <row r="232" spans="1:65" s="2" customFormat="1" ht="19.5">
      <c r="A232" s="33"/>
      <c r="B232" s="34"/>
      <c r="C232" s="35"/>
      <c r="D232" s="212" t="s">
        <v>128</v>
      </c>
      <c r="E232" s="35"/>
      <c r="F232" s="213" t="s">
        <v>332</v>
      </c>
      <c r="G232" s="35"/>
      <c r="H232" s="35"/>
      <c r="I232" s="109"/>
      <c r="J232" s="35"/>
      <c r="K232" s="35"/>
      <c r="L232" s="38"/>
      <c r="M232" s="214"/>
      <c r="N232" s="215"/>
      <c r="O232" s="70"/>
      <c r="P232" s="70"/>
      <c r="Q232" s="70"/>
      <c r="R232" s="70"/>
      <c r="S232" s="70"/>
      <c r="T232" s="71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6" t="s">
        <v>128</v>
      </c>
      <c r="AU232" s="16" t="s">
        <v>83</v>
      </c>
    </row>
    <row r="233" spans="1:65" s="2" customFormat="1" ht="24" customHeight="1">
      <c r="A233" s="33"/>
      <c r="B233" s="34"/>
      <c r="C233" s="198" t="s">
        <v>333</v>
      </c>
      <c r="D233" s="198" t="s">
        <v>122</v>
      </c>
      <c r="E233" s="199" t="s">
        <v>334</v>
      </c>
      <c r="F233" s="200" t="s">
        <v>335</v>
      </c>
      <c r="G233" s="201" t="s">
        <v>235</v>
      </c>
      <c r="H233" s="202">
        <v>9.7200000000000006</v>
      </c>
      <c r="I233" s="203"/>
      <c r="J233" s="204">
        <f>ROUND(I233*H233,2)</f>
        <v>0</v>
      </c>
      <c r="K233" s="205"/>
      <c r="L233" s="38"/>
      <c r="M233" s="206" t="s">
        <v>1</v>
      </c>
      <c r="N233" s="207" t="s">
        <v>41</v>
      </c>
      <c r="O233" s="70"/>
      <c r="P233" s="208">
        <f>O233*H233</f>
        <v>0</v>
      </c>
      <c r="Q233" s="208">
        <v>1.1E-4</v>
      </c>
      <c r="R233" s="208">
        <f>Q233*H233</f>
        <v>1.0692000000000002E-3</v>
      </c>
      <c r="S233" s="208">
        <v>0</v>
      </c>
      <c r="T233" s="209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210" t="s">
        <v>126</v>
      </c>
      <c r="AT233" s="210" t="s">
        <v>122</v>
      </c>
      <c r="AU233" s="210" t="s">
        <v>83</v>
      </c>
      <c r="AY233" s="16" t="s">
        <v>120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6" t="s">
        <v>81</v>
      </c>
      <c r="BK233" s="211">
        <f>ROUND(I233*H233,2)</f>
        <v>0</v>
      </c>
      <c r="BL233" s="16" t="s">
        <v>126</v>
      </c>
      <c r="BM233" s="210" t="s">
        <v>336</v>
      </c>
    </row>
    <row r="234" spans="1:65" s="2" customFormat="1" ht="39">
      <c r="A234" s="33"/>
      <c r="B234" s="34"/>
      <c r="C234" s="35"/>
      <c r="D234" s="212" t="s">
        <v>128</v>
      </c>
      <c r="E234" s="35"/>
      <c r="F234" s="213" t="s">
        <v>337</v>
      </c>
      <c r="G234" s="35"/>
      <c r="H234" s="35"/>
      <c r="I234" s="109"/>
      <c r="J234" s="35"/>
      <c r="K234" s="35"/>
      <c r="L234" s="38"/>
      <c r="M234" s="214"/>
      <c r="N234" s="215"/>
      <c r="O234" s="70"/>
      <c r="P234" s="70"/>
      <c r="Q234" s="70"/>
      <c r="R234" s="70"/>
      <c r="S234" s="70"/>
      <c r="T234" s="71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6" t="s">
        <v>128</v>
      </c>
      <c r="AU234" s="16" t="s">
        <v>83</v>
      </c>
    </row>
    <row r="235" spans="1:65" s="12" customFormat="1" ht="22.9" customHeight="1">
      <c r="B235" s="182"/>
      <c r="C235" s="183"/>
      <c r="D235" s="184" t="s">
        <v>75</v>
      </c>
      <c r="E235" s="196" t="s">
        <v>338</v>
      </c>
      <c r="F235" s="196" t="s">
        <v>339</v>
      </c>
      <c r="G235" s="183"/>
      <c r="H235" s="183"/>
      <c r="I235" s="186"/>
      <c r="J235" s="197">
        <f>BK235</f>
        <v>0</v>
      </c>
      <c r="K235" s="183"/>
      <c r="L235" s="188"/>
      <c r="M235" s="189"/>
      <c r="N235" s="190"/>
      <c r="O235" s="190"/>
      <c r="P235" s="191">
        <f>SUM(P236:P250)</f>
        <v>0</v>
      </c>
      <c r="Q235" s="190"/>
      <c r="R235" s="191">
        <f>SUM(R236:R250)</f>
        <v>0</v>
      </c>
      <c r="S235" s="190"/>
      <c r="T235" s="192">
        <f>SUM(T236:T250)</f>
        <v>0</v>
      </c>
      <c r="AR235" s="193" t="s">
        <v>81</v>
      </c>
      <c r="AT235" s="194" t="s">
        <v>75</v>
      </c>
      <c r="AU235" s="194" t="s">
        <v>81</v>
      </c>
      <c r="AY235" s="193" t="s">
        <v>120</v>
      </c>
      <c r="BK235" s="195">
        <f>SUM(BK236:BK250)</f>
        <v>0</v>
      </c>
    </row>
    <row r="236" spans="1:65" s="2" customFormat="1" ht="24" customHeight="1">
      <c r="A236" s="33"/>
      <c r="B236" s="34"/>
      <c r="C236" s="198" t="s">
        <v>340</v>
      </c>
      <c r="D236" s="198" t="s">
        <v>122</v>
      </c>
      <c r="E236" s="199" t="s">
        <v>341</v>
      </c>
      <c r="F236" s="200" t="s">
        <v>342</v>
      </c>
      <c r="G236" s="201" t="s">
        <v>169</v>
      </c>
      <c r="H236" s="202">
        <v>3.6240000000000001</v>
      </c>
      <c r="I236" s="203"/>
      <c r="J236" s="204">
        <f>ROUND(I236*H236,2)</f>
        <v>0</v>
      </c>
      <c r="K236" s="205"/>
      <c r="L236" s="38"/>
      <c r="M236" s="206" t="s">
        <v>1</v>
      </c>
      <c r="N236" s="207" t="s">
        <v>41</v>
      </c>
      <c r="O236" s="70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210" t="s">
        <v>126</v>
      </c>
      <c r="AT236" s="210" t="s">
        <v>122</v>
      </c>
      <c r="AU236" s="210" t="s">
        <v>83</v>
      </c>
      <c r="AY236" s="16" t="s">
        <v>120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6" t="s">
        <v>81</v>
      </c>
      <c r="BK236" s="211">
        <f>ROUND(I236*H236,2)</f>
        <v>0</v>
      </c>
      <c r="BL236" s="16" t="s">
        <v>126</v>
      </c>
      <c r="BM236" s="210" t="s">
        <v>343</v>
      </c>
    </row>
    <row r="237" spans="1:65" s="2" customFormat="1" ht="29.25">
      <c r="A237" s="33"/>
      <c r="B237" s="34"/>
      <c r="C237" s="35"/>
      <c r="D237" s="212" t="s">
        <v>128</v>
      </c>
      <c r="E237" s="35"/>
      <c r="F237" s="213" t="s">
        <v>344</v>
      </c>
      <c r="G237" s="35"/>
      <c r="H237" s="35"/>
      <c r="I237" s="109"/>
      <c r="J237" s="35"/>
      <c r="K237" s="35"/>
      <c r="L237" s="38"/>
      <c r="M237" s="214"/>
      <c r="N237" s="215"/>
      <c r="O237" s="70"/>
      <c r="P237" s="70"/>
      <c r="Q237" s="70"/>
      <c r="R237" s="70"/>
      <c r="S237" s="70"/>
      <c r="T237" s="71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6" t="s">
        <v>128</v>
      </c>
      <c r="AU237" s="16" t="s">
        <v>83</v>
      </c>
    </row>
    <row r="238" spans="1:65" s="2" customFormat="1" ht="16.5" customHeight="1">
      <c r="A238" s="33"/>
      <c r="B238" s="34"/>
      <c r="C238" s="198" t="s">
        <v>345</v>
      </c>
      <c r="D238" s="198" t="s">
        <v>122</v>
      </c>
      <c r="E238" s="199" t="s">
        <v>346</v>
      </c>
      <c r="F238" s="200" t="s">
        <v>347</v>
      </c>
      <c r="G238" s="201" t="s">
        <v>169</v>
      </c>
      <c r="H238" s="202">
        <v>3.6240000000000001</v>
      </c>
      <c r="I238" s="203"/>
      <c r="J238" s="204">
        <f>ROUND(I238*H238,2)</f>
        <v>0</v>
      </c>
      <c r="K238" s="205"/>
      <c r="L238" s="38"/>
      <c r="M238" s="206" t="s">
        <v>1</v>
      </c>
      <c r="N238" s="207" t="s">
        <v>41</v>
      </c>
      <c r="O238" s="70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210" t="s">
        <v>126</v>
      </c>
      <c r="AT238" s="210" t="s">
        <v>122</v>
      </c>
      <c r="AU238" s="210" t="s">
        <v>83</v>
      </c>
      <c r="AY238" s="16" t="s">
        <v>120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6" t="s">
        <v>81</v>
      </c>
      <c r="BK238" s="211">
        <f>ROUND(I238*H238,2)</f>
        <v>0</v>
      </c>
      <c r="BL238" s="16" t="s">
        <v>126</v>
      </c>
      <c r="BM238" s="210" t="s">
        <v>348</v>
      </c>
    </row>
    <row r="239" spans="1:65" s="2" customFormat="1" ht="19.5">
      <c r="A239" s="33"/>
      <c r="B239" s="34"/>
      <c r="C239" s="35"/>
      <c r="D239" s="212" t="s">
        <v>128</v>
      </c>
      <c r="E239" s="35"/>
      <c r="F239" s="213" t="s">
        <v>349</v>
      </c>
      <c r="G239" s="35"/>
      <c r="H239" s="35"/>
      <c r="I239" s="109"/>
      <c r="J239" s="35"/>
      <c r="K239" s="35"/>
      <c r="L239" s="38"/>
      <c r="M239" s="214"/>
      <c r="N239" s="215"/>
      <c r="O239" s="70"/>
      <c r="P239" s="70"/>
      <c r="Q239" s="70"/>
      <c r="R239" s="70"/>
      <c r="S239" s="70"/>
      <c r="T239" s="71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T239" s="16" t="s">
        <v>128</v>
      </c>
      <c r="AU239" s="16" t="s">
        <v>83</v>
      </c>
    </row>
    <row r="240" spans="1:65" s="2" customFormat="1" ht="24" customHeight="1">
      <c r="A240" s="33"/>
      <c r="B240" s="34"/>
      <c r="C240" s="198" t="s">
        <v>350</v>
      </c>
      <c r="D240" s="198" t="s">
        <v>122</v>
      </c>
      <c r="E240" s="199" t="s">
        <v>351</v>
      </c>
      <c r="F240" s="200" t="s">
        <v>352</v>
      </c>
      <c r="G240" s="201" t="s">
        <v>169</v>
      </c>
      <c r="H240" s="202">
        <v>3.6240000000000001</v>
      </c>
      <c r="I240" s="203"/>
      <c r="J240" s="204">
        <f>ROUND(I240*H240,2)</f>
        <v>0</v>
      </c>
      <c r="K240" s="205"/>
      <c r="L240" s="38"/>
      <c r="M240" s="206" t="s">
        <v>1</v>
      </c>
      <c r="N240" s="207" t="s">
        <v>41</v>
      </c>
      <c r="O240" s="70"/>
      <c r="P240" s="208">
        <f>O240*H240</f>
        <v>0</v>
      </c>
      <c r="Q240" s="208">
        <v>0</v>
      </c>
      <c r="R240" s="208">
        <f>Q240*H240</f>
        <v>0</v>
      </c>
      <c r="S240" s="208">
        <v>0</v>
      </c>
      <c r="T240" s="209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210" t="s">
        <v>126</v>
      </c>
      <c r="AT240" s="210" t="s">
        <v>122</v>
      </c>
      <c r="AU240" s="210" t="s">
        <v>83</v>
      </c>
      <c r="AY240" s="16" t="s">
        <v>120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6" t="s">
        <v>81</v>
      </c>
      <c r="BK240" s="211">
        <f>ROUND(I240*H240,2)</f>
        <v>0</v>
      </c>
      <c r="BL240" s="16" t="s">
        <v>126</v>
      </c>
      <c r="BM240" s="210" t="s">
        <v>353</v>
      </c>
    </row>
    <row r="241" spans="1:65" s="2" customFormat="1" ht="19.5">
      <c r="A241" s="33"/>
      <c r="B241" s="34"/>
      <c r="C241" s="35"/>
      <c r="D241" s="212" t="s">
        <v>128</v>
      </c>
      <c r="E241" s="35"/>
      <c r="F241" s="213" t="s">
        <v>354</v>
      </c>
      <c r="G241" s="35"/>
      <c r="H241" s="35"/>
      <c r="I241" s="109"/>
      <c r="J241" s="35"/>
      <c r="K241" s="35"/>
      <c r="L241" s="38"/>
      <c r="M241" s="214"/>
      <c r="N241" s="215"/>
      <c r="O241" s="70"/>
      <c r="P241" s="70"/>
      <c r="Q241" s="70"/>
      <c r="R241" s="70"/>
      <c r="S241" s="70"/>
      <c r="T241" s="71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6" t="s">
        <v>128</v>
      </c>
      <c r="AU241" s="16" t="s">
        <v>83</v>
      </c>
    </row>
    <row r="242" spans="1:65" s="2" customFormat="1" ht="24" customHeight="1">
      <c r="A242" s="33"/>
      <c r="B242" s="34"/>
      <c r="C242" s="198" t="s">
        <v>355</v>
      </c>
      <c r="D242" s="198" t="s">
        <v>122</v>
      </c>
      <c r="E242" s="199" t="s">
        <v>356</v>
      </c>
      <c r="F242" s="200" t="s">
        <v>357</v>
      </c>
      <c r="G242" s="201" t="s">
        <v>169</v>
      </c>
      <c r="H242" s="202">
        <v>32.616</v>
      </c>
      <c r="I242" s="203"/>
      <c r="J242" s="204">
        <f>ROUND(I242*H242,2)</f>
        <v>0</v>
      </c>
      <c r="K242" s="205"/>
      <c r="L242" s="38"/>
      <c r="M242" s="206" t="s">
        <v>1</v>
      </c>
      <c r="N242" s="207" t="s">
        <v>41</v>
      </c>
      <c r="O242" s="70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210" t="s">
        <v>126</v>
      </c>
      <c r="AT242" s="210" t="s">
        <v>122</v>
      </c>
      <c r="AU242" s="210" t="s">
        <v>83</v>
      </c>
      <c r="AY242" s="16" t="s">
        <v>120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6" t="s">
        <v>81</v>
      </c>
      <c r="BK242" s="211">
        <f>ROUND(I242*H242,2)</f>
        <v>0</v>
      </c>
      <c r="BL242" s="16" t="s">
        <v>126</v>
      </c>
      <c r="BM242" s="210" t="s">
        <v>358</v>
      </c>
    </row>
    <row r="243" spans="1:65" s="2" customFormat="1" ht="29.25">
      <c r="A243" s="33"/>
      <c r="B243" s="34"/>
      <c r="C243" s="35"/>
      <c r="D243" s="212" t="s">
        <v>128</v>
      </c>
      <c r="E243" s="35"/>
      <c r="F243" s="213" t="s">
        <v>359</v>
      </c>
      <c r="G243" s="35"/>
      <c r="H243" s="35"/>
      <c r="I243" s="109"/>
      <c r="J243" s="35"/>
      <c r="K243" s="35"/>
      <c r="L243" s="38"/>
      <c r="M243" s="214"/>
      <c r="N243" s="215"/>
      <c r="O243" s="70"/>
      <c r="P243" s="70"/>
      <c r="Q243" s="70"/>
      <c r="R243" s="70"/>
      <c r="S243" s="70"/>
      <c r="T243" s="71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6" t="s">
        <v>128</v>
      </c>
      <c r="AU243" s="16" t="s">
        <v>83</v>
      </c>
    </row>
    <row r="244" spans="1:65" s="13" customFormat="1" ht="11.25">
      <c r="B244" s="216"/>
      <c r="C244" s="217"/>
      <c r="D244" s="212" t="s">
        <v>134</v>
      </c>
      <c r="E244" s="218" t="s">
        <v>1</v>
      </c>
      <c r="F244" s="219" t="s">
        <v>360</v>
      </c>
      <c r="G244" s="217"/>
      <c r="H244" s="220">
        <v>32.616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134</v>
      </c>
      <c r="AU244" s="226" t="s">
        <v>83</v>
      </c>
      <c r="AV244" s="13" t="s">
        <v>83</v>
      </c>
      <c r="AW244" s="13" t="s">
        <v>32</v>
      </c>
      <c r="AX244" s="13" t="s">
        <v>81</v>
      </c>
      <c r="AY244" s="226" t="s">
        <v>120</v>
      </c>
    </row>
    <row r="245" spans="1:65" s="2" customFormat="1" ht="24" customHeight="1">
      <c r="A245" s="33"/>
      <c r="B245" s="34"/>
      <c r="C245" s="198" t="s">
        <v>361</v>
      </c>
      <c r="D245" s="198" t="s">
        <v>122</v>
      </c>
      <c r="E245" s="199" t="s">
        <v>362</v>
      </c>
      <c r="F245" s="200" t="s">
        <v>363</v>
      </c>
      <c r="G245" s="201" t="s">
        <v>169</v>
      </c>
      <c r="H245" s="202">
        <v>1.891</v>
      </c>
      <c r="I245" s="203"/>
      <c r="J245" s="204">
        <f>ROUND(I245*H245,2)</f>
        <v>0</v>
      </c>
      <c r="K245" s="205"/>
      <c r="L245" s="38"/>
      <c r="M245" s="206" t="s">
        <v>1</v>
      </c>
      <c r="N245" s="207" t="s">
        <v>41</v>
      </c>
      <c r="O245" s="70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210" t="s">
        <v>126</v>
      </c>
      <c r="AT245" s="210" t="s">
        <v>122</v>
      </c>
      <c r="AU245" s="210" t="s">
        <v>83</v>
      </c>
      <c r="AY245" s="16" t="s">
        <v>120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6" t="s">
        <v>81</v>
      </c>
      <c r="BK245" s="211">
        <f>ROUND(I245*H245,2)</f>
        <v>0</v>
      </c>
      <c r="BL245" s="16" t="s">
        <v>126</v>
      </c>
      <c r="BM245" s="210" t="s">
        <v>364</v>
      </c>
    </row>
    <row r="246" spans="1:65" s="2" customFormat="1" ht="29.25">
      <c r="A246" s="33"/>
      <c r="B246" s="34"/>
      <c r="C246" s="35"/>
      <c r="D246" s="212" t="s">
        <v>128</v>
      </c>
      <c r="E246" s="35"/>
      <c r="F246" s="213" t="s">
        <v>365</v>
      </c>
      <c r="G246" s="35"/>
      <c r="H246" s="35"/>
      <c r="I246" s="109"/>
      <c r="J246" s="35"/>
      <c r="K246" s="35"/>
      <c r="L246" s="38"/>
      <c r="M246" s="214"/>
      <c r="N246" s="215"/>
      <c r="O246" s="70"/>
      <c r="P246" s="70"/>
      <c r="Q246" s="70"/>
      <c r="R246" s="70"/>
      <c r="S246" s="70"/>
      <c r="T246" s="71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6" t="s">
        <v>128</v>
      </c>
      <c r="AU246" s="16" t="s">
        <v>83</v>
      </c>
    </row>
    <row r="247" spans="1:65" s="2" customFormat="1" ht="24" customHeight="1">
      <c r="A247" s="33"/>
      <c r="B247" s="34"/>
      <c r="C247" s="198" t="s">
        <v>366</v>
      </c>
      <c r="D247" s="198" t="s">
        <v>122</v>
      </c>
      <c r="E247" s="199" t="s">
        <v>367</v>
      </c>
      <c r="F247" s="200" t="s">
        <v>368</v>
      </c>
      <c r="G247" s="201" t="s">
        <v>169</v>
      </c>
      <c r="H247" s="202">
        <v>0.90400000000000003</v>
      </c>
      <c r="I247" s="203"/>
      <c r="J247" s="204">
        <f>ROUND(I247*H247,2)</f>
        <v>0</v>
      </c>
      <c r="K247" s="205"/>
      <c r="L247" s="38"/>
      <c r="M247" s="206" t="s">
        <v>1</v>
      </c>
      <c r="N247" s="207" t="s">
        <v>41</v>
      </c>
      <c r="O247" s="70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210" t="s">
        <v>126</v>
      </c>
      <c r="AT247" s="210" t="s">
        <v>122</v>
      </c>
      <c r="AU247" s="210" t="s">
        <v>83</v>
      </c>
      <c r="AY247" s="16" t="s">
        <v>120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6" t="s">
        <v>81</v>
      </c>
      <c r="BK247" s="211">
        <f>ROUND(I247*H247,2)</f>
        <v>0</v>
      </c>
      <c r="BL247" s="16" t="s">
        <v>126</v>
      </c>
      <c r="BM247" s="210" t="s">
        <v>369</v>
      </c>
    </row>
    <row r="248" spans="1:65" s="2" customFormat="1" ht="29.25">
      <c r="A248" s="33"/>
      <c r="B248" s="34"/>
      <c r="C248" s="35"/>
      <c r="D248" s="212" t="s">
        <v>128</v>
      </c>
      <c r="E248" s="35"/>
      <c r="F248" s="213" t="s">
        <v>370</v>
      </c>
      <c r="G248" s="35"/>
      <c r="H248" s="35"/>
      <c r="I248" s="109"/>
      <c r="J248" s="35"/>
      <c r="K248" s="35"/>
      <c r="L248" s="38"/>
      <c r="M248" s="214"/>
      <c r="N248" s="215"/>
      <c r="O248" s="70"/>
      <c r="P248" s="70"/>
      <c r="Q248" s="70"/>
      <c r="R248" s="70"/>
      <c r="S248" s="70"/>
      <c r="T248" s="71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6" t="s">
        <v>128</v>
      </c>
      <c r="AU248" s="16" t="s">
        <v>83</v>
      </c>
    </row>
    <row r="249" spans="1:65" s="2" customFormat="1" ht="24" customHeight="1">
      <c r="A249" s="33"/>
      <c r="B249" s="34"/>
      <c r="C249" s="198" t="s">
        <v>371</v>
      </c>
      <c r="D249" s="198" t="s">
        <v>122</v>
      </c>
      <c r="E249" s="199" t="s">
        <v>372</v>
      </c>
      <c r="F249" s="200" t="s">
        <v>373</v>
      </c>
      <c r="G249" s="201" t="s">
        <v>169</v>
      </c>
      <c r="H249" s="202">
        <v>0.82899999999999996</v>
      </c>
      <c r="I249" s="203"/>
      <c r="J249" s="204">
        <f>ROUND(I249*H249,2)</f>
        <v>0</v>
      </c>
      <c r="K249" s="205"/>
      <c r="L249" s="38"/>
      <c r="M249" s="206" t="s">
        <v>1</v>
      </c>
      <c r="N249" s="207" t="s">
        <v>41</v>
      </c>
      <c r="O249" s="70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210" t="s">
        <v>126</v>
      </c>
      <c r="AT249" s="210" t="s">
        <v>122</v>
      </c>
      <c r="AU249" s="210" t="s">
        <v>83</v>
      </c>
      <c r="AY249" s="16" t="s">
        <v>120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6" t="s">
        <v>81</v>
      </c>
      <c r="BK249" s="211">
        <f>ROUND(I249*H249,2)</f>
        <v>0</v>
      </c>
      <c r="BL249" s="16" t="s">
        <v>126</v>
      </c>
      <c r="BM249" s="210" t="s">
        <v>374</v>
      </c>
    </row>
    <row r="250" spans="1:65" s="2" customFormat="1" ht="29.25">
      <c r="A250" s="33"/>
      <c r="B250" s="34"/>
      <c r="C250" s="35"/>
      <c r="D250" s="212" t="s">
        <v>128</v>
      </c>
      <c r="E250" s="35"/>
      <c r="F250" s="213" t="s">
        <v>171</v>
      </c>
      <c r="G250" s="35"/>
      <c r="H250" s="35"/>
      <c r="I250" s="109"/>
      <c r="J250" s="35"/>
      <c r="K250" s="35"/>
      <c r="L250" s="38"/>
      <c r="M250" s="214"/>
      <c r="N250" s="215"/>
      <c r="O250" s="70"/>
      <c r="P250" s="70"/>
      <c r="Q250" s="70"/>
      <c r="R250" s="70"/>
      <c r="S250" s="70"/>
      <c r="T250" s="71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6" t="s">
        <v>128</v>
      </c>
      <c r="AU250" s="16" t="s">
        <v>83</v>
      </c>
    </row>
    <row r="251" spans="1:65" s="12" customFormat="1" ht="22.9" customHeight="1">
      <c r="B251" s="182"/>
      <c r="C251" s="183"/>
      <c r="D251" s="184" t="s">
        <v>75</v>
      </c>
      <c r="E251" s="196" t="s">
        <v>375</v>
      </c>
      <c r="F251" s="196" t="s">
        <v>376</v>
      </c>
      <c r="G251" s="183"/>
      <c r="H251" s="183"/>
      <c r="I251" s="186"/>
      <c r="J251" s="197">
        <f>BK251</f>
        <v>0</v>
      </c>
      <c r="K251" s="183"/>
      <c r="L251" s="188"/>
      <c r="M251" s="189"/>
      <c r="N251" s="190"/>
      <c r="O251" s="190"/>
      <c r="P251" s="191">
        <f>SUM(P252:P253)</f>
        <v>0</v>
      </c>
      <c r="Q251" s="190"/>
      <c r="R251" s="191">
        <f>SUM(R252:R253)</f>
        <v>0</v>
      </c>
      <c r="S251" s="190"/>
      <c r="T251" s="192">
        <f>SUM(T252:T253)</f>
        <v>0</v>
      </c>
      <c r="AR251" s="193" t="s">
        <v>81</v>
      </c>
      <c r="AT251" s="194" t="s">
        <v>75</v>
      </c>
      <c r="AU251" s="194" t="s">
        <v>81</v>
      </c>
      <c r="AY251" s="193" t="s">
        <v>120</v>
      </c>
      <c r="BK251" s="195">
        <f>SUM(BK252:BK253)</f>
        <v>0</v>
      </c>
    </row>
    <row r="252" spans="1:65" s="2" customFormat="1" ht="24" customHeight="1">
      <c r="A252" s="33"/>
      <c r="B252" s="34"/>
      <c r="C252" s="198" t="s">
        <v>377</v>
      </c>
      <c r="D252" s="198" t="s">
        <v>122</v>
      </c>
      <c r="E252" s="199" t="s">
        <v>378</v>
      </c>
      <c r="F252" s="200" t="s">
        <v>379</v>
      </c>
      <c r="G252" s="201" t="s">
        <v>169</v>
      </c>
      <c r="H252" s="202">
        <v>1.982</v>
      </c>
      <c r="I252" s="203"/>
      <c r="J252" s="204">
        <f>ROUND(I252*H252,2)</f>
        <v>0</v>
      </c>
      <c r="K252" s="205"/>
      <c r="L252" s="38"/>
      <c r="M252" s="206" t="s">
        <v>1</v>
      </c>
      <c r="N252" s="207" t="s">
        <v>41</v>
      </c>
      <c r="O252" s="70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210" t="s">
        <v>126</v>
      </c>
      <c r="AT252" s="210" t="s">
        <v>122</v>
      </c>
      <c r="AU252" s="210" t="s">
        <v>83</v>
      </c>
      <c r="AY252" s="16" t="s">
        <v>120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6" t="s">
        <v>81</v>
      </c>
      <c r="BK252" s="211">
        <f>ROUND(I252*H252,2)</f>
        <v>0</v>
      </c>
      <c r="BL252" s="16" t="s">
        <v>126</v>
      </c>
      <c r="BM252" s="210" t="s">
        <v>380</v>
      </c>
    </row>
    <row r="253" spans="1:65" s="2" customFormat="1" ht="29.25">
      <c r="A253" s="33"/>
      <c r="B253" s="34"/>
      <c r="C253" s="35"/>
      <c r="D253" s="212" t="s">
        <v>128</v>
      </c>
      <c r="E253" s="35"/>
      <c r="F253" s="213" t="s">
        <v>381</v>
      </c>
      <c r="G253" s="35"/>
      <c r="H253" s="35"/>
      <c r="I253" s="109"/>
      <c r="J253" s="35"/>
      <c r="K253" s="35"/>
      <c r="L253" s="38"/>
      <c r="M253" s="214"/>
      <c r="N253" s="215"/>
      <c r="O253" s="70"/>
      <c r="P253" s="70"/>
      <c r="Q253" s="70"/>
      <c r="R253" s="70"/>
      <c r="S253" s="70"/>
      <c r="T253" s="71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6" t="s">
        <v>128</v>
      </c>
      <c r="AU253" s="16" t="s">
        <v>83</v>
      </c>
    </row>
    <row r="254" spans="1:65" s="12" customFormat="1" ht="25.9" customHeight="1">
      <c r="B254" s="182"/>
      <c r="C254" s="183"/>
      <c r="D254" s="184" t="s">
        <v>75</v>
      </c>
      <c r="E254" s="185" t="s">
        <v>382</v>
      </c>
      <c r="F254" s="185" t="s">
        <v>383</v>
      </c>
      <c r="G254" s="183"/>
      <c r="H254" s="183"/>
      <c r="I254" s="186"/>
      <c r="J254" s="187">
        <f>BK254</f>
        <v>0</v>
      </c>
      <c r="K254" s="183"/>
      <c r="L254" s="188"/>
      <c r="M254" s="189"/>
      <c r="N254" s="190"/>
      <c r="O254" s="190"/>
      <c r="P254" s="191">
        <f>P255+P258</f>
        <v>0</v>
      </c>
      <c r="Q254" s="190"/>
      <c r="R254" s="191">
        <f>R255+R258</f>
        <v>2.2289999999999997E-2</v>
      </c>
      <c r="S254" s="190"/>
      <c r="T254" s="192">
        <f>T255+T258</f>
        <v>0</v>
      </c>
      <c r="AR254" s="193" t="s">
        <v>83</v>
      </c>
      <c r="AT254" s="194" t="s">
        <v>75</v>
      </c>
      <c r="AU254" s="194" t="s">
        <v>76</v>
      </c>
      <c r="AY254" s="193" t="s">
        <v>120</v>
      </c>
      <c r="BK254" s="195">
        <f>BK255+BK258</f>
        <v>0</v>
      </c>
    </row>
    <row r="255" spans="1:65" s="12" customFormat="1" ht="22.9" customHeight="1">
      <c r="B255" s="182"/>
      <c r="C255" s="183"/>
      <c r="D255" s="184" t="s">
        <v>75</v>
      </c>
      <c r="E255" s="196" t="s">
        <v>384</v>
      </c>
      <c r="F255" s="196" t="s">
        <v>385</v>
      </c>
      <c r="G255" s="183"/>
      <c r="H255" s="183"/>
      <c r="I255" s="186"/>
      <c r="J255" s="197">
        <f>BK255</f>
        <v>0</v>
      </c>
      <c r="K255" s="183"/>
      <c r="L255" s="188"/>
      <c r="M255" s="189"/>
      <c r="N255" s="190"/>
      <c r="O255" s="190"/>
      <c r="P255" s="191">
        <f>SUM(P256:P257)</f>
        <v>0</v>
      </c>
      <c r="Q255" s="190"/>
      <c r="R255" s="191">
        <f>SUM(R256:R257)</f>
        <v>0</v>
      </c>
      <c r="S255" s="190"/>
      <c r="T255" s="192">
        <f>SUM(T256:T257)</f>
        <v>0</v>
      </c>
      <c r="AR255" s="193" t="s">
        <v>83</v>
      </c>
      <c r="AT255" s="194" t="s">
        <v>75</v>
      </c>
      <c r="AU255" s="194" t="s">
        <v>81</v>
      </c>
      <c r="AY255" s="193" t="s">
        <v>120</v>
      </c>
      <c r="BK255" s="195">
        <f>SUM(BK256:BK257)</f>
        <v>0</v>
      </c>
    </row>
    <row r="256" spans="1:65" s="2" customFormat="1" ht="36" customHeight="1">
      <c r="A256" s="33"/>
      <c r="B256" s="34"/>
      <c r="C256" s="198" t="s">
        <v>386</v>
      </c>
      <c r="D256" s="198" t="s">
        <v>122</v>
      </c>
      <c r="E256" s="199" t="s">
        <v>387</v>
      </c>
      <c r="F256" s="200" t="s">
        <v>388</v>
      </c>
      <c r="G256" s="201" t="s">
        <v>176</v>
      </c>
      <c r="H256" s="202">
        <v>1</v>
      </c>
      <c r="I256" s="203"/>
      <c r="J256" s="204">
        <f>ROUND(I256*H256,2)</f>
        <v>0</v>
      </c>
      <c r="K256" s="205"/>
      <c r="L256" s="38"/>
      <c r="M256" s="206" t="s">
        <v>1</v>
      </c>
      <c r="N256" s="207" t="s">
        <v>41</v>
      </c>
      <c r="O256" s="70"/>
      <c r="P256" s="208">
        <f>O256*H256</f>
        <v>0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210" t="s">
        <v>216</v>
      </c>
      <c r="AT256" s="210" t="s">
        <v>122</v>
      </c>
      <c r="AU256" s="210" t="s">
        <v>83</v>
      </c>
      <c r="AY256" s="16" t="s">
        <v>120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6" t="s">
        <v>81</v>
      </c>
      <c r="BK256" s="211">
        <f>ROUND(I256*H256,2)</f>
        <v>0</v>
      </c>
      <c r="BL256" s="16" t="s">
        <v>216</v>
      </c>
      <c r="BM256" s="210" t="s">
        <v>389</v>
      </c>
    </row>
    <row r="257" spans="1:65" s="2" customFormat="1" ht="19.5">
      <c r="A257" s="33"/>
      <c r="B257" s="34"/>
      <c r="C257" s="35"/>
      <c r="D257" s="212" t="s">
        <v>128</v>
      </c>
      <c r="E257" s="35"/>
      <c r="F257" s="213" t="s">
        <v>388</v>
      </c>
      <c r="G257" s="35"/>
      <c r="H257" s="35"/>
      <c r="I257" s="109"/>
      <c r="J257" s="35"/>
      <c r="K257" s="35"/>
      <c r="L257" s="38"/>
      <c r="M257" s="214"/>
      <c r="N257" s="215"/>
      <c r="O257" s="70"/>
      <c r="P257" s="70"/>
      <c r="Q257" s="70"/>
      <c r="R257" s="70"/>
      <c r="S257" s="70"/>
      <c r="T257" s="71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6" t="s">
        <v>128</v>
      </c>
      <c r="AU257" s="16" t="s">
        <v>83</v>
      </c>
    </row>
    <row r="258" spans="1:65" s="12" customFormat="1" ht="22.9" customHeight="1">
      <c r="B258" s="182"/>
      <c r="C258" s="183"/>
      <c r="D258" s="184" t="s">
        <v>75</v>
      </c>
      <c r="E258" s="196" t="s">
        <v>390</v>
      </c>
      <c r="F258" s="196" t="s">
        <v>391</v>
      </c>
      <c r="G258" s="183"/>
      <c r="H258" s="183"/>
      <c r="I258" s="186"/>
      <c r="J258" s="197">
        <f>BK258</f>
        <v>0</v>
      </c>
      <c r="K258" s="183"/>
      <c r="L258" s="188"/>
      <c r="M258" s="189"/>
      <c r="N258" s="190"/>
      <c r="O258" s="190"/>
      <c r="P258" s="191">
        <f>SUM(P259:P262)</f>
        <v>0</v>
      </c>
      <c r="Q258" s="190"/>
      <c r="R258" s="191">
        <f>SUM(R259:R262)</f>
        <v>2.2289999999999997E-2</v>
      </c>
      <c r="S258" s="190"/>
      <c r="T258" s="192">
        <f>SUM(T259:T262)</f>
        <v>0</v>
      </c>
      <c r="AR258" s="193" t="s">
        <v>83</v>
      </c>
      <c r="AT258" s="194" t="s">
        <v>75</v>
      </c>
      <c r="AU258" s="194" t="s">
        <v>81</v>
      </c>
      <c r="AY258" s="193" t="s">
        <v>120</v>
      </c>
      <c r="BK258" s="195">
        <f>SUM(BK259:BK262)</f>
        <v>0</v>
      </c>
    </row>
    <row r="259" spans="1:65" s="2" customFormat="1" ht="16.5" customHeight="1">
      <c r="A259" s="33"/>
      <c r="B259" s="34"/>
      <c r="C259" s="198" t="s">
        <v>392</v>
      </c>
      <c r="D259" s="198" t="s">
        <v>122</v>
      </c>
      <c r="E259" s="199" t="s">
        <v>393</v>
      </c>
      <c r="F259" s="200" t="s">
        <v>394</v>
      </c>
      <c r="G259" s="201" t="s">
        <v>125</v>
      </c>
      <c r="H259" s="202">
        <v>148.6</v>
      </c>
      <c r="I259" s="203"/>
      <c r="J259" s="204">
        <f>ROUND(I259*H259,2)</f>
        <v>0</v>
      </c>
      <c r="K259" s="205"/>
      <c r="L259" s="38"/>
      <c r="M259" s="206" t="s">
        <v>1</v>
      </c>
      <c r="N259" s="207" t="s">
        <v>41</v>
      </c>
      <c r="O259" s="70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210" t="s">
        <v>216</v>
      </c>
      <c r="AT259" s="210" t="s">
        <v>122</v>
      </c>
      <c r="AU259" s="210" t="s">
        <v>83</v>
      </c>
      <c r="AY259" s="16" t="s">
        <v>120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6" t="s">
        <v>81</v>
      </c>
      <c r="BK259" s="211">
        <f>ROUND(I259*H259,2)</f>
        <v>0</v>
      </c>
      <c r="BL259" s="16" t="s">
        <v>216</v>
      </c>
      <c r="BM259" s="210" t="s">
        <v>395</v>
      </c>
    </row>
    <row r="260" spans="1:65" s="2" customFormat="1" ht="19.5">
      <c r="A260" s="33"/>
      <c r="B260" s="34"/>
      <c r="C260" s="35"/>
      <c r="D260" s="212" t="s">
        <v>128</v>
      </c>
      <c r="E260" s="35"/>
      <c r="F260" s="213" t="s">
        <v>396</v>
      </c>
      <c r="G260" s="35"/>
      <c r="H260" s="35"/>
      <c r="I260" s="109"/>
      <c r="J260" s="35"/>
      <c r="K260" s="35"/>
      <c r="L260" s="38"/>
      <c r="M260" s="214"/>
      <c r="N260" s="215"/>
      <c r="O260" s="70"/>
      <c r="P260" s="70"/>
      <c r="Q260" s="70"/>
      <c r="R260" s="70"/>
      <c r="S260" s="70"/>
      <c r="T260" s="71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6" t="s">
        <v>128</v>
      </c>
      <c r="AU260" s="16" t="s">
        <v>83</v>
      </c>
    </row>
    <row r="261" spans="1:65" s="2" customFormat="1" ht="24" customHeight="1">
      <c r="A261" s="33"/>
      <c r="B261" s="34"/>
      <c r="C261" s="198" t="s">
        <v>397</v>
      </c>
      <c r="D261" s="198" t="s">
        <v>122</v>
      </c>
      <c r="E261" s="199" t="s">
        <v>398</v>
      </c>
      <c r="F261" s="200" t="s">
        <v>399</v>
      </c>
      <c r="G261" s="201" t="s">
        <v>125</v>
      </c>
      <c r="H261" s="202">
        <v>148.6</v>
      </c>
      <c r="I261" s="203"/>
      <c r="J261" s="204">
        <f>ROUND(I261*H261,2)</f>
        <v>0</v>
      </c>
      <c r="K261" s="205"/>
      <c r="L261" s="38"/>
      <c r="M261" s="206" t="s">
        <v>1</v>
      </c>
      <c r="N261" s="207" t="s">
        <v>41</v>
      </c>
      <c r="O261" s="70"/>
      <c r="P261" s="208">
        <f>O261*H261</f>
        <v>0</v>
      </c>
      <c r="Q261" s="208">
        <v>1.4999999999999999E-4</v>
      </c>
      <c r="R261" s="208">
        <f>Q261*H261</f>
        <v>2.2289999999999997E-2</v>
      </c>
      <c r="S261" s="208">
        <v>0</v>
      </c>
      <c r="T261" s="209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210" t="s">
        <v>216</v>
      </c>
      <c r="AT261" s="210" t="s">
        <v>122</v>
      </c>
      <c r="AU261" s="210" t="s">
        <v>83</v>
      </c>
      <c r="AY261" s="16" t="s">
        <v>120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6" t="s">
        <v>81</v>
      </c>
      <c r="BK261" s="211">
        <f>ROUND(I261*H261,2)</f>
        <v>0</v>
      </c>
      <c r="BL261" s="16" t="s">
        <v>216</v>
      </c>
      <c r="BM261" s="210" t="s">
        <v>400</v>
      </c>
    </row>
    <row r="262" spans="1:65" s="2" customFormat="1" ht="29.25">
      <c r="A262" s="33"/>
      <c r="B262" s="34"/>
      <c r="C262" s="35"/>
      <c r="D262" s="212" t="s">
        <v>128</v>
      </c>
      <c r="E262" s="35"/>
      <c r="F262" s="213" t="s">
        <v>401</v>
      </c>
      <c r="G262" s="35"/>
      <c r="H262" s="35"/>
      <c r="I262" s="109"/>
      <c r="J262" s="35"/>
      <c r="K262" s="35"/>
      <c r="L262" s="38"/>
      <c r="M262" s="214"/>
      <c r="N262" s="215"/>
      <c r="O262" s="70"/>
      <c r="P262" s="70"/>
      <c r="Q262" s="70"/>
      <c r="R262" s="70"/>
      <c r="S262" s="70"/>
      <c r="T262" s="71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T262" s="16" t="s">
        <v>128</v>
      </c>
      <c r="AU262" s="16" t="s">
        <v>83</v>
      </c>
    </row>
    <row r="263" spans="1:65" s="12" customFormat="1" ht="25.9" customHeight="1">
      <c r="B263" s="182"/>
      <c r="C263" s="183"/>
      <c r="D263" s="184" t="s">
        <v>75</v>
      </c>
      <c r="E263" s="185" t="s">
        <v>402</v>
      </c>
      <c r="F263" s="185" t="s">
        <v>403</v>
      </c>
      <c r="G263" s="183"/>
      <c r="H263" s="183"/>
      <c r="I263" s="186"/>
      <c r="J263" s="187">
        <f>BK263</f>
        <v>0</v>
      </c>
      <c r="K263" s="183"/>
      <c r="L263" s="188"/>
      <c r="M263" s="189"/>
      <c r="N263" s="190"/>
      <c r="O263" s="190"/>
      <c r="P263" s="191">
        <f>P264+P269+P274</f>
        <v>0</v>
      </c>
      <c r="Q263" s="190"/>
      <c r="R263" s="191">
        <f>R264+R269+R274</f>
        <v>0</v>
      </c>
      <c r="S263" s="190"/>
      <c r="T263" s="192">
        <f>T264+T269+T274</f>
        <v>0</v>
      </c>
      <c r="AR263" s="193" t="s">
        <v>150</v>
      </c>
      <c r="AT263" s="194" t="s">
        <v>75</v>
      </c>
      <c r="AU263" s="194" t="s">
        <v>76</v>
      </c>
      <c r="AY263" s="193" t="s">
        <v>120</v>
      </c>
      <c r="BK263" s="195">
        <f>BK264+BK269+BK274</f>
        <v>0</v>
      </c>
    </row>
    <row r="264" spans="1:65" s="12" customFormat="1" ht="22.9" customHeight="1">
      <c r="B264" s="182"/>
      <c r="C264" s="183"/>
      <c r="D264" s="184" t="s">
        <v>75</v>
      </c>
      <c r="E264" s="196" t="s">
        <v>404</v>
      </c>
      <c r="F264" s="196" t="s">
        <v>405</v>
      </c>
      <c r="G264" s="183"/>
      <c r="H264" s="183"/>
      <c r="I264" s="186"/>
      <c r="J264" s="197">
        <f>BK264</f>
        <v>0</v>
      </c>
      <c r="K264" s="183"/>
      <c r="L264" s="188"/>
      <c r="M264" s="189"/>
      <c r="N264" s="190"/>
      <c r="O264" s="190"/>
      <c r="P264" s="191">
        <f>SUM(P265:P268)</f>
        <v>0</v>
      </c>
      <c r="Q264" s="190"/>
      <c r="R264" s="191">
        <f>SUM(R265:R268)</f>
        <v>0</v>
      </c>
      <c r="S264" s="190"/>
      <c r="T264" s="192">
        <f>SUM(T265:T268)</f>
        <v>0</v>
      </c>
      <c r="AR264" s="193" t="s">
        <v>150</v>
      </c>
      <c r="AT264" s="194" t="s">
        <v>75</v>
      </c>
      <c r="AU264" s="194" t="s">
        <v>81</v>
      </c>
      <c r="AY264" s="193" t="s">
        <v>120</v>
      </c>
      <c r="BK264" s="195">
        <f>SUM(BK265:BK268)</f>
        <v>0</v>
      </c>
    </row>
    <row r="265" spans="1:65" s="2" customFormat="1" ht="16.5" customHeight="1">
      <c r="A265" s="33"/>
      <c r="B265" s="34"/>
      <c r="C265" s="198" t="s">
        <v>406</v>
      </c>
      <c r="D265" s="198" t="s">
        <v>122</v>
      </c>
      <c r="E265" s="199" t="s">
        <v>407</v>
      </c>
      <c r="F265" s="200" t="s">
        <v>408</v>
      </c>
      <c r="G265" s="201" t="s">
        <v>176</v>
      </c>
      <c r="H265" s="202">
        <v>1</v>
      </c>
      <c r="I265" s="203"/>
      <c r="J265" s="204">
        <f>ROUND(I265*H265,2)</f>
        <v>0</v>
      </c>
      <c r="K265" s="205"/>
      <c r="L265" s="38"/>
      <c r="M265" s="206" t="s">
        <v>1</v>
      </c>
      <c r="N265" s="207" t="s">
        <v>41</v>
      </c>
      <c r="O265" s="70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9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210" t="s">
        <v>409</v>
      </c>
      <c r="AT265" s="210" t="s">
        <v>122</v>
      </c>
      <c r="AU265" s="210" t="s">
        <v>83</v>
      </c>
      <c r="AY265" s="16" t="s">
        <v>120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6" t="s">
        <v>81</v>
      </c>
      <c r="BK265" s="211">
        <f>ROUND(I265*H265,2)</f>
        <v>0</v>
      </c>
      <c r="BL265" s="16" t="s">
        <v>409</v>
      </c>
      <c r="BM265" s="210" t="s">
        <v>410</v>
      </c>
    </row>
    <row r="266" spans="1:65" s="2" customFormat="1" ht="11.25">
      <c r="A266" s="33"/>
      <c r="B266" s="34"/>
      <c r="C266" s="35"/>
      <c r="D266" s="212" t="s">
        <v>128</v>
      </c>
      <c r="E266" s="35"/>
      <c r="F266" s="213" t="s">
        <v>408</v>
      </c>
      <c r="G266" s="35"/>
      <c r="H266" s="35"/>
      <c r="I266" s="109"/>
      <c r="J266" s="35"/>
      <c r="K266" s="35"/>
      <c r="L266" s="38"/>
      <c r="M266" s="214"/>
      <c r="N266" s="215"/>
      <c r="O266" s="70"/>
      <c r="P266" s="70"/>
      <c r="Q266" s="70"/>
      <c r="R266" s="70"/>
      <c r="S266" s="70"/>
      <c r="T266" s="71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6" t="s">
        <v>128</v>
      </c>
      <c r="AU266" s="16" t="s">
        <v>83</v>
      </c>
    </row>
    <row r="267" spans="1:65" s="2" customFormat="1" ht="16.5" customHeight="1">
      <c r="A267" s="33"/>
      <c r="B267" s="34"/>
      <c r="C267" s="198" t="s">
        <v>411</v>
      </c>
      <c r="D267" s="198" t="s">
        <v>122</v>
      </c>
      <c r="E267" s="199" t="s">
        <v>412</v>
      </c>
      <c r="F267" s="200" t="s">
        <v>413</v>
      </c>
      <c r="G267" s="201" t="s">
        <v>176</v>
      </c>
      <c r="H267" s="202">
        <v>1</v>
      </c>
      <c r="I267" s="203"/>
      <c r="J267" s="204">
        <f>ROUND(I267*H267,2)</f>
        <v>0</v>
      </c>
      <c r="K267" s="205"/>
      <c r="L267" s="38"/>
      <c r="M267" s="206" t="s">
        <v>1</v>
      </c>
      <c r="N267" s="207" t="s">
        <v>41</v>
      </c>
      <c r="O267" s="70"/>
      <c r="P267" s="208">
        <f>O267*H267</f>
        <v>0</v>
      </c>
      <c r="Q267" s="208">
        <v>0</v>
      </c>
      <c r="R267" s="208">
        <f>Q267*H267</f>
        <v>0</v>
      </c>
      <c r="S267" s="208">
        <v>0</v>
      </c>
      <c r="T267" s="209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210" t="s">
        <v>409</v>
      </c>
      <c r="AT267" s="210" t="s">
        <v>122</v>
      </c>
      <c r="AU267" s="210" t="s">
        <v>83</v>
      </c>
      <c r="AY267" s="16" t="s">
        <v>120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6" t="s">
        <v>81</v>
      </c>
      <c r="BK267" s="211">
        <f>ROUND(I267*H267,2)</f>
        <v>0</v>
      </c>
      <c r="BL267" s="16" t="s">
        <v>409</v>
      </c>
      <c r="BM267" s="210" t="s">
        <v>414</v>
      </c>
    </row>
    <row r="268" spans="1:65" s="2" customFormat="1" ht="11.25">
      <c r="A268" s="33"/>
      <c r="B268" s="34"/>
      <c r="C268" s="35"/>
      <c r="D268" s="212" t="s">
        <v>128</v>
      </c>
      <c r="E268" s="35"/>
      <c r="F268" s="213" t="s">
        <v>413</v>
      </c>
      <c r="G268" s="35"/>
      <c r="H268" s="35"/>
      <c r="I268" s="109"/>
      <c r="J268" s="35"/>
      <c r="K268" s="35"/>
      <c r="L268" s="38"/>
      <c r="M268" s="214"/>
      <c r="N268" s="215"/>
      <c r="O268" s="70"/>
      <c r="P268" s="70"/>
      <c r="Q268" s="70"/>
      <c r="R268" s="70"/>
      <c r="S268" s="70"/>
      <c r="T268" s="71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T268" s="16" t="s">
        <v>128</v>
      </c>
      <c r="AU268" s="16" t="s">
        <v>83</v>
      </c>
    </row>
    <row r="269" spans="1:65" s="12" customFormat="1" ht="22.9" customHeight="1">
      <c r="B269" s="182"/>
      <c r="C269" s="183"/>
      <c r="D269" s="184" t="s">
        <v>75</v>
      </c>
      <c r="E269" s="196" t="s">
        <v>415</v>
      </c>
      <c r="F269" s="196" t="s">
        <v>416</v>
      </c>
      <c r="G269" s="183"/>
      <c r="H269" s="183"/>
      <c r="I269" s="186"/>
      <c r="J269" s="197">
        <f>BK269</f>
        <v>0</v>
      </c>
      <c r="K269" s="183"/>
      <c r="L269" s="188"/>
      <c r="M269" s="189"/>
      <c r="N269" s="190"/>
      <c r="O269" s="190"/>
      <c r="P269" s="191">
        <f>SUM(P270:P273)</f>
        <v>0</v>
      </c>
      <c r="Q269" s="190"/>
      <c r="R269" s="191">
        <f>SUM(R270:R273)</f>
        <v>0</v>
      </c>
      <c r="S269" s="190"/>
      <c r="T269" s="192">
        <f>SUM(T270:T273)</f>
        <v>0</v>
      </c>
      <c r="AR269" s="193" t="s">
        <v>150</v>
      </c>
      <c r="AT269" s="194" t="s">
        <v>75</v>
      </c>
      <c r="AU269" s="194" t="s">
        <v>81</v>
      </c>
      <c r="AY269" s="193" t="s">
        <v>120</v>
      </c>
      <c r="BK269" s="195">
        <f>SUM(BK270:BK273)</f>
        <v>0</v>
      </c>
    </row>
    <row r="270" spans="1:65" s="2" customFormat="1" ht="16.5" customHeight="1">
      <c r="A270" s="33"/>
      <c r="B270" s="34"/>
      <c r="C270" s="198" t="s">
        <v>417</v>
      </c>
      <c r="D270" s="198" t="s">
        <v>122</v>
      </c>
      <c r="E270" s="199" t="s">
        <v>418</v>
      </c>
      <c r="F270" s="200" t="s">
        <v>416</v>
      </c>
      <c r="G270" s="201" t="s">
        <v>176</v>
      </c>
      <c r="H270" s="202">
        <v>1</v>
      </c>
      <c r="I270" s="203"/>
      <c r="J270" s="204">
        <f>ROUND(I270*H270,2)</f>
        <v>0</v>
      </c>
      <c r="K270" s="205"/>
      <c r="L270" s="38"/>
      <c r="M270" s="206" t="s">
        <v>1</v>
      </c>
      <c r="N270" s="207" t="s">
        <v>41</v>
      </c>
      <c r="O270" s="70"/>
      <c r="P270" s="208">
        <f>O270*H270</f>
        <v>0</v>
      </c>
      <c r="Q270" s="208">
        <v>0</v>
      </c>
      <c r="R270" s="208">
        <f>Q270*H270</f>
        <v>0</v>
      </c>
      <c r="S270" s="208">
        <v>0</v>
      </c>
      <c r="T270" s="209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210" t="s">
        <v>409</v>
      </c>
      <c r="AT270" s="210" t="s">
        <v>122</v>
      </c>
      <c r="AU270" s="210" t="s">
        <v>83</v>
      </c>
      <c r="AY270" s="16" t="s">
        <v>120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6" t="s">
        <v>81</v>
      </c>
      <c r="BK270" s="211">
        <f>ROUND(I270*H270,2)</f>
        <v>0</v>
      </c>
      <c r="BL270" s="16" t="s">
        <v>409</v>
      </c>
      <c r="BM270" s="210" t="s">
        <v>419</v>
      </c>
    </row>
    <row r="271" spans="1:65" s="2" customFormat="1" ht="11.25">
      <c r="A271" s="33"/>
      <c r="B271" s="34"/>
      <c r="C271" s="35"/>
      <c r="D271" s="212" t="s">
        <v>128</v>
      </c>
      <c r="E271" s="35"/>
      <c r="F271" s="213" t="s">
        <v>416</v>
      </c>
      <c r="G271" s="35"/>
      <c r="H271" s="35"/>
      <c r="I271" s="109"/>
      <c r="J271" s="35"/>
      <c r="K271" s="35"/>
      <c r="L271" s="38"/>
      <c r="M271" s="214"/>
      <c r="N271" s="215"/>
      <c r="O271" s="70"/>
      <c r="P271" s="70"/>
      <c r="Q271" s="70"/>
      <c r="R271" s="70"/>
      <c r="S271" s="70"/>
      <c r="T271" s="71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6" t="s">
        <v>128</v>
      </c>
      <c r="AU271" s="16" t="s">
        <v>83</v>
      </c>
    </row>
    <row r="272" spans="1:65" s="2" customFormat="1" ht="16.5" customHeight="1">
      <c r="A272" s="33"/>
      <c r="B272" s="34"/>
      <c r="C272" s="198" t="s">
        <v>420</v>
      </c>
      <c r="D272" s="198" t="s">
        <v>122</v>
      </c>
      <c r="E272" s="199" t="s">
        <v>421</v>
      </c>
      <c r="F272" s="200" t="s">
        <v>422</v>
      </c>
      <c r="G272" s="201" t="s">
        <v>176</v>
      </c>
      <c r="H272" s="202">
        <v>1</v>
      </c>
      <c r="I272" s="203"/>
      <c r="J272" s="204">
        <f>ROUND(I272*H272,2)</f>
        <v>0</v>
      </c>
      <c r="K272" s="205"/>
      <c r="L272" s="38"/>
      <c r="M272" s="206" t="s">
        <v>1</v>
      </c>
      <c r="N272" s="207" t="s">
        <v>41</v>
      </c>
      <c r="O272" s="70"/>
      <c r="P272" s="208">
        <f>O272*H272</f>
        <v>0</v>
      </c>
      <c r="Q272" s="208">
        <v>0</v>
      </c>
      <c r="R272" s="208">
        <f>Q272*H272</f>
        <v>0</v>
      </c>
      <c r="S272" s="208">
        <v>0</v>
      </c>
      <c r="T272" s="209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210" t="s">
        <v>409</v>
      </c>
      <c r="AT272" s="210" t="s">
        <v>122</v>
      </c>
      <c r="AU272" s="210" t="s">
        <v>83</v>
      </c>
      <c r="AY272" s="16" t="s">
        <v>120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6" t="s">
        <v>81</v>
      </c>
      <c r="BK272" s="211">
        <f>ROUND(I272*H272,2)</f>
        <v>0</v>
      </c>
      <c r="BL272" s="16" t="s">
        <v>409</v>
      </c>
      <c r="BM272" s="210" t="s">
        <v>423</v>
      </c>
    </row>
    <row r="273" spans="1:65" s="2" customFormat="1" ht="11.25">
      <c r="A273" s="33"/>
      <c r="B273" s="34"/>
      <c r="C273" s="35"/>
      <c r="D273" s="212" t="s">
        <v>128</v>
      </c>
      <c r="E273" s="35"/>
      <c r="F273" s="213" t="s">
        <v>424</v>
      </c>
      <c r="G273" s="35"/>
      <c r="H273" s="35"/>
      <c r="I273" s="109"/>
      <c r="J273" s="35"/>
      <c r="K273" s="35"/>
      <c r="L273" s="38"/>
      <c r="M273" s="214"/>
      <c r="N273" s="215"/>
      <c r="O273" s="70"/>
      <c r="P273" s="70"/>
      <c r="Q273" s="70"/>
      <c r="R273" s="70"/>
      <c r="S273" s="70"/>
      <c r="T273" s="71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6" t="s">
        <v>128</v>
      </c>
      <c r="AU273" s="16" t="s">
        <v>83</v>
      </c>
    </row>
    <row r="274" spans="1:65" s="12" customFormat="1" ht="22.9" customHeight="1">
      <c r="B274" s="182"/>
      <c r="C274" s="183"/>
      <c r="D274" s="184" t="s">
        <v>75</v>
      </c>
      <c r="E274" s="196" t="s">
        <v>425</v>
      </c>
      <c r="F274" s="196" t="s">
        <v>426</v>
      </c>
      <c r="G274" s="183"/>
      <c r="H274" s="183"/>
      <c r="I274" s="186"/>
      <c r="J274" s="197">
        <f>BK274</f>
        <v>0</v>
      </c>
      <c r="K274" s="183"/>
      <c r="L274" s="188"/>
      <c r="M274" s="189"/>
      <c r="N274" s="190"/>
      <c r="O274" s="190"/>
      <c r="P274" s="191">
        <f>SUM(P275:P276)</f>
        <v>0</v>
      </c>
      <c r="Q274" s="190"/>
      <c r="R274" s="191">
        <f>SUM(R275:R276)</f>
        <v>0</v>
      </c>
      <c r="S274" s="190"/>
      <c r="T274" s="192">
        <f>SUM(T275:T276)</f>
        <v>0</v>
      </c>
      <c r="AR274" s="193" t="s">
        <v>150</v>
      </c>
      <c r="AT274" s="194" t="s">
        <v>75</v>
      </c>
      <c r="AU274" s="194" t="s">
        <v>81</v>
      </c>
      <c r="AY274" s="193" t="s">
        <v>120</v>
      </c>
      <c r="BK274" s="195">
        <f>SUM(BK275:BK276)</f>
        <v>0</v>
      </c>
    </row>
    <row r="275" spans="1:65" s="2" customFormat="1" ht="16.5" customHeight="1">
      <c r="A275" s="33"/>
      <c r="B275" s="34"/>
      <c r="C275" s="198" t="s">
        <v>427</v>
      </c>
      <c r="D275" s="198" t="s">
        <v>122</v>
      </c>
      <c r="E275" s="199" t="s">
        <v>428</v>
      </c>
      <c r="F275" s="200" t="s">
        <v>429</v>
      </c>
      <c r="G275" s="201" t="s">
        <v>176</v>
      </c>
      <c r="H275" s="202">
        <v>1</v>
      </c>
      <c r="I275" s="203"/>
      <c r="J275" s="204">
        <f>ROUND(I275*H275,2)</f>
        <v>0</v>
      </c>
      <c r="K275" s="205"/>
      <c r="L275" s="38"/>
      <c r="M275" s="206" t="s">
        <v>1</v>
      </c>
      <c r="N275" s="207" t="s">
        <v>41</v>
      </c>
      <c r="O275" s="70"/>
      <c r="P275" s="208">
        <f>O275*H275</f>
        <v>0</v>
      </c>
      <c r="Q275" s="208">
        <v>0</v>
      </c>
      <c r="R275" s="208">
        <f>Q275*H275</f>
        <v>0</v>
      </c>
      <c r="S275" s="208">
        <v>0</v>
      </c>
      <c r="T275" s="209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210" t="s">
        <v>409</v>
      </c>
      <c r="AT275" s="210" t="s">
        <v>122</v>
      </c>
      <c r="AU275" s="210" t="s">
        <v>83</v>
      </c>
      <c r="AY275" s="16" t="s">
        <v>120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6" t="s">
        <v>81</v>
      </c>
      <c r="BK275" s="211">
        <f>ROUND(I275*H275,2)</f>
        <v>0</v>
      </c>
      <c r="BL275" s="16" t="s">
        <v>409</v>
      </c>
      <c r="BM275" s="210" t="s">
        <v>430</v>
      </c>
    </row>
    <row r="276" spans="1:65" s="2" customFormat="1" ht="11.25">
      <c r="A276" s="33"/>
      <c r="B276" s="34"/>
      <c r="C276" s="35"/>
      <c r="D276" s="212" t="s">
        <v>128</v>
      </c>
      <c r="E276" s="35"/>
      <c r="F276" s="213" t="s">
        <v>429</v>
      </c>
      <c r="G276" s="35"/>
      <c r="H276" s="35"/>
      <c r="I276" s="109"/>
      <c r="J276" s="35"/>
      <c r="K276" s="35"/>
      <c r="L276" s="38"/>
      <c r="M276" s="249"/>
      <c r="N276" s="250"/>
      <c r="O276" s="251"/>
      <c r="P276" s="251"/>
      <c r="Q276" s="251"/>
      <c r="R276" s="251"/>
      <c r="S276" s="251"/>
      <c r="T276" s="252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T276" s="16" t="s">
        <v>128</v>
      </c>
      <c r="AU276" s="16" t="s">
        <v>83</v>
      </c>
    </row>
    <row r="277" spans="1:65" s="2" customFormat="1" ht="6.95" customHeight="1">
      <c r="A277" s="33"/>
      <c r="B277" s="53"/>
      <c r="C277" s="54"/>
      <c r="D277" s="54"/>
      <c r="E277" s="54"/>
      <c r="F277" s="54"/>
      <c r="G277" s="54"/>
      <c r="H277" s="54"/>
      <c r="I277" s="146"/>
      <c r="J277" s="54"/>
      <c r="K277" s="54"/>
      <c r="L277" s="38"/>
      <c r="M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</row>
  </sheetData>
  <sheetProtection algorithmName="SHA-512" hashValue="80BlEyoLB0DwwYAywU9eH4MM6VevkCQCFD4MOKEZvQTtIah6hsrSrr+CED7BT7So6sv8y0EuZ+cmqmgdYvOohQ==" saltValue="vVWKhf14pdUnrAn6G34+pDDIuDNd0OhCBFEwxfEg5p+dPvDqQdBTGMSIYLFMmAWx4qJ1OH4pV3Kc1fgUYSX7xg==" spinCount="100000" sheet="1" objects="1" scenarios="1" formatColumns="0" formatRows="0" autoFilter="0"/>
  <autoFilter ref="C126:K276" xr:uid="{00000000-0009-0000-0000-000001000000}"/>
  <mergeCells count="6">
    <mergeCell ref="L2:V2"/>
    <mergeCell ref="E7:H7"/>
    <mergeCell ref="E16:H16"/>
    <mergeCell ref="E25:H25"/>
    <mergeCell ref="E85:H85"/>
    <mergeCell ref="E119:H11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00 - ZŠ Křižíkova - Oploc...</vt:lpstr>
      <vt:lpstr>'00 - ZŠ Křižíkova - Oploc...'!Názvy_tisku</vt:lpstr>
      <vt:lpstr>'Rekapitulace stavby'!Názvy_tisku</vt:lpstr>
      <vt:lpstr>'00 - ZŠ Křižíkova - Oploc...'!Oblast_tisku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Michal</cp:lastModifiedBy>
  <dcterms:created xsi:type="dcterms:W3CDTF">2019-08-05T14:53:15Z</dcterms:created>
  <dcterms:modified xsi:type="dcterms:W3CDTF">2019-08-05T14:54:04Z</dcterms:modified>
</cp:coreProperties>
</file>