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ac\Desktop\"/>
    </mc:Choice>
  </mc:AlternateContent>
  <bookViews>
    <workbookView xWindow="360" yWindow="270" windowWidth="18735" windowHeight="12210" activeTab="6"/>
  </bookViews>
  <sheets>
    <sheet name="Pokyny pro vyplnění" sheetId="11" r:id="rId1"/>
    <sheet name="Stavba" sheetId="1" r:id="rId2"/>
    <sheet name="VzorPolozky" sheetId="10" state="hidden" r:id="rId3"/>
    <sheet name="SO-01 1 Naklady" sheetId="12" r:id="rId4"/>
    <sheet name="SO-02 1 Pol" sheetId="13" r:id="rId5"/>
    <sheet name="SO-02 2 Pol" sheetId="14" r:id="rId6"/>
    <sheet name="SO-02 3 Pol" sheetId="15" r:id="rId7"/>
  </sheets>
  <externalReferences>
    <externalReference r:id="rId8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'SO-01 1 Naklady'!$1:$7</definedName>
    <definedName name="_xlnm.Print_Titles" localSheetId="4">'SO-02 1 Pol'!$1:$7</definedName>
    <definedName name="_xlnm.Print_Titles" localSheetId="5">'SO-02 2 Pol'!$1:$7</definedName>
    <definedName name="_xlnm.Print_Titles" localSheetId="6">'SO-02 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'SO-01 1 Naklady'!$A$1:$W$42</definedName>
    <definedName name="_xlnm.Print_Area" localSheetId="4">'SO-02 1 Pol'!$A$1:$W$506</definedName>
    <definedName name="_xlnm.Print_Area" localSheetId="5">'SO-02 2 Pol'!$A$1:$W$55</definedName>
    <definedName name="_xlnm.Print_Area" localSheetId="6">'SO-02 3 Pol'!$A$1:$W$74</definedName>
    <definedName name="_xlnm.Print_Area" localSheetId="1">Stavba!$A$1:$J$73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2" i="1" l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73" i="15"/>
  <c r="BA29" i="15"/>
  <c r="BA21" i="15"/>
  <c r="G9" i="15"/>
  <c r="I9" i="15"/>
  <c r="I8" i="15" s="1"/>
  <c r="K9" i="15"/>
  <c r="M9" i="15"/>
  <c r="O9" i="15"/>
  <c r="Q9" i="15"/>
  <c r="Q8" i="15" s="1"/>
  <c r="V9" i="15"/>
  <c r="G11" i="15"/>
  <c r="G8" i="15" s="1"/>
  <c r="I11" i="15"/>
  <c r="K11" i="15"/>
  <c r="K8" i="15" s="1"/>
  <c r="O11" i="15"/>
  <c r="O8" i="15" s="1"/>
  <c r="Q11" i="15"/>
  <c r="V11" i="15"/>
  <c r="V8" i="15" s="1"/>
  <c r="G14" i="15"/>
  <c r="I14" i="15"/>
  <c r="K14" i="15"/>
  <c r="M14" i="15"/>
  <c r="O14" i="15"/>
  <c r="Q14" i="15"/>
  <c r="V14" i="15"/>
  <c r="G17" i="15"/>
  <c r="M17" i="15" s="1"/>
  <c r="I17" i="15"/>
  <c r="K17" i="15"/>
  <c r="O17" i="15"/>
  <c r="Q17" i="15"/>
  <c r="V17" i="15"/>
  <c r="G20" i="15"/>
  <c r="I20" i="15"/>
  <c r="K20" i="15"/>
  <c r="M20" i="15"/>
  <c r="O20" i="15"/>
  <c r="Q20" i="15"/>
  <c r="V20" i="15"/>
  <c r="G23" i="15"/>
  <c r="M23" i="15" s="1"/>
  <c r="I23" i="15"/>
  <c r="K23" i="15"/>
  <c r="O23" i="15"/>
  <c r="Q23" i="15"/>
  <c r="V23" i="15"/>
  <c r="G26" i="15"/>
  <c r="I26" i="15"/>
  <c r="K26" i="15"/>
  <c r="M26" i="15"/>
  <c r="O26" i="15"/>
  <c r="Q26" i="15"/>
  <c r="V26" i="15"/>
  <c r="G28" i="15"/>
  <c r="M28" i="15" s="1"/>
  <c r="I28" i="15"/>
  <c r="K28" i="15"/>
  <c r="O28" i="15"/>
  <c r="Q28" i="15"/>
  <c r="V28" i="15"/>
  <c r="G31" i="15"/>
  <c r="I31" i="15"/>
  <c r="K31" i="15"/>
  <c r="M31" i="15"/>
  <c r="O31" i="15"/>
  <c r="Q31" i="15"/>
  <c r="V31" i="15"/>
  <c r="G33" i="15"/>
  <c r="K33" i="15"/>
  <c r="O33" i="15"/>
  <c r="V33" i="15"/>
  <c r="G34" i="15"/>
  <c r="I34" i="15"/>
  <c r="I33" i="15" s="1"/>
  <c r="K34" i="15"/>
  <c r="M34" i="15"/>
  <c r="M33" i="15" s="1"/>
  <c r="O34" i="15"/>
  <c r="Q34" i="15"/>
  <c r="Q33" i="15" s="1"/>
  <c r="V34" i="15"/>
  <c r="G38" i="15"/>
  <c r="I38" i="15"/>
  <c r="I37" i="15" s="1"/>
  <c r="K38" i="15"/>
  <c r="M38" i="15"/>
  <c r="O38" i="15"/>
  <c r="Q38" i="15"/>
  <c r="Q37" i="15" s="1"/>
  <c r="V38" i="15"/>
  <c r="G40" i="15"/>
  <c r="G37" i="15" s="1"/>
  <c r="I40" i="15"/>
  <c r="K40" i="15"/>
  <c r="K37" i="15" s="1"/>
  <c r="O40" i="15"/>
  <c r="O37" i="15" s="1"/>
  <c r="Q40" i="15"/>
  <c r="V40" i="15"/>
  <c r="V37" i="15" s="1"/>
  <c r="G43" i="15"/>
  <c r="G42" i="15" s="1"/>
  <c r="I43" i="15"/>
  <c r="K43" i="15"/>
  <c r="K42" i="15" s="1"/>
  <c r="O43" i="15"/>
  <c r="O42" i="15" s="1"/>
  <c r="Q43" i="15"/>
  <c r="V43" i="15"/>
  <c r="V42" i="15" s="1"/>
  <c r="G45" i="15"/>
  <c r="I45" i="15"/>
  <c r="I42" i="15" s="1"/>
  <c r="K45" i="15"/>
  <c r="M45" i="15"/>
  <c r="O45" i="15"/>
  <c r="Q45" i="15"/>
  <c r="Q42" i="15" s="1"/>
  <c r="V45" i="15"/>
  <c r="G47" i="15"/>
  <c r="M47" i="15" s="1"/>
  <c r="I47" i="15"/>
  <c r="K47" i="15"/>
  <c r="O47" i="15"/>
  <c r="Q47" i="15"/>
  <c r="V47" i="15"/>
  <c r="G49" i="15"/>
  <c r="I49" i="15"/>
  <c r="K49" i="15"/>
  <c r="M49" i="15"/>
  <c r="O49" i="15"/>
  <c r="Q49" i="15"/>
  <c r="V49" i="15"/>
  <c r="G51" i="15"/>
  <c r="M51" i="15" s="1"/>
  <c r="I51" i="15"/>
  <c r="K51" i="15"/>
  <c r="O51" i="15"/>
  <c r="Q51" i="15"/>
  <c r="V51" i="15"/>
  <c r="G53" i="15"/>
  <c r="I53" i="15"/>
  <c r="K53" i="15"/>
  <c r="M53" i="15"/>
  <c r="O53" i="15"/>
  <c r="Q53" i="15"/>
  <c r="V53" i="15"/>
  <c r="G55" i="15"/>
  <c r="M55" i="15" s="1"/>
  <c r="I55" i="15"/>
  <c r="K55" i="15"/>
  <c r="O55" i="15"/>
  <c r="Q55" i="15"/>
  <c r="V55" i="15"/>
  <c r="G57" i="15"/>
  <c r="I57" i="15"/>
  <c r="K57" i="15"/>
  <c r="M57" i="15"/>
  <c r="O57" i="15"/>
  <c r="Q57" i="15"/>
  <c r="V57" i="15"/>
  <c r="G59" i="15"/>
  <c r="M59" i="15" s="1"/>
  <c r="I59" i="15"/>
  <c r="K59" i="15"/>
  <c r="O59" i="15"/>
  <c r="Q59" i="15"/>
  <c r="V59" i="15"/>
  <c r="G62" i="15"/>
  <c r="I62" i="15"/>
  <c r="K62" i="15"/>
  <c r="M62" i="15"/>
  <c r="O62" i="15"/>
  <c r="Q62" i="15"/>
  <c r="V62" i="15"/>
  <c r="G64" i="15"/>
  <c r="M64" i="15" s="1"/>
  <c r="I64" i="15"/>
  <c r="K64" i="15"/>
  <c r="O64" i="15"/>
  <c r="Q64" i="15"/>
  <c r="V64" i="15"/>
  <c r="G66" i="15"/>
  <c r="I66" i="15"/>
  <c r="K66" i="15"/>
  <c r="M66" i="15"/>
  <c r="O66" i="15"/>
  <c r="Q66" i="15"/>
  <c r="V66" i="15"/>
  <c r="G68" i="15"/>
  <c r="M68" i="15" s="1"/>
  <c r="I68" i="15"/>
  <c r="K68" i="15"/>
  <c r="O68" i="15"/>
  <c r="Q68" i="15"/>
  <c r="V68" i="15"/>
  <c r="G70" i="15"/>
  <c r="I70" i="15"/>
  <c r="K70" i="15"/>
  <c r="M70" i="15"/>
  <c r="O70" i="15"/>
  <c r="Q70" i="15"/>
  <c r="V70" i="15"/>
  <c r="AE73" i="15"/>
  <c r="G54" i="14"/>
  <c r="BA10" i="14"/>
  <c r="G9" i="14"/>
  <c r="I9" i="14"/>
  <c r="I8" i="14" s="1"/>
  <c r="K9" i="14"/>
  <c r="M9" i="14"/>
  <c r="O9" i="14"/>
  <c r="Q9" i="14"/>
  <c r="Q8" i="14" s="1"/>
  <c r="V9" i="14"/>
  <c r="G13" i="14"/>
  <c r="M13" i="14" s="1"/>
  <c r="I13" i="14"/>
  <c r="K13" i="14"/>
  <c r="K8" i="14" s="1"/>
  <c r="O13" i="14"/>
  <c r="O8" i="14" s="1"/>
  <c r="Q13" i="14"/>
  <c r="V13" i="14"/>
  <c r="V8" i="14" s="1"/>
  <c r="G17" i="14"/>
  <c r="G16" i="14" s="1"/>
  <c r="I17" i="14"/>
  <c r="I16" i="14" s="1"/>
  <c r="K17" i="14"/>
  <c r="M17" i="14"/>
  <c r="O17" i="14"/>
  <c r="Q17" i="14"/>
  <c r="Q16" i="14" s="1"/>
  <c r="V17" i="14"/>
  <c r="G20" i="14"/>
  <c r="M20" i="14" s="1"/>
  <c r="I20" i="14"/>
  <c r="K20" i="14"/>
  <c r="K16" i="14" s="1"/>
  <c r="O20" i="14"/>
  <c r="O16" i="14" s="1"/>
  <c r="Q20" i="14"/>
  <c r="V20" i="14"/>
  <c r="V16" i="14" s="1"/>
  <c r="G23" i="14"/>
  <c r="I23" i="14"/>
  <c r="K23" i="14"/>
  <c r="M23" i="14"/>
  <c r="O23" i="14"/>
  <c r="Q23" i="14"/>
  <c r="V23" i="14"/>
  <c r="G26" i="14"/>
  <c r="M26" i="14" s="1"/>
  <c r="I26" i="14"/>
  <c r="K26" i="14"/>
  <c r="O26" i="14"/>
  <c r="Q26" i="14"/>
  <c r="V26" i="14"/>
  <c r="G34" i="14"/>
  <c r="G33" i="14" s="1"/>
  <c r="I34" i="14"/>
  <c r="I33" i="14" s="1"/>
  <c r="K34" i="14"/>
  <c r="K33" i="14" s="1"/>
  <c r="M34" i="14"/>
  <c r="M33" i="14" s="1"/>
  <c r="O34" i="14"/>
  <c r="O33" i="14" s="1"/>
  <c r="Q34" i="14"/>
  <c r="Q33" i="14" s="1"/>
  <c r="V34" i="14"/>
  <c r="V33" i="14" s="1"/>
  <c r="G41" i="14"/>
  <c r="I41" i="14"/>
  <c r="I40" i="14" s="1"/>
  <c r="K41" i="14"/>
  <c r="M41" i="14"/>
  <c r="O41" i="14"/>
  <c r="Q41" i="14"/>
  <c r="Q40" i="14" s="1"/>
  <c r="V41" i="14"/>
  <c r="G43" i="14"/>
  <c r="M43" i="14" s="1"/>
  <c r="I43" i="14"/>
  <c r="K43" i="14"/>
  <c r="K40" i="14" s="1"/>
  <c r="O43" i="14"/>
  <c r="O40" i="14" s="1"/>
  <c r="Q43" i="14"/>
  <c r="V43" i="14"/>
  <c r="V40" i="14" s="1"/>
  <c r="G45" i="14"/>
  <c r="I45" i="14"/>
  <c r="K45" i="14"/>
  <c r="M45" i="14"/>
  <c r="O45" i="14"/>
  <c r="Q45" i="14"/>
  <c r="V45" i="14"/>
  <c r="G47" i="14"/>
  <c r="M47" i="14" s="1"/>
  <c r="I47" i="14"/>
  <c r="K47" i="14"/>
  <c r="O47" i="14"/>
  <c r="Q47" i="14"/>
  <c r="V47" i="14"/>
  <c r="G49" i="14"/>
  <c r="I49" i="14"/>
  <c r="K49" i="14"/>
  <c r="M49" i="14"/>
  <c r="O49" i="14"/>
  <c r="Q49" i="14"/>
  <c r="V49" i="14"/>
  <c r="G51" i="14"/>
  <c r="M51" i="14" s="1"/>
  <c r="I51" i="14"/>
  <c r="K51" i="14"/>
  <c r="O51" i="14"/>
  <c r="Q51" i="14"/>
  <c r="V51" i="14"/>
  <c r="AE54" i="14"/>
  <c r="AF54" i="14"/>
  <c r="G505" i="13"/>
  <c r="BA342" i="13"/>
  <c r="BA108" i="13"/>
  <c r="BA47" i="13"/>
  <c r="BA31" i="13"/>
  <c r="BA30" i="13"/>
  <c r="BA20" i="13"/>
  <c r="BA16" i="13"/>
  <c r="BA12" i="13"/>
  <c r="G9" i="13"/>
  <c r="I9" i="13"/>
  <c r="I8" i="13" s="1"/>
  <c r="K9" i="13"/>
  <c r="M9" i="13"/>
  <c r="O9" i="13"/>
  <c r="Q9" i="13"/>
  <c r="Q8" i="13" s="1"/>
  <c r="V9" i="13"/>
  <c r="G11" i="13"/>
  <c r="G8" i="13" s="1"/>
  <c r="I11" i="13"/>
  <c r="K11" i="13"/>
  <c r="K8" i="13" s="1"/>
  <c r="O11" i="13"/>
  <c r="O8" i="13" s="1"/>
  <c r="Q11" i="13"/>
  <c r="V11" i="13"/>
  <c r="V8" i="13" s="1"/>
  <c r="G15" i="13"/>
  <c r="I15" i="13"/>
  <c r="K15" i="13"/>
  <c r="M15" i="13"/>
  <c r="O15" i="13"/>
  <c r="Q15" i="13"/>
  <c r="V15" i="13"/>
  <c r="G19" i="13"/>
  <c r="M19" i="13" s="1"/>
  <c r="I19" i="13"/>
  <c r="K19" i="13"/>
  <c r="O19" i="13"/>
  <c r="Q19" i="13"/>
  <c r="V19" i="13"/>
  <c r="G22" i="13"/>
  <c r="I22" i="13"/>
  <c r="K22" i="13"/>
  <c r="M22" i="13"/>
  <c r="O22" i="13"/>
  <c r="Q22" i="13"/>
  <c r="V22" i="13"/>
  <c r="G26" i="13"/>
  <c r="M26" i="13" s="1"/>
  <c r="I26" i="13"/>
  <c r="K26" i="13"/>
  <c r="O26" i="13"/>
  <c r="Q26" i="13"/>
  <c r="V26" i="13"/>
  <c r="G29" i="13"/>
  <c r="I29" i="13"/>
  <c r="K29" i="13"/>
  <c r="M29" i="13"/>
  <c r="O29" i="13"/>
  <c r="Q29" i="13"/>
  <c r="V29" i="13"/>
  <c r="G46" i="13"/>
  <c r="M46" i="13" s="1"/>
  <c r="I46" i="13"/>
  <c r="K46" i="13"/>
  <c r="O46" i="13"/>
  <c r="Q46" i="13"/>
  <c r="V46" i="13"/>
  <c r="G55" i="13"/>
  <c r="I55" i="13"/>
  <c r="K55" i="13"/>
  <c r="M55" i="13"/>
  <c r="O55" i="13"/>
  <c r="Q55" i="13"/>
  <c r="V55" i="13"/>
  <c r="G62" i="13"/>
  <c r="M62" i="13" s="1"/>
  <c r="I62" i="13"/>
  <c r="K62" i="13"/>
  <c r="O62" i="13"/>
  <c r="Q62" i="13"/>
  <c r="V62" i="13"/>
  <c r="G85" i="13"/>
  <c r="I85" i="13"/>
  <c r="K85" i="13"/>
  <c r="M85" i="13"/>
  <c r="O85" i="13"/>
  <c r="Q85" i="13"/>
  <c r="V85" i="13"/>
  <c r="G90" i="13"/>
  <c r="M90" i="13" s="1"/>
  <c r="I90" i="13"/>
  <c r="K90" i="13"/>
  <c r="O90" i="13"/>
  <c r="Q90" i="13"/>
  <c r="V90" i="13"/>
  <c r="G98" i="13"/>
  <c r="I98" i="13"/>
  <c r="K98" i="13"/>
  <c r="M98" i="13"/>
  <c r="O98" i="13"/>
  <c r="Q98" i="13"/>
  <c r="V98" i="13"/>
  <c r="G107" i="13"/>
  <c r="M107" i="13" s="1"/>
  <c r="I107" i="13"/>
  <c r="K107" i="13"/>
  <c r="O107" i="13"/>
  <c r="Q107" i="13"/>
  <c r="V107" i="13"/>
  <c r="G116" i="13"/>
  <c r="I116" i="13"/>
  <c r="K116" i="13"/>
  <c r="M116" i="13"/>
  <c r="O116" i="13"/>
  <c r="Q116" i="13"/>
  <c r="V116" i="13"/>
  <c r="G118" i="13"/>
  <c r="M118" i="13" s="1"/>
  <c r="I118" i="13"/>
  <c r="K118" i="13"/>
  <c r="O118" i="13"/>
  <c r="Q118" i="13"/>
  <c r="V118" i="13"/>
  <c r="G126" i="13"/>
  <c r="I126" i="13"/>
  <c r="K126" i="13"/>
  <c r="M126" i="13"/>
  <c r="O126" i="13"/>
  <c r="Q126" i="13"/>
  <c r="V126" i="13"/>
  <c r="G135" i="13"/>
  <c r="I135" i="13"/>
  <c r="I134" i="13" s="1"/>
  <c r="K135" i="13"/>
  <c r="M135" i="13"/>
  <c r="O135" i="13"/>
  <c r="Q135" i="13"/>
  <c r="Q134" i="13" s="1"/>
  <c r="V135" i="13"/>
  <c r="G140" i="13"/>
  <c r="G134" i="13" s="1"/>
  <c r="I140" i="13"/>
  <c r="K140" i="13"/>
  <c r="K134" i="13" s="1"/>
  <c r="O140" i="13"/>
  <c r="O134" i="13" s="1"/>
  <c r="Q140" i="13"/>
  <c r="V140" i="13"/>
  <c r="V134" i="13" s="1"/>
  <c r="G144" i="13"/>
  <c r="I144" i="13"/>
  <c r="K144" i="13"/>
  <c r="M144" i="13"/>
  <c r="O144" i="13"/>
  <c r="Q144" i="13"/>
  <c r="V144" i="13"/>
  <c r="G148" i="13"/>
  <c r="M148" i="13" s="1"/>
  <c r="I148" i="13"/>
  <c r="K148" i="13"/>
  <c r="O148" i="13"/>
  <c r="Q148" i="13"/>
  <c r="V148" i="13"/>
  <c r="G152" i="13"/>
  <c r="I152" i="13"/>
  <c r="K152" i="13"/>
  <c r="M152" i="13"/>
  <c r="O152" i="13"/>
  <c r="Q152" i="13"/>
  <c r="V152" i="13"/>
  <c r="G155" i="13"/>
  <c r="K155" i="13"/>
  <c r="O155" i="13"/>
  <c r="V155" i="13"/>
  <c r="G156" i="13"/>
  <c r="I156" i="13"/>
  <c r="I155" i="13" s="1"/>
  <c r="K156" i="13"/>
  <c r="M156" i="13"/>
  <c r="M155" i="13" s="1"/>
  <c r="O156" i="13"/>
  <c r="Q156" i="13"/>
  <c r="Q155" i="13" s="1"/>
  <c r="V156" i="13"/>
  <c r="G166" i="13"/>
  <c r="I166" i="13"/>
  <c r="I165" i="13" s="1"/>
  <c r="K166" i="13"/>
  <c r="M166" i="13"/>
  <c r="O166" i="13"/>
  <c r="Q166" i="13"/>
  <c r="Q165" i="13" s="1"/>
  <c r="V166" i="13"/>
  <c r="G172" i="13"/>
  <c r="G165" i="13" s="1"/>
  <c r="I172" i="13"/>
  <c r="K172" i="13"/>
  <c r="K165" i="13" s="1"/>
  <c r="O172" i="13"/>
  <c r="O165" i="13" s="1"/>
  <c r="Q172" i="13"/>
  <c r="V172" i="13"/>
  <c r="V165" i="13" s="1"/>
  <c r="G176" i="13"/>
  <c r="I176" i="13"/>
  <c r="K176" i="13"/>
  <c r="M176" i="13"/>
  <c r="O176" i="13"/>
  <c r="Q176" i="13"/>
  <c r="V176" i="13"/>
  <c r="G180" i="13"/>
  <c r="I180" i="13"/>
  <c r="I179" i="13" s="1"/>
  <c r="K180" i="13"/>
  <c r="M180" i="13"/>
  <c r="O180" i="13"/>
  <c r="Q180" i="13"/>
  <c r="Q179" i="13" s="1"/>
  <c r="V180" i="13"/>
  <c r="G188" i="13"/>
  <c r="G179" i="13" s="1"/>
  <c r="I188" i="13"/>
  <c r="K188" i="13"/>
  <c r="K179" i="13" s="1"/>
  <c r="O188" i="13"/>
  <c r="O179" i="13" s="1"/>
  <c r="Q188" i="13"/>
  <c r="V188" i="13"/>
  <c r="V179" i="13" s="1"/>
  <c r="G197" i="13"/>
  <c r="I197" i="13"/>
  <c r="K197" i="13"/>
  <c r="M197" i="13"/>
  <c r="O197" i="13"/>
  <c r="Q197" i="13"/>
  <c r="V197" i="13"/>
  <c r="G202" i="13"/>
  <c r="I202" i="13"/>
  <c r="I201" i="13" s="1"/>
  <c r="K202" i="13"/>
  <c r="M202" i="13"/>
  <c r="O202" i="13"/>
  <c r="Q202" i="13"/>
  <c r="Q201" i="13" s="1"/>
  <c r="V202" i="13"/>
  <c r="G214" i="13"/>
  <c r="G201" i="13" s="1"/>
  <c r="I214" i="13"/>
  <c r="K214" i="13"/>
  <c r="K201" i="13" s="1"/>
  <c r="O214" i="13"/>
  <c r="O201" i="13" s="1"/>
  <c r="Q214" i="13"/>
  <c r="V214" i="13"/>
  <c r="V201" i="13" s="1"/>
  <c r="G220" i="13"/>
  <c r="I220" i="13"/>
  <c r="K220" i="13"/>
  <c r="M220" i="13"/>
  <c r="O220" i="13"/>
  <c r="Q220" i="13"/>
  <c r="V220" i="13"/>
  <c r="G229" i="13"/>
  <c r="M229" i="13" s="1"/>
  <c r="I229" i="13"/>
  <c r="K229" i="13"/>
  <c r="O229" i="13"/>
  <c r="Q229" i="13"/>
  <c r="V229" i="13"/>
  <c r="G238" i="13"/>
  <c r="I238" i="13"/>
  <c r="K238" i="13"/>
  <c r="M238" i="13"/>
  <c r="O238" i="13"/>
  <c r="Q238" i="13"/>
  <c r="V238" i="13"/>
  <c r="G250" i="13"/>
  <c r="M250" i="13" s="1"/>
  <c r="I250" i="13"/>
  <c r="K250" i="13"/>
  <c r="O250" i="13"/>
  <c r="Q250" i="13"/>
  <c r="V250" i="13"/>
  <c r="G267" i="13"/>
  <c r="I267" i="13"/>
  <c r="K267" i="13"/>
  <c r="M267" i="13"/>
  <c r="O267" i="13"/>
  <c r="Q267" i="13"/>
  <c r="V267" i="13"/>
  <c r="G274" i="13"/>
  <c r="M274" i="13" s="1"/>
  <c r="I274" i="13"/>
  <c r="K274" i="13"/>
  <c r="O274" i="13"/>
  <c r="Q274" i="13"/>
  <c r="V274" i="13"/>
  <c r="G280" i="13"/>
  <c r="I280" i="13"/>
  <c r="K280" i="13"/>
  <c r="M280" i="13"/>
  <c r="O280" i="13"/>
  <c r="Q280" i="13"/>
  <c r="V280" i="13"/>
  <c r="G290" i="13"/>
  <c r="K290" i="13"/>
  <c r="O290" i="13"/>
  <c r="V290" i="13"/>
  <c r="G291" i="13"/>
  <c r="I291" i="13"/>
  <c r="I290" i="13" s="1"/>
  <c r="K291" i="13"/>
  <c r="M291" i="13"/>
  <c r="M290" i="13" s="1"/>
  <c r="O291" i="13"/>
  <c r="Q291" i="13"/>
  <c r="Q290" i="13" s="1"/>
  <c r="V291" i="13"/>
  <c r="G294" i="13"/>
  <c r="I294" i="13"/>
  <c r="I293" i="13" s="1"/>
  <c r="K294" i="13"/>
  <c r="M294" i="13"/>
  <c r="O294" i="13"/>
  <c r="Q294" i="13"/>
  <c r="Q293" i="13" s="1"/>
  <c r="V294" i="13"/>
  <c r="G298" i="13"/>
  <c r="G293" i="13" s="1"/>
  <c r="I298" i="13"/>
  <c r="K298" i="13"/>
  <c r="K293" i="13" s="1"/>
  <c r="O298" i="13"/>
  <c r="O293" i="13" s="1"/>
  <c r="Q298" i="13"/>
  <c r="V298" i="13"/>
  <c r="V293" i="13" s="1"/>
  <c r="G305" i="13"/>
  <c r="G304" i="13" s="1"/>
  <c r="I305" i="13"/>
  <c r="K305" i="13"/>
  <c r="K304" i="13" s="1"/>
  <c r="O305" i="13"/>
  <c r="O304" i="13" s="1"/>
  <c r="Q305" i="13"/>
  <c r="V305" i="13"/>
  <c r="V304" i="13" s="1"/>
  <c r="G312" i="13"/>
  <c r="I312" i="13"/>
  <c r="I304" i="13" s="1"/>
  <c r="K312" i="13"/>
  <c r="M312" i="13"/>
  <c r="O312" i="13"/>
  <c r="Q312" i="13"/>
  <c r="Q304" i="13" s="1"/>
  <c r="V312" i="13"/>
  <c r="G315" i="13"/>
  <c r="M315" i="13" s="1"/>
  <c r="I315" i="13"/>
  <c r="K315" i="13"/>
  <c r="O315" i="13"/>
  <c r="Q315" i="13"/>
  <c r="V315" i="13"/>
  <c r="G321" i="13"/>
  <c r="I321" i="13"/>
  <c r="K321" i="13"/>
  <c r="M321" i="13"/>
  <c r="O321" i="13"/>
  <c r="Q321" i="13"/>
  <c r="V321" i="13"/>
  <c r="G325" i="13"/>
  <c r="I325" i="13"/>
  <c r="I324" i="13" s="1"/>
  <c r="K325" i="13"/>
  <c r="M325" i="13"/>
  <c r="O325" i="13"/>
  <c r="Q325" i="13"/>
  <c r="Q324" i="13" s="1"/>
  <c r="V325" i="13"/>
  <c r="G329" i="13"/>
  <c r="G324" i="13" s="1"/>
  <c r="I329" i="13"/>
  <c r="K329" i="13"/>
  <c r="K324" i="13" s="1"/>
  <c r="O329" i="13"/>
  <c r="O324" i="13" s="1"/>
  <c r="Q329" i="13"/>
  <c r="V329" i="13"/>
  <c r="V324" i="13" s="1"/>
  <c r="G337" i="13"/>
  <c r="I337" i="13"/>
  <c r="K337" i="13"/>
  <c r="M337" i="13"/>
  <c r="O337" i="13"/>
  <c r="Q337" i="13"/>
  <c r="V337" i="13"/>
  <c r="G340" i="13"/>
  <c r="K340" i="13"/>
  <c r="O340" i="13"/>
  <c r="V340" i="13"/>
  <c r="G341" i="13"/>
  <c r="I341" i="13"/>
  <c r="I340" i="13" s="1"/>
  <c r="K341" i="13"/>
  <c r="M341" i="13"/>
  <c r="M340" i="13" s="1"/>
  <c r="O341" i="13"/>
  <c r="Q341" i="13"/>
  <c r="Q340" i="13" s="1"/>
  <c r="V341" i="13"/>
  <c r="G347" i="13"/>
  <c r="I347" i="13"/>
  <c r="I346" i="13" s="1"/>
  <c r="K347" i="13"/>
  <c r="M347" i="13"/>
  <c r="O347" i="13"/>
  <c r="Q347" i="13"/>
  <c r="Q346" i="13" s="1"/>
  <c r="V347" i="13"/>
  <c r="G354" i="13"/>
  <c r="G346" i="13" s="1"/>
  <c r="I354" i="13"/>
  <c r="K354" i="13"/>
  <c r="K346" i="13" s="1"/>
  <c r="O354" i="13"/>
  <c r="O346" i="13" s="1"/>
  <c r="Q354" i="13"/>
  <c r="V354" i="13"/>
  <c r="V346" i="13" s="1"/>
  <c r="G365" i="13"/>
  <c r="I365" i="13"/>
  <c r="K365" i="13"/>
  <c r="M365" i="13"/>
  <c r="O365" i="13"/>
  <c r="Q365" i="13"/>
  <c r="V365" i="13"/>
  <c r="G368" i="13"/>
  <c r="K368" i="13"/>
  <c r="O368" i="13"/>
  <c r="V368" i="13"/>
  <c r="G369" i="13"/>
  <c r="I369" i="13"/>
  <c r="I368" i="13" s="1"/>
  <c r="K369" i="13"/>
  <c r="M369" i="13"/>
  <c r="M368" i="13" s="1"/>
  <c r="O369" i="13"/>
  <c r="Q369" i="13"/>
  <c r="Q368" i="13" s="1"/>
  <c r="V369" i="13"/>
  <c r="G376" i="13"/>
  <c r="K376" i="13"/>
  <c r="O376" i="13"/>
  <c r="V376" i="13"/>
  <c r="G377" i="13"/>
  <c r="I377" i="13"/>
  <c r="I376" i="13" s="1"/>
  <c r="K377" i="13"/>
  <c r="M377" i="13"/>
  <c r="M376" i="13" s="1"/>
  <c r="O377" i="13"/>
  <c r="Q377" i="13"/>
  <c r="Q376" i="13" s="1"/>
  <c r="V377" i="13"/>
  <c r="G385" i="13"/>
  <c r="G386" i="13"/>
  <c r="I386" i="13"/>
  <c r="I385" i="13" s="1"/>
  <c r="K386" i="13"/>
  <c r="M386" i="13"/>
  <c r="O386" i="13"/>
  <c r="Q386" i="13"/>
  <c r="Q385" i="13" s="1"/>
  <c r="V386" i="13"/>
  <c r="G394" i="13"/>
  <c r="M394" i="13" s="1"/>
  <c r="I394" i="13"/>
  <c r="K394" i="13"/>
  <c r="K385" i="13" s="1"/>
  <c r="O394" i="13"/>
  <c r="O385" i="13" s="1"/>
  <c r="Q394" i="13"/>
  <c r="V394" i="13"/>
  <c r="V385" i="13" s="1"/>
  <c r="G402" i="13"/>
  <c r="I402" i="13"/>
  <c r="K402" i="13"/>
  <c r="M402" i="13"/>
  <c r="O402" i="13"/>
  <c r="Q402" i="13"/>
  <c r="V402" i="13"/>
  <c r="G410" i="13"/>
  <c r="M410" i="13" s="1"/>
  <c r="I410" i="13"/>
  <c r="K410" i="13"/>
  <c r="O410" i="13"/>
  <c r="Q410" i="13"/>
  <c r="V410" i="13"/>
  <c r="G419" i="13"/>
  <c r="I419" i="13"/>
  <c r="K419" i="13"/>
  <c r="M419" i="13"/>
  <c r="O419" i="13"/>
  <c r="Q419" i="13"/>
  <c r="V419" i="13"/>
  <c r="G427" i="13"/>
  <c r="M427" i="13" s="1"/>
  <c r="I427" i="13"/>
  <c r="K427" i="13"/>
  <c r="O427" i="13"/>
  <c r="Q427" i="13"/>
  <c r="V427" i="13"/>
  <c r="G435" i="13"/>
  <c r="I435" i="13"/>
  <c r="K435" i="13"/>
  <c r="M435" i="13"/>
  <c r="O435" i="13"/>
  <c r="Q435" i="13"/>
  <c r="V435" i="13"/>
  <c r="G443" i="13"/>
  <c r="M443" i="13" s="1"/>
  <c r="I443" i="13"/>
  <c r="K443" i="13"/>
  <c r="O443" i="13"/>
  <c r="Q443" i="13"/>
  <c r="V443" i="13"/>
  <c r="G458" i="13"/>
  <c r="I458" i="13"/>
  <c r="K458" i="13"/>
  <c r="M458" i="13"/>
  <c r="O458" i="13"/>
  <c r="Q458" i="13"/>
  <c r="V458" i="13"/>
  <c r="G465" i="13"/>
  <c r="M465" i="13" s="1"/>
  <c r="I465" i="13"/>
  <c r="K465" i="13"/>
  <c r="O465" i="13"/>
  <c r="Q465" i="13"/>
  <c r="V465" i="13"/>
  <c r="G473" i="13"/>
  <c r="I473" i="13"/>
  <c r="K473" i="13"/>
  <c r="M473" i="13"/>
  <c r="O473" i="13"/>
  <c r="Q473" i="13"/>
  <c r="V473" i="13"/>
  <c r="G481" i="13"/>
  <c r="M481" i="13" s="1"/>
  <c r="I481" i="13"/>
  <c r="K481" i="13"/>
  <c r="O481" i="13"/>
  <c r="Q481" i="13"/>
  <c r="V481" i="13"/>
  <c r="G487" i="13"/>
  <c r="I487" i="13"/>
  <c r="K487" i="13"/>
  <c r="M487" i="13"/>
  <c r="O487" i="13"/>
  <c r="Q487" i="13"/>
  <c r="V487" i="13"/>
  <c r="G496" i="13"/>
  <c r="M496" i="13" s="1"/>
  <c r="I496" i="13"/>
  <c r="K496" i="13"/>
  <c r="O496" i="13"/>
  <c r="Q496" i="13"/>
  <c r="V496" i="13"/>
  <c r="AE505" i="13"/>
  <c r="AF505" i="13"/>
  <c r="G41" i="12"/>
  <c r="BA36" i="12"/>
  <c r="BA33" i="12"/>
  <c r="BA29" i="12"/>
  <c r="BA24" i="12"/>
  <c r="BA20" i="12"/>
  <c r="BA16" i="12"/>
  <c r="BA13" i="12"/>
  <c r="BA10" i="12"/>
  <c r="G9" i="12"/>
  <c r="I9" i="12"/>
  <c r="I8" i="12" s="1"/>
  <c r="K9" i="12"/>
  <c r="M9" i="12"/>
  <c r="O9" i="12"/>
  <c r="Q9" i="12"/>
  <c r="Q8" i="12" s="1"/>
  <c r="V9" i="12"/>
  <c r="G12" i="12"/>
  <c r="G8" i="12" s="1"/>
  <c r="I12" i="12"/>
  <c r="K12" i="12"/>
  <c r="K8" i="12" s="1"/>
  <c r="O12" i="12"/>
  <c r="O8" i="12" s="1"/>
  <c r="Q12" i="12"/>
  <c r="V12" i="12"/>
  <c r="V8" i="12" s="1"/>
  <c r="G15" i="12"/>
  <c r="I15" i="12"/>
  <c r="K15" i="12"/>
  <c r="M15" i="12"/>
  <c r="O15" i="12"/>
  <c r="Q15" i="12"/>
  <c r="V15" i="12"/>
  <c r="G18" i="12"/>
  <c r="G19" i="12"/>
  <c r="I19" i="12"/>
  <c r="I18" i="12" s="1"/>
  <c r="K19" i="12"/>
  <c r="M19" i="12"/>
  <c r="O19" i="12"/>
  <c r="Q19" i="12"/>
  <c r="Q18" i="12" s="1"/>
  <c r="V19" i="12"/>
  <c r="G23" i="12"/>
  <c r="M23" i="12" s="1"/>
  <c r="I23" i="12"/>
  <c r="K23" i="12"/>
  <c r="K18" i="12" s="1"/>
  <c r="O23" i="12"/>
  <c r="O18" i="12" s="1"/>
  <c r="Q23" i="12"/>
  <c r="V23" i="12"/>
  <c r="V18" i="12" s="1"/>
  <c r="G28" i="12"/>
  <c r="I28" i="12"/>
  <c r="K28" i="12"/>
  <c r="M28" i="12"/>
  <c r="O28" i="12"/>
  <c r="Q28" i="12"/>
  <c r="V28" i="12"/>
  <c r="G32" i="12"/>
  <c r="M32" i="12" s="1"/>
  <c r="I32" i="12"/>
  <c r="K32" i="12"/>
  <c r="O32" i="12"/>
  <c r="Q32" i="12"/>
  <c r="V32" i="12"/>
  <c r="G35" i="12"/>
  <c r="I35" i="12"/>
  <c r="K35" i="12"/>
  <c r="M35" i="12"/>
  <c r="O35" i="12"/>
  <c r="Q35" i="12"/>
  <c r="V35" i="12"/>
  <c r="G38" i="12"/>
  <c r="M38" i="12" s="1"/>
  <c r="I38" i="12"/>
  <c r="K38" i="12"/>
  <c r="O38" i="12"/>
  <c r="Q38" i="12"/>
  <c r="V38" i="12"/>
  <c r="AE41" i="12"/>
  <c r="AF41" i="12"/>
  <c r="I20" i="1"/>
  <c r="I19" i="1"/>
  <c r="I18" i="1"/>
  <c r="I17" i="1"/>
  <c r="I16" i="1"/>
  <c r="I73" i="1"/>
  <c r="J72" i="1" s="1"/>
  <c r="F46" i="1"/>
  <c r="G46" i="1"/>
  <c r="G25" i="1" s="1"/>
  <c r="A25" i="1" s="1"/>
  <c r="A26" i="1" s="1"/>
  <c r="G2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6" i="1" s="1"/>
  <c r="J53" i="1" l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G28" i="1"/>
  <c r="G23" i="1"/>
  <c r="AF73" i="15"/>
  <c r="M43" i="15"/>
  <c r="M42" i="15" s="1"/>
  <c r="M40" i="15"/>
  <c r="M37" i="15" s="1"/>
  <c r="M11" i="15"/>
  <c r="M8" i="15" s="1"/>
  <c r="M16" i="14"/>
  <c r="M40" i="14"/>
  <c r="M8" i="14"/>
  <c r="G40" i="14"/>
  <c r="G8" i="14"/>
  <c r="M385" i="13"/>
  <c r="M8" i="13"/>
  <c r="M354" i="13"/>
  <c r="M346" i="13" s="1"/>
  <c r="M329" i="13"/>
  <c r="M324" i="13" s="1"/>
  <c r="M305" i="13"/>
  <c r="M304" i="13" s="1"/>
  <c r="M298" i="13"/>
  <c r="M293" i="13" s="1"/>
  <c r="M214" i="13"/>
  <c r="M201" i="13" s="1"/>
  <c r="M188" i="13"/>
  <c r="M179" i="13" s="1"/>
  <c r="M172" i="13"/>
  <c r="M165" i="13" s="1"/>
  <c r="M140" i="13"/>
  <c r="M134" i="13" s="1"/>
  <c r="M11" i="13"/>
  <c r="M18" i="12"/>
  <c r="M12" i="12"/>
  <c r="M8" i="12" s="1"/>
  <c r="I39" i="1"/>
  <c r="I46" i="1" s="1"/>
  <c r="J43" i="1" s="1"/>
  <c r="I21" i="1"/>
  <c r="J28" i="1"/>
  <c r="J26" i="1"/>
  <c r="G38" i="1"/>
  <c r="F38" i="1"/>
  <c r="H32" i="1"/>
  <c r="J23" i="1"/>
  <c r="J24" i="1"/>
  <c r="J25" i="1"/>
  <c r="J27" i="1"/>
  <c r="E24" i="1"/>
  <c r="E26" i="1"/>
  <c r="J73" i="1" l="1"/>
  <c r="J42" i="1"/>
  <c r="A23" i="1"/>
  <c r="A24" i="1" s="1"/>
  <c r="G24" i="1" s="1"/>
  <c r="A27" i="1" s="1"/>
  <c r="A29" i="1" s="1"/>
  <c r="G29" i="1" s="1"/>
  <c r="G27" i="1" s="1"/>
  <c r="J39" i="1"/>
  <c r="J46" i="1" s="1"/>
  <c r="J40" i="1"/>
  <c r="J44" i="1"/>
  <c r="J41" i="1"/>
  <c r="J45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imac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imac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imac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imac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<sst xmlns="http://schemas.openxmlformats.org/spreadsheetml/2006/main" count="2036" uniqueCount="676">
  <si>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</si>
  <si>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</si>
  <si>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</si>
  <si>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</si>
  <si>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</si>
  <si>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</si>
  <si>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</si>
  <si>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</si>
  <si>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</si>
  <si>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</si>
  <si>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</si>
  <si>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</si>
  <si>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</si>
  <si>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</si>
  <si>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</si>
  <si>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</si>
  <si>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</si>
  <si>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</si>
  <si>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</si>
  <si>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</si>
  <si>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</si>
  <si>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</si>
  <si>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</si>
  <si>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</si>
  <si>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</si>
  <si>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</si>
  <si>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</si>
  <si>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</si>
  <si>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</si>
  <si>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</si>
  <si>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</si>
  <si>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</si>
  <si>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</si>
  <si>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</si>
  <si>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</si>
  <si>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</si>
  <si>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</si>
  <si>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</si>
  <si>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</si>
  <si>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</si>
  <si>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</si>
  <si>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</si>
  <si>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</si>
  <si>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Ryška Radomír</t>
  </si>
  <si>
    <t>006/2016_1</t>
  </si>
  <si>
    <t>Demolice objektů na pč.803,804,346/12,346/13,346/33,346/34,346/35,346/37 k.ú.Sokolov akt.</t>
  </si>
  <si>
    <t>Město Sokolov</t>
  </si>
  <si>
    <t>Rokycanova 1929</t>
  </si>
  <si>
    <t>Sokolov-Sokolov</t>
  </si>
  <si>
    <t>35601</t>
  </si>
  <si>
    <t>00259586</t>
  </si>
  <si>
    <t>CZ00259586</t>
  </si>
  <si>
    <t>Milan Babic</t>
  </si>
  <si>
    <t>Křížová 131</t>
  </si>
  <si>
    <t>62636359</t>
  </si>
  <si>
    <t>CZ6804102316</t>
  </si>
  <si>
    <t>Stavba</t>
  </si>
  <si>
    <t>SO-01</t>
  </si>
  <si>
    <t>VRN</t>
  </si>
  <si>
    <t>1</t>
  </si>
  <si>
    <t>SO-02</t>
  </si>
  <si>
    <t xml:space="preserve">Demolice objektů A,B,C </t>
  </si>
  <si>
    <t>Stavební práce na demolici A,B,C</t>
  </si>
  <si>
    <t>2</t>
  </si>
  <si>
    <t>Související práce a činnosti D</t>
  </si>
  <si>
    <t>3</t>
  </si>
  <si>
    <t>Odpojení plynovodní přípojky</t>
  </si>
  <si>
    <t>Celkem za stavbu</t>
  </si>
  <si>
    <t>CZK</t>
  </si>
  <si>
    <t>Rekapitulace dílů</t>
  </si>
  <si>
    <t>Typ dílu</t>
  </si>
  <si>
    <t>Zemní práce</t>
  </si>
  <si>
    <t>23-M</t>
  </si>
  <si>
    <t>Montáže potrubí</t>
  </si>
  <si>
    <t>4</t>
  </si>
  <si>
    <t>Vodorovné konstrukce</t>
  </si>
  <si>
    <t>5</t>
  </si>
  <si>
    <t>Komunikace</t>
  </si>
  <si>
    <t>8</t>
  </si>
  <si>
    <t>Trubní vedení</t>
  </si>
  <si>
    <t>9</t>
  </si>
  <si>
    <t>Ostatní konstrukce, bourání</t>
  </si>
  <si>
    <t>95</t>
  </si>
  <si>
    <t>Dokončovací konstrukce na pozemních stavbách</t>
  </si>
  <si>
    <t>96</t>
  </si>
  <si>
    <t>Bourání konstrukcí</t>
  </si>
  <si>
    <t>98</t>
  </si>
  <si>
    <t>Demolice</t>
  </si>
  <si>
    <t>99</t>
  </si>
  <si>
    <t>Staveništní přesun hmot</t>
  </si>
  <si>
    <t>712</t>
  </si>
  <si>
    <t>Živičné krytiny</t>
  </si>
  <si>
    <t>725</t>
  </si>
  <si>
    <t>Zařizovací předměty</t>
  </si>
  <si>
    <t>764</t>
  </si>
  <si>
    <t>Konstrukce klempířské</t>
  </si>
  <si>
    <t>765</t>
  </si>
  <si>
    <t>Krytiny tvrdé</t>
  </si>
  <si>
    <t>767</t>
  </si>
  <si>
    <t>Konstrukce zámečnické</t>
  </si>
  <si>
    <t>776</t>
  </si>
  <si>
    <t>Podlahy povlakové</t>
  </si>
  <si>
    <t>M21</t>
  </si>
  <si>
    <t>Elektromontáže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</si>
  <si>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</si>
  <si>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</si>
  <si>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</si>
  <si>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</si>
  <si>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</si>
  <si>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</si>
  <si>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</si>
  <si>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</si>
  <si>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</si>
  <si>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</si>
  <si>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</si>
  <si>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</si>
  <si>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</si>
  <si>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</si>
  <si>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</si>
  <si>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</si>
  <si>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</si>
  <si>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</si>
  <si>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</si>
  <si>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</si>
  <si>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</si>
  <si>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</si>
  <si>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</si>
  <si>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</si>
  <si>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</si>
  <si>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</si>
  <si>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</si>
  <si>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</si>
  <si>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</si>
  <si>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</si>
  <si>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</si>
  <si>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</si>
  <si>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</si>
  <si>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005121010R</t>
  </si>
  <si>
    <t>Vybudování zařízení staveniště</t>
  </si>
  <si>
    <t>Soubor</t>
  </si>
  <si>
    <t>RTS 18/ II</t>
  </si>
  <si>
    <t>Indiv</t>
  </si>
  <si>
    <t>POL99_2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</si>
  <si>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</si>
  <si>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POP</t>
  </si>
  <si>
    <t>SPU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</si>
  <si>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</si>
  <si>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</si>
  <si>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</si>
  <si>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</si>
  <si>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</si>
  <si>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</si>
  <si>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004111010R</t>
  </si>
  <si>
    <t xml:space="preserve">Průzkumné práce </t>
  </si>
  <si>
    <t>POL99_8</t>
  </si>
  <si>
    <t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</si>
  <si>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průzkum na ploše 600m2 : 1</t>
  </si>
  <si>
    <t>VV</t>
  </si>
  <si>
    <t>005211020R</t>
  </si>
  <si>
    <t>Ochrana stávajících inženýrských sítí na staveništ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</si>
  <si>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</si>
  <si>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jedná se o 22 mb a 18mb ochrany sítí např položením panelů : 1</t>
  </si>
  <si>
    <t xml:space="preserve">ochrana propustku : </t>
  </si>
  <si>
    <t>005211030R</t>
  </si>
  <si>
    <t xml:space="preserve">Dočasná dopravní opatření </t>
  </si>
  <si>
    <t>Dodání dopravních značek a světelné signalizace, jejich rozmístění a přemísťování a jejich údržba v průběhu výstavby včetně následného odstranění po ukončení stavebních prací.</t>
  </si>
  <si>
    <t>poze značení : 1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</si>
  <si>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</si>
  <si>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</si>
  <si>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</si>
  <si>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005231040R</t>
  </si>
  <si>
    <t>Provozní řády</t>
  </si>
  <si>
    <t>Náklady zhotovitele na vypracování provozních řádů pro zkušební či trvalý provoz včetně nákladů na předání všech návodů k obsluze a údržbě pro technologická zařízení a včetně zaškolení obsluhy objednatele.</t>
  </si>
  <si>
    <t>005261030R</t>
  </si>
  <si>
    <t xml:space="preserve">Finanční rezerva </t>
  </si>
  <si>
    <t>SUM</t>
  </si>
  <si>
    <t>END</t>
  </si>
  <si>
    <t>Položkový soupis prací a dodávek</t>
  </si>
  <si>
    <t>111203111R00</t>
  </si>
  <si>
    <t>Odtsranění pařezu odfrézováním do hloubky 500 mm pod úroveň terénu odstranění pařezu odfrézováním až do hloubky 500 mm</t>
  </si>
  <si>
    <t>m2</t>
  </si>
  <si>
    <t>823-1</t>
  </si>
  <si>
    <t>POL1_</t>
  </si>
  <si>
    <t>112201101R00</t>
  </si>
  <si>
    <t>Odstranění pařezů pod úrovní terénu vykopáním_x000D_
 o průměru přes 100 do 300 mm</t>
  </si>
  <si>
    <t>kus</t>
  </si>
  <si>
    <t>800-1</t>
  </si>
  <si>
    <t>s jejich vykopáním nebo vytrháním, s přesekáním kořenů a s případným nutným přemístěním pařezů na hromady do vzdálenosti do 50 m nebo s naložením na dopravní prostředek,</t>
  </si>
  <si>
    <t>SPI</t>
  </si>
  <si>
    <t>C : 1</t>
  </si>
  <si>
    <t>112201103R00</t>
  </si>
  <si>
    <t>Odstranění pařezů pod úrovní terénu vykopáním_x000D_
 o průměru přes 500 do 700 mm</t>
  </si>
  <si>
    <t>7</t>
  </si>
  <si>
    <t>112201104R00</t>
  </si>
  <si>
    <t>Odstranění pařezů pod úrovní terénu vykopáním_x000D_
 o průměru přes 700 do 900 mm</t>
  </si>
  <si>
    <t>113106121R00</t>
  </si>
  <si>
    <t>Rozebrání dlažeb, panelů komunikací pro pěší s jakýmkoliv ložem a výplní spár_x000D_
 z betonových nebo kameninových dlaždic nebo tvarovek</t>
  </si>
  <si>
    <t>822-1</t>
  </si>
  <si>
    <t>s přemístěním hmot na skládku na vzdálenost do 3 m nebo s naložením na dopravní prostředek</t>
  </si>
  <si>
    <t>B : 61</t>
  </si>
  <si>
    <t>113151111R00</t>
  </si>
  <si>
    <t>Rozebrání ploch ze silničních panelů</t>
  </si>
  <si>
    <t>B : 22+13,5</t>
  </si>
  <si>
    <t>131201110R00</t>
  </si>
  <si>
    <t>Hloubení nezapažených jam a zářezů do 50 m3, v hornině 3, hloubení strojně</t>
  </si>
  <si>
    <t>m3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</si>
  <si>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</si>
  <si>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</si>
  <si>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 xml:space="preserve">A1 : </t>
  </si>
  <si>
    <t>pro demolice pod UT : 4,6</t>
  </si>
  <si>
    <t xml:space="preserve">A2 : </t>
  </si>
  <si>
    <t>pro demolice pod UT : 1,8</t>
  </si>
  <si>
    <t xml:space="preserve">A3 : </t>
  </si>
  <si>
    <t>pro demolice pod UT : 5,1</t>
  </si>
  <si>
    <t xml:space="preserve">A4 : </t>
  </si>
  <si>
    <t>pro demolice pod UT : 10</t>
  </si>
  <si>
    <t xml:space="preserve">B : </t>
  </si>
  <si>
    <t>pro demolice pod UT : 6</t>
  </si>
  <si>
    <t>odstranění násypů pod podkahami pro opětovné použití : 137,5</t>
  </si>
  <si>
    <t xml:space="preserve">C : </t>
  </si>
  <si>
    <t>pro demolice pod UT : 4,5</t>
  </si>
  <si>
    <t>131201209R00</t>
  </si>
  <si>
    <t xml:space="preserve">Hloubení zapažených jam a zářezů příplatek za lepivost, v hornině 3,  </t>
  </si>
  <si>
    <t>s urovnáním dna do předepsaného profilu a spádu, s případně nutným přemístěním výkopku ve výkopišti a dále buď s přemístěním výkopku na přilehlém terénu na vzdálenost do 3 m od kraje jámy nebo s naložením na dopravní prostředek,</t>
  </si>
  <si>
    <t>A1 : 4,6</t>
  </si>
  <si>
    <t>A2 : 1,8</t>
  </si>
  <si>
    <t>A3 : 5,1</t>
  </si>
  <si>
    <t>A4 : 10</t>
  </si>
  <si>
    <t>B : 6</t>
  </si>
  <si>
    <t>C : 4,5</t>
  </si>
  <si>
    <t>139601102R00</t>
  </si>
  <si>
    <t>Ruční výkop jam, rýh a šachet v hornině 3</t>
  </si>
  <si>
    <t>s přehozením na vzdálenost do 5 m nebo s naložením na ruční dopravní prostředek</t>
  </si>
  <si>
    <t xml:space="preserve"> A1 : </t>
  </si>
  <si>
    <t>sonda k ověření polohy podzemních sítí : 1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</si>
  <si>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</si>
  <si>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</si>
  <si>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</si>
  <si>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</si>
  <si>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zásyp recyklátem : 72,7</t>
  </si>
  <si>
    <t>výkopy : 4,6</t>
  </si>
  <si>
    <t>zásyp recyklátem : 14,7</t>
  </si>
  <si>
    <t>výkopy : 1,8</t>
  </si>
  <si>
    <t>zásyp recyklátem : 72,5</t>
  </si>
  <si>
    <t>výkopy : 5,1</t>
  </si>
  <si>
    <t>zásyp recyklátem : 193,3</t>
  </si>
  <si>
    <t>výkopy : 10</t>
  </si>
  <si>
    <t>zásyp původním materiálem : 137,5</t>
  </si>
  <si>
    <t>recyklát : 59</t>
  </si>
  <si>
    <t>výkopy : 6</t>
  </si>
  <si>
    <t>výkopy : 4,5</t>
  </si>
  <si>
    <t>recyklát : 39,4</t>
  </si>
  <si>
    <t>174101102R00</t>
  </si>
  <si>
    <t>Zásyp sypaninou se zhutněním v uzavřených prostorách s urovnáním povrchu zásypu s ručním zhutněním</t>
  </si>
  <si>
    <t>A1 : 1</t>
  </si>
  <si>
    <t>B : 1</t>
  </si>
  <si>
    <t>180402111R00</t>
  </si>
  <si>
    <t>Založení trávníku parkového výsevem v rovině</t>
  </si>
  <si>
    <t>A1 : 72,9</t>
  </si>
  <si>
    <t>A2 : 72,2</t>
  </si>
  <si>
    <t>A3 : 79,5</t>
  </si>
  <si>
    <t>A4 : 135,6</t>
  </si>
  <si>
    <t>B : 279</t>
  </si>
  <si>
    <t>C : 384</t>
  </si>
  <si>
    <t>181201102R00</t>
  </si>
  <si>
    <t>Úprava pláně v násypech v hornině 1 až 4, se zhutněním</t>
  </si>
  <si>
    <t>vyrovnání výškových rozdílů, plochy vodorovné a plochy do sklonu 1 : 5,</t>
  </si>
  <si>
    <t>181301101R00</t>
  </si>
  <si>
    <t>Rozprostření a urovnání ornice v rovině v souvislé ploše do 500 m2, tloušťka vrstvy do 100 mm</t>
  </si>
  <si>
    <t>s případným nutným přemístěním hromad nebo dočasných skládek na místo potřeby ze vzdálenosti do 30 m, v rovině nebo ve svahu do 1 : 5,</t>
  </si>
  <si>
    <t>112309999</t>
  </si>
  <si>
    <t>Likvidace pokácených výše uvedených dřevin např nařezáním a nadrcením</t>
  </si>
  <si>
    <t>soub</t>
  </si>
  <si>
    <t>Vlastní</t>
  </si>
  <si>
    <t>18198</t>
  </si>
  <si>
    <t>Travní směs</t>
  </si>
  <si>
    <t>kg</t>
  </si>
  <si>
    <t>POL3_</t>
  </si>
  <si>
    <t>A1 : 72,9*0,02</t>
  </si>
  <si>
    <t>A2 : 72,2*0,02</t>
  </si>
  <si>
    <t>A3 : 79,5*0,02</t>
  </si>
  <si>
    <t>A4 : 135,6*0,02</t>
  </si>
  <si>
    <t>B : 279*0,02</t>
  </si>
  <si>
    <t>C : 384*0,02</t>
  </si>
  <si>
    <t>18199</t>
  </si>
  <si>
    <t>Ornice vč dopravy na místo stavby</t>
  </si>
  <si>
    <t>A1 : 7,3</t>
  </si>
  <si>
    <t>A2 : 7,2</t>
  </si>
  <si>
    <t>A3 : 8</t>
  </si>
  <si>
    <t>A4 : 13,6</t>
  </si>
  <si>
    <t>B : 27,9</t>
  </si>
  <si>
    <t>C : 38,4</t>
  </si>
  <si>
    <t>411354171R00</t>
  </si>
  <si>
    <t>Podpěrná konstrukce bednění stropů do 5 kPa, - zřízení</t>
  </si>
  <si>
    <t>801-1</t>
  </si>
  <si>
    <t>výšky do 4 m se zesílením dna bednění podle hodnoty zatížení betonovou směsí a výztuží</t>
  </si>
  <si>
    <t>podepření schodiště dočasné pro odstrojení budovy : 15</t>
  </si>
  <si>
    <t>411354172R00</t>
  </si>
  <si>
    <t>Podpěrná konstrukce bednění stropů do 5 kPa, - odstranění</t>
  </si>
  <si>
    <t>A1 : 15</t>
  </si>
  <si>
    <t>411354173R00</t>
  </si>
  <si>
    <t>Podpěrná konstrukce bednění stropů přes 5 do 12 kPa, - zřízení</t>
  </si>
  <si>
    <t>A4 sever  podepření klenby : 5</t>
  </si>
  <si>
    <t>411354174R00</t>
  </si>
  <si>
    <t>Podpěrná konstrukce bednění stropů přes 5 do 12 kPa, - odstranění</t>
  </si>
  <si>
    <t>A4 : 5</t>
  </si>
  <si>
    <t>411990001</t>
  </si>
  <si>
    <t>Dod + mon ochrany ocelového stožáru spoj.vedení SŽDC během demolice - trámová konstrukce a OSB des.</t>
  </si>
  <si>
    <t>C : 12</t>
  </si>
  <si>
    <t>564231111R00</t>
  </si>
  <si>
    <t>Podklad nebo podsyp ze štěrkopísku tloušťka po zhutnění 100 mm</t>
  </si>
  <si>
    <t>s rozprostřením, vlhčením a zhutněním</t>
  </si>
  <si>
    <t>A1 : 38,3+11</t>
  </si>
  <si>
    <t>A2 : 19,5</t>
  </si>
  <si>
    <t>A3 : 13+40,7+1,5</t>
  </si>
  <si>
    <t>A4 : 112</t>
  </si>
  <si>
    <t>B : 50</t>
  </si>
  <si>
    <t>C : 52</t>
  </si>
  <si>
    <t>952901412</t>
  </si>
  <si>
    <t>Vyčištění ostatních objektů, od komunálního odpadu a nebezpečného materiálu</t>
  </si>
  <si>
    <t>RTS 14/ II</t>
  </si>
  <si>
    <t>vyčištění od komunálního a nebezpečného materiálu : 93</t>
  </si>
  <si>
    <t>A4 : 100</t>
  </si>
  <si>
    <t>B : 120</t>
  </si>
  <si>
    <t>952990001</t>
  </si>
  <si>
    <t>Likvidace nábytku a zařízení</t>
  </si>
  <si>
    <t>t</t>
  </si>
  <si>
    <t>A3 : 0,25</t>
  </si>
  <si>
    <t>B : 0,6</t>
  </si>
  <si>
    <t>952990002</t>
  </si>
  <si>
    <t>Vyčerpání septiku fekálním vozem + likvidace</t>
  </si>
  <si>
    <t>968061112R00</t>
  </si>
  <si>
    <t>Vyvěšení nebo zavěšení dřevěných křídel oken, plochy do 1,5 m2</t>
  </si>
  <si>
    <t>801-3</t>
  </si>
  <si>
    <t>oken, dveří a vrat, s uložením a opětovným zavěšením po provedení stavebních změn,</t>
  </si>
  <si>
    <t>A1 : 12</t>
  </si>
  <si>
    <t>A3 : 26</t>
  </si>
  <si>
    <t>A4 : 60</t>
  </si>
  <si>
    <t>B : 65</t>
  </si>
  <si>
    <t>C : 25</t>
  </si>
  <si>
    <t>968061125R00</t>
  </si>
  <si>
    <t>Vyvěšení nebo zavěšení dřevěných křídel dveří, plochy do 2 m2</t>
  </si>
  <si>
    <t>A1 : 5</t>
  </si>
  <si>
    <t>A2 : 1</t>
  </si>
  <si>
    <t>A3 : 13</t>
  </si>
  <si>
    <t>B : 39</t>
  </si>
  <si>
    <t>C : 26</t>
  </si>
  <si>
    <t>968071137R00</t>
  </si>
  <si>
    <t>Vyvěšení nebo zavěšení kovových křídel vrat, plochy přes 4 m2</t>
  </si>
  <si>
    <t>s případným uložením a opětovným zavěšením po provedení stavebních změn,</t>
  </si>
  <si>
    <t>A2 : 2</t>
  </si>
  <si>
    <t>979096211R00</t>
  </si>
  <si>
    <t>Drcení a třídění stavební suti drcení drticí jednotkou</t>
  </si>
  <si>
    <t>800-6</t>
  </si>
  <si>
    <t>frcení části suti pro opětovné použití -  1m3x2t : 72,7*2</t>
  </si>
  <si>
    <t xml:space="preserve">jedná se o celkovou cenu za tunu recyklátu vč dopravy k lince a zpět : </t>
  </si>
  <si>
    <t xml:space="preserve">nebo odvozu a dovozu recyklační linky a drcení : </t>
  </si>
  <si>
    <t xml:space="preserve">A2 dtto A1 : </t>
  </si>
  <si>
    <t>14,7*2</t>
  </si>
  <si>
    <t>A3 dtto A1 : 72,5*2</t>
  </si>
  <si>
    <t>A4 dtto A1 : 193,3*2</t>
  </si>
  <si>
    <t>B dtto A1 : 59*2</t>
  </si>
  <si>
    <t>C dtto A1 : 39,4*2</t>
  </si>
  <si>
    <t>981014313R00</t>
  </si>
  <si>
    <t>Demolice budov mechanizací, zdivo, konstr. do 20 %</t>
  </si>
  <si>
    <t>Budovy výšky do 35 m.</t>
  </si>
  <si>
    <t>op : 1391</t>
  </si>
  <si>
    <t xml:space="preserve">podíl konstrukcí 18,5% : </t>
  </si>
  <si>
    <t>981014315R00</t>
  </si>
  <si>
    <t>Demolice budov mechanizací, zdivo, konstr. do 30 %</t>
  </si>
  <si>
    <t>konstrukce op : 401,5</t>
  </si>
  <si>
    <t xml:space="preserve">podíl konstrukcí 29,8% : </t>
  </si>
  <si>
    <t>konstrukce op : 282,5</t>
  </si>
  <si>
    <t xml:space="preserve">podíl konstrukcí 29,7% : </t>
  </si>
  <si>
    <t>981014316R00</t>
  </si>
  <si>
    <t>Demolice budov mechanizací, zdivo, konstr. do 35 %</t>
  </si>
  <si>
    <t>op : 555,3</t>
  </si>
  <si>
    <t xml:space="preserve">podíl konstrukcí 34% : </t>
  </si>
  <si>
    <t>op : 1828</t>
  </si>
  <si>
    <t xml:space="preserve">podíl konstrukcí 31% : </t>
  </si>
  <si>
    <t>981511112R00</t>
  </si>
  <si>
    <t>Demolice konstrukcí postup.rozebráním,zdivo MC</t>
  </si>
  <si>
    <t>stěny : 32,5</t>
  </si>
  <si>
    <t>klenby : 1,3</t>
  </si>
  <si>
    <t>schodiště a zdivo : 2</t>
  </si>
  <si>
    <t>stěny smíšené zdivo : 19,4</t>
  </si>
  <si>
    <t>zdivo, klenby..., šachty : 50,2+12</t>
  </si>
  <si>
    <t>stěny : 0,6</t>
  </si>
  <si>
    <t>981511113R00</t>
  </si>
  <si>
    <t>Demolice konstr. postup. rozebráním, beton prostý</t>
  </si>
  <si>
    <t>základy : 10,5</t>
  </si>
  <si>
    <t>základy : 18,6</t>
  </si>
  <si>
    <t>zálkady stěny : 12,5</t>
  </si>
  <si>
    <t>oplocení : 1,5</t>
  </si>
  <si>
    <t>základy : 28,7</t>
  </si>
  <si>
    <t>podezdívka, zídka : 2,9+3,8+1,4</t>
  </si>
  <si>
    <t>stěny,základy,vstup, septik : 32,9+0,2+71,3+4,7+7,2</t>
  </si>
  <si>
    <t>okapový chodník : 2,8</t>
  </si>
  <si>
    <t>zpev.bet plochy : 0,9</t>
  </si>
  <si>
    <t>981511114R00</t>
  </si>
  <si>
    <t>Demolice konstrukcí postup.rozebráním, železobeton</t>
  </si>
  <si>
    <t>základy stěny : 19,4</t>
  </si>
  <si>
    <t>základy : 45,3</t>
  </si>
  <si>
    <t>květináče nebo víka šachet - 2 ks skruže 1200mm : 1</t>
  </si>
  <si>
    <t>981014317R00</t>
  </si>
  <si>
    <t>Demolice budov mechanizací, zdivo, konstr. do 40%</t>
  </si>
  <si>
    <t>op : 1353</t>
  </si>
  <si>
    <t xml:space="preserve">podíl konstrukcí 40% : </t>
  </si>
  <si>
    <t>981990001</t>
  </si>
  <si>
    <t>Třídění suti po demolici - strojmě + pomocný dělník + nakládání na dopravní prostředek popř.recykl., linky</t>
  </si>
  <si>
    <t>hod</t>
  </si>
  <si>
    <t xml:space="preserve">hodinový odhad na vytřídění suti strojem-stroji a pom.dělníka-dělníků : </t>
  </si>
  <si>
    <t xml:space="preserve">cenu za hodinu zhodnotí dodavatel ze skušenosti s demolicemi : </t>
  </si>
  <si>
    <t>A1 : 10</t>
  </si>
  <si>
    <t>A2 : 5</t>
  </si>
  <si>
    <t>A3 : 10</t>
  </si>
  <si>
    <t>A4 : 30</t>
  </si>
  <si>
    <t>B : 20</t>
  </si>
  <si>
    <t>C : 15</t>
  </si>
  <si>
    <t>998982123R00</t>
  </si>
  <si>
    <t>Přesun hmot, demolice jiným způsobem, v. do 21 m</t>
  </si>
  <si>
    <t>POL7_</t>
  </si>
  <si>
    <t>712300833R00</t>
  </si>
  <si>
    <t xml:space="preserve">Odstranění povlakové krytiny a mechu na střechách plochých do 10° povlakové krytiny_x000D_
 třívrstvé,  </t>
  </si>
  <si>
    <t>800-711</t>
  </si>
  <si>
    <t>A2 : 70</t>
  </si>
  <si>
    <t>B : 253</t>
  </si>
  <si>
    <t>712400831R00</t>
  </si>
  <si>
    <t xml:space="preserve">Odstranění povlakové krytiny a mechu na střechách šikmých přes 10 do 30° povlakové krytiny jednovrstvé,  </t>
  </si>
  <si>
    <t>A1 : 106</t>
  </si>
  <si>
    <t>A3 : 80</t>
  </si>
  <si>
    <t>A4 : 188</t>
  </si>
  <si>
    <t>C : 364</t>
  </si>
  <si>
    <t>725110814R00</t>
  </si>
  <si>
    <t>Demontáž klozetů kombinovaných</t>
  </si>
  <si>
    <t>soubor</t>
  </si>
  <si>
    <t>800-721</t>
  </si>
  <si>
    <t>A3 : 2</t>
  </si>
  <si>
    <t>A4 : 1</t>
  </si>
  <si>
    <t>B : 5</t>
  </si>
  <si>
    <t>725122817R00</t>
  </si>
  <si>
    <t>Demontáž pisoárů bez nádrže + 1 záchodkem</t>
  </si>
  <si>
    <t>B : 4</t>
  </si>
  <si>
    <t>725210821R00</t>
  </si>
  <si>
    <t>Demontáž umyvadel umyvadel bez výtokových armatur</t>
  </si>
  <si>
    <t>A3 : 4</t>
  </si>
  <si>
    <t>B : 9</t>
  </si>
  <si>
    <t>725240811R00</t>
  </si>
  <si>
    <t>Demontáž sprchových kabin a mís kabin bez výtokových armatur</t>
  </si>
  <si>
    <t>A3 : 1</t>
  </si>
  <si>
    <t>764311832RT1</t>
  </si>
  <si>
    <t>Demontáž krytiny hladké střešní z tabulí 2 x 1 m, plochy přes 25 m, sklonu přes 30 do 45°</t>
  </si>
  <si>
    <t>800-764</t>
  </si>
  <si>
    <t>764010001</t>
  </si>
  <si>
    <t>Demontáž ostatních klempířských prvků - oplechování, okapy, svody....</t>
  </si>
  <si>
    <t>kpl</t>
  </si>
  <si>
    <t>764010002</t>
  </si>
  <si>
    <t>Demontáž odvětrání kamalizace a WC potrubí azbest</t>
  </si>
  <si>
    <t>m</t>
  </si>
  <si>
    <t>A1-3,2m : 3,2</t>
  </si>
  <si>
    <t>765321810R00</t>
  </si>
  <si>
    <t>Demontáž vláknocementové krytiny ze čtverců nebo šablon, na bednění s lepenkou, do suti</t>
  </si>
  <si>
    <t>800-765</t>
  </si>
  <si>
    <t>Změna ceny 09/2013 - zohledněna práce s nebezpečným odpadem. V ceně započteny náklady na ochranné pomůcky ( respirátory, ochranné obleky, speciální obaly, pásky a nálepky určené k likvidaci materiálu s obsahem azbestu, zvlhčující přípravek pro fixování a stabilizaci azbestových vláken ).</t>
  </si>
  <si>
    <t>767999802R00</t>
  </si>
  <si>
    <t>Demontáž ostatních doplňků staveb doplňků staveb_x000D_
 o hmotnosti přes 50 do 100 kg</t>
  </si>
  <si>
    <t>800-767</t>
  </si>
  <si>
    <t>A3 topení a ostatní prvky, oplocení : 1000+170+50</t>
  </si>
  <si>
    <t>B kanal rozvod 10mb, sv,tuv,radiátory : 100+500+90+210</t>
  </si>
  <si>
    <t xml:space="preserve">   zábradlí, mříže,kotel : 150+160+200</t>
  </si>
  <si>
    <t xml:space="preserve">   oplocené se sloupky 8,4m a oplocení plech v 2m 12mb : 50+120</t>
  </si>
  <si>
    <t>C ocelový žebřík prostý, bez koše 4,8m : 50</t>
  </si>
  <si>
    <t>767990001</t>
  </si>
  <si>
    <t>Demontáž ocelových doplňků staveb za pomoci jeřábu</t>
  </si>
  <si>
    <t xml:space="preserve">demontáže kov konstrukcí pomocí jeřábbu a pom.dělníků : </t>
  </si>
  <si>
    <t>ocelová nádrž hranatá : 4500*2</t>
  </si>
  <si>
    <t>ocelová oválná nádrž : 7000</t>
  </si>
  <si>
    <t>ocelové potrubí DN 220-240/8 vč dělení autogénem : 4200</t>
  </si>
  <si>
    <t>ocelové nosníky I 340 : 450*6</t>
  </si>
  <si>
    <t>ocelové nosníky I 260 : 240*5</t>
  </si>
  <si>
    <t>zásobník na vodu D 1,15/dl.2,6 : 200</t>
  </si>
  <si>
    <t>767990002</t>
  </si>
  <si>
    <t>Demontáž ocelových doplňků staveb - garáž plechová Jihokov 17m2</t>
  </si>
  <si>
    <t>odhad : 700</t>
  </si>
  <si>
    <t>776551830R00</t>
  </si>
  <si>
    <t>Sejmutí povlakových podlah volně položených , z ploch přes 20 m2</t>
  </si>
  <si>
    <t>800-775</t>
  </si>
  <si>
    <t>linoleum : 26</t>
  </si>
  <si>
    <t>odstranění linolea : 174,5</t>
  </si>
  <si>
    <t>koberce : 23</t>
  </si>
  <si>
    <t>952000001</t>
  </si>
  <si>
    <t>Demontáž elektro zařízení - rozvodnice, osvětlení,spínače- odhad</t>
  </si>
  <si>
    <t>A1 : 2</t>
  </si>
  <si>
    <t>A4 : 2</t>
  </si>
  <si>
    <t>979087112R00</t>
  </si>
  <si>
    <t>Nakládání suti na dopravní prostředky</t>
  </si>
  <si>
    <t>A1 : 2,586</t>
  </si>
  <si>
    <t>A2 : 0,98</t>
  </si>
  <si>
    <t>A3 : 0,25+1,17+0,585+0,03+0,05+0,026+0,0415+0,48</t>
  </si>
  <si>
    <t>A4 : 0,5+2,632+1,128+0,1+0,07</t>
  </si>
  <si>
    <t>B : 0,07+0,15+0,6+0,3+0,285+0,022+2,28+3,542+0,198</t>
  </si>
  <si>
    <t>C : 2,66+0,08+0,05+2,184+0,034+0,05+0,07</t>
  </si>
  <si>
    <t>979011211R00</t>
  </si>
  <si>
    <t>Svislá doprava suti a vybouraných hmot nošením Svislá doprava suti a vybour. hmot za 2.NP nošením</t>
  </si>
  <si>
    <t>A3 : 2,6325</t>
  </si>
  <si>
    <t>A4 : 4,43</t>
  </si>
  <si>
    <t>B : 7,447</t>
  </si>
  <si>
    <t>C : 5,128</t>
  </si>
  <si>
    <t>979011219R00</t>
  </si>
  <si>
    <t>Svislá doprava suti a vybouraných hmot nošením Přípl.k svislé dopr.suti za každé další NP nošením</t>
  </si>
  <si>
    <t>979081111R00</t>
  </si>
  <si>
    <t>Odvoz suti a vybouraných hmot na skládku do 1 km</t>
  </si>
  <si>
    <t>Včetně naložení na dopravní prostředek a složení na skládku, bez poplatku za skládku.</t>
  </si>
  <si>
    <t>A4 : 4,43+24,3</t>
  </si>
  <si>
    <t>979081121R00</t>
  </si>
  <si>
    <t>Odvoz suti a vybouraných hmot na skládku Příplatek k odvozu za každý další 1 km</t>
  </si>
  <si>
    <t>A1 skládka Tisová 5,9 km : 2,586*5</t>
  </si>
  <si>
    <t>A2 : 0,98*5</t>
  </si>
  <si>
    <t>A3 : 2,6325*5</t>
  </si>
  <si>
    <t>A4 : (4,43+24,3)*5</t>
  </si>
  <si>
    <t>B : 7,447*5</t>
  </si>
  <si>
    <t>C : 5,128*0,05</t>
  </si>
  <si>
    <t>979082111R00</t>
  </si>
  <si>
    <t>Vnitrostaveništní doprava suti a vybouraných hmot Vnitrostaveništní doprava suti do 10 m</t>
  </si>
  <si>
    <t>979082121R00</t>
  </si>
  <si>
    <t>Vnitrostaveništní doprava suti a vybouraných hmot Příplatek k vnitrost. dopravě suti za dalších 5 m</t>
  </si>
  <si>
    <t>979083117R00</t>
  </si>
  <si>
    <t>na skládku do 6000 m</t>
  </si>
  <si>
    <t>V položce jsou zakalkulovány i náklady na naložení suti na dopravní prostředek a složení.</t>
  </si>
  <si>
    <t>odečtena tonáž materiálu použitého k zásypům : 317,555-145,4</t>
  </si>
  <si>
    <t>155,375-29,4</t>
  </si>
  <si>
    <t>(360,945+29,75+3,57+38,877+46,754)-145</t>
  </si>
  <si>
    <t>(1014,75+124,64+68,306)-386,6</t>
  </si>
  <si>
    <t>(12,6+8,418+19,278+1188,2)-118</t>
  </si>
  <si>
    <t>(486,85+109,173+1,202+6,664+2,142+2,41)-78,8</t>
  </si>
  <si>
    <t>979990001</t>
  </si>
  <si>
    <t>Poplatek za skládku ostatního odpadu, komunální odpad</t>
  </si>
  <si>
    <t>A1 : 0,465</t>
  </si>
  <si>
    <t>A3 : 0,25+0,026</t>
  </si>
  <si>
    <t>A4 : 0,5</t>
  </si>
  <si>
    <t>B : 0,15+0,6+0,3+0,285+0,022+0,198</t>
  </si>
  <si>
    <t>C : 0,034+0,05</t>
  </si>
  <si>
    <t>979990002</t>
  </si>
  <si>
    <t>Poplatek za skládku nebezpečný odpad - zářivky, barvy, obaly, polystyren ......</t>
  </si>
  <si>
    <t>A1 : 0,1</t>
  </si>
  <si>
    <t>A2 : 0</t>
  </si>
  <si>
    <t>A3 : 0</t>
  </si>
  <si>
    <t>A4 : 0,1</t>
  </si>
  <si>
    <t>B : 0,07</t>
  </si>
  <si>
    <t>C : 0,07</t>
  </si>
  <si>
    <t>979990003</t>
  </si>
  <si>
    <t>Poplatek za skládku suti - asfaltové pásy</t>
  </si>
  <si>
    <t>A1 : 0,636</t>
  </si>
  <si>
    <t>A3 : 0,48</t>
  </si>
  <si>
    <t>A4 : 1,128</t>
  </si>
  <si>
    <t>B : 3,542</t>
  </si>
  <si>
    <t>C : 2,184</t>
  </si>
  <si>
    <t>979990009</t>
  </si>
  <si>
    <t>Zápočet - Poplatek - kovový šrot</t>
  </si>
  <si>
    <t>A3 : 1+0,17+0,585+0,03+0,05</t>
  </si>
  <si>
    <t>A4 : 24,3+0,07</t>
  </si>
  <si>
    <t>B : 2,28</t>
  </si>
  <si>
    <t>C : 2,66+0,08+0,05</t>
  </si>
  <si>
    <t>979990101R00</t>
  </si>
  <si>
    <t>Poplatek za skládku suti - stavební suť</t>
  </si>
  <si>
    <t>stavební suť : 172,155</t>
  </si>
  <si>
    <t>A2 : 155,375-29,4</t>
  </si>
  <si>
    <t>A3 : 334,896</t>
  </si>
  <si>
    <t>A4 : 821,096</t>
  </si>
  <si>
    <t>B : 1110,496</t>
  </si>
  <si>
    <t>C : 529,64</t>
  </si>
  <si>
    <t>979990201R00</t>
  </si>
  <si>
    <t>Poplatek za skládku suti -azbestocementové výrobky</t>
  </si>
  <si>
    <t>krytina : 1,48</t>
  </si>
  <si>
    <t>odvětrání kan : 0,005*3,2</t>
  </si>
  <si>
    <t>komínová vložka : 0,005*8,3</t>
  </si>
  <si>
    <t>A4 : 2,632</t>
  </si>
  <si>
    <t>111201101R00</t>
  </si>
  <si>
    <t>Odstranění křovin a stromů o průměru do 10 cm při celkové ploše do 1 000 m2</t>
  </si>
  <si>
    <t>s odstraněním kořenů a s případným nutným odklizením křovin a stromů na hromady na vzdálenost do 50 m nebo s naložením na dopravní prostředek, do sklonu terénu 1 : 5,</t>
  </si>
  <si>
    <t>450</t>
  </si>
  <si>
    <t>111251115R00</t>
  </si>
  <si>
    <t>Drcení ořezaných větví průměr přes 100 do 150 mm</t>
  </si>
  <si>
    <t>strojně, s odvozem dřevní drtě do 20 km a se složením,</t>
  </si>
  <si>
    <t>80001</t>
  </si>
  <si>
    <t>Výkop, obnažení,přerušení, zaslepení, obetonování, zpětný zásyp, hutnění - přípojka kanalizace</t>
  </si>
  <si>
    <t>3 kusy : 3</t>
  </si>
  <si>
    <t>80002</t>
  </si>
  <si>
    <t>Výkop, obnažení,přerušení, zaslepení, obetonování, zpětný zásyp, hutnění - přípojka užit.vody z Ohře</t>
  </si>
  <si>
    <t>2 kusy : 2</t>
  </si>
  <si>
    <t>80003</t>
  </si>
  <si>
    <t>Obnažení,přerušení, zaslepení, obetonování jakéhokoli konce kanalizace v prostoru dem.prací</t>
  </si>
  <si>
    <t>10 ks : 10</t>
  </si>
  <si>
    <t>80004</t>
  </si>
  <si>
    <t>Odpojení přípojky vody na řadu v komunikaci</t>
  </si>
  <si>
    <t>Řezání asfaltu 1,5*4 : 3</t>
  </si>
  <si>
    <t xml:space="preserve">Výkop 6m3 : </t>
  </si>
  <si>
    <t xml:space="preserve">pažení, zpětný hutněný zásyp, podsyp, živ kryt 1,5*1,5m : </t>
  </si>
  <si>
    <t xml:space="preserve">poplatky spojené s odpojením VOSS : </t>
  </si>
  <si>
    <t xml:space="preserve">samotné odpojení provede VOSS Sokolov : </t>
  </si>
  <si>
    <t>99901</t>
  </si>
  <si>
    <t>Zkouška odtoku vody z 1PP a šachet</t>
  </si>
  <si>
    <t>budova A1  1PP 16,2 M2 : 1</t>
  </si>
  <si>
    <t>budova A3  1PP 19,2 M2 : 1</t>
  </si>
  <si>
    <t>budova A4 1PP, šachta S1-S4 60,5 M2 : 1</t>
  </si>
  <si>
    <t>budova B2 1PP 43,5 M2 : 1</t>
  </si>
  <si>
    <t>Poplatky - vytýčení sítí SŽDC + odpojení cca.2000,-</t>
  </si>
  <si>
    <t>99902</t>
  </si>
  <si>
    <t>Poplatky - vytýčení/stanovení ochranného pásma podzemních sítí RWE</t>
  </si>
  <si>
    <t>99903</t>
  </si>
  <si>
    <t>Poplatky - vytýčení/stanovení ochranného pásma podzemních sítí CETIN</t>
  </si>
  <si>
    <t>99904</t>
  </si>
  <si>
    <t>Poplatky - vytýčení/stanovení ochranného pásma podzemních sítí ČEZ</t>
  </si>
  <si>
    <t>99905</t>
  </si>
  <si>
    <t>Poplatky - souhlas Krajského úřadu Karlovy Vary s využitím stav.recyklátu</t>
  </si>
  <si>
    <t>99906</t>
  </si>
  <si>
    <t>Poplatky - stanovení obsahu škodlivin stavební suti - výluhové zkoušky A,B,C</t>
  </si>
  <si>
    <t>120001101</t>
  </si>
  <si>
    <t>Příplatek za ztížení vykopávky v blízkosti podzemního vedení</t>
  </si>
  <si>
    <t>POL1_1</t>
  </si>
  <si>
    <t>151201101R00</t>
  </si>
  <si>
    <t>Zřízení pažení a rozepření stěn rýh zátažné, hloubky do 2 m</t>
  </si>
  <si>
    <t>pro podzemní vedení pro všechny šířky rýhy,</t>
  </si>
  <si>
    <t>151201111R00</t>
  </si>
  <si>
    <t>Odstranění pažení a rozepření rýh zátažné, hloubky do 2 m</t>
  </si>
  <si>
    <t>pro podzemní vedení s uložením materiálu na vzdálenost do 3 m od kraje výkopu,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</si>
  <si>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</si>
  <si>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</si>
  <si>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</si>
  <si>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583311001R</t>
  </si>
  <si>
    <t>kamenivo přírodní těžené frakce 0,0 až 2,0 mm; třída tříděné; Jihomoravský kraj</t>
  </si>
  <si>
    <t>SPCM</t>
  </si>
  <si>
    <t>POL3_1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</si>
  <si>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</si>
  <si>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</si>
  <si>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</si>
  <si>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583312004R</t>
  </si>
  <si>
    <t>kamenivo přírodní těžené frakce 0,0 až 4,0 mm; třída B; Jihomoravský kraj</t>
  </si>
  <si>
    <t>451572111R00</t>
  </si>
  <si>
    <t>Lože pod potrubí, stoky a drobné objekty z kameniva drobného těženého 0÷4 mm</t>
  </si>
  <si>
    <t>827-1</t>
  </si>
  <si>
    <t>v otevřeném výkopu,</t>
  </si>
  <si>
    <t>899721111</t>
  </si>
  <si>
    <t>Signalizační vodič DN do 150 mm na potrubí PVC</t>
  </si>
  <si>
    <t>899722113</t>
  </si>
  <si>
    <t>Krytí potrubí z plastů výstražnou fólií z PVC 34cm</t>
  </si>
  <si>
    <t>230084066</t>
  </si>
  <si>
    <t>Demontáž potrubí do šrotu do 1000 kg D 108 mm, tl 4,0 mm</t>
  </si>
  <si>
    <t>230170003</t>
  </si>
  <si>
    <t>Tlakové zkoušky těsnosti potrubí - příprava DN do 125</t>
  </si>
  <si>
    <t>sada</t>
  </si>
  <si>
    <t>230170013</t>
  </si>
  <si>
    <t>Tlakové zkoušky těsnosti potrubí - zkouška DN do 125</t>
  </si>
  <si>
    <t>230200158</t>
  </si>
  <si>
    <t>Dodatečné osazení trubních dílů přivařovacích DN 100</t>
  </si>
  <si>
    <t>140110760</t>
  </si>
  <si>
    <t>trubka ocelová bezešvá hladká jakost 11 353, 108 x 4,0 mm</t>
  </si>
  <si>
    <t>230200311</t>
  </si>
  <si>
    <t>Jednostranné přerušení průtoku plynu za použití balonu potrubí DN do 125 mm</t>
  </si>
  <si>
    <t>286010001</t>
  </si>
  <si>
    <t>Dodávka stoplovací tvarovky TDW DN 100 s obtokem</t>
  </si>
  <si>
    <t>230205035</t>
  </si>
  <si>
    <t>Montáž potrubí plastového svařované na tupo nebo elektrospojkou, D 50 mm, tl. stěny  4,6 mm</t>
  </si>
  <si>
    <t>286139130</t>
  </si>
  <si>
    <t>potrubí plynovodní PE 100 SDR 11,6-0,4 MPa, návin 100 m, tyče 6m, 50 x 4,6 mm</t>
  </si>
  <si>
    <t>1,5*1,1 'Přepočtené koeficientem množství</t>
  </si>
  <si>
    <t>230205235</t>
  </si>
  <si>
    <t>Montáž trubního dílu PE potrubí svařovaného na tupo nebo elektrospojkou D 50 mm, tl.stěny 4,5 mm</t>
  </si>
  <si>
    <t>286149330</t>
  </si>
  <si>
    <t>elektrokoleno 90°, PE 100, PN 16, d 50</t>
  </si>
  <si>
    <t>230209901</t>
  </si>
  <si>
    <t>Vodivé propojení obtoku</t>
  </si>
  <si>
    <t>230990001</t>
  </si>
  <si>
    <t>Revize</t>
  </si>
  <si>
    <t>230990002</t>
  </si>
  <si>
    <t>Nátěr a doizolování potrubí a tvarovek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</si>
</sst>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2" t="s">
        <v>38</v>
      </c>
    </row>
    <row r="2" spans="1:7" ht="57.75" customHeight="1" x14ac:dyDescent="0.2">
      <c r="A2" s="73" t="s">
        <v>39</v>
      </c>
      <c r="B2" s="73"/>
      <c r="C2" s="73"/>
      <c r="D2" s="73"/>
      <c r="E2" s="73"/>
      <c r="F2" s="73"/>
      <c r="G2" s="73"/>
    </row>
  </sheetData>
  <sheetProtection algorithmName="SHA-512" hashValue="Fxlt3f1103LNEitfcpWfmuICiKA5eTmDf8dHwJpAGDEIv2Z78UIjjh1Exp9h+mF/U+jIs8Q3Lmuc5yBIPhPP+Q==" saltValue="Rpi10QFnOCNdW0RrBPU2C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6"/>
  <sheetViews>
    <sheetView showGridLines="0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7" t="s">
        <v>36</v>
      </c>
      <c r="B1" s="86" t="s">
        <v>41</v>
      </c>
      <c r="C1" s="87"/>
      <c r="D1" s="87"/>
      <c r="E1" s="87"/>
      <c r="F1" s="87"/>
      <c r="G1" s="87"/>
      <c r="H1" s="87"/>
      <c r="I1" s="87"/>
      <c r="J1" s="88"/>
    </row>
    <row r="2" spans="1:15" ht="36" customHeight="1" x14ac:dyDescent="0.2">
      <c r="A2" s="3"/>
      <c r="B2" s="100" t="s">
        <v>22</v>
      </c>
      <c r="C2" s="101"/>
      <c r="D2" s="102" t="s">
        <v>44</v>
      </c>
      <c r="E2" s="103" t="s">
        <v>45</v>
      </c>
      <c r="F2" s="104"/>
      <c r="G2" s="104"/>
      <c r="H2" s="104"/>
      <c r="I2" s="104"/>
      <c r="J2" s="105"/>
      <c r="O2" s="2"/>
    </row>
    <row r="3" spans="1:15" ht="27" hidden="1" customHeight="1" x14ac:dyDescent="0.2">
      <c r="A3" s="3"/>
      <c r="B3" s="106"/>
      <c r="C3" s="101"/>
      <c r="D3" s="107"/>
      <c r="E3" s="108"/>
      <c r="F3" s="109"/>
      <c r="G3" s="109"/>
      <c r="H3" s="109"/>
      <c r="I3" s="109"/>
      <c r="J3" s="110"/>
    </row>
    <row r="4" spans="1:15" ht="23.25" customHeight="1" x14ac:dyDescent="0.2">
      <c r="A4" s="3"/>
      <c r="B4" s="111"/>
      <c r="C4" s="112"/>
      <c r="D4" s="113"/>
      <c r="E4" s="114"/>
      <c r="F4" s="114"/>
      <c r="G4" s="114"/>
      <c r="H4" s="114"/>
      <c r="I4" s="114"/>
      <c r="J4" s="115"/>
    </row>
    <row r="5" spans="1:15" ht="24" customHeight="1" x14ac:dyDescent="0.2">
      <c r="A5" s="3"/>
      <c r="B5" s="41" t="s">
        <v>42</v>
      </c>
      <c r="C5" s="4"/>
      <c r="D5" s="116" t="s">
        <v>46</v>
      </c>
      <c r="E5" s="24"/>
      <c r="F5" s="24"/>
      <c r="G5" s="24"/>
      <c r="H5" s="26" t="s">
        <v>40</v>
      </c>
      <c r="I5" s="116" t="s">
        <v>50</v>
      </c>
      <c r="J5" s="10"/>
    </row>
    <row r="6" spans="1:15" ht="15.75" customHeight="1" x14ac:dyDescent="0.2">
      <c r="A6" s="3"/>
      <c r="B6" s="36"/>
      <c r="C6" s="24"/>
      <c r="D6" s="116" t="s">
        <v>47</v>
      </c>
      <c r="E6" s="24"/>
      <c r="F6" s="24"/>
      <c r="G6" s="24"/>
      <c r="H6" s="26" t="s">
        <v>34</v>
      </c>
      <c r="I6" s="116" t="s">
        <v>51</v>
      </c>
      <c r="J6" s="10"/>
    </row>
    <row r="7" spans="1:15" ht="15.75" customHeight="1" x14ac:dyDescent="0.2">
      <c r="A7" s="3"/>
      <c r="B7" s="37"/>
      <c r="C7" s="25"/>
      <c r="D7" s="118" t="s">
        <v>49</v>
      </c>
      <c r="E7" s="117" t="s">
        <v>48</v>
      </c>
      <c r="F7" s="30"/>
      <c r="G7" s="30"/>
      <c r="H7" s="31"/>
      <c r="I7" s="30"/>
      <c r="J7" s="45"/>
    </row>
    <row r="8" spans="1:15" ht="24" hidden="1" customHeight="1" x14ac:dyDescent="0.2">
      <c r="A8" s="3"/>
      <c r="B8" s="41" t="s">
        <v>20</v>
      </c>
      <c r="C8" s="4"/>
      <c r="D8" s="119" t="s">
        <v>52</v>
      </c>
      <c r="E8" s="4"/>
      <c r="F8" s="4"/>
      <c r="G8" s="40"/>
      <c r="H8" s="26" t="s">
        <v>40</v>
      </c>
      <c r="I8" s="116" t="s">
        <v>54</v>
      </c>
      <c r="J8" s="10"/>
    </row>
    <row r="9" spans="1:15" ht="15.75" hidden="1" customHeight="1" x14ac:dyDescent="0.2">
      <c r="A9" s="3"/>
      <c r="B9" s="3"/>
      <c r="C9" s="4"/>
      <c r="D9" s="119" t="s">
        <v>53</v>
      </c>
      <c r="E9" s="4"/>
      <c r="F9" s="4"/>
      <c r="G9" s="40"/>
      <c r="H9" s="26" t="s">
        <v>34</v>
      </c>
      <c r="I9" s="116" t="s">
        <v>55</v>
      </c>
      <c r="J9" s="10"/>
    </row>
    <row r="10" spans="1:15" ht="15.75" hidden="1" customHeight="1" x14ac:dyDescent="0.2">
      <c r="A10" s="3"/>
      <c r="B10" s="46"/>
      <c r="C10" s="25"/>
      <c r="D10" s="121" t="s">
        <v>49</v>
      </c>
      <c r="E10" s="120" t="s">
        <v>48</v>
      </c>
      <c r="F10" s="49"/>
      <c r="G10" s="47"/>
      <c r="H10" s="47"/>
      <c r="I10" s="48"/>
      <c r="J10" s="45"/>
    </row>
    <row r="11" spans="1:15" ht="24" customHeight="1" x14ac:dyDescent="0.2">
      <c r="A11" s="3"/>
      <c r="B11" s="41" t="s">
        <v>19</v>
      </c>
      <c r="C11" s="4"/>
      <c r="D11" s="122"/>
      <c r="E11" s="122"/>
      <c r="F11" s="122"/>
      <c r="G11" s="122"/>
      <c r="H11" s="26" t="s">
        <v>40</v>
      </c>
      <c r="I11" s="127"/>
      <c r="J11" s="10"/>
    </row>
    <row r="12" spans="1:15" ht="15.75" customHeight="1" x14ac:dyDescent="0.2">
      <c r="A12" s="3"/>
      <c r="B12" s="36"/>
      <c r="C12" s="24"/>
      <c r="D12" s="123"/>
      <c r="E12" s="123"/>
      <c r="F12" s="123"/>
      <c r="G12" s="123"/>
      <c r="H12" s="26" t="s">
        <v>34</v>
      </c>
      <c r="I12" s="127"/>
      <c r="J12" s="10"/>
    </row>
    <row r="13" spans="1:15" ht="15.75" customHeight="1" x14ac:dyDescent="0.2">
      <c r="A13" s="3"/>
      <c r="B13" s="37"/>
      <c r="C13" s="25"/>
      <c r="D13" s="126"/>
      <c r="E13" s="124"/>
      <c r="F13" s="125"/>
      <c r="G13" s="125"/>
      <c r="H13" s="27"/>
      <c r="I13" s="30"/>
      <c r="J13" s="45"/>
    </row>
    <row r="14" spans="1:15" ht="24" hidden="1" customHeight="1" x14ac:dyDescent="0.2">
      <c r="A14" s="3"/>
      <c r="B14" s="60" t="s">
        <v>21</v>
      </c>
      <c r="C14" s="61"/>
      <c r="D14" s="62" t="s">
        <v>43</v>
      </c>
      <c r="E14" s="63"/>
      <c r="F14" s="63"/>
      <c r="G14" s="63"/>
      <c r="H14" s="64"/>
      <c r="I14" s="63"/>
      <c r="J14" s="65"/>
    </row>
    <row r="15" spans="1:15" ht="32.25" customHeight="1" x14ac:dyDescent="0.2">
      <c r="A15" s="3"/>
      <c r="B15" s="46" t="s">
        <v>32</v>
      </c>
      <c r="C15" s="66"/>
      <c r="D15" s="47"/>
      <c r="E15" s="92"/>
      <c r="F15" s="92"/>
      <c r="G15" s="93"/>
      <c r="H15" s="93"/>
      <c r="I15" s="93" t="s">
        <v>29</v>
      </c>
      <c r="J15" s="94"/>
    </row>
    <row r="16" spans="1:15" ht="23.25" customHeight="1" x14ac:dyDescent="0.2">
      <c r="A16" s="190" t="s">
        <v>24</v>
      </c>
      <c r="B16" s="51" t="s">
        <v>24</v>
      </c>
      <c r="C16" s="52"/>
      <c r="D16" s="53"/>
      <c r="E16" s="79"/>
      <c r="F16" s="80"/>
      <c r="G16" s="79"/>
      <c r="H16" s="80"/>
      <c r="I16" s="79">
        <f>SUMIF(F53:F72,A16,I53:I72)+SUMIF(F53:F72,"PSU",I53:I72)</f>
        <v>0</v>
      </c>
      <c r="J16" s="81"/>
    </row>
    <row r="17" spans="1:10" ht="23.25" customHeight="1" x14ac:dyDescent="0.2">
      <c r="A17" s="190" t="s">
        <v>25</v>
      </c>
      <c r="B17" s="51" t="s">
        <v>25</v>
      </c>
      <c r="C17" s="52"/>
      <c r="D17" s="53"/>
      <c r="E17" s="79"/>
      <c r="F17" s="80"/>
      <c r="G17" s="79"/>
      <c r="H17" s="80"/>
      <c r="I17" s="79">
        <f>SUMIF(F53:F72,A17,I53:I72)</f>
        <v>0</v>
      </c>
      <c r="J17" s="81"/>
    </row>
    <row r="18" spans="1:10" ht="23.25" customHeight="1" x14ac:dyDescent="0.2">
      <c r="A18" s="190" t="s">
        <v>26</v>
      </c>
      <c r="B18" s="51" t="s">
        <v>26</v>
      </c>
      <c r="C18" s="52"/>
      <c r="D18" s="53"/>
      <c r="E18" s="79"/>
      <c r="F18" s="80"/>
      <c r="G18" s="79"/>
      <c r="H18" s="80"/>
      <c r="I18" s="79">
        <f>SUMIF(F53:F72,A18,I53:I72)</f>
        <v>0</v>
      </c>
      <c r="J18" s="81"/>
    </row>
    <row r="19" spans="1:10" ht="23.25" customHeight="1" x14ac:dyDescent="0.2">
      <c r="A19" s="190" t="s">
        <v>107</v>
      </c>
      <c r="B19" s="51" t="s">
        <v>27</v>
      </c>
      <c r="C19" s="52"/>
      <c r="D19" s="53"/>
      <c r="E19" s="79"/>
      <c r="F19" s="80"/>
      <c r="G19" s="79"/>
      <c r="H19" s="80"/>
      <c r="I19" s="79">
        <f>SUMIF(F53:F72,A19,I53:I72)</f>
        <v>0</v>
      </c>
      <c r="J19" s="81"/>
    </row>
    <row r="20" spans="1:10" ht="23.25" customHeight="1" x14ac:dyDescent="0.2">
      <c r="A20" s="190" t="s">
        <v>108</v>
      </c>
      <c r="B20" s="51" t="s">
        <v>28</v>
      </c>
      <c r="C20" s="52"/>
      <c r="D20" s="53"/>
      <c r="E20" s="79"/>
      <c r="F20" s="80"/>
      <c r="G20" s="79"/>
      <c r="H20" s="80"/>
      <c r="I20" s="79">
        <f>SUMIF(F53:F72,A20,I53:I72)</f>
        <v>0</v>
      </c>
      <c r="J20" s="81"/>
    </row>
    <row r="21" spans="1:10" ht="23.25" customHeight="1" x14ac:dyDescent="0.2">
      <c r="A21" s="3"/>
      <c r="B21" s="68" t="s">
        <v>29</v>
      </c>
      <c r="C21" s="69"/>
      <c r="D21" s="70"/>
      <c r="E21" s="82"/>
      <c r="F21" s="95"/>
      <c r="G21" s="82"/>
      <c r="H21" s="95"/>
      <c r="I21" s="82">
        <f>SUM(I16:J20)</f>
        <v>0</v>
      </c>
      <c r="J21" s="83"/>
    </row>
    <row r="22" spans="1:10" ht="33" customHeight="1" x14ac:dyDescent="0.2">
      <c r="A22" s="3"/>
      <c r="B22" s="59" t="s">
        <v>33</v>
      </c>
      <c r="C22" s="52"/>
      <c r="D22" s="53"/>
      <c r="E22" s="58"/>
      <c r="F22" s="55"/>
      <c r="G22" s="44"/>
      <c r="H22" s="44"/>
      <c r="I22" s="44"/>
      <c r="J22" s="56"/>
    </row>
    <row r="23" spans="1:10" ht="23.25" customHeight="1" x14ac:dyDescent="0.2">
      <c r="A23" s="3">
        <f>ZakladDPHSni*SazbaDPH1/100</f>
        <v>0</v>
      </c>
      <c r="B23" s="51" t="s">
        <v>12</v>
      </c>
      <c r="C23" s="52"/>
      <c r="D23" s="53"/>
      <c r="E23" s="54">
        <v>15</v>
      </c>
      <c r="F23" s="55" t="s">
        <v>0</v>
      </c>
      <c r="G23" s="77">
        <f>ZakladDPHSniVypocet</f>
        <v>0</v>
      </c>
      <c r="H23" s="78"/>
      <c r="I23" s="78"/>
      <c r="J23" s="56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1" t="s">
        <v>13</v>
      </c>
      <c r="C24" s="52"/>
      <c r="D24" s="53"/>
      <c r="E24" s="54">
        <f>SazbaDPH1</f>
        <v>15</v>
      </c>
      <c r="F24" s="55" t="s">
        <v>0</v>
      </c>
      <c r="G24" s="75">
        <f>IF(A24&gt;50, ROUNDUP(A23, 0), ROUNDDOWN(A23, 0))</f>
        <v>0</v>
      </c>
      <c r="H24" s="76"/>
      <c r="I24" s="76"/>
      <c r="J24" s="56" t="str">
        <f t="shared" si="0"/>
        <v>CZK</v>
      </c>
    </row>
    <row r="25" spans="1:10" ht="23.25" customHeight="1" x14ac:dyDescent="0.2">
      <c r="A25" s="3">
        <f>ZakladDPHZakl*SazbaDPH2/100</f>
        <v>0</v>
      </c>
      <c r="B25" s="51" t="s">
        <v>14</v>
      </c>
      <c r="C25" s="52"/>
      <c r="D25" s="53"/>
      <c r="E25" s="54">
        <v>21</v>
      </c>
      <c r="F25" s="55" t="s">
        <v>0</v>
      </c>
      <c r="G25" s="77">
        <f>ZakladDPHZaklVypocet</f>
        <v>0</v>
      </c>
      <c r="H25" s="78"/>
      <c r="I25" s="78"/>
      <c r="J25" s="56" t="str">
        <f t="shared" si="0"/>
        <v>CZK</v>
      </c>
    </row>
    <row r="26" spans="1:10" ht="23.25" customHeight="1" x14ac:dyDescent="0.2">
      <c r="A26" s="3">
        <f>(A25-INT(A25))*100</f>
        <v>0</v>
      </c>
      <c r="B26" s="43" t="s">
        <v>15</v>
      </c>
      <c r="C26" s="21"/>
      <c r="D26" s="17"/>
      <c r="E26" s="38">
        <f>SazbaDPH2</f>
        <v>21</v>
      </c>
      <c r="F26" s="39" t="s">
        <v>0</v>
      </c>
      <c r="G26" s="89">
        <f>IF(A26&gt;50, ROUNDUP(A25, 0), ROUNDDOWN(A25, 0))</f>
        <v>0</v>
      </c>
      <c r="H26" s="90"/>
      <c r="I26" s="90"/>
      <c r="J26" s="50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2" t="s">
        <v>4</v>
      </c>
      <c r="C27" s="19"/>
      <c r="D27" s="22"/>
      <c r="E27" s="19"/>
      <c r="F27" s="20"/>
      <c r="G27" s="91">
        <f>CenaCelkem-(ZakladDPHSni+DPHSni+ZakladDPHZakl+DPHZakl)</f>
        <v>0</v>
      </c>
      <c r="H27" s="91"/>
      <c r="I27" s="91"/>
      <c r="J27" s="57" t="str">
        <f t="shared" si="0"/>
        <v>CZK</v>
      </c>
    </row>
    <row r="28" spans="1:10" ht="27.75" hidden="1" customHeight="1" thickBot="1" x14ac:dyDescent="0.25">
      <c r="A28" s="3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3" t="s">
        <v>35</v>
      </c>
      <c r="C29" s="169"/>
      <c r="D29" s="169"/>
      <c r="E29" s="169"/>
      <c r="F29" s="169"/>
      <c r="G29" s="170">
        <f>IF(A29&gt;50, ROUNDUP(A27, 0), ROUNDDOWN(A27, 0))</f>
        <v>0</v>
      </c>
      <c r="H29" s="170"/>
      <c r="I29" s="170"/>
      <c r="J29" s="171" t="s">
        <v>68</v>
      </c>
    </row>
    <row r="30" spans="1:10" ht="12.75" customHeight="1" x14ac:dyDescent="0.2">
      <c r="A30" s="3"/>
      <c r="B30" s="3"/>
      <c r="C30" s="4"/>
      <c r="D30" s="4"/>
      <c r="E30" s="4"/>
      <c r="F30" s="4"/>
      <c r="G30" s="40"/>
      <c r="H30" s="4"/>
      <c r="I30" s="40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0"/>
      <c r="H31" s="4"/>
      <c r="I31" s="40"/>
      <c r="J31" s="11"/>
    </row>
    <row r="32" spans="1:10" ht="18.75" customHeight="1" x14ac:dyDescent="0.2">
      <c r="A32" s="3"/>
      <c r="B32" s="23"/>
      <c r="C32" s="18" t="s">
        <v>11</v>
      </c>
      <c r="D32" s="34"/>
      <c r="E32" s="34"/>
      <c r="F32" s="18" t="s">
        <v>10</v>
      </c>
      <c r="G32" s="34"/>
      <c r="H32" s="35">
        <f ca="1">TODAY()</f>
        <v>43381</v>
      </c>
      <c r="I32" s="34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0"/>
      <c r="H33" s="4"/>
      <c r="I33" s="40"/>
      <c r="J33" s="11"/>
    </row>
    <row r="34" spans="1:10" s="32" customFormat="1" ht="18.75" customHeight="1" x14ac:dyDescent="0.2">
      <c r="A34" s="28"/>
      <c r="B34" s="28"/>
      <c r="C34" s="29"/>
      <c r="D34" s="84"/>
      <c r="E34" s="85"/>
      <c r="F34" s="29"/>
      <c r="G34" s="84"/>
      <c r="H34" s="85"/>
      <c r="I34" s="85"/>
      <c r="J34" s="33"/>
    </row>
    <row r="35" spans="1:10" ht="12.75" customHeight="1" x14ac:dyDescent="0.2">
      <c r="A35" s="3"/>
      <c r="B35" s="3"/>
      <c r="C35" s="4"/>
      <c r="D35" s="74" t="s">
        <v>2</v>
      </c>
      <c r="E35" s="74"/>
      <c r="F35" s="4"/>
      <c r="G35" s="40"/>
      <c r="H35" s="12" t="s">
        <v>3</v>
      </c>
      <c r="I35" s="40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33" t="s">
        <v>16</v>
      </c>
      <c r="C37" s="134"/>
      <c r="D37" s="134"/>
      <c r="E37" s="134"/>
      <c r="F37" s="135"/>
      <c r="G37" s="135"/>
      <c r="H37" s="135"/>
      <c r="I37" s="135"/>
      <c r="J37" s="134"/>
    </row>
    <row r="38" spans="1:10" ht="25.5" customHeight="1" x14ac:dyDescent="0.2">
      <c r="A38" s="132" t="s">
        <v>37</v>
      </c>
      <c r="B38" s="136" t="s">
        <v>17</v>
      </c>
      <c r="C38" s="137" t="s">
        <v>5</v>
      </c>
      <c r="D38" s="138"/>
      <c r="E38" s="138"/>
      <c r="F38" s="139" t="str">
        <f>B23</f>
        <v>Základ pro sníženou DPH</v>
      </c>
      <c r="G38" s="139" t="str">
        <f>B25</f>
        <v>Základ pro základní DPH</v>
      </c>
      <c r="H38" s="140" t="s">
        <v>18</v>
      </c>
      <c r="I38" s="140" t="s">
        <v>1</v>
      </c>
      <c r="J38" s="141" t="s">
        <v>0</v>
      </c>
    </row>
    <row r="39" spans="1:10" ht="25.5" hidden="1" customHeight="1" x14ac:dyDescent="0.2">
      <c r="A39" s="132">
        <v>1</v>
      </c>
      <c r="B39" s="142" t="s">
        <v>56</v>
      </c>
      <c r="C39" s="143"/>
      <c r="D39" s="144"/>
      <c r="E39" s="144"/>
      <c r="F39" s="145">
        <f>'SO-01 1 Naklady'!AE41+'SO-02 1 Pol'!AE505+'SO-02 2 Pol'!AE54+'SO-02 3 Pol'!AE73</f>
        <v>0</v>
      </c>
      <c r="G39" s="146">
        <f>'SO-01 1 Naklady'!AF41+'SO-02 1 Pol'!AF505+'SO-02 2 Pol'!AF54+'SO-02 3 Pol'!AF73</f>
        <v>0</v>
      </c>
      <c r="H39" s="147">
        <f>(F39*SazbaDPH1/100)+(G39*SazbaDPH2/100)</f>
        <v>0</v>
      </c>
      <c r="I39" s="147">
        <f>F39+G39+H39</f>
        <v>0</v>
      </c>
      <c r="J39" s="148" t="str">
        <f>IF(CenaCelkemVypocet=0,"",I39/CenaCelkemVypocet*100)</f>
        <v/>
      </c>
    </row>
    <row r="40" spans="1:10" ht="25.5" customHeight="1" x14ac:dyDescent="0.2">
      <c r="A40" s="132">
        <v>2</v>
      </c>
      <c r="B40" s="149" t="s">
        <v>57</v>
      </c>
      <c r="C40" s="150" t="s">
        <v>58</v>
      </c>
      <c r="D40" s="151"/>
      <c r="E40" s="151"/>
      <c r="F40" s="152">
        <f>'SO-01 1 Naklady'!AE41</f>
        <v>0</v>
      </c>
      <c r="G40" s="153">
        <f>'SO-01 1 Naklady'!AF41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">
      <c r="A41" s="132">
        <v>3</v>
      </c>
      <c r="B41" s="155" t="s">
        <v>59</v>
      </c>
      <c r="C41" s="143" t="s">
        <v>58</v>
      </c>
      <c r="D41" s="144"/>
      <c r="E41" s="144"/>
      <c r="F41" s="156">
        <f>'SO-01 1 Naklady'!AE41</f>
        <v>0</v>
      </c>
      <c r="G41" s="147">
        <f>'SO-01 1 Naklady'!AF41</f>
        <v>0</v>
      </c>
      <c r="H41" s="147">
        <f>(F41*SazbaDPH1/100)+(G41*SazbaDPH2/100)</f>
        <v>0</v>
      </c>
      <c r="I41" s="147">
        <f>F41+G41+H41</f>
        <v>0</v>
      </c>
      <c r="J41" s="148" t="str">
        <f>IF(CenaCelkemVypocet=0,"",I41/CenaCelkemVypocet*100)</f>
        <v/>
      </c>
    </row>
    <row r="42" spans="1:10" ht="25.5" customHeight="1" x14ac:dyDescent="0.2">
      <c r="A42" s="132">
        <v>2</v>
      </c>
      <c r="B42" s="149" t="s">
        <v>60</v>
      </c>
      <c r="C42" s="150" t="s">
        <v>61</v>
      </c>
      <c r="D42" s="151"/>
      <c r="E42" s="151"/>
      <c r="F42" s="152">
        <f>'SO-02 1 Pol'!AE505+'SO-02 2 Pol'!AE54+'SO-02 3 Pol'!AE73</f>
        <v>0</v>
      </c>
      <c r="G42" s="153">
        <f>'SO-02 1 Pol'!AF505+'SO-02 2 Pol'!AF54+'SO-02 3 Pol'!AF73</f>
        <v>0</v>
      </c>
      <c r="H42" s="153">
        <f>(F42*SazbaDPH1/100)+(G42*SazbaDPH2/100)</f>
        <v>0</v>
      </c>
      <c r="I42" s="153">
        <f>F42+G42+H42</f>
        <v>0</v>
      </c>
      <c r="J42" s="154" t="str">
        <f>IF(CenaCelkemVypocet=0,"",I42/CenaCelkemVypocet*100)</f>
        <v/>
      </c>
    </row>
    <row r="43" spans="1:10" ht="25.5" customHeight="1" x14ac:dyDescent="0.2">
      <c r="A43" s="132">
        <v>3</v>
      </c>
      <c r="B43" s="155" t="s">
        <v>59</v>
      </c>
      <c r="C43" s="143" t="s">
        <v>62</v>
      </c>
      <c r="D43" s="144"/>
      <c r="E43" s="144"/>
      <c r="F43" s="156">
        <f>'SO-02 1 Pol'!AE505</f>
        <v>0</v>
      </c>
      <c r="G43" s="147">
        <f>'SO-02 1 Pol'!AF505</f>
        <v>0</v>
      </c>
      <c r="H43" s="147">
        <f>(F43*SazbaDPH1/100)+(G43*SazbaDPH2/100)</f>
        <v>0</v>
      </c>
      <c r="I43" s="147">
        <f>F43+G43+H43</f>
        <v>0</v>
      </c>
      <c r="J43" s="148" t="str">
        <f>IF(CenaCelkemVypocet=0,"",I43/CenaCelkemVypocet*100)</f>
        <v/>
      </c>
    </row>
    <row r="44" spans="1:10" ht="25.5" customHeight="1" x14ac:dyDescent="0.2">
      <c r="A44" s="132">
        <v>3</v>
      </c>
      <c r="B44" s="155" t="s">
        <v>63</v>
      </c>
      <c r="C44" s="143" t="s">
        <v>64</v>
      </c>
      <c r="D44" s="144"/>
      <c r="E44" s="144"/>
      <c r="F44" s="156">
        <f>'SO-02 2 Pol'!AE54</f>
        <v>0</v>
      </c>
      <c r="G44" s="147">
        <f>'SO-02 2 Pol'!AF54</f>
        <v>0</v>
      </c>
      <c r="H44" s="147">
        <f>(F44*SazbaDPH1/100)+(G44*SazbaDPH2/100)</f>
        <v>0</v>
      </c>
      <c r="I44" s="147">
        <f>F44+G44+H44</f>
        <v>0</v>
      </c>
      <c r="J44" s="148" t="str">
        <f>IF(CenaCelkemVypocet=0,"",I44/CenaCelkemVypocet*100)</f>
        <v/>
      </c>
    </row>
    <row r="45" spans="1:10" ht="25.5" customHeight="1" x14ac:dyDescent="0.2">
      <c r="A45" s="132">
        <v>3</v>
      </c>
      <c r="B45" s="155" t="s">
        <v>65</v>
      </c>
      <c r="C45" s="143" t="s">
        <v>66</v>
      </c>
      <c r="D45" s="144"/>
      <c r="E45" s="144"/>
      <c r="F45" s="156">
        <f>'SO-02 3 Pol'!AE73</f>
        <v>0</v>
      </c>
      <c r="G45" s="147">
        <f>'SO-02 3 Pol'!AF73</f>
        <v>0</v>
      </c>
      <c r="H45" s="147">
        <f>(F45*SazbaDPH1/100)+(G45*SazbaDPH2/100)</f>
        <v>0</v>
      </c>
      <c r="I45" s="147">
        <f>F45+G45+H45</f>
        <v>0</v>
      </c>
      <c r="J45" s="148" t="str">
        <f>IF(CenaCelkemVypocet=0,"",I45/CenaCelkemVypocet*100)</f>
        <v/>
      </c>
    </row>
    <row r="46" spans="1:10" ht="25.5" customHeight="1" x14ac:dyDescent="0.2">
      <c r="A46" s="132"/>
      <c r="B46" s="157" t="s">
        <v>67</v>
      </c>
      <c r="C46" s="158"/>
      <c r="D46" s="158"/>
      <c r="E46" s="159"/>
      <c r="F46" s="160">
        <f>SUMIF(A39:A45,"=1",F39:F45)</f>
        <v>0</v>
      </c>
      <c r="G46" s="161">
        <f>SUMIF(A39:A45,"=1",G39:G45)</f>
        <v>0</v>
      </c>
      <c r="H46" s="161">
        <f>SUMIF(A39:A45,"=1",H39:H45)</f>
        <v>0</v>
      </c>
      <c r="I46" s="161">
        <f>SUMIF(A39:A45,"=1",I39:I45)</f>
        <v>0</v>
      </c>
      <c r="J46" s="162">
        <f>SUMIF(A39:A45,"=1",J39:J45)</f>
        <v>0</v>
      </c>
    </row>
    <row r="50" spans="1:10" ht="15.75" x14ac:dyDescent="0.25">
      <c r="B50" s="172" t="s">
        <v>69</v>
      </c>
    </row>
    <row r="52" spans="1:10" ht="25.5" customHeight="1" x14ac:dyDescent="0.2">
      <c r="A52" s="173"/>
      <c r="B52" s="176" t="s">
        <v>17</v>
      </c>
      <c r="C52" s="176" t="s">
        <v>5</v>
      </c>
      <c r="D52" s="177"/>
      <c r="E52" s="177"/>
      <c r="F52" s="178" t="s">
        <v>70</v>
      </c>
      <c r="G52" s="178"/>
      <c r="H52" s="178"/>
      <c r="I52" s="178" t="s">
        <v>29</v>
      </c>
      <c r="J52" s="178" t="s">
        <v>0</v>
      </c>
    </row>
    <row r="53" spans="1:10" ht="25.5" customHeight="1" x14ac:dyDescent="0.2">
      <c r="A53" s="174"/>
      <c r="B53" s="179" t="s">
        <v>59</v>
      </c>
      <c r="C53" s="180" t="s">
        <v>71</v>
      </c>
      <c r="D53" s="181"/>
      <c r="E53" s="181"/>
      <c r="F53" s="186" t="s">
        <v>24</v>
      </c>
      <c r="G53" s="187"/>
      <c r="H53" s="187"/>
      <c r="I53" s="187">
        <f>'SO-02 1 Pol'!G8+'SO-02 2 Pol'!G8+'SO-02 3 Pol'!G8</f>
        <v>0</v>
      </c>
      <c r="J53" s="184" t="str">
        <f>IF(I73=0,"",I53/I73*100)</f>
        <v/>
      </c>
    </row>
    <row r="54" spans="1:10" ht="25.5" customHeight="1" x14ac:dyDescent="0.2">
      <c r="A54" s="174"/>
      <c r="B54" s="179" t="s">
        <v>72</v>
      </c>
      <c r="C54" s="180" t="s">
        <v>73</v>
      </c>
      <c r="D54" s="181"/>
      <c r="E54" s="181"/>
      <c r="F54" s="186" t="s">
        <v>24</v>
      </c>
      <c r="G54" s="187"/>
      <c r="H54" s="187"/>
      <c r="I54" s="187">
        <f>'SO-02 3 Pol'!G42</f>
        <v>0</v>
      </c>
      <c r="J54" s="184" t="str">
        <f>IF(I73=0,"",I54/I73*100)</f>
        <v/>
      </c>
    </row>
    <row r="55" spans="1:10" ht="25.5" customHeight="1" x14ac:dyDescent="0.2">
      <c r="A55" s="174"/>
      <c r="B55" s="179" t="s">
        <v>74</v>
      </c>
      <c r="C55" s="180" t="s">
        <v>75</v>
      </c>
      <c r="D55" s="181"/>
      <c r="E55" s="181"/>
      <c r="F55" s="186" t="s">
        <v>24</v>
      </c>
      <c r="G55" s="187"/>
      <c r="H55" s="187"/>
      <c r="I55" s="187">
        <f>'SO-02 1 Pol'!G134+'SO-02 3 Pol'!G33</f>
        <v>0</v>
      </c>
      <c r="J55" s="184" t="str">
        <f>IF(I73=0,"",I55/I73*100)</f>
        <v/>
      </c>
    </row>
    <row r="56" spans="1:10" ht="25.5" customHeight="1" x14ac:dyDescent="0.2">
      <c r="A56" s="174"/>
      <c r="B56" s="179" t="s">
        <v>76</v>
      </c>
      <c r="C56" s="180" t="s">
        <v>77</v>
      </c>
      <c r="D56" s="181"/>
      <c r="E56" s="181"/>
      <c r="F56" s="186" t="s">
        <v>24</v>
      </c>
      <c r="G56" s="187"/>
      <c r="H56" s="187"/>
      <c r="I56" s="187">
        <f>'SO-02 1 Pol'!G155</f>
        <v>0</v>
      </c>
      <c r="J56" s="184" t="str">
        <f>IF(I73=0,"",I56/I73*100)</f>
        <v/>
      </c>
    </row>
    <row r="57" spans="1:10" ht="25.5" customHeight="1" x14ac:dyDescent="0.2">
      <c r="A57" s="174"/>
      <c r="B57" s="179" t="s">
        <v>78</v>
      </c>
      <c r="C57" s="180" t="s">
        <v>79</v>
      </c>
      <c r="D57" s="181"/>
      <c r="E57" s="181"/>
      <c r="F57" s="186" t="s">
        <v>24</v>
      </c>
      <c r="G57" s="187"/>
      <c r="H57" s="187"/>
      <c r="I57" s="187">
        <f>'SO-02 2 Pol'!G16+'SO-02 3 Pol'!G37</f>
        <v>0</v>
      </c>
      <c r="J57" s="184" t="str">
        <f>IF(I73=0,"",I57/I73*100)</f>
        <v/>
      </c>
    </row>
    <row r="58" spans="1:10" ht="25.5" customHeight="1" x14ac:dyDescent="0.2">
      <c r="A58" s="174"/>
      <c r="B58" s="179" t="s">
        <v>80</v>
      </c>
      <c r="C58" s="180" t="s">
        <v>81</v>
      </c>
      <c r="D58" s="181"/>
      <c r="E58" s="181"/>
      <c r="F58" s="186" t="s">
        <v>24</v>
      </c>
      <c r="G58" s="187"/>
      <c r="H58" s="187"/>
      <c r="I58" s="187">
        <f>'SO-02 2 Pol'!G33</f>
        <v>0</v>
      </c>
      <c r="J58" s="184" t="str">
        <f>IF(I73=0,"",I58/I73*100)</f>
        <v/>
      </c>
    </row>
    <row r="59" spans="1:10" ht="25.5" customHeight="1" x14ac:dyDescent="0.2">
      <c r="A59" s="174"/>
      <c r="B59" s="179" t="s">
        <v>82</v>
      </c>
      <c r="C59" s="180" t="s">
        <v>83</v>
      </c>
      <c r="D59" s="181"/>
      <c r="E59" s="181"/>
      <c r="F59" s="186" t="s">
        <v>24</v>
      </c>
      <c r="G59" s="187"/>
      <c r="H59" s="187"/>
      <c r="I59" s="187">
        <f>'SO-02 1 Pol'!G165</f>
        <v>0</v>
      </c>
      <c r="J59" s="184" t="str">
        <f>IF(I73=0,"",I59/I73*100)</f>
        <v/>
      </c>
    </row>
    <row r="60" spans="1:10" ht="25.5" customHeight="1" x14ac:dyDescent="0.2">
      <c r="A60" s="174"/>
      <c r="B60" s="179" t="s">
        <v>84</v>
      </c>
      <c r="C60" s="180" t="s">
        <v>85</v>
      </c>
      <c r="D60" s="181"/>
      <c r="E60" s="181"/>
      <c r="F60" s="186" t="s">
        <v>24</v>
      </c>
      <c r="G60" s="187"/>
      <c r="H60" s="187"/>
      <c r="I60" s="187">
        <f>'SO-02 1 Pol'!G179</f>
        <v>0</v>
      </c>
      <c r="J60" s="184" t="str">
        <f>IF(I73=0,"",I60/I73*100)</f>
        <v/>
      </c>
    </row>
    <row r="61" spans="1:10" ht="25.5" customHeight="1" x14ac:dyDescent="0.2">
      <c r="A61" s="174"/>
      <c r="B61" s="179" t="s">
        <v>86</v>
      </c>
      <c r="C61" s="180" t="s">
        <v>87</v>
      </c>
      <c r="D61" s="181"/>
      <c r="E61" s="181"/>
      <c r="F61" s="186" t="s">
        <v>24</v>
      </c>
      <c r="G61" s="187"/>
      <c r="H61" s="187"/>
      <c r="I61" s="187">
        <f>'SO-02 1 Pol'!G201</f>
        <v>0</v>
      </c>
      <c r="J61" s="184" t="str">
        <f>IF(I73=0,"",I61/I73*100)</f>
        <v/>
      </c>
    </row>
    <row r="62" spans="1:10" ht="25.5" customHeight="1" x14ac:dyDescent="0.2">
      <c r="A62" s="174"/>
      <c r="B62" s="179" t="s">
        <v>88</v>
      </c>
      <c r="C62" s="180" t="s">
        <v>89</v>
      </c>
      <c r="D62" s="181"/>
      <c r="E62" s="181"/>
      <c r="F62" s="186" t="s">
        <v>24</v>
      </c>
      <c r="G62" s="187"/>
      <c r="H62" s="187"/>
      <c r="I62" s="187">
        <f>'SO-02 1 Pol'!G290</f>
        <v>0</v>
      </c>
      <c r="J62" s="184" t="str">
        <f>IF(I73=0,"",I62/I73*100)</f>
        <v/>
      </c>
    </row>
    <row r="63" spans="1:10" ht="25.5" customHeight="1" x14ac:dyDescent="0.2">
      <c r="A63" s="174"/>
      <c r="B63" s="179" t="s">
        <v>90</v>
      </c>
      <c r="C63" s="180" t="s">
        <v>91</v>
      </c>
      <c r="D63" s="181"/>
      <c r="E63" s="181"/>
      <c r="F63" s="186" t="s">
        <v>25</v>
      </c>
      <c r="G63" s="187"/>
      <c r="H63" s="187"/>
      <c r="I63" s="187">
        <f>'SO-02 1 Pol'!G293</f>
        <v>0</v>
      </c>
      <c r="J63" s="184" t="str">
        <f>IF(I73=0,"",I63/I73*100)</f>
        <v/>
      </c>
    </row>
    <row r="64" spans="1:10" ht="25.5" customHeight="1" x14ac:dyDescent="0.2">
      <c r="A64" s="174"/>
      <c r="B64" s="179" t="s">
        <v>92</v>
      </c>
      <c r="C64" s="180" t="s">
        <v>93</v>
      </c>
      <c r="D64" s="181"/>
      <c r="E64" s="181"/>
      <c r="F64" s="186" t="s">
        <v>25</v>
      </c>
      <c r="G64" s="187"/>
      <c r="H64" s="187"/>
      <c r="I64" s="187">
        <f>'SO-02 1 Pol'!G304</f>
        <v>0</v>
      </c>
      <c r="J64" s="184" t="str">
        <f>IF(I73=0,"",I64/I73*100)</f>
        <v/>
      </c>
    </row>
    <row r="65" spans="1:10" ht="25.5" customHeight="1" x14ac:dyDescent="0.2">
      <c r="A65" s="174"/>
      <c r="B65" s="179" t="s">
        <v>94</v>
      </c>
      <c r="C65" s="180" t="s">
        <v>95</v>
      </c>
      <c r="D65" s="181"/>
      <c r="E65" s="181"/>
      <c r="F65" s="186" t="s">
        <v>25</v>
      </c>
      <c r="G65" s="187"/>
      <c r="H65" s="187"/>
      <c r="I65" s="187">
        <f>'SO-02 1 Pol'!G324</f>
        <v>0</v>
      </c>
      <c r="J65" s="184" t="str">
        <f>IF(I73=0,"",I65/I73*100)</f>
        <v/>
      </c>
    </row>
    <row r="66" spans="1:10" ht="25.5" customHeight="1" x14ac:dyDescent="0.2">
      <c r="A66" s="174"/>
      <c r="B66" s="179" t="s">
        <v>96</v>
      </c>
      <c r="C66" s="180" t="s">
        <v>97</v>
      </c>
      <c r="D66" s="181"/>
      <c r="E66" s="181"/>
      <c r="F66" s="186" t="s">
        <v>25</v>
      </c>
      <c r="G66" s="187"/>
      <c r="H66" s="187"/>
      <c r="I66" s="187">
        <f>'SO-02 1 Pol'!G340</f>
        <v>0</v>
      </c>
      <c r="J66" s="184" t="str">
        <f>IF(I73=0,"",I66/I73*100)</f>
        <v/>
      </c>
    </row>
    <row r="67" spans="1:10" ht="25.5" customHeight="1" x14ac:dyDescent="0.2">
      <c r="A67" s="174"/>
      <c r="B67" s="179" t="s">
        <v>98</v>
      </c>
      <c r="C67" s="180" t="s">
        <v>99</v>
      </c>
      <c r="D67" s="181"/>
      <c r="E67" s="181"/>
      <c r="F67" s="186" t="s">
        <v>25</v>
      </c>
      <c r="G67" s="187"/>
      <c r="H67" s="187"/>
      <c r="I67" s="187">
        <f>'SO-02 1 Pol'!G346</f>
        <v>0</v>
      </c>
      <c r="J67" s="184" t="str">
        <f>IF(I73=0,"",I67/I73*100)</f>
        <v/>
      </c>
    </row>
    <row r="68" spans="1:10" ht="25.5" customHeight="1" x14ac:dyDescent="0.2">
      <c r="A68" s="174"/>
      <c r="B68" s="179" t="s">
        <v>100</v>
      </c>
      <c r="C68" s="180" t="s">
        <v>101</v>
      </c>
      <c r="D68" s="181"/>
      <c r="E68" s="181"/>
      <c r="F68" s="186" t="s">
        <v>25</v>
      </c>
      <c r="G68" s="187"/>
      <c r="H68" s="187"/>
      <c r="I68" s="187">
        <f>'SO-02 1 Pol'!G368</f>
        <v>0</v>
      </c>
      <c r="J68" s="184" t="str">
        <f>IF(I73=0,"",I68/I73*100)</f>
        <v/>
      </c>
    </row>
    <row r="69" spans="1:10" ht="25.5" customHeight="1" x14ac:dyDescent="0.2">
      <c r="A69" s="174"/>
      <c r="B69" s="179" t="s">
        <v>102</v>
      </c>
      <c r="C69" s="180" t="s">
        <v>103</v>
      </c>
      <c r="D69" s="181"/>
      <c r="E69" s="181"/>
      <c r="F69" s="186" t="s">
        <v>26</v>
      </c>
      <c r="G69" s="187"/>
      <c r="H69" s="187"/>
      <c r="I69" s="187">
        <f>'SO-02 1 Pol'!G376</f>
        <v>0</v>
      </c>
      <c r="J69" s="184" t="str">
        <f>IF(I73=0,"",I69/I73*100)</f>
        <v/>
      </c>
    </row>
    <row r="70" spans="1:10" ht="25.5" customHeight="1" x14ac:dyDescent="0.2">
      <c r="A70" s="174"/>
      <c r="B70" s="179" t="s">
        <v>104</v>
      </c>
      <c r="C70" s="180" t="s">
        <v>105</v>
      </c>
      <c r="D70" s="181"/>
      <c r="E70" s="181"/>
      <c r="F70" s="186" t="s">
        <v>106</v>
      </c>
      <c r="G70" s="187"/>
      <c r="H70" s="187"/>
      <c r="I70" s="187">
        <f>'SO-02 1 Pol'!G385</f>
        <v>0</v>
      </c>
      <c r="J70" s="184" t="str">
        <f>IF(I73=0,"",I70/I73*100)</f>
        <v/>
      </c>
    </row>
    <row r="71" spans="1:10" ht="25.5" customHeight="1" x14ac:dyDescent="0.2">
      <c r="A71" s="174"/>
      <c r="B71" s="179" t="s">
        <v>107</v>
      </c>
      <c r="C71" s="180" t="s">
        <v>27</v>
      </c>
      <c r="D71" s="181"/>
      <c r="E71" s="181"/>
      <c r="F71" s="186" t="s">
        <v>107</v>
      </c>
      <c r="G71" s="187"/>
      <c r="H71" s="187"/>
      <c r="I71" s="187">
        <f>'SO-01 1 Naklady'!G8</f>
        <v>0</v>
      </c>
      <c r="J71" s="184" t="str">
        <f>IF(I73=0,"",I71/I73*100)</f>
        <v/>
      </c>
    </row>
    <row r="72" spans="1:10" ht="25.5" customHeight="1" x14ac:dyDescent="0.2">
      <c r="A72" s="174"/>
      <c r="B72" s="179" t="s">
        <v>108</v>
      </c>
      <c r="C72" s="180" t="s">
        <v>28</v>
      </c>
      <c r="D72" s="181"/>
      <c r="E72" s="181"/>
      <c r="F72" s="186" t="s">
        <v>108</v>
      </c>
      <c r="G72" s="187"/>
      <c r="H72" s="187"/>
      <c r="I72" s="187">
        <f>'SO-01 1 Naklady'!G18+'SO-02 2 Pol'!G40</f>
        <v>0</v>
      </c>
      <c r="J72" s="184" t="str">
        <f>IF(I73=0,"",I72/I73*100)</f>
        <v/>
      </c>
    </row>
    <row r="73" spans="1:10" ht="25.5" customHeight="1" x14ac:dyDescent="0.2">
      <c r="A73" s="175"/>
      <c r="B73" s="182" t="s">
        <v>1</v>
      </c>
      <c r="C73" s="182"/>
      <c r="D73" s="183"/>
      <c r="E73" s="183"/>
      <c r="F73" s="188"/>
      <c r="G73" s="189"/>
      <c r="H73" s="189"/>
      <c r="I73" s="189">
        <f>SUM(I53:I72)</f>
        <v>0</v>
      </c>
      <c r="J73" s="185">
        <f>SUM(J53:J72)</f>
        <v>0</v>
      </c>
    </row>
    <row r="74" spans="1:10" x14ac:dyDescent="0.2">
      <c r="F74" s="130"/>
      <c r="G74" s="129"/>
      <c r="H74" s="130"/>
      <c r="I74" s="129"/>
      <c r="J74" s="131"/>
    </row>
    <row r="75" spans="1:10" x14ac:dyDescent="0.2">
      <c r="F75" s="130"/>
      <c r="G75" s="129"/>
      <c r="H75" s="130"/>
      <c r="I75" s="129"/>
      <c r="J75" s="131"/>
    </row>
    <row r="76" spans="1:10" x14ac:dyDescent="0.2">
      <c r="F76" s="130"/>
      <c r="G76" s="129"/>
      <c r="H76" s="130"/>
      <c r="I76" s="129"/>
      <c r="J76" s="131"/>
    </row>
  </sheetData>
  <sheetProtection algorithmName="SHA-512" hashValue="lYmCOkI6yDjFLfKTKDYWF9vDSYrb2IphXzI7J5Fvh3iQSNgzPa/5qXXw95inIDcMyYeNVTeyqKc+VhRuISj1rw==" saltValue="F1/quTkIR0bgH2UCNzswv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C70:E70"/>
    <mergeCell ref="C71:E71"/>
    <mergeCell ref="C72:E72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B46:E46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6" t="s">
        <v>6</v>
      </c>
      <c r="B1" s="96"/>
      <c r="C1" s="97"/>
      <c r="D1" s="96"/>
      <c r="E1" s="96"/>
      <c r="F1" s="96"/>
      <c r="G1" s="96"/>
    </row>
    <row r="2" spans="1:7" ht="24.95" customHeight="1" x14ac:dyDescent="0.2">
      <c r="A2" s="72" t="s">
        <v>7</v>
      </c>
      <c r="B2" s="71"/>
      <c r="C2" s="98"/>
      <c r="D2" s="98"/>
      <c r="E2" s="98"/>
      <c r="F2" s="98"/>
      <c r="G2" s="99"/>
    </row>
    <row r="3" spans="1:7" ht="24.95" customHeight="1" x14ac:dyDescent="0.2">
      <c r="A3" s="72" t="s">
        <v>8</v>
      </c>
      <c r="B3" s="71"/>
      <c r="C3" s="98"/>
      <c r="D3" s="98"/>
      <c r="E3" s="98"/>
      <c r="F3" s="98"/>
      <c r="G3" s="99"/>
    </row>
    <row r="4" spans="1:7" ht="24.95" customHeight="1" x14ac:dyDescent="0.2">
      <c r="A4" s="72" t="s">
        <v>9</v>
      </c>
      <c r="B4" s="71"/>
      <c r="C4" s="98"/>
      <c r="D4" s="98"/>
      <c r="E4" s="98"/>
      <c r="F4" s="98"/>
      <c r="G4" s="99"/>
    </row>
    <row r="5" spans="1:7" x14ac:dyDescent="0.2">
      <c r="B5" s="6"/>
      <c r="C5" s="7"/>
      <c r="D5" s="8"/>
    </row>
  </sheetData>
  <sheetProtection algorithmName="SHA-512" hashValue="oWe9S00qXVWoPHQjug/cPojzkQHSvBFSOtqOpjHNpT0j6lllqlTKh/QFgpi/xUCV9rnAYjW5QRIy9FM8jX6ekQ==" saltValue="D2nsLU+pUFgqA5ZtjfxmI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63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2" t="s">
        <v>109</v>
      </c>
      <c r="B1" s="192"/>
      <c r="C1" s="192"/>
      <c r="D1" s="192"/>
      <c r="E1" s="192"/>
      <c r="F1" s="192"/>
      <c r="G1" s="192"/>
      <c r="AG1" t="s">
        <v>110</v>
      </c>
    </row>
    <row r="2" spans="1:60" ht="24.95" customHeight="1" x14ac:dyDescent="0.2">
      <c r="A2" s="193" t="s">
        <v>7</v>
      </c>
      <c r="B2" s="71" t="s">
        <v>44</v>
      </c>
      <c r="C2" s="196" t="s">
        <v>45</v>
      </c>
      <c r="D2" s="194"/>
      <c r="E2" s="194"/>
      <c r="F2" s="194"/>
      <c r="G2" s="195"/>
      <c r="AG2" t="s">
        <v>111</v>
      </c>
    </row>
    <row r="3" spans="1:60" ht="24.95" customHeight="1" x14ac:dyDescent="0.2">
      <c r="A3" s="193" t="s">
        <v>8</v>
      </c>
      <c r="B3" s="71" t="s">
        <v>57</v>
      </c>
      <c r="C3" s="196" t="s">
        <v>58</v>
      </c>
      <c r="D3" s="194"/>
      <c r="E3" s="194"/>
      <c r="F3" s="194"/>
      <c r="G3" s="195"/>
      <c r="AC3" s="128" t="s">
        <v>112</v>
      </c>
      <c r="AG3" t="s">
        <v>113</v>
      </c>
    </row>
    <row r="4" spans="1:60" ht="24.95" customHeight="1" x14ac:dyDescent="0.2">
      <c r="A4" s="197" t="s">
        <v>9</v>
      </c>
      <c r="B4" s="198" t="s">
        <v>59</v>
      </c>
      <c r="C4" s="199" t="s">
        <v>58</v>
      </c>
      <c r="D4" s="200"/>
      <c r="E4" s="200"/>
      <c r="F4" s="200"/>
      <c r="G4" s="201"/>
      <c r="AG4" t="s">
        <v>114</v>
      </c>
    </row>
    <row r="5" spans="1:60" x14ac:dyDescent="0.2">
      <c r="D5" s="191"/>
    </row>
    <row r="6" spans="1:60" ht="38.25" x14ac:dyDescent="0.2">
      <c r="A6" s="203" t="s">
        <v>115</v>
      </c>
      <c r="B6" s="205" t="s">
        <v>116</v>
      </c>
      <c r="C6" s="205" t="s">
        <v>117</v>
      </c>
      <c r="D6" s="204" t="s">
        <v>118</v>
      </c>
      <c r="E6" s="203" t="s">
        <v>119</v>
      </c>
      <c r="F6" s="202" t="s">
        <v>120</v>
      </c>
      <c r="G6" s="203" t="s">
        <v>29</v>
      </c>
      <c r="H6" s="206" t="s">
        <v>30</v>
      </c>
      <c r="I6" s="206" t="s">
        <v>121</v>
      </c>
      <c r="J6" s="206" t="s">
        <v>31</v>
      </c>
      <c r="K6" s="206" t="s">
        <v>122</v>
      </c>
      <c r="L6" s="206" t="s">
        <v>123</v>
      </c>
      <c r="M6" s="206" t="s">
        <v>124</v>
      </c>
      <c r="N6" s="206" t="s">
        <v>125</v>
      </c>
      <c r="O6" s="206" t="s">
        <v>126</v>
      </c>
      <c r="P6" s="206" t="s">
        <v>127</v>
      </c>
      <c r="Q6" s="206" t="s">
        <v>128</v>
      </c>
      <c r="R6" s="206" t="s">
        <v>129</v>
      </c>
      <c r="S6" s="206" t="s">
        <v>130</v>
      </c>
      <c r="T6" s="206" t="s">
        <v>131</v>
      </c>
      <c r="U6" s="206" t="s">
        <v>132</v>
      </c>
      <c r="V6" s="206" t="s">
        <v>133</v>
      </c>
      <c r="W6" s="206" t="s">
        <v>134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x14ac:dyDescent="0.2">
      <c r="A8" s="220" t="s">
        <v>135</v>
      </c>
      <c r="B8" s="221" t="s">
        <v>107</v>
      </c>
      <c r="C8" s="238" t="s">
        <v>27</v>
      </c>
      <c r="D8" s="222"/>
      <c r="E8" s="223"/>
      <c r="F8" s="224"/>
      <c r="G8" s="224">
        <f>SUMIF(AG9:AG17,"&lt;&gt;NOR",G9:G17)</f>
        <v>0</v>
      </c>
      <c r="H8" s="224"/>
      <c r="I8" s="224">
        <f>SUM(I9:I17)</f>
        <v>0</v>
      </c>
      <c r="J8" s="224"/>
      <c r="K8" s="224">
        <f>SUM(K9:K17)</f>
        <v>0</v>
      </c>
      <c r="L8" s="224"/>
      <c r="M8" s="224">
        <f>SUM(M9:M17)</f>
        <v>0</v>
      </c>
      <c r="N8" s="224"/>
      <c r="O8" s="224">
        <f>SUM(O9:O17)</f>
        <v>0</v>
      </c>
      <c r="P8" s="224"/>
      <c r="Q8" s="224">
        <f>SUM(Q9:Q17)</f>
        <v>0</v>
      </c>
      <c r="R8" s="224"/>
      <c r="S8" s="224"/>
      <c r="T8" s="225"/>
      <c r="U8" s="219"/>
      <c r="V8" s="219">
        <f>SUM(V9:V17)</f>
        <v>0</v>
      </c>
      <c r="W8" s="219"/>
      <c r="AG8" t="s">
        <v>136</v>
      </c>
    </row>
    <row r="9" spans="1:60" outlineLevel="1" x14ac:dyDescent="0.2">
      <c r="A9" s="226">
        <v>1</v>
      </c>
      <c r="B9" s="227" t="s">
        <v>137</v>
      </c>
      <c r="C9" s="239" t="s">
        <v>138</v>
      </c>
      <c r="D9" s="228" t="s">
        <v>139</v>
      </c>
      <c r="E9" s="229">
        <v>1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/>
      <c r="S9" s="231" t="s">
        <v>140</v>
      </c>
      <c r="T9" s="232" t="s">
        <v>141</v>
      </c>
      <c r="U9" s="216">
        <v>0</v>
      </c>
      <c r="V9" s="216">
        <f>ROUND(E9*U9,2)</f>
        <v>0</v>
      </c>
      <c r="W9" s="216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142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ht="22.5" outlineLevel="1" x14ac:dyDescent="0.2">
      <c r="A10" s="214"/>
      <c r="B10" s="215"/>
      <c r="C10" s="240" t="s">
        <v>143</v>
      </c>
      <c r="D10" s="234"/>
      <c r="E10" s="234"/>
      <c r="F10" s="234"/>
      <c r="G10" s="234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144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33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07"/>
      <c r="BC10" s="207"/>
      <c r="BD10" s="207"/>
      <c r="BE10" s="207"/>
      <c r="BF10" s="207"/>
      <c r="BG10" s="207"/>
      <c r="BH10" s="207"/>
    </row>
    <row r="11" spans="1:60" outlineLevel="1" x14ac:dyDescent="0.2">
      <c r="A11" s="214"/>
      <c r="B11" s="215"/>
      <c r="C11" s="241"/>
      <c r="D11" s="235"/>
      <c r="E11" s="235"/>
      <c r="F11" s="235"/>
      <c r="G11" s="235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145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26">
        <v>2</v>
      </c>
      <c r="B12" s="227" t="s">
        <v>146</v>
      </c>
      <c r="C12" s="239" t="s">
        <v>147</v>
      </c>
      <c r="D12" s="228" t="s">
        <v>139</v>
      </c>
      <c r="E12" s="229">
        <v>1</v>
      </c>
      <c r="F12" s="230"/>
      <c r="G12" s="231">
        <f>ROUND(E12*F12,2)</f>
        <v>0</v>
      </c>
      <c r="H12" s="230"/>
      <c r="I12" s="231">
        <f>ROUND(E12*H12,2)</f>
        <v>0</v>
      </c>
      <c r="J12" s="230"/>
      <c r="K12" s="231">
        <f>ROUND(E12*J12,2)</f>
        <v>0</v>
      </c>
      <c r="L12" s="231">
        <v>21</v>
      </c>
      <c r="M12" s="231">
        <f>G12*(1+L12/100)</f>
        <v>0</v>
      </c>
      <c r="N12" s="231">
        <v>0</v>
      </c>
      <c r="O12" s="231">
        <f>ROUND(E12*N12,2)</f>
        <v>0</v>
      </c>
      <c r="P12" s="231">
        <v>0</v>
      </c>
      <c r="Q12" s="231">
        <f>ROUND(E12*P12,2)</f>
        <v>0</v>
      </c>
      <c r="R12" s="231"/>
      <c r="S12" s="231" t="s">
        <v>140</v>
      </c>
      <c r="T12" s="232" t="s">
        <v>141</v>
      </c>
      <c r="U12" s="216">
        <v>0</v>
      </c>
      <c r="V12" s="216">
        <f>ROUND(E12*U12,2)</f>
        <v>0</v>
      </c>
      <c r="W12" s="216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142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ht="33.75" outlineLevel="1" x14ac:dyDescent="0.2">
      <c r="A13" s="214"/>
      <c r="B13" s="215"/>
      <c r="C13" s="240" t="s">
        <v>148</v>
      </c>
      <c r="D13" s="234"/>
      <c r="E13" s="234"/>
      <c r="F13" s="234"/>
      <c r="G13" s="234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144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33" t="str">
        <f>C13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14"/>
      <c r="B14" s="215"/>
      <c r="C14" s="241"/>
      <c r="D14" s="235"/>
      <c r="E14" s="235"/>
      <c r="F14" s="235"/>
      <c r="G14" s="235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145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">
      <c r="A15" s="226">
        <v>3</v>
      </c>
      <c r="B15" s="227" t="s">
        <v>149</v>
      </c>
      <c r="C15" s="239" t="s">
        <v>150</v>
      </c>
      <c r="D15" s="228" t="s">
        <v>139</v>
      </c>
      <c r="E15" s="229">
        <v>1</v>
      </c>
      <c r="F15" s="230"/>
      <c r="G15" s="231">
        <f>ROUND(E15*F15,2)</f>
        <v>0</v>
      </c>
      <c r="H15" s="230"/>
      <c r="I15" s="231">
        <f>ROUND(E15*H15,2)</f>
        <v>0</v>
      </c>
      <c r="J15" s="230"/>
      <c r="K15" s="231">
        <f>ROUND(E15*J15,2)</f>
        <v>0</v>
      </c>
      <c r="L15" s="231">
        <v>21</v>
      </c>
      <c r="M15" s="231">
        <f>G15*(1+L15/100)</f>
        <v>0</v>
      </c>
      <c r="N15" s="231">
        <v>0</v>
      </c>
      <c r="O15" s="231">
        <f>ROUND(E15*N15,2)</f>
        <v>0</v>
      </c>
      <c r="P15" s="231">
        <v>0</v>
      </c>
      <c r="Q15" s="231">
        <f>ROUND(E15*P15,2)</f>
        <v>0</v>
      </c>
      <c r="R15" s="231"/>
      <c r="S15" s="231" t="s">
        <v>140</v>
      </c>
      <c r="T15" s="232" t="s">
        <v>141</v>
      </c>
      <c r="U15" s="216">
        <v>0</v>
      </c>
      <c r="V15" s="216">
        <f>ROUND(E15*U15,2)</f>
        <v>0</v>
      </c>
      <c r="W15" s="216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142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ht="22.5" outlineLevel="1" x14ac:dyDescent="0.2">
      <c r="A16" s="214"/>
      <c r="B16" s="215"/>
      <c r="C16" s="240" t="s">
        <v>151</v>
      </c>
      <c r="D16" s="234"/>
      <c r="E16" s="234"/>
      <c r="F16" s="234"/>
      <c r="G16" s="234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144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33" t="str">
        <f>C16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6" s="207"/>
      <c r="BC16" s="207"/>
      <c r="BD16" s="207"/>
      <c r="BE16" s="207"/>
      <c r="BF16" s="207"/>
      <c r="BG16" s="207"/>
      <c r="BH16" s="207"/>
    </row>
    <row r="17" spans="1:60" outlineLevel="1" x14ac:dyDescent="0.2">
      <c r="A17" s="214"/>
      <c r="B17" s="215"/>
      <c r="C17" s="241"/>
      <c r="D17" s="235"/>
      <c r="E17" s="235"/>
      <c r="F17" s="235"/>
      <c r="G17" s="235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145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x14ac:dyDescent="0.2">
      <c r="A18" s="220" t="s">
        <v>135</v>
      </c>
      <c r="B18" s="221" t="s">
        <v>108</v>
      </c>
      <c r="C18" s="238" t="s">
        <v>28</v>
      </c>
      <c r="D18" s="222"/>
      <c r="E18" s="223"/>
      <c r="F18" s="224"/>
      <c r="G18" s="224">
        <f>SUMIF(AG19:AG39,"&lt;&gt;NOR",G19:G39)</f>
        <v>0</v>
      </c>
      <c r="H18" s="224"/>
      <c r="I18" s="224">
        <f>SUM(I19:I39)</f>
        <v>0</v>
      </c>
      <c r="J18" s="224"/>
      <c r="K18" s="224">
        <f>SUM(K19:K39)</f>
        <v>0</v>
      </c>
      <c r="L18" s="224"/>
      <c r="M18" s="224">
        <f>SUM(M19:M39)</f>
        <v>0</v>
      </c>
      <c r="N18" s="224"/>
      <c r="O18" s="224">
        <f>SUM(O19:O39)</f>
        <v>0</v>
      </c>
      <c r="P18" s="224"/>
      <c r="Q18" s="224">
        <f>SUM(Q19:Q39)</f>
        <v>0</v>
      </c>
      <c r="R18" s="224"/>
      <c r="S18" s="224"/>
      <c r="T18" s="225"/>
      <c r="U18" s="219"/>
      <c r="V18" s="219">
        <f>SUM(V19:V39)</f>
        <v>0</v>
      </c>
      <c r="W18" s="219"/>
      <c r="AG18" t="s">
        <v>136</v>
      </c>
    </row>
    <row r="19" spans="1:60" outlineLevel="1" x14ac:dyDescent="0.2">
      <c r="A19" s="226">
        <v>4</v>
      </c>
      <c r="B19" s="227" t="s">
        <v>152</v>
      </c>
      <c r="C19" s="239" t="s">
        <v>153</v>
      </c>
      <c r="D19" s="228" t="s">
        <v>139</v>
      </c>
      <c r="E19" s="229">
        <v>1</v>
      </c>
      <c r="F19" s="230"/>
      <c r="G19" s="231">
        <f>ROUND(E19*F19,2)</f>
        <v>0</v>
      </c>
      <c r="H19" s="230"/>
      <c r="I19" s="231">
        <f>ROUND(E19*H19,2)</f>
        <v>0</v>
      </c>
      <c r="J19" s="230"/>
      <c r="K19" s="231">
        <f>ROUND(E19*J19,2)</f>
        <v>0</v>
      </c>
      <c r="L19" s="231">
        <v>21</v>
      </c>
      <c r="M19" s="231">
        <f>G19*(1+L19/100)</f>
        <v>0</v>
      </c>
      <c r="N19" s="231">
        <v>0</v>
      </c>
      <c r="O19" s="231">
        <f>ROUND(E19*N19,2)</f>
        <v>0</v>
      </c>
      <c r="P19" s="231">
        <v>0</v>
      </c>
      <c r="Q19" s="231">
        <f>ROUND(E19*P19,2)</f>
        <v>0</v>
      </c>
      <c r="R19" s="231"/>
      <c r="S19" s="231" t="s">
        <v>140</v>
      </c>
      <c r="T19" s="232" t="s">
        <v>141</v>
      </c>
      <c r="U19" s="216">
        <v>0</v>
      </c>
      <c r="V19" s="216">
        <f>ROUND(E19*U19,2)</f>
        <v>0</v>
      </c>
      <c r="W19" s="216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154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ht="45" outlineLevel="1" x14ac:dyDescent="0.2">
      <c r="A20" s="214"/>
      <c r="B20" s="215"/>
      <c r="C20" s="240" t="s">
        <v>155</v>
      </c>
      <c r="D20" s="234"/>
      <c r="E20" s="234"/>
      <c r="F20" s="234"/>
      <c r="G20" s="234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144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33" t="str">
        <f>C20</f>
        <v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v>
      </c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14"/>
      <c r="B21" s="215"/>
      <c r="C21" s="242" t="s">
        <v>156</v>
      </c>
      <c r="D21" s="217"/>
      <c r="E21" s="218">
        <v>1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157</v>
      </c>
      <c r="AH21" s="207">
        <v>0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">
      <c r="A22" s="214"/>
      <c r="B22" s="215"/>
      <c r="C22" s="241"/>
      <c r="D22" s="235"/>
      <c r="E22" s="235"/>
      <c r="F22" s="235"/>
      <c r="G22" s="235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145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">
      <c r="A23" s="226">
        <v>5</v>
      </c>
      <c r="B23" s="227" t="s">
        <v>158</v>
      </c>
      <c r="C23" s="239" t="s">
        <v>159</v>
      </c>
      <c r="D23" s="228" t="s">
        <v>139</v>
      </c>
      <c r="E23" s="229">
        <v>1</v>
      </c>
      <c r="F23" s="230"/>
      <c r="G23" s="231">
        <f>ROUND(E23*F23,2)</f>
        <v>0</v>
      </c>
      <c r="H23" s="230"/>
      <c r="I23" s="231">
        <f>ROUND(E23*H23,2)</f>
        <v>0</v>
      </c>
      <c r="J23" s="230"/>
      <c r="K23" s="231">
        <f>ROUND(E23*J23,2)</f>
        <v>0</v>
      </c>
      <c r="L23" s="231">
        <v>21</v>
      </c>
      <c r="M23" s="231">
        <f>G23*(1+L23/100)</f>
        <v>0</v>
      </c>
      <c r="N23" s="231">
        <v>0</v>
      </c>
      <c r="O23" s="231">
        <f>ROUND(E23*N23,2)</f>
        <v>0</v>
      </c>
      <c r="P23" s="231">
        <v>0</v>
      </c>
      <c r="Q23" s="231">
        <f>ROUND(E23*P23,2)</f>
        <v>0</v>
      </c>
      <c r="R23" s="231"/>
      <c r="S23" s="231" t="s">
        <v>140</v>
      </c>
      <c r="T23" s="232" t="s">
        <v>141</v>
      </c>
      <c r="U23" s="216">
        <v>0</v>
      </c>
      <c r="V23" s="216">
        <f>ROUND(E23*U23,2)</f>
        <v>0</v>
      </c>
      <c r="W23" s="216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154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ht="22.5" outlineLevel="1" x14ac:dyDescent="0.2">
      <c r="A24" s="214"/>
      <c r="B24" s="215"/>
      <c r="C24" s="240" t="s">
        <v>160</v>
      </c>
      <c r="D24" s="234"/>
      <c r="E24" s="234"/>
      <c r="F24" s="234"/>
      <c r="G24" s="234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144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33" t="str">
        <f>C24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24" s="207"/>
      <c r="BC24" s="207"/>
      <c r="BD24" s="207"/>
      <c r="BE24" s="207"/>
      <c r="BF24" s="207"/>
      <c r="BG24" s="207"/>
      <c r="BH24" s="207"/>
    </row>
    <row r="25" spans="1:60" outlineLevel="1" x14ac:dyDescent="0.2">
      <c r="A25" s="214"/>
      <c r="B25" s="215"/>
      <c r="C25" s="242" t="s">
        <v>161</v>
      </c>
      <c r="D25" s="217"/>
      <c r="E25" s="218">
        <v>1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157</v>
      </c>
      <c r="AH25" s="207">
        <v>0</v>
      </c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">
      <c r="A26" s="214"/>
      <c r="B26" s="215"/>
      <c r="C26" s="242" t="s">
        <v>162</v>
      </c>
      <c r="D26" s="217"/>
      <c r="E26" s="218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157</v>
      </c>
      <c r="AH26" s="207">
        <v>0</v>
      </c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">
      <c r="A27" s="214"/>
      <c r="B27" s="215"/>
      <c r="C27" s="241"/>
      <c r="D27" s="235"/>
      <c r="E27" s="235"/>
      <c r="F27" s="235"/>
      <c r="G27" s="235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145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">
      <c r="A28" s="226">
        <v>6</v>
      </c>
      <c r="B28" s="227" t="s">
        <v>163</v>
      </c>
      <c r="C28" s="239" t="s">
        <v>164</v>
      </c>
      <c r="D28" s="228" t="s">
        <v>139</v>
      </c>
      <c r="E28" s="229">
        <v>1</v>
      </c>
      <c r="F28" s="230"/>
      <c r="G28" s="231">
        <f>ROUND(E28*F28,2)</f>
        <v>0</v>
      </c>
      <c r="H28" s="230"/>
      <c r="I28" s="231">
        <f>ROUND(E28*H28,2)</f>
        <v>0</v>
      </c>
      <c r="J28" s="230"/>
      <c r="K28" s="231">
        <f>ROUND(E28*J28,2)</f>
        <v>0</v>
      </c>
      <c r="L28" s="231">
        <v>21</v>
      </c>
      <c r="M28" s="231">
        <f>G28*(1+L28/100)</f>
        <v>0</v>
      </c>
      <c r="N28" s="231">
        <v>0</v>
      </c>
      <c r="O28" s="231">
        <f>ROUND(E28*N28,2)</f>
        <v>0</v>
      </c>
      <c r="P28" s="231">
        <v>0</v>
      </c>
      <c r="Q28" s="231">
        <f>ROUND(E28*P28,2)</f>
        <v>0</v>
      </c>
      <c r="R28" s="231"/>
      <c r="S28" s="231" t="s">
        <v>140</v>
      </c>
      <c r="T28" s="232" t="s">
        <v>141</v>
      </c>
      <c r="U28" s="216">
        <v>0</v>
      </c>
      <c r="V28" s="216">
        <f>ROUND(E28*U28,2)</f>
        <v>0</v>
      </c>
      <c r="W28" s="216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154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ht="22.5" outlineLevel="1" x14ac:dyDescent="0.2">
      <c r="A29" s="214"/>
      <c r="B29" s="215"/>
      <c r="C29" s="240" t="s">
        <v>165</v>
      </c>
      <c r="D29" s="234"/>
      <c r="E29" s="234"/>
      <c r="F29" s="234"/>
      <c r="G29" s="234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144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33" t="str">
        <f>C29</f>
        <v>Dodání dopravních značek a světelné signalizace, jejich rozmístění a přemísťování a jejich údržba v průběhu výstavby včetně následného odstranění po ukončení stavebních prací.</v>
      </c>
      <c r="BB29" s="207"/>
      <c r="BC29" s="207"/>
      <c r="BD29" s="207"/>
      <c r="BE29" s="207"/>
      <c r="BF29" s="207"/>
      <c r="BG29" s="207"/>
      <c r="BH29" s="207"/>
    </row>
    <row r="30" spans="1:60" outlineLevel="1" x14ac:dyDescent="0.2">
      <c r="A30" s="214"/>
      <c r="B30" s="215"/>
      <c r="C30" s="242" t="s">
        <v>166</v>
      </c>
      <c r="D30" s="217"/>
      <c r="E30" s="218">
        <v>1</v>
      </c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157</v>
      </c>
      <c r="AH30" s="207">
        <v>0</v>
      </c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">
      <c r="A31" s="214"/>
      <c r="B31" s="215"/>
      <c r="C31" s="241"/>
      <c r="D31" s="235"/>
      <c r="E31" s="235"/>
      <c r="F31" s="235"/>
      <c r="G31" s="235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145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26">
        <v>7</v>
      </c>
      <c r="B32" s="227" t="s">
        <v>167</v>
      </c>
      <c r="C32" s="239" t="s">
        <v>168</v>
      </c>
      <c r="D32" s="228" t="s">
        <v>139</v>
      </c>
      <c r="E32" s="229">
        <v>1</v>
      </c>
      <c r="F32" s="230"/>
      <c r="G32" s="231">
        <f>ROUND(E32*F32,2)</f>
        <v>0</v>
      </c>
      <c r="H32" s="230"/>
      <c r="I32" s="231">
        <f>ROUND(E32*H32,2)</f>
        <v>0</v>
      </c>
      <c r="J32" s="230"/>
      <c r="K32" s="231">
        <f>ROUND(E32*J32,2)</f>
        <v>0</v>
      </c>
      <c r="L32" s="231">
        <v>21</v>
      </c>
      <c r="M32" s="231">
        <f>G32*(1+L32/100)</f>
        <v>0</v>
      </c>
      <c r="N32" s="231">
        <v>0</v>
      </c>
      <c r="O32" s="231">
        <f>ROUND(E32*N32,2)</f>
        <v>0</v>
      </c>
      <c r="P32" s="231">
        <v>0</v>
      </c>
      <c r="Q32" s="231">
        <f>ROUND(E32*P32,2)</f>
        <v>0</v>
      </c>
      <c r="R32" s="231"/>
      <c r="S32" s="231" t="s">
        <v>140</v>
      </c>
      <c r="T32" s="232" t="s">
        <v>141</v>
      </c>
      <c r="U32" s="216">
        <v>0</v>
      </c>
      <c r="V32" s="216">
        <f>ROUND(E32*U32,2)</f>
        <v>0</v>
      </c>
      <c r="W32" s="216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154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ht="33.75" outlineLevel="1" x14ac:dyDescent="0.2">
      <c r="A33" s="214"/>
      <c r="B33" s="215"/>
      <c r="C33" s="240" t="s">
        <v>169</v>
      </c>
      <c r="D33" s="234"/>
      <c r="E33" s="234"/>
      <c r="F33" s="234"/>
      <c r="G33" s="234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07"/>
      <c r="Y33" s="207"/>
      <c r="Z33" s="207"/>
      <c r="AA33" s="207"/>
      <c r="AB33" s="207"/>
      <c r="AC33" s="207"/>
      <c r="AD33" s="207"/>
      <c r="AE33" s="207"/>
      <c r="AF33" s="207"/>
      <c r="AG33" s="207" t="s">
        <v>144</v>
      </c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33" t="str">
        <f>C33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33" s="207"/>
      <c r="BC33" s="207"/>
      <c r="BD33" s="207"/>
      <c r="BE33" s="207"/>
      <c r="BF33" s="207"/>
      <c r="BG33" s="207"/>
      <c r="BH33" s="207"/>
    </row>
    <row r="34" spans="1:60" outlineLevel="1" x14ac:dyDescent="0.2">
      <c r="A34" s="214"/>
      <c r="B34" s="215"/>
      <c r="C34" s="241"/>
      <c r="D34" s="235"/>
      <c r="E34" s="235"/>
      <c r="F34" s="235"/>
      <c r="G34" s="235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145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">
      <c r="A35" s="226">
        <v>8</v>
      </c>
      <c r="B35" s="227" t="s">
        <v>170</v>
      </c>
      <c r="C35" s="239" t="s">
        <v>171</v>
      </c>
      <c r="D35" s="228" t="s">
        <v>139</v>
      </c>
      <c r="E35" s="229">
        <v>1</v>
      </c>
      <c r="F35" s="230"/>
      <c r="G35" s="231">
        <f>ROUND(E35*F35,2)</f>
        <v>0</v>
      </c>
      <c r="H35" s="230"/>
      <c r="I35" s="231">
        <f>ROUND(E35*H35,2)</f>
        <v>0</v>
      </c>
      <c r="J35" s="230"/>
      <c r="K35" s="231">
        <f>ROUND(E35*J35,2)</f>
        <v>0</v>
      </c>
      <c r="L35" s="231">
        <v>21</v>
      </c>
      <c r="M35" s="231">
        <f>G35*(1+L35/100)</f>
        <v>0</v>
      </c>
      <c r="N35" s="231">
        <v>0</v>
      </c>
      <c r="O35" s="231">
        <f>ROUND(E35*N35,2)</f>
        <v>0</v>
      </c>
      <c r="P35" s="231">
        <v>0</v>
      </c>
      <c r="Q35" s="231">
        <f>ROUND(E35*P35,2)</f>
        <v>0</v>
      </c>
      <c r="R35" s="231"/>
      <c r="S35" s="231" t="s">
        <v>140</v>
      </c>
      <c r="T35" s="232" t="s">
        <v>141</v>
      </c>
      <c r="U35" s="216">
        <v>0</v>
      </c>
      <c r="V35" s="216">
        <f>ROUND(E35*U35,2)</f>
        <v>0</v>
      </c>
      <c r="W35" s="216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154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ht="22.5" outlineLevel="1" x14ac:dyDescent="0.2">
      <c r="A36" s="214"/>
      <c r="B36" s="215"/>
      <c r="C36" s="240" t="s">
        <v>172</v>
      </c>
      <c r="D36" s="234"/>
      <c r="E36" s="234"/>
      <c r="F36" s="234"/>
      <c r="G36" s="234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144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33" t="str">
        <f>C36</f>
        <v>Náklady zhotovitele na vypracování provozních řádů pro zkušební či trvalý provoz včetně nákladů na předání všech návodů k obsluze a údržbě pro technologická zařízení a včetně zaškolení obsluhy objednatele.</v>
      </c>
      <c r="BB36" s="207"/>
      <c r="BC36" s="207"/>
      <c r="BD36" s="207"/>
      <c r="BE36" s="207"/>
      <c r="BF36" s="207"/>
      <c r="BG36" s="207"/>
      <c r="BH36" s="207"/>
    </row>
    <row r="37" spans="1:60" outlineLevel="1" x14ac:dyDescent="0.2">
      <c r="A37" s="214"/>
      <c r="B37" s="215"/>
      <c r="C37" s="241"/>
      <c r="D37" s="235"/>
      <c r="E37" s="235"/>
      <c r="F37" s="235"/>
      <c r="G37" s="235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145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">
      <c r="A38" s="226">
        <v>9</v>
      </c>
      <c r="B38" s="227" t="s">
        <v>173</v>
      </c>
      <c r="C38" s="239" t="s">
        <v>174</v>
      </c>
      <c r="D38" s="228" t="s">
        <v>139</v>
      </c>
      <c r="E38" s="229">
        <v>1</v>
      </c>
      <c r="F38" s="230"/>
      <c r="G38" s="231">
        <f>ROUND(E38*F38,2)</f>
        <v>0</v>
      </c>
      <c r="H38" s="230"/>
      <c r="I38" s="231">
        <f>ROUND(E38*H38,2)</f>
        <v>0</v>
      </c>
      <c r="J38" s="230"/>
      <c r="K38" s="231">
        <f>ROUND(E38*J38,2)</f>
        <v>0</v>
      </c>
      <c r="L38" s="231">
        <v>21</v>
      </c>
      <c r="M38" s="231">
        <f>G38*(1+L38/100)</f>
        <v>0</v>
      </c>
      <c r="N38" s="231">
        <v>0</v>
      </c>
      <c r="O38" s="231">
        <f>ROUND(E38*N38,2)</f>
        <v>0</v>
      </c>
      <c r="P38" s="231">
        <v>0</v>
      </c>
      <c r="Q38" s="231">
        <f>ROUND(E38*P38,2)</f>
        <v>0</v>
      </c>
      <c r="R38" s="231"/>
      <c r="S38" s="231" t="s">
        <v>140</v>
      </c>
      <c r="T38" s="232" t="s">
        <v>141</v>
      </c>
      <c r="U38" s="216">
        <v>0</v>
      </c>
      <c r="V38" s="216">
        <f>ROUND(E38*U38,2)</f>
        <v>0</v>
      </c>
      <c r="W38" s="216"/>
      <c r="X38" s="207"/>
      <c r="Y38" s="207"/>
      <c r="Z38" s="207"/>
      <c r="AA38" s="207"/>
      <c r="AB38" s="207"/>
      <c r="AC38" s="207"/>
      <c r="AD38" s="207"/>
      <c r="AE38" s="207"/>
      <c r="AF38" s="207"/>
      <c r="AG38" s="207" t="s">
        <v>142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">
      <c r="A39" s="214"/>
      <c r="B39" s="215"/>
      <c r="C39" s="243"/>
      <c r="D39" s="236"/>
      <c r="E39" s="236"/>
      <c r="F39" s="236"/>
      <c r="G39" s="23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145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x14ac:dyDescent="0.2">
      <c r="A40" s="5"/>
      <c r="B40" s="6"/>
      <c r="C40" s="244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E40">
        <v>15</v>
      </c>
      <c r="AF40">
        <v>21</v>
      </c>
    </row>
    <row r="41" spans="1:60" x14ac:dyDescent="0.2">
      <c r="A41" s="210"/>
      <c r="B41" s="211" t="s">
        <v>29</v>
      </c>
      <c r="C41" s="245"/>
      <c r="D41" s="212"/>
      <c r="E41" s="213"/>
      <c r="F41" s="213"/>
      <c r="G41" s="237">
        <f>G8+G18</f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E41">
        <f>SUMIF(L7:L39,AE40,G7:G39)</f>
        <v>0</v>
      </c>
      <c r="AF41">
        <f>SUMIF(L7:L39,AF40,G7:G39)</f>
        <v>0</v>
      </c>
      <c r="AG41" t="s">
        <v>175</v>
      </c>
    </row>
    <row r="42" spans="1:60" x14ac:dyDescent="0.2">
      <c r="C42" s="246"/>
      <c r="D42" s="191"/>
      <c r="AG42" t="s">
        <v>176</v>
      </c>
    </row>
    <row r="43" spans="1:60" x14ac:dyDescent="0.2">
      <c r="D43" s="191"/>
    </row>
    <row r="44" spans="1:60" x14ac:dyDescent="0.2">
      <c r="D44" s="191"/>
    </row>
    <row r="45" spans="1:60" x14ac:dyDescent="0.2">
      <c r="D45" s="191"/>
    </row>
    <row r="46" spans="1:60" x14ac:dyDescent="0.2">
      <c r="D46" s="191"/>
    </row>
    <row r="47" spans="1:60" x14ac:dyDescent="0.2">
      <c r="D47" s="191"/>
    </row>
    <row r="48" spans="1:60" x14ac:dyDescent="0.2">
      <c r="D48" s="191"/>
    </row>
    <row r="49" spans="4:4" x14ac:dyDescent="0.2">
      <c r="D49" s="191"/>
    </row>
    <row r="50" spans="4:4" x14ac:dyDescent="0.2">
      <c r="D50" s="191"/>
    </row>
    <row r="51" spans="4:4" x14ac:dyDescent="0.2">
      <c r="D51" s="191"/>
    </row>
    <row r="52" spans="4:4" x14ac:dyDescent="0.2">
      <c r="D52" s="191"/>
    </row>
    <row r="53" spans="4:4" x14ac:dyDescent="0.2">
      <c r="D53" s="191"/>
    </row>
    <row r="54" spans="4:4" x14ac:dyDescent="0.2">
      <c r="D54" s="191"/>
    </row>
    <row r="55" spans="4:4" x14ac:dyDescent="0.2">
      <c r="D55" s="191"/>
    </row>
    <row r="56" spans="4:4" x14ac:dyDescent="0.2">
      <c r="D56" s="191"/>
    </row>
    <row r="57" spans="4:4" x14ac:dyDescent="0.2">
      <c r="D57" s="191"/>
    </row>
    <row r="58" spans="4:4" x14ac:dyDescent="0.2">
      <c r="D58" s="191"/>
    </row>
    <row r="59" spans="4:4" x14ac:dyDescent="0.2">
      <c r="D59" s="191"/>
    </row>
    <row r="60" spans="4:4" x14ac:dyDescent="0.2">
      <c r="D60" s="191"/>
    </row>
    <row r="61" spans="4:4" x14ac:dyDescent="0.2">
      <c r="D61" s="191"/>
    </row>
    <row r="62" spans="4:4" x14ac:dyDescent="0.2">
      <c r="D62" s="191"/>
    </row>
    <row r="63" spans="4:4" x14ac:dyDescent="0.2">
      <c r="D63" s="191"/>
    </row>
    <row r="64" spans="4:4" x14ac:dyDescent="0.2">
      <c r="D64" s="191"/>
    </row>
    <row r="65" spans="4:4" x14ac:dyDescent="0.2">
      <c r="D65" s="191"/>
    </row>
    <row r="66" spans="4:4" x14ac:dyDescent="0.2">
      <c r="D66" s="191"/>
    </row>
    <row r="67" spans="4:4" x14ac:dyDescent="0.2">
      <c r="D67" s="191"/>
    </row>
    <row r="68" spans="4:4" x14ac:dyDescent="0.2">
      <c r="D68" s="191"/>
    </row>
    <row r="69" spans="4:4" x14ac:dyDescent="0.2">
      <c r="D69" s="191"/>
    </row>
    <row r="70" spans="4:4" x14ac:dyDescent="0.2">
      <c r="D70" s="191"/>
    </row>
    <row r="71" spans="4:4" x14ac:dyDescent="0.2">
      <c r="D71" s="191"/>
    </row>
    <row r="72" spans="4:4" x14ac:dyDescent="0.2">
      <c r="D72" s="191"/>
    </row>
    <row r="73" spans="4:4" x14ac:dyDescent="0.2">
      <c r="D73" s="191"/>
    </row>
    <row r="74" spans="4:4" x14ac:dyDescent="0.2">
      <c r="D74" s="191"/>
    </row>
    <row r="75" spans="4:4" x14ac:dyDescent="0.2">
      <c r="D75" s="191"/>
    </row>
    <row r="76" spans="4:4" x14ac:dyDescent="0.2">
      <c r="D76" s="191"/>
    </row>
    <row r="77" spans="4:4" x14ac:dyDescent="0.2">
      <c r="D77" s="191"/>
    </row>
    <row r="78" spans="4:4" x14ac:dyDescent="0.2">
      <c r="D78" s="191"/>
    </row>
    <row r="79" spans="4:4" x14ac:dyDescent="0.2">
      <c r="D79" s="191"/>
    </row>
    <row r="80" spans="4:4" x14ac:dyDescent="0.2">
      <c r="D80" s="191"/>
    </row>
    <row r="81" spans="4:4" x14ac:dyDescent="0.2">
      <c r="D81" s="191"/>
    </row>
    <row r="82" spans="4:4" x14ac:dyDescent="0.2">
      <c r="D82" s="191"/>
    </row>
    <row r="83" spans="4:4" x14ac:dyDescent="0.2">
      <c r="D83" s="191"/>
    </row>
    <row r="84" spans="4:4" x14ac:dyDescent="0.2">
      <c r="D84" s="191"/>
    </row>
    <row r="85" spans="4:4" x14ac:dyDescent="0.2">
      <c r="D85" s="191"/>
    </row>
    <row r="86" spans="4:4" x14ac:dyDescent="0.2">
      <c r="D86" s="191"/>
    </row>
    <row r="87" spans="4:4" x14ac:dyDescent="0.2">
      <c r="D87" s="191"/>
    </row>
    <row r="88" spans="4:4" x14ac:dyDescent="0.2">
      <c r="D88" s="191"/>
    </row>
    <row r="89" spans="4:4" x14ac:dyDescent="0.2">
      <c r="D89" s="191"/>
    </row>
    <row r="90" spans="4:4" x14ac:dyDescent="0.2">
      <c r="D90" s="191"/>
    </row>
    <row r="91" spans="4:4" x14ac:dyDescent="0.2">
      <c r="D91" s="191"/>
    </row>
    <row r="92" spans="4:4" x14ac:dyDescent="0.2">
      <c r="D92" s="191"/>
    </row>
    <row r="93" spans="4:4" x14ac:dyDescent="0.2">
      <c r="D93" s="191"/>
    </row>
    <row r="94" spans="4:4" x14ac:dyDescent="0.2">
      <c r="D94" s="191"/>
    </row>
    <row r="95" spans="4:4" x14ac:dyDescent="0.2">
      <c r="D95" s="191"/>
    </row>
    <row r="96" spans="4:4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sheetProtection algorithmName="SHA-512" hashValue="SIy1cPzhTMECokyK+Sg9rbXUn+j+WGyp2oEzYhoroZFU2y9LTmLtd+/Q54UOxplYaO47f1LrY6qiM5Z5HQ+xjw==" saltValue="pvvbvvkaoU0N2BuQshSeiA==" spinCount="100000" sheet="1"/>
  <mergeCells count="21">
    <mergeCell ref="C36:G36"/>
    <mergeCell ref="C37:G37"/>
    <mergeCell ref="C39:G39"/>
    <mergeCell ref="C24:G24"/>
    <mergeCell ref="C27:G27"/>
    <mergeCell ref="C29:G29"/>
    <mergeCell ref="C31:G31"/>
    <mergeCell ref="C33:G33"/>
    <mergeCell ref="C34:G34"/>
    <mergeCell ref="C13:G13"/>
    <mergeCell ref="C14:G14"/>
    <mergeCell ref="C16:G16"/>
    <mergeCell ref="C17:G17"/>
    <mergeCell ref="C20:G20"/>
    <mergeCell ref="C22:G22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C1" workbookViewId="0">
      <pane ySplit="7" topLeftCell="A95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63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2" t="s">
        <v>177</v>
      </c>
      <c r="B1" s="192"/>
      <c r="C1" s="192"/>
      <c r="D1" s="192"/>
      <c r="E1" s="192"/>
      <c r="F1" s="192"/>
      <c r="G1" s="192"/>
      <c r="AG1" t="s">
        <v>110</v>
      </c>
    </row>
    <row r="2" spans="1:60" ht="24.95" customHeight="1" x14ac:dyDescent="0.2">
      <c r="A2" s="193" t="s">
        <v>7</v>
      </c>
      <c r="B2" s="71" t="s">
        <v>44</v>
      </c>
      <c r="C2" s="196" t="s">
        <v>45</v>
      </c>
      <c r="D2" s="194"/>
      <c r="E2" s="194"/>
      <c r="F2" s="194"/>
      <c r="G2" s="195"/>
      <c r="AG2" t="s">
        <v>111</v>
      </c>
    </row>
    <row r="3" spans="1:60" ht="24.95" customHeight="1" x14ac:dyDescent="0.2">
      <c r="A3" s="193" t="s">
        <v>8</v>
      </c>
      <c r="B3" s="71" t="s">
        <v>60</v>
      </c>
      <c r="C3" s="196" t="s">
        <v>61</v>
      </c>
      <c r="D3" s="194"/>
      <c r="E3" s="194"/>
      <c r="F3" s="194"/>
      <c r="G3" s="195"/>
      <c r="AC3" s="128" t="s">
        <v>111</v>
      </c>
      <c r="AG3" t="s">
        <v>113</v>
      </c>
    </row>
    <row r="4" spans="1:60" ht="24.95" customHeight="1" x14ac:dyDescent="0.2">
      <c r="A4" s="197" t="s">
        <v>9</v>
      </c>
      <c r="B4" s="198" t="s">
        <v>59</v>
      </c>
      <c r="C4" s="199" t="s">
        <v>62</v>
      </c>
      <c r="D4" s="200"/>
      <c r="E4" s="200"/>
      <c r="F4" s="200"/>
      <c r="G4" s="201"/>
      <c r="AG4" t="s">
        <v>114</v>
      </c>
    </row>
    <row r="5" spans="1:60" x14ac:dyDescent="0.2">
      <c r="D5" s="191"/>
    </row>
    <row r="6" spans="1:60" ht="38.25" x14ac:dyDescent="0.2">
      <c r="A6" s="203" t="s">
        <v>115</v>
      </c>
      <c r="B6" s="205" t="s">
        <v>116</v>
      </c>
      <c r="C6" s="205" t="s">
        <v>117</v>
      </c>
      <c r="D6" s="204" t="s">
        <v>118</v>
      </c>
      <c r="E6" s="203" t="s">
        <v>119</v>
      </c>
      <c r="F6" s="202" t="s">
        <v>120</v>
      </c>
      <c r="G6" s="203" t="s">
        <v>29</v>
      </c>
      <c r="H6" s="206" t="s">
        <v>30</v>
      </c>
      <c r="I6" s="206" t="s">
        <v>121</v>
      </c>
      <c r="J6" s="206" t="s">
        <v>31</v>
      </c>
      <c r="K6" s="206" t="s">
        <v>122</v>
      </c>
      <c r="L6" s="206" t="s">
        <v>123</v>
      </c>
      <c r="M6" s="206" t="s">
        <v>124</v>
      </c>
      <c r="N6" s="206" t="s">
        <v>125</v>
      </c>
      <c r="O6" s="206" t="s">
        <v>126</v>
      </c>
      <c r="P6" s="206" t="s">
        <v>127</v>
      </c>
      <c r="Q6" s="206" t="s">
        <v>128</v>
      </c>
      <c r="R6" s="206" t="s">
        <v>129</v>
      </c>
      <c r="S6" s="206" t="s">
        <v>130</v>
      </c>
      <c r="T6" s="206" t="s">
        <v>131</v>
      </c>
      <c r="U6" s="206" t="s">
        <v>132</v>
      </c>
      <c r="V6" s="206" t="s">
        <v>133</v>
      </c>
      <c r="W6" s="206" t="s">
        <v>134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x14ac:dyDescent="0.2">
      <c r="A8" s="220" t="s">
        <v>135</v>
      </c>
      <c r="B8" s="221" t="s">
        <v>59</v>
      </c>
      <c r="C8" s="238" t="s">
        <v>71</v>
      </c>
      <c r="D8" s="222"/>
      <c r="E8" s="223"/>
      <c r="F8" s="224"/>
      <c r="G8" s="224">
        <f>SUMIF(AG9:AG133,"&lt;&gt;NOR",G9:G133)</f>
        <v>0</v>
      </c>
      <c r="H8" s="224"/>
      <c r="I8" s="224">
        <f>SUM(I9:I133)</f>
        <v>0</v>
      </c>
      <c r="J8" s="224"/>
      <c r="K8" s="224">
        <f>SUM(K9:K133)</f>
        <v>0</v>
      </c>
      <c r="L8" s="224"/>
      <c r="M8" s="224">
        <f>SUM(M9:M133)</f>
        <v>0</v>
      </c>
      <c r="N8" s="224"/>
      <c r="O8" s="224">
        <f>SUM(O9:O133)</f>
        <v>0</v>
      </c>
      <c r="P8" s="224"/>
      <c r="Q8" s="224">
        <f>SUM(Q9:Q133)</f>
        <v>21.02</v>
      </c>
      <c r="R8" s="224"/>
      <c r="S8" s="224"/>
      <c r="T8" s="225"/>
      <c r="U8" s="219"/>
      <c r="V8" s="219">
        <f>SUM(V9:V133)</f>
        <v>439.03000000000009</v>
      </c>
      <c r="W8" s="219"/>
      <c r="AG8" t="s">
        <v>136</v>
      </c>
    </row>
    <row r="9" spans="1:60" ht="22.5" outlineLevel="1" x14ac:dyDescent="0.2">
      <c r="A9" s="226">
        <v>1</v>
      </c>
      <c r="B9" s="227" t="s">
        <v>178</v>
      </c>
      <c r="C9" s="239" t="s">
        <v>179</v>
      </c>
      <c r="D9" s="228" t="s">
        <v>180</v>
      </c>
      <c r="E9" s="229">
        <v>1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 t="s">
        <v>181</v>
      </c>
      <c r="S9" s="231" t="s">
        <v>140</v>
      </c>
      <c r="T9" s="232" t="s">
        <v>140</v>
      </c>
      <c r="U9" s="216">
        <v>2.9130000000000003</v>
      </c>
      <c r="V9" s="216">
        <f>ROUND(E9*U9,2)</f>
        <v>2.91</v>
      </c>
      <c r="W9" s="216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182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">
      <c r="A10" s="214"/>
      <c r="B10" s="215"/>
      <c r="C10" s="243"/>
      <c r="D10" s="236"/>
      <c r="E10" s="236"/>
      <c r="F10" s="236"/>
      <c r="G10" s="23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145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ht="22.5" outlineLevel="1" x14ac:dyDescent="0.2">
      <c r="A11" s="226">
        <v>2</v>
      </c>
      <c r="B11" s="227" t="s">
        <v>183</v>
      </c>
      <c r="C11" s="239" t="s">
        <v>184</v>
      </c>
      <c r="D11" s="228" t="s">
        <v>185</v>
      </c>
      <c r="E11" s="229">
        <v>1</v>
      </c>
      <c r="F11" s="230"/>
      <c r="G11" s="231">
        <f>ROUND(E11*F11,2)</f>
        <v>0</v>
      </c>
      <c r="H11" s="230"/>
      <c r="I11" s="231">
        <f>ROUND(E11*H11,2)</f>
        <v>0</v>
      </c>
      <c r="J11" s="230"/>
      <c r="K11" s="231">
        <f>ROUND(E11*J11,2)</f>
        <v>0</v>
      </c>
      <c r="L11" s="231">
        <v>21</v>
      </c>
      <c r="M11" s="231">
        <f>G11*(1+L11/100)</f>
        <v>0</v>
      </c>
      <c r="N11" s="231">
        <v>5.0000000000000002E-5</v>
      </c>
      <c r="O11" s="231">
        <f>ROUND(E11*N11,2)</f>
        <v>0</v>
      </c>
      <c r="P11" s="231">
        <v>0</v>
      </c>
      <c r="Q11" s="231">
        <f>ROUND(E11*P11,2)</f>
        <v>0</v>
      </c>
      <c r="R11" s="231" t="s">
        <v>186</v>
      </c>
      <c r="S11" s="231" t="s">
        <v>140</v>
      </c>
      <c r="T11" s="232" t="s">
        <v>140</v>
      </c>
      <c r="U11" s="216">
        <v>0.65900000000000003</v>
      </c>
      <c r="V11" s="216">
        <f>ROUND(E11*U11,2)</f>
        <v>0.66</v>
      </c>
      <c r="W11" s="216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182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ht="22.5" outlineLevel="1" x14ac:dyDescent="0.2">
      <c r="A12" s="214"/>
      <c r="B12" s="215"/>
      <c r="C12" s="249" t="s">
        <v>187</v>
      </c>
      <c r="D12" s="247"/>
      <c r="E12" s="247"/>
      <c r="F12" s="247"/>
      <c r="G12" s="247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188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33" t="str">
        <f>C12</f>
        <v>s jejich vykopáním nebo vytrháním, s přesekáním kořenů a s případným nutným přemístěním pařezů na hromady do vzdálenosti do 50 m nebo s naložením na dopravní prostředek,</v>
      </c>
      <c r="BB12" s="207"/>
      <c r="BC12" s="207"/>
      <c r="BD12" s="207"/>
      <c r="BE12" s="207"/>
      <c r="BF12" s="207"/>
      <c r="BG12" s="207"/>
      <c r="BH12" s="207"/>
    </row>
    <row r="13" spans="1:60" outlineLevel="1" x14ac:dyDescent="0.2">
      <c r="A13" s="214"/>
      <c r="B13" s="215"/>
      <c r="C13" s="242" t="s">
        <v>189</v>
      </c>
      <c r="D13" s="217"/>
      <c r="E13" s="218">
        <v>1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157</v>
      </c>
      <c r="AH13" s="207">
        <v>0</v>
      </c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14"/>
      <c r="B14" s="215"/>
      <c r="C14" s="241"/>
      <c r="D14" s="235"/>
      <c r="E14" s="235"/>
      <c r="F14" s="235"/>
      <c r="G14" s="235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145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ht="22.5" outlineLevel="1" x14ac:dyDescent="0.2">
      <c r="A15" s="226">
        <v>3</v>
      </c>
      <c r="B15" s="227" t="s">
        <v>190</v>
      </c>
      <c r="C15" s="239" t="s">
        <v>191</v>
      </c>
      <c r="D15" s="228" t="s">
        <v>185</v>
      </c>
      <c r="E15" s="229">
        <v>7</v>
      </c>
      <c r="F15" s="230"/>
      <c r="G15" s="231">
        <f>ROUND(E15*F15,2)</f>
        <v>0</v>
      </c>
      <c r="H15" s="230"/>
      <c r="I15" s="231">
        <f>ROUND(E15*H15,2)</f>
        <v>0</v>
      </c>
      <c r="J15" s="230"/>
      <c r="K15" s="231">
        <f>ROUND(E15*J15,2)</f>
        <v>0</v>
      </c>
      <c r="L15" s="231">
        <v>21</v>
      </c>
      <c r="M15" s="231">
        <f>G15*(1+L15/100)</f>
        <v>0</v>
      </c>
      <c r="N15" s="231">
        <v>1E-4</v>
      </c>
      <c r="O15" s="231">
        <f>ROUND(E15*N15,2)</f>
        <v>0</v>
      </c>
      <c r="P15" s="231">
        <v>0</v>
      </c>
      <c r="Q15" s="231">
        <f>ROUND(E15*P15,2)</f>
        <v>0</v>
      </c>
      <c r="R15" s="231" t="s">
        <v>186</v>
      </c>
      <c r="S15" s="231" t="s">
        <v>140</v>
      </c>
      <c r="T15" s="232" t="s">
        <v>140</v>
      </c>
      <c r="U15" s="216">
        <v>2.5620000000000003</v>
      </c>
      <c r="V15" s="216">
        <f>ROUND(E15*U15,2)</f>
        <v>17.93</v>
      </c>
      <c r="W15" s="216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182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ht="22.5" outlineLevel="1" x14ac:dyDescent="0.2">
      <c r="A16" s="214"/>
      <c r="B16" s="215"/>
      <c r="C16" s="249" t="s">
        <v>187</v>
      </c>
      <c r="D16" s="247"/>
      <c r="E16" s="247"/>
      <c r="F16" s="247"/>
      <c r="G16" s="247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188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33" t="str">
        <f>C16</f>
        <v>s jejich vykopáním nebo vytrháním, s přesekáním kořenů a s případným nutným přemístěním pařezů na hromady do vzdálenosti do 50 m nebo s naložením na dopravní prostředek,</v>
      </c>
      <c r="BB16" s="207"/>
      <c r="BC16" s="207"/>
      <c r="BD16" s="207"/>
      <c r="BE16" s="207"/>
      <c r="BF16" s="207"/>
      <c r="BG16" s="207"/>
      <c r="BH16" s="207"/>
    </row>
    <row r="17" spans="1:60" outlineLevel="1" x14ac:dyDescent="0.2">
      <c r="A17" s="214"/>
      <c r="B17" s="215"/>
      <c r="C17" s="242" t="s">
        <v>192</v>
      </c>
      <c r="D17" s="217"/>
      <c r="E17" s="218">
        <v>7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157</v>
      </c>
      <c r="AH17" s="207">
        <v>0</v>
      </c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">
      <c r="A18" s="214"/>
      <c r="B18" s="215"/>
      <c r="C18" s="241"/>
      <c r="D18" s="235"/>
      <c r="E18" s="235"/>
      <c r="F18" s="235"/>
      <c r="G18" s="235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145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ht="22.5" outlineLevel="1" x14ac:dyDescent="0.2">
      <c r="A19" s="226">
        <v>4</v>
      </c>
      <c r="B19" s="227" t="s">
        <v>193</v>
      </c>
      <c r="C19" s="239" t="s">
        <v>194</v>
      </c>
      <c r="D19" s="228" t="s">
        <v>185</v>
      </c>
      <c r="E19" s="229">
        <v>2</v>
      </c>
      <c r="F19" s="230"/>
      <c r="G19" s="231">
        <f>ROUND(E19*F19,2)</f>
        <v>0</v>
      </c>
      <c r="H19" s="230"/>
      <c r="I19" s="231">
        <f>ROUND(E19*H19,2)</f>
        <v>0</v>
      </c>
      <c r="J19" s="230"/>
      <c r="K19" s="231">
        <f>ROUND(E19*J19,2)</f>
        <v>0</v>
      </c>
      <c r="L19" s="231">
        <v>21</v>
      </c>
      <c r="M19" s="231">
        <f>G19*(1+L19/100)</f>
        <v>0</v>
      </c>
      <c r="N19" s="231">
        <v>1E-4</v>
      </c>
      <c r="O19" s="231">
        <f>ROUND(E19*N19,2)</f>
        <v>0</v>
      </c>
      <c r="P19" s="231">
        <v>0</v>
      </c>
      <c r="Q19" s="231">
        <f>ROUND(E19*P19,2)</f>
        <v>0</v>
      </c>
      <c r="R19" s="231" t="s">
        <v>186</v>
      </c>
      <c r="S19" s="231" t="s">
        <v>140</v>
      </c>
      <c r="T19" s="232" t="s">
        <v>140</v>
      </c>
      <c r="U19" s="216">
        <v>4.5530000000000008</v>
      </c>
      <c r="V19" s="216">
        <f>ROUND(E19*U19,2)</f>
        <v>9.11</v>
      </c>
      <c r="W19" s="216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182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ht="22.5" outlineLevel="1" x14ac:dyDescent="0.2">
      <c r="A20" s="214"/>
      <c r="B20" s="215"/>
      <c r="C20" s="249" t="s">
        <v>187</v>
      </c>
      <c r="D20" s="247"/>
      <c r="E20" s="247"/>
      <c r="F20" s="247"/>
      <c r="G20" s="247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188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33" t="str">
        <f>C20</f>
        <v>s jejich vykopáním nebo vytrháním, s přesekáním kořenů a s případným nutným přemístěním pařezů na hromady do vzdálenosti do 50 m nebo s naložením na dopravní prostředek,</v>
      </c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14"/>
      <c r="B21" s="215"/>
      <c r="C21" s="241"/>
      <c r="D21" s="235"/>
      <c r="E21" s="235"/>
      <c r="F21" s="235"/>
      <c r="G21" s="235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145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ht="22.5" outlineLevel="1" x14ac:dyDescent="0.2">
      <c r="A22" s="226">
        <v>5</v>
      </c>
      <c r="B22" s="227" t="s">
        <v>195</v>
      </c>
      <c r="C22" s="239" t="s">
        <v>196</v>
      </c>
      <c r="D22" s="228" t="s">
        <v>180</v>
      </c>
      <c r="E22" s="229">
        <v>61</v>
      </c>
      <c r="F22" s="230"/>
      <c r="G22" s="231">
        <f>ROUND(E22*F22,2)</f>
        <v>0</v>
      </c>
      <c r="H22" s="230"/>
      <c r="I22" s="231">
        <f>ROUND(E22*H22,2)</f>
        <v>0</v>
      </c>
      <c r="J22" s="230"/>
      <c r="K22" s="231">
        <f>ROUND(E22*J22,2)</f>
        <v>0</v>
      </c>
      <c r="L22" s="231">
        <v>21</v>
      </c>
      <c r="M22" s="231">
        <f>G22*(1+L22/100)</f>
        <v>0</v>
      </c>
      <c r="N22" s="231">
        <v>0</v>
      </c>
      <c r="O22" s="231">
        <f>ROUND(E22*N22,2)</f>
        <v>0</v>
      </c>
      <c r="P22" s="231">
        <v>0.13800000000000001</v>
      </c>
      <c r="Q22" s="231">
        <f>ROUND(E22*P22,2)</f>
        <v>8.42</v>
      </c>
      <c r="R22" s="231" t="s">
        <v>197</v>
      </c>
      <c r="S22" s="231" t="s">
        <v>140</v>
      </c>
      <c r="T22" s="232" t="s">
        <v>140</v>
      </c>
      <c r="U22" s="216">
        <v>0.16</v>
      </c>
      <c r="V22" s="216">
        <f>ROUND(E22*U22,2)</f>
        <v>9.76</v>
      </c>
      <c r="W22" s="216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182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">
      <c r="A23" s="214"/>
      <c r="B23" s="215"/>
      <c r="C23" s="249" t="s">
        <v>198</v>
      </c>
      <c r="D23" s="247"/>
      <c r="E23" s="247"/>
      <c r="F23" s="247"/>
      <c r="G23" s="247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188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">
      <c r="A24" s="214"/>
      <c r="B24" s="215"/>
      <c r="C24" s="242" t="s">
        <v>199</v>
      </c>
      <c r="D24" s="217"/>
      <c r="E24" s="218">
        <v>61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157</v>
      </c>
      <c r="AH24" s="207">
        <v>0</v>
      </c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">
      <c r="A25" s="214"/>
      <c r="B25" s="215"/>
      <c r="C25" s="241"/>
      <c r="D25" s="235"/>
      <c r="E25" s="235"/>
      <c r="F25" s="235"/>
      <c r="G25" s="235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145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">
      <c r="A26" s="226">
        <v>6</v>
      </c>
      <c r="B26" s="227" t="s">
        <v>200</v>
      </c>
      <c r="C26" s="239" t="s">
        <v>201</v>
      </c>
      <c r="D26" s="228" t="s">
        <v>180</v>
      </c>
      <c r="E26" s="229">
        <v>35.5</v>
      </c>
      <c r="F26" s="230"/>
      <c r="G26" s="231">
        <f>ROUND(E26*F26,2)</f>
        <v>0</v>
      </c>
      <c r="H26" s="230"/>
      <c r="I26" s="231">
        <f>ROUND(E26*H26,2)</f>
        <v>0</v>
      </c>
      <c r="J26" s="230"/>
      <c r="K26" s="231">
        <f>ROUND(E26*J26,2)</f>
        <v>0</v>
      </c>
      <c r="L26" s="231">
        <v>21</v>
      </c>
      <c r="M26" s="231">
        <f>G26*(1+L26/100)</f>
        <v>0</v>
      </c>
      <c r="N26" s="231">
        <v>0</v>
      </c>
      <c r="O26" s="231">
        <f>ROUND(E26*N26,2)</f>
        <v>0</v>
      </c>
      <c r="P26" s="231">
        <v>0.35500000000000004</v>
      </c>
      <c r="Q26" s="231">
        <f>ROUND(E26*P26,2)</f>
        <v>12.6</v>
      </c>
      <c r="R26" s="231"/>
      <c r="S26" s="231" t="s">
        <v>140</v>
      </c>
      <c r="T26" s="232" t="s">
        <v>140</v>
      </c>
      <c r="U26" s="216">
        <v>6.2000000000000006E-2</v>
      </c>
      <c r="V26" s="216">
        <f>ROUND(E26*U26,2)</f>
        <v>2.2000000000000002</v>
      </c>
      <c r="W26" s="216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182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">
      <c r="A27" s="214"/>
      <c r="B27" s="215"/>
      <c r="C27" s="242" t="s">
        <v>202</v>
      </c>
      <c r="D27" s="217"/>
      <c r="E27" s="218">
        <v>35.5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157</v>
      </c>
      <c r="AH27" s="207">
        <v>0</v>
      </c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">
      <c r="A28" s="214"/>
      <c r="B28" s="215"/>
      <c r="C28" s="241"/>
      <c r="D28" s="235"/>
      <c r="E28" s="235"/>
      <c r="F28" s="235"/>
      <c r="G28" s="235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145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">
      <c r="A29" s="226">
        <v>7</v>
      </c>
      <c r="B29" s="227" t="s">
        <v>203</v>
      </c>
      <c r="C29" s="239" t="s">
        <v>204</v>
      </c>
      <c r="D29" s="228" t="s">
        <v>205</v>
      </c>
      <c r="E29" s="229">
        <v>169.5</v>
      </c>
      <c r="F29" s="230"/>
      <c r="G29" s="231">
        <f>ROUND(E29*F29,2)</f>
        <v>0</v>
      </c>
      <c r="H29" s="230"/>
      <c r="I29" s="231">
        <f>ROUND(E29*H29,2)</f>
        <v>0</v>
      </c>
      <c r="J29" s="230"/>
      <c r="K29" s="231">
        <f>ROUND(E29*J29,2)</f>
        <v>0</v>
      </c>
      <c r="L29" s="231">
        <v>21</v>
      </c>
      <c r="M29" s="231">
        <f>G29*(1+L29/100)</f>
        <v>0</v>
      </c>
      <c r="N29" s="231">
        <v>0</v>
      </c>
      <c r="O29" s="231">
        <f>ROUND(E29*N29,2)</f>
        <v>0</v>
      </c>
      <c r="P29" s="231">
        <v>0</v>
      </c>
      <c r="Q29" s="231">
        <f>ROUND(E29*P29,2)</f>
        <v>0</v>
      </c>
      <c r="R29" s="231" t="s">
        <v>186</v>
      </c>
      <c r="S29" s="231" t="s">
        <v>140</v>
      </c>
      <c r="T29" s="232" t="s">
        <v>140</v>
      </c>
      <c r="U29" s="216">
        <v>0.26666000000000001</v>
      </c>
      <c r="V29" s="216">
        <f>ROUND(E29*U29,2)</f>
        <v>45.2</v>
      </c>
      <c r="W29" s="216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182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ht="33.75" outlineLevel="1" x14ac:dyDescent="0.2">
      <c r="A30" s="214"/>
      <c r="B30" s="215"/>
      <c r="C30" s="249" t="s">
        <v>206</v>
      </c>
      <c r="D30" s="247"/>
      <c r="E30" s="247"/>
      <c r="F30" s="247"/>
      <c r="G30" s="247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188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33" t="str">
        <f>C30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30" s="207"/>
      <c r="BC30" s="207"/>
      <c r="BD30" s="207"/>
      <c r="BE30" s="207"/>
      <c r="BF30" s="207"/>
      <c r="BG30" s="207"/>
      <c r="BH30" s="207"/>
    </row>
    <row r="31" spans="1:60" ht="45" outlineLevel="1" x14ac:dyDescent="0.2">
      <c r="A31" s="214"/>
      <c r="B31" s="215"/>
      <c r="C31" s="250" t="s">
        <v>207</v>
      </c>
      <c r="D31" s="248"/>
      <c r="E31" s="248"/>
      <c r="F31" s="248"/>
      <c r="G31" s="248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144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33" t="str">
        <f>C31</f>
        <v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v>
      </c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14"/>
      <c r="B32" s="215"/>
      <c r="C32" s="242" t="s">
        <v>208</v>
      </c>
      <c r="D32" s="217"/>
      <c r="E32" s="218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157</v>
      </c>
      <c r="AH32" s="207">
        <v>0</v>
      </c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">
      <c r="A33" s="214"/>
      <c r="B33" s="215"/>
      <c r="C33" s="242" t="s">
        <v>209</v>
      </c>
      <c r="D33" s="217"/>
      <c r="E33" s="218">
        <v>4.6000000000000005</v>
      </c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07"/>
      <c r="Y33" s="207"/>
      <c r="Z33" s="207"/>
      <c r="AA33" s="207"/>
      <c r="AB33" s="207"/>
      <c r="AC33" s="207"/>
      <c r="AD33" s="207"/>
      <c r="AE33" s="207"/>
      <c r="AF33" s="207"/>
      <c r="AG33" s="207" t="s">
        <v>157</v>
      </c>
      <c r="AH33" s="207">
        <v>0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">
      <c r="A34" s="214"/>
      <c r="B34" s="215"/>
      <c r="C34" s="242" t="s">
        <v>210</v>
      </c>
      <c r="D34" s="217"/>
      <c r="E34" s="218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157</v>
      </c>
      <c r="AH34" s="207">
        <v>0</v>
      </c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">
      <c r="A35" s="214"/>
      <c r="B35" s="215"/>
      <c r="C35" s="242" t="s">
        <v>211</v>
      </c>
      <c r="D35" s="217"/>
      <c r="E35" s="218">
        <v>1.8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157</v>
      </c>
      <c r="AH35" s="207">
        <v>0</v>
      </c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">
      <c r="A36" s="214"/>
      <c r="B36" s="215"/>
      <c r="C36" s="242" t="s">
        <v>212</v>
      </c>
      <c r="D36" s="217"/>
      <c r="E36" s="218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157</v>
      </c>
      <c r="AH36" s="207">
        <v>0</v>
      </c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">
      <c r="A37" s="214"/>
      <c r="B37" s="215"/>
      <c r="C37" s="242" t="s">
        <v>213</v>
      </c>
      <c r="D37" s="217"/>
      <c r="E37" s="218">
        <v>5.1000000000000005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157</v>
      </c>
      <c r="AH37" s="207">
        <v>0</v>
      </c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">
      <c r="A38" s="214"/>
      <c r="B38" s="215"/>
      <c r="C38" s="242" t="s">
        <v>214</v>
      </c>
      <c r="D38" s="217"/>
      <c r="E38" s="218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07"/>
      <c r="Y38" s="207"/>
      <c r="Z38" s="207"/>
      <c r="AA38" s="207"/>
      <c r="AB38" s="207"/>
      <c r="AC38" s="207"/>
      <c r="AD38" s="207"/>
      <c r="AE38" s="207"/>
      <c r="AF38" s="207"/>
      <c r="AG38" s="207" t="s">
        <v>157</v>
      </c>
      <c r="AH38" s="207">
        <v>0</v>
      </c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">
      <c r="A39" s="214"/>
      <c r="B39" s="215"/>
      <c r="C39" s="242" t="s">
        <v>215</v>
      </c>
      <c r="D39" s="217"/>
      <c r="E39" s="218">
        <v>10</v>
      </c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157</v>
      </c>
      <c r="AH39" s="207">
        <v>0</v>
      </c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outlineLevel="1" x14ac:dyDescent="0.2">
      <c r="A40" s="214"/>
      <c r="B40" s="215"/>
      <c r="C40" s="242" t="s">
        <v>216</v>
      </c>
      <c r="D40" s="217"/>
      <c r="E40" s="218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07"/>
      <c r="Y40" s="207"/>
      <c r="Z40" s="207"/>
      <c r="AA40" s="207"/>
      <c r="AB40" s="207"/>
      <c r="AC40" s="207"/>
      <c r="AD40" s="207"/>
      <c r="AE40" s="207"/>
      <c r="AF40" s="207"/>
      <c r="AG40" s="207" t="s">
        <v>157</v>
      </c>
      <c r="AH40" s="207">
        <v>0</v>
      </c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">
      <c r="A41" s="214"/>
      <c r="B41" s="215"/>
      <c r="C41" s="242" t="s">
        <v>217</v>
      </c>
      <c r="D41" s="217"/>
      <c r="E41" s="218">
        <v>6</v>
      </c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07"/>
      <c r="Y41" s="207"/>
      <c r="Z41" s="207"/>
      <c r="AA41" s="207"/>
      <c r="AB41" s="207"/>
      <c r="AC41" s="207"/>
      <c r="AD41" s="207"/>
      <c r="AE41" s="207"/>
      <c r="AF41" s="207"/>
      <c r="AG41" s="207" t="s">
        <v>157</v>
      </c>
      <c r="AH41" s="207">
        <v>0</v>
      </c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">
      <c r="A42" s="214"/>
      <c r="B42" s="215"/>
      <c r="C42" s="242" t="s">
        <v>218</v>
      </c>
      <c r="D42" s="217"/>
      <c r="E42" s="218">
        <v>137.5</v>
      </c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07"/>
      <c r="Y42" s="207"/>
      <c r="Z42" s="207"/>
      <c r="AA42" s="207"/>
      <c r="AB42" s="207"/>
      <c r="AC42" s="207"/>
      <c r="AD42" s="207"/>
      <c r="AE42" s="207"/>
      <c r="AF42" s="207"/>
      <c r="AG42" s="207" t="s">
        <v>157</v>
      </c>
      <c r="AH42" s="207">
        <v>0</v>
      </c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">
      <c r="A43" s="214"/>
      <c r="B43" s="215"/>
      <c r="C43" s="242" t="s">
        <v>219</v>
      </c>
      <c r="D43" s="217"/>
      <c r="E43" s="218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157</v>
      </c>
      <c r="AH43" s="207">
        <v>0</v>
      </c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">
      <c r="A44" s="214"/>
      <c r="B44" s="215"/>
      <c r="C44" s="242" t="s">
        <v>220</v>
      </c>
      <c r="D44" s="217"/>
      <c r="E44" s="218">
        <v>4.5</v>
      </c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07"/>
      <c r="Y44" s="207"/>
      <c r="Z44" s="207"/>
      <c r="AA44" s="207"/>
      <c r="AB44" s="207"/>
      <c r="AC44" s="207"/>
      <c r="AD44" s="207"/>
      <c r="AE44" s="207"/>
      <c r="AF44" s="207"/>
      <c r="AG44" s="207" t="s">
        <v>157</v>
      </c>
      <c r="AH44" s="207">
        <v>0</v>
      </c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outlineLevel="1" x14ac:dyDescent="0.2">
      <c r="A45" s="214"/>
      <c r="B45" s="215"/>
      <c r="C45" s="241"/>
      <c r="D45" s="235"/>
      <c r="E45" s="235"/>
      <c r="F45" s="235"/>
      <c r="G45" s="235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07"/>
      <c r="Y45" s="207"/>
      <c r="Z45" s="207"/>
      <c r="AA45" s="207"/>
      <c r="AB45" s="207"/>
      <c r="AC45" s="207"/>
      <c r="AD45" s="207"/>
      <c r="AE45" s="207"/>
      <c r="AF45" s="207"/>
      <c r="AG45" s="207" t="s">
        <v>145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">
      <c r="A46" s="226">
        <v>8</v>
      </c>
      <c r="B46" s="227" t="s">
        <v>221</v>
      </c>
      <c r="C46" s="239" t="s">
        <v>222</v>
      </c>
      <c r="D46" s="228" t="s">
        <v>205</v>
      </c>
      <c r="E46" s="229">
        <v>32</v>
      </c>
      <c r="F46" s="230"/>
      <c r="G46" s="231">
        <f>ROUND(E46*F46,2)</f>
        <v>0</v>
      </c>
      <c r="H46" s="230"/>
      <c r="I46" s="231">
        <f>ROUND(E46*H46,2)</f>
        <v>0</v>
      </c>
      <c r="J46" s="230"/>
      <c r="K46" s="231">
        <f>ROUND(E46*J46,2)</f>
        <v>0</v>
      </c>
      <c r="L46" s="231">
        <v>21</v>
      </c>
      <c r="M46" s="231">
        <f>G46*(1+L46/100)</f>
        <v>0</v>
      </c>
      <c r="N46" s="231">
        <v>0</v>
      </c>
      <c r="O46" s="231">
        <f>ROUND(E46*N46,2)</f>
        <v>0</v>
      </c>
      <c r="P46" s="231">
        <v>0</v>
      </c>
      <c r="Q46" s="231">
        <f>ROUND(E46*P46,2)</f>
        <v>0</v>
      </c>
      <c r="R46" s="231" t="s">
        <v>186</v>
      </c>
      <c r="S46" s="231" t="s">
        <v>140</v>
      </c>
      <c r="T46" s="232" t="s">
        <v>140</v>
      </c>
      <c r="U46" s="216">
        <v>0.10700000000000001</v>
      </c>
      <c r="V46" s="216">
        <f>ROUND(E46*U46,2)</f>
        <v>3.42</v>
      </c>
      <c r="W46" s="216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182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ht="22.5" outlineLevel="1" x14ac:dyDescent="0.2">
      <c r="A47" s="214"/>
      <c r="B47" s="215"/>
      <c r="C47" s="249" t="s">
        <v>223</v>
      </c>
      <c r="D47" s="247"/>
      <c r="E47" s="247"/>
      <c r="F47" s="247"/>
      <c r="G47" s="247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07"/>
      <c r="Y47" s="207"/>
      <c r="Z47" s="207"/>
      <c r="AA47" s="207"/>
      <c r="AB47" s="207"/>
      <c r="AC47" s="207"/>
      <c r="AD47" s="207"/>
      <c r="AE47" s="207"/>
      <c r="AF47" s="207"/>
      <c r="AG47" s="207" t="s">
        <v>188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33" t="str">
        <f>C47</f>
        <v>s urovnáním dna do předepsaného profilu a spádu, s případně nutným přemístěním výkopku ve výkopišti a dále buď s přemístěním výkopku na přilehlém terénu na vzdálenost do 3 m od kraje jámy nebo s naložením na dopravní prostředek,</v>
      </c>
      <c r="BB47" s="207"/>
      <c r="BC47" s="207"/>
      <c r="BD47" s="207"/>
      <c r="BE47" s="207"/>
      <c r="BF47" s="207"/>
      <c r="BG47" s="207"/>
      <c r="BH47" s="207"/>
    </row>
    <row r="48" spans="1:60" outlineLevel="1" x14ac:dyDescent="0.2">
      <c r="A48" s="214"/>
      <c r="B48" s="215"/>
      <c r="C48" s="242" t="s">
        <v>224</v>
      </c>
      <c r="D48" s="217"/>
      <c r="E48" s="218">
        <v>4.6000000000000005</v>
      </c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07"/>
      <c r="Y48" s="207"/>
      <c r="Z48" s="207"/>
      <c r="AA48" s="207"/>
      <c r="AB48" s="207"/>
      <c r="AC48" s="207"/>
      <c r="AD48" s="207"/>
      <c r="AE48" s="207"/>
      <c r="AF48" s="207"/>
      <c r="AG48" s="207" t="s">
        <v>157</v>
      </c>
      <c r="AH48" s="207">
        <v>0</v>
      </c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outlineLevel="1" x14ac:dyDescent="0.2">
      <c r="A49" s="214"/>
      <c r="B49" s="215"/>
      <c r="C49" s="242" t="s">
        <v>225</v>
      </c>
      <c r="D49" s="217"/>
      <c r="E49" s="218">
        <v>1.8</v>
      </c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07"/>
      <c r="Y49" s="207"/>
      <c r="Z49" s="207"/>
      <c r="AA49" s="207"/>
      <c r="AB49" s="207"/>
      <c r="AC49" s="207"/>
      <c r="AD49" s="207"/>
      <c r="AE49" s="207"/>
      <c r="AF49" s="207"/>
      <c r="AG49" s="207" t="s">
        <v>157</v>
      </c>
      <c r="AH49" s="207">
        <v>0</v>
      </c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">
      <c r="A50" s="214"/>
      <c r="B50" s="215"/>
      <c r="C50" s="242" t="s">
        <v>226</v>
      </c>
      <c r="D50" s="217"/>
      <c r="E50" s="218">
        <v>5.1000000000000005</v>
      </c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07"/>
      <c r="Y50" s="207"/>
      <c r="Z50" s="207"/>
      <c r="AA50" s="207"/>
      <c r="AB50" s="207"/>
      <c r="AC50" s="207"/>
      <c r="AD50" s="207"/>
      <c r="AE50" s="207"/>
      <c r="AF50" s="207"/>
      <c r="AG50" s="207" t="s">
        <v>157</v>
      </c>
      <c r="AH50" s="207">
        <v>0</v>
      </c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">
      <c r="A51" s="214"/>
      <c r="B51" s="215"/>
      <c r="C51" s="242" t="s">
        <v>227</v>
      </c>
      <c r="D51" s="217"/>
      <c r="E51" s="218">
        <v>10</v>
      </c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07"/>
      <c r="Y51" s="207"/>
      <c r="Z51" s="207"/>
      <c r="AA51" s="207"/>
      <c r="AB51" s="207"/>
      <c r="AC51" s="207"/>
      <c r="AD51" s="207"/>
      <c r="AE51" s="207"/>
      <c r="AF51" s="207"/>
      <c r="AG51" s="207" t="s">
        <v>157</v>
      </c>
      <c r="AH51" s="207">
        <v>0</v>
      </c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">
      <c r="A52" s="214"/>
      <c r="B52" s="215"/>
      <c r="C52" s="242" t="s">
        <v>228</v>
      </c>
      <c r="D52" s="217"/>
      <c r="E52" s="218">
        <v>6</v>
      </c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07"/>
      <c r="Y52" s="207"/>
      <c r="Z52" s="207"/>
      <c r="AA52" s="207"/>
      <c r="AB52" s="207"/>
      <c r="AC52" s="207"/>
      <c r="AD52" s="207"/>
      <c r="AE52" s="207"/>
      <c r="AF52" s="207"/>
      <c r="AG52" s="207" t="s">
        <v>157</v>
      </c>
      <c r="AH52" s="207">
        <v>0</v>
      </c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outlineLevel="1" x14ac:dyDescent="0.2">
      <c r="A53" s="214"/>
      <c r="B53" s="215"/>
      <c r="C53" s="242" t="s">
        <v>229</v>
      </c>
      <c r="D53" s="217"/>
      <c r="E53" s="218">
        <v>4.5</v>
      </c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07"/>
      <c r="Y53" s="207"/>
      <c r="Z53" s="207"/>
      <c r="AA53" s="207"/>
      <c r="AB53" s="207"/>
      <c r="AC53" s="207"/>
      <c r="AD53" s="207"/>
      <c r="AE53" s="207"/>
      <c r="AF53" s="207"/>
      <c r="AG53" s="207" t="s">
        <v>157</v>
      </c>
      <c r="AH53" s="207">
        <v>0</v>
      </c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">
      <c r="A54" s="214"/>
      <c r="B54" s="215"/>
      <c r="C54" s="241"/>
      <c r="D54" s="235"/>
      <c r="E54" s="235"/>
      <c r="F54" s="235"/>
      <c r="G54" s="235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07"/>
      <c r="Y54" s="207"/>
      <c r="Z54" s="207"/>
      <c r="AA54" s="207"/>
      <c r="AB54" s="207"/>
      <c r="AC54" s="207"/>
      <c r="AD54" s="207"/>
      <c r="AE54" s="207"/>
      <c r="AF54" s="207"/>
      <c r="AG54" s="207" t="s">
        <v>145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">
      <c r="A55" s="226">
        <v>9</v>
      </c>
      <c r="B55" s="227" t="s">
        <v>230</v>
      </c>
      <c r="C55" s="239" t="s">
        <v>231</v>
      </c>
      <c r="D55" s="228" t="s">
        <v>205</v>
      </c>
      <c r="E55" s="229">
        <v>2</v>
      </c>
      <c r="F55" s="230"/>
      <c r="G55" s="231">
        <f>ROUND(E55*F55,2)</f>
        <v>0</v>
      </c>
      <c r="H55" s="230"/>
      <c r="I55" s="231">
        <f>ROUND(E55*H55,2)</f>
        <v>0</v>
      </c>
      <c r="J55" s="230"/>
      <c r="K55" s="231">
        <f>ROUND(E55*J55,2)</f>
        <v>0</v>
      </c>
      <c r="L55" s="231">
        <v>21</v>
      </c>
      <c r="M55" s="231">
        <f>G55*(1+L55/100)</f>
        <v>0</v>
      </c>
      <c r="N55" s="231">
        <v>0</v>
      </c>
      <c r="O55" s="231">
        <f>ROUND(E55*N55,2)</f>
        <v>0</v>
      </c>
      <c r="P55" s="231">
        <v>0</v>
      </c>
      <c r="Q55" s="231">
        <f>ROUND(E55*P55,2)</f>
        <v>0</v>
      </c>
      <c r="R55" s="231" t="s">
        <v>186</v>
      </c>
      <c r="S55" s="231" t="s">
        <v>140</v>
      </c>
      <c r="T55" s="232" t="s">
        <v>140</v>
      </c>
      <c r="U55" s="216">
        <v>3.5330000000000004</v>
      </c>
      <c r="V55" s="216">
        <f>ROUND(E55*U55,2)</f>
        <v>7.07</v>
      </c>
      <c r="W55" s="216"/>
      <c r="X55" s="207"/>
      <c r="Y55" s="207"/>
      <c r="Z55" s="207"/>
      <c r="AA55" s="207"/>
      <c r="AB55" s="207"/>
      <c r="AC55" s="207"/>
      <c r="AD55" s="207"/>
      <c r="AE55" s="207"/>
      <c r="AF55" s="207"/>
      <c r="AG55" s="207" t="s">
        <v>182</v>
      </c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outlineLevel="1" x14ac:dyDescent="0.2">
      <c r="A56" s="214"/>
      <c r="B56" s="215"/>
      <c r="C56" s="249" t="s">
        <v>232</v>
      </c>
      <c r="D56" s="247"/>
      <c r="E56" s="247"/>
      <c r="F56" s="247"/>
      <c r="G56" s="247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07"/>
      <c r="Y56" s="207"/>
      <c r="Z56" s="207"/>
      <c r="AA56" s="207"/>
      <c r="AB56" s="207"/>
      <c r="AC56" s="207"/>
      <c r="AD56" s="207"/>
      <c r="AE56" s="207"/>
      <c r="AF56" s="207"/>
      <c r="AG56" s="207" t="s">
        <v>188</v>
      </c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outlineLevel="1" x14ac:dyDescent="0.2">
      <c r="A57" s="214"/>
      <c r="B57" s="215"/>
      <c r="C57" s="242" t="s">
        <v>233</v>
      </c>
      <c r="D57" s="217"/>
      <c r="E57" s="218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07"/>
      <c r="Y57" s="207"/>
      <c r="Z57" s="207"/>
      <c r="AA57" s="207"/>
      <c r="AB57" s="207"/>
      <c r="AC57" s="207"/>
      <c r="AD57" s="207"/>
      <c r="AE57" s="207"/>
      <c r="AF57" s="207"/>
      <c r="AG57" s="207" t="s">
        <v>157</v>
      </c>
      <c r="AH57" s="207">
        <v>0</v>
      </c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outlineLevel="1" x14ac:dyDescent="0.2">
      <c r="A58" s="214"/>
      <c r="B58" s="215"/>
      <c r="C58" s="242" t="s">
        <v>234</v>
      </c>
      <c r="D58" s="217"/>
      <c r="E58" s="218">
        <v>1</v>
      </c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07"/>
      <c r="Y58" s="207"/>
      <c r="Z58" s="207"/>
      <c r="AA58" s="207"/>
      <c r="AB58" s="207"/>
      <c r="AC58" s="207"/>
      <c r="AD58" s="207"/>
      <c r="AE58" s="207"/>
      <c r="AF58" s="207"/>
      <c r="AG58" s="207" t="s">
        <v>157</v>
      </c>
      <c r="AH58" s="207">
        <v>0</v>
      </c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outlineLevel="1" x14ac:dyDescent="0.2">
      <c r="A59" s="214"/>
      <c r="B59" s="215"/>
      <c r="C59" s="242" t="s">
        <v>216</v>
      </c>
      <c r="D59" s="217"/>
      <c r="E59" s="218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07"/>
      <c r="Y59" s="207"/>
      <c r="Z59" s="207"/>
      <c r="AA59" s="207"/>
      <c r="AB59" s="207"/>
      <c r="AC59" s="207"/>
      <c r="AD59" s="207"/>
      <c r="AE59" s="207"/>
      <c r="AF59" s="207"/>
      <c r="AG59" s="207" t="s">
        <v>157</v>
      </c>
      <c r="AH59" s="207">
        <v>0</v>
      </c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">
      <c r="A60" s="214"/>
      <c r="B60" s="215"/>
      <c r="C60" s="242" t="s">
        <v>234</v>
      </c>
      <c r="D60" s="217"/>
      <c r="E60" s="218">
        <v>1</v>
      </c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07"/>
      <c r="Y60" s="207"/>
      <c r="Z60" s="207"/>
      <c r="AA60" s="207"/>
      <c r="AB60" s="207"/>
      <c r="AC60" s="207"/>
      <c r="AD60" s="207"/>
      <c r="AE60" s="207"/>
      <c r="AF60" s="207"/>
      <c r="AG60" s="207" t="s">
        <v>157</v>
      </c>
      <c r="AH60" s="207">
        <v>0</v>
      </c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">
      <c r="A61" s="214"/>
      <c r="B61" s="215"/>
      <c r="C61" s="241"/>
      <c r="D61" s="235"/>
      <c r="E61" s="235"/>
      <c r="F61" s="235"/>
      <c r="G61" s="235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07"/>
      <c r="Y61" s="207"/>
      <c r="Z61" s="207"/>
      <c r="AA61" s="207"/>
      <c r="AB61" s="207"/>
      <c r="AC61" s="207"/>
      <c r="AD61" s="207"/>
      <c r="AE61" s="207"/>
      <c r="AF61" s="207"/>
      <c r="AG61" s="207" t="s">
        <v>145</v>
      </c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ht="22.5" outlineLevel="1" x14ac:dyDescent="0.2">
      <c r="A62" s="226">
        <v>10</v>
      </c>
      <c r="B62" s="227" t="s">
        <v>235</v>
      </c>
      <c r="C62" s="239" t="s">
        <v>236</v>
      </c>
      <c r="D62" s="228" t="s">
        <v>205</v>
      </c>
      <c r="E62" s="229">
        <v>621.1</v>
      </c>
      <c r="F62" s="230"/>
      <c r="G62" s="231">
        <f>ROUND(E62*F62,2)</f>
        <v>0</v>
      </c>
      <c r="H62" s="230"/>
      <c r="I62" s="231">
        <f>ROUND(E62*H62,2)</f>
        <v>0</v>
      </c>
      <c r="J62" s="230"/>
      <c r="K62" s="231">
        <f>ROUND(E62*J62,2)</f>
        <v>0</v>
      </c>
      <c r="L62" s="231">
        <v>21</v>
      </c>
      <c r="M62" s="231">
        <f>G62*(1+L62/100)</f>
        <v>0</v>
      </c>
      <c r="N62" s="231">
        <v>0</v>
      </c>
      <c r="O62" s="231">
        <f>ROUND(E62*N62,2)</f>
        <v>0</v>
      </c>
      <c r="P62" s="231">
        <v>0</v>
      </c>
      <c r="Q62" s="231">
        <f>ROUND(E62*P62,2)</f>
        <v>0</v>
      </c>
      <c r="R62" s="231" t="s">
        <v>186</v>
      </c>
      <c r="S62" s="231" t="s">
        <v>140</v>
      </c>
      <c r="T62" s="232" t="s">
        <v>140</v>
      </c>
      <c r="U62" s="216">
        <v>0.20200000000000001</v>
      </c>
      <c r="V62" s="216">
        <f>ROUND(E62*U62,2)</f>
        <v>125.46</v>
      </c>
      <c r="W62" s="216"/>
      <c r="X62" s="207"/>
      <c r="Y62" s="207"/>
      <c r="Z62" s="207"/>
      <c r="AA62" s="207"/>
      <c r="AB62" s="207"/>
      <c r="AC62" s="207"/>
      <c r="AD62" s="207"/>
      <c r="AE62" s="207"/>
      <c r="AF62" s="207"/>
      <c r="AG62" s="207" t="s">
        <v>182</v>
      </c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">
      <c r="A63" s="214"/>
      <c r="B63" s="215"/>
      <c r="C63" s="249" t="s">
        <v>237</v>
      </c>
      <c r="D63" s="247"/>
      <c r="E63" s="247"/>
      <c r="F63" s="247"/>
      <c r="G63" s="247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07"/>
      <c r="Y63" s="207"/>
      <c r="Z63" s="207"/>
      <c r="AA63" s="207"/>
      <c r="AB63" s="207"/>
      <c r="AC63" s="207"/>
      <c r="AD63" s="207"/>
      <c r="AE63" s="207"/>
      <c r="AF63" s="207"/>
      <c r="AG63" s="207" t="s">
        <v>188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outlineLevel="1" x14ac:dyDescent="0.2">
      <c r="A64" s="214"/>
      <c r="B64" s="215"/>
      <c r="C64" s="250" t="s">
        <v>238</v>
      </c>
      <c r="D64" s="248"/>
      <c r="E64" s="248"/>
      <c r="F64" s="248"/>
      <c r="G64" s="248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07"/>
      <c r="Y64" s="207"/>
      <c r="Z64" s="207"/>
      <c r="AA64" s="207"/>
      <c r="AB64" s="207"/>
      <c r="AC64" s="207"/>
      <c r="AD64" s="207"/>
      <c r="AE64" s="207"/>
      <c r="AF64" s="207"/>
      <c r="AG64" s="207" t="s">
        <v>144</v>
      </c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outlineLevel="1" x14ac:dyDescent="0.2">
      <c r="A65" s="214"/>
      <c r="B65" s="215"/>
      <c r="C65" s="242" t="s">
        <v>208</v>
      </c>
      <c r="D65" s="217"/>
      <c r="E65" s="218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07"/>
      <c r="Y65" s="207"/>
      <c r="Z65" s="207"/>
      <c r="AA65" s="207"/>
      <c r="AB65" s="207"/>
      <c r="AC65" s="207"/>
      <c r="AD65" s="207"/>
      <c r="AE65" s="207"/>
      <c r="AF65" s="207"/>
      <c r="AG65" s="207" t="s">
        <v>157</v>
      </c>
      <c r="AH65" s="207">
        <v>0</v>
      </c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</row>
    <row r="66" spans="1:60" outlineLevel="1" x14ac:dyDescent="0.2">
      <c r="A66" s="214"/>
      <c r="B66" s="215"/>
      <c r="C66" s="242" t="s">
        <v>239</v>
      </c>
      <c r="D66" s="217"/>
      <c r="E66" s="218">
        <v>72.7</v>
      </c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07"/>
      <c r="Y66" s="207"/>
      <c r="Z66" s="207"/>
      <c r="AA66" s="207"/>
      <c r="AB66" s="207"/>
      <c r="AC66" s="207"/>
      <c r="AD66" s="207"/>
      <c r="AE66" s="207"/>
      <c r="AF66" s="207"/>
      <c r="AG66" s="207" t="s">
        <v>157</v>
      </c>
      <c r="AH66" s="207">
        <v>0</v>
      </c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outlineLevel="1" x14ac:dyDescent="0.2">
      <c r="A67" s="214"/>
      <c r="B67" s="215"/>
      <c r="C67" s="242" t="s">
        <v>240</v>
      </c>
      <c r="D67" s="217"/>
      <c r="E67" s="218">
        <v>4.6000000000000005</v>
      </c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07"/>
      <c r="Y67" s="207"/>
      <c r="Z67" s="207"/>
      <c r="AA67" s="207"/>
      <c r="AB67" s="207"/>
      <c r="AC67" s="207"/>
      <c r="AD67" s="207"/>
      <c r="AE67" s="207"/>
      <c r="AF67" s="207"/>
      <c r="AG67" s="207" t="s">
        <v>157</v>
      </c>
      <c r="AH67" s="207">
        <v>0</v>
      </c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outlineLevel="1" x14ac:dyDescent="0.2">
      <c r="A68" s="214"/>
      <c r="B68" s="215"/>
      <c r="C68" s="242" t="s">
        <v>210</v>
      </c>
      <c r="D68" s="217"/>
      <c r="E68" s="218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07"/>
      <c r="Y68" s="207"/>
      <c r="Z68" s="207"/>
      <c r="AA68" s="207"/>
      <c r="AB68" s="207"/>
      <c r="AC68" s="207"/>
      <c r="AD68" s="207"/>
      <c r="AE68" s="207"/>
      <c r="AF68" s="207"/>
      <c r="AG68" s="207" t="s">
        <v>157</v>
      </c>
      <c r="AH68" s="207">
        <v>0</v>
      </c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</row>
    <row r="69" spans="1:60" outlineLevel="1" x14ac:dyDescent="0.2">
      <c r="A69" s="214"/>
      <c r="B69" s="215"/>
      <c r="C69" s="242" t="s">
        <v>241</v>
      </c>
      <c r="D69" s="217"/>
      <c r="E69" s="218">
        <v>14.700000000000001</v>
      </c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07"/>
      <c r="Y69" s="207"/>
      <c r="Z69" s="207"/>
      <c r="AA69" s="207"/>
      <c r="AB69" s="207"/>
      <c r="AC69" s="207"/>
      <c r="AD69" s="207"/>
      <c r="AE69" s="207"/>
      <c r="AF69" s="207"/>
      <c r="AG69" s="207" t="s">
        <v>157</v>
      </c>
      <c r="AH69" s="207">
        <v>0</v>
      </c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outlineLevel="1" x14ac:dyDescent="0.2">
      <c r="A70" s="214"/>
      <c r="B70" s="215"/>
      <c r="C70" s="242" t="s">
        <v>242</v>
      </c>
      <c r="D70" s="217"/>
      <c r="E70" s="218">
        <v>1.8</v>
      </c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07"/>
      <c r="Y70" s="207"/>
      <c r="Z70" s="207"/>
      <c r="AA70" s="207"/>
      <c r="AB70" s="207"/>
      <c r="AC70" s="207"/>
      <c r="AD70" s="207"/>
      <c r="AE70" s="207"/>
      <c r="AF70" s="207"/>
      <c r="AG70" s="207" t="s">
        <v>157</v>
      </c>
      <c r="AH70" s="207">
        <v>0</v>
      </c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outlineLevel="1" x14ac:dyDescent="0.2">
      <c r="A71" s="214"/>
      <c r="B71" s="215"/>
      <c r="C71" s="242" t="s">
        <v>212</v>
      </c>
      <c r="D71" s="217"/>
      <c r="E71" s="218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07"/>
      <c r="Y71" s="207"/>
      <c r="Z71" s="207"/>
      <c r="AA71" s="207"/>
      <c r="AB71" s="207"/>
      <c r="AC71" s="207"/>
      <c r="AD71" s="207"/>
      <c r="AE71" s="207"/>
      <c r="AF71" s="207"/>
      <c r="AG71" s="207" t="s">
        <v>157</v>
      </c>
      <c r="AH71" s="207">
        <v>0</v>
      </c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outlineLevel="1" x14ac:dyDescent="0.2">
      <c r="A72" s="214"/>
      <c r="B72" s="215"/>
      <c r="C72" s="242" t="s">
        <v>243</v>
      </c>
      <c r="D72" s="217"/>
      <c r="E72" s="218">
        <v>72.5</v>
      </c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07"/>
      <c r="Y72" s="207"/>
      <c r="Z72" s="207"/>
      <c r="AA72" s="207"/>
      <c r="AB72" s="207"/>
      <c r="AC72" s="207"/>
      <c r="AD72" s="207"/>
      <c r="AE72" s="207"/>
      <c r="AF72" s="207"/>
      <c r="AG72" s="207" t="s">
        <v>157</v>
      </c>
      <c r="AH72" s="207">
        <v>0</v>
      </c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outlineLevel="1" x14ac:dyDescent="0.2">
      <c r="A73" s="214"/>
      <c r="B73" s="215"/>
      <c r="C73" s="242" t="s">
        <v>244</v>
      </c>
      <c r="D73" s="217"/>
      <c r="E73" s="218">
        <v>5.1000000000000005</v>
      </c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07"/>
      <c r="Y73" s="207"/>
      <c r="Z73" s="207"/>
      <c r="AA73" s="207"/>
      <c r="AB73" s="207"/>
      <c r="AC73" s="207"/>
      <c r="AD73" s="207"/>
      <c r="AE73" s="207"/>
      <c r="AF73" s="207"/>
      <c r="AG73" s="207" t="s">
        <v>157</v>
      </c>
      <c r="AH73" s="207">
        <v>0</v>
      </c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</row>
    <row r="74" spans="1:60" outlineLevel="1" x14ac:dyDescent="0.2">
      <c r="A74" s="214"/>
      <c r="B74" s="215"/>
      <c r="C74" s="242" t="s">
        <v>214</v>
      </c>
      <c r="D74" s="217"/>
      <c r="E74" s="218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07"/>
      <c r="Y74" s="207"/>
      <c r="Z74" s="207"/>
      <c r="AA74" s="207"/>
      <c r="AB74" s="207"/>
      <c r="AC74" s="207"/>
      <c r="AD74" s="207"/>
      <c r="AE74" s="207"/>
      <c r="AF74" s="207"/>
      <c r="AG74" s="207" t="s">
        <v>157</v>
      </c>
      <c r="AH74" s="207">
        <v>0</v>
      </c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</row>
    <row r="75" spans="1:60" outlineLevel="1" x14ac:dyDescent="0.2">
      <c r="A75" s="214"/>
      <c r="B75" s="215"/>
      <c r="C75" s="242" t="s">
        <v>245</v>
      </c>
      <c r="D75" s="217"/>
      <c r="E75" s="218">
        <v>193.3</v>
      </c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07"/>
      <c r="Y75" s="207"/>
      <c r="Z75" s="207"/>
      <c r="AA75" s="207"/>
      <c r="AB75" s="207"/>
      <c r="AC75" s="207"/>
      <c r="AD75" s="207"/>
      <c r="AE75" s="207"/>
      <c r="AF75" s="207"/>
      <c r="AG75" s="207" t="s">
        <v>157</v>
      </c>
      <c r="AH75" s="207">
        <v>0</v>
      </c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</row>
    <row r="76" spans="1:60" outlineLevel="1" x14ac:dyDescent="0.2">
      <c r="A76" s="214"/>
      <c r="B76" s="215"/>
      <c r="C76" s="242" t="s">
        <v>246</v>
      </c>
      <c r="D76" s="217"/>
      <c r="E76" s="218">
        <v>10</v>
      </c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07"/>
      <c r="Y76" s="207"/>
      <c r="Z76" s="207"/>
      <c r="AA76" s="207"/>
      <c r="AB76" s="207"/>
      <c r="AC76" s="207"/>
      <c r="AD76" s="207"/>
      <c r="AE76" s="207"/>
      <c r="AF76" s="207"/>
      <c r="AG76" s="207" t="s">
        <v>157</v>
      </c>
      <c r="AH76" s="207">
        <v>0</v>
      </c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outlineLevel="1" x14ac:dyDescent="0.2">
      <c r="A77" s="214"/>
      <c r="B77" s="215"/>
      <c r="C77" s="242" t="s">
        <v>216</v>
      </c>
      <c r="D77" s="217"/>
      <c r="E77" s="218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07"/>
      <c r="Y77" s="207"/>
      <c r="Z77" s="207"/>
      <c r="AA77" s="207"/>
      <c r="AB77" s="207"/>
      <c r="AC77" s="207"/>
      <c r="AD77" s="207"/>
      <c r="AE77" s="207"/>
      <c r="AF77" s="207"/>
      <c r="AG77" s="207" t="s">
        <v>157</v>
      </c>
      <c r="AH77" s="207">
        <v>0</v>
      </c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</row>
    <row r="78" spans="1:60" outlineLevel="1" x14ac:dyDescent="0.2">
      <c r="A78" s="214"/>
      <c r="B78" s="215"/>
      <c r="C78" s="242" t="s">
        <v>247</v>
      </c>
      <c r="D78" s="217"/>
      <c r="E78" s="218">
        <v>137.5</v>
      </c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07"/>
      <c r="Y78" s="207"/>
      <c r="Z78" s="207"/>
      <c r="AA78" s="207"/>
      <c r="AB78" s="207"/>
      <c r="AC78" s="207"/>
      <c r="AD78" s="207"/>
      <c r="AE78" s="207"/>
      <c r="AF78" s="207"/>
      <c r="AG78" s="207" t="s">
        <v>157</v>
      </c>
      <c r="AH78" s="207">
        <v>0</v>
      </c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</row>
    <row r="79" spans="1:60" outlineLevel="1" x14ac:dyDescent="0.2">
      <c r="A79" s="214"/>
      <c r="B79" s="215"/>
      <c r="C79" s="242" t="s">
        <v>248</v>
      </c>
      <c r="D79" s="217"/>
      <c r="E79" s="218">
        <v>59</v>
      </c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07"/>
      <c r="Y79" s="207"/>
      <c r="Z79" s="207"/>
      <c r="AA79" s="207"/>
      <c r="AB79" s="207"/>
      <c r="AC79" s="207"/>
      <c r="AD79" s="207"/>
      <c r="AE79" s="207"/>
      <c r="AF79" s="207"/>
      <c r="AG79" s="207" t="s">
        <v>157</v>
      </c>
      <c r="AH79" s="207">
        <v>0</v>
      </c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</row>
    <row r="80" spans="1:60" outlineLevel="1" x14ac:dyDescent="0.2">
      <c r="A80" s="214"/>
      <c r="B80" s="215"/>
      <c r="C80" s="242" t="s">
        <v>249</v>
      </c>
      <c r="D80" s="217"/>
      <c r="E80" s="218">
        <v>6</v>
      </c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07"/>
      <c r="Y80" s="207"/>
      <c r="Z80" s="207"/>
      <c r="AA80" s="207"/>
      <c r="AB80" s="207"/>
      <c r="AC80" s="207"/>
      <c r="AD80" s="207"/>
      <c r="AE80" s="207"/>
      <c r="AF80" s="207"/>
      <c r="AG80" s="207" t="s">
        <v>157</v>
      </c>
      <c r="AH80" s="207">
        <v>0</v>
      </c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outlineLevel="1" x14ac:dyDescent="0.2">
      <c r="A81" s="214"/>
      <c r="B81" s="215"/>
      <c r="C81" s="242" t="s">
        <v>219</v>
      </c>
      <c r="D81" s="217"/>
      <c r="E81" s="218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07"/>
      <c r="Y81" s="207"/>
      <c r="Z81" s="207"/>
      <c r="AA81" s="207"/>
      <c r="AB81" s="207"/>
      <c r="AC81" s="207"/>
      <c r="AD81" s="207"/>
      <c r="AE81" s="207"/>
      <c r="AF81" s="207"/>
      <c r="AG81" s="207" t="s">
        <v>157</v>
      </c>
      <c r="AH81" s="207">
        <v>0</v>
      </c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</row>
    <row r="82" spans="1:60" outlineLevel="1" x14ac:dyDescent="0.2">
      <c r="A82" s="214"/>
      <c r="B82" s="215"/>
      <c r="C82" s="242" t="s">
        <v>250</v>
      </c>
      <c r="D82" s="217"/>
      <c r="E82" s="218">
        <v>4.5</v>
      </c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07"/>
      <c r="Y82" s="207"/>
      <c r="Z82" s="207"/>
      <c r="AA82" s="207"/>
      <c r="AB82" s="207"/>
      <c r="AC82" s="207"/>
      <c r="AD82" s="207"/>
      <c r="AE82" s="207"/>
      <c r="AF82" s="207"/>
      <c r="AG82" s="207" t="s">
        <v>157</v>
      </c>
      <c r="AH82" s="207">
        <v>0</v>
      </c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outlineLevel="1" x14ac:dyDescent="0.2">
      <c r="A83" s="214"/>
      <c r="B83" s="215"/>
      <c r="C83" s="242" t="s">
        <v>251</v>
      </c>
      <c r="D83" s="217"/>
      <c r="E83" s="218">
        <v>39.400000000000006</v>
      </c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07"/>
      <c r="Y83" s="207"/>
      <c r="Z83" s="207"/>
      <c r="AA83" s="207"/>
      <c r="AB83" s="207"/>
      <c r="AC83" s="207"/>
      <c r="AD83" s="207"/>
      <c r="AE83" s="207"/>
      <c r="AF83" s="207"/>
      <c r="AG83" s="207" t="s">
        <v>157</v>
      </c>
      <c r="AH83" s="207">
        <v>0</v>
      </c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</row>
    <row r="84" spans="1:60" outlineLevel="1" x14ac:dyDescent="0.2">
      <c r="A84" s="214"/>
      <c r="B84" s="215"/>
      <c r="C84" s="241"/>
      <c r="D84" s="235"/>
      <c r="E84" s="235"/>
      <c r="F84" s="235"/>
      <c r="G84" s="235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07"/>
      <c r="Y84" s="207"/>
      <c r="Z84" s="207"/>
      <c r="AA84" s="207"/>
      <c r="AB84" s="207"/>
      <c r="AC84" s="207"/>
      <c r="AD84" s="207"/>
      <c r="AE84" s="207"/>
      <c r="AF84" s="207"/>
      <c r="AG84" s="207" t="s">
        <v>145</v>
      </c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</row>
    <row r="85" spans="1:60" ht="22.5" outlineLevel="1" x14ac:dyDescent="0.2">
      <c r="A85" s="226">
        <v>11</v>
      </c>
      <c r="B85" s="227" t="s">
        <v>252</v>
      </c>
      <c r="C85" s="239" t="s">
        <v>253</v>
      </c>
      <c r="D85" s="228" t="s">
        <v>205</v>
      </c>
      <c r="E85" s="229">
        <v>2</v>
      </c>
      <c r="F85" s="230"/>
      <c r="G85" s="231">
        <f>ROUND(E85*F85,2)</f>
        <v>0</v>
      </c>
      <c r="H85" s="230"/>
      <c r="I85" s="231">
        <f>ROUND(E85*H85,2)</f>
        <v>0</v>
      </c>
      <c r="J85" s="230"/>
      <c r="K85" s="231">
        <f>ROUND(E85*J85,2)</f>
        <v>0</v>
      </c>
      <c r="L85" s="231">
        <v>21</v>
      </c>
      <c r="M85" s="231">
        <f>G85*(1+L85/100)</f>
        <v>0</v>
      </c>
      <c r="N85" s="231">
        <v>0</v>
      </c>
      <c r="O85" s="231">
        <f>ROUND(E85*N85,2)</f>
        <v>0</v>
      </c>
      <c r="P85" s="231">
        <v>0</v>
      </c>
      <c r="Q85" s="231">
        <f>ROUND(E85*P85,2)</f>
        <v>0</v>
      </c>
      <c r="R85" s="231" t="s">
        <v>186</v>
      </c>
      <c r="S85" s="231" t="s">
        <v>140</v>
      </c>
      <c r="T85" s="232" t="s">
        <v>140</v>
      </c>
      <c r="U85" s="216">
        <v>1.2390000000000001</v>
      </c>
      <c r="V85" s="216">
        <f>ROUND(E85*U85,2)</f>
        <v>2.48</v>
      </c>
      <c r="W85" s="216"/>
      <c r="X85" s="207"/>
      <c r="Y85" s="207"/>
      <c r="Z85" s="207"/>
      <c r="AA85" s="207"/>
      <c r="AB85" s="207"/>
      <c r="AC85" s="207"/>
      <c r="AD85" s="207"/>
      <c r="AE85" s="207"/>
      <c r="AF85" s="207"/>
      <c r="AG85" s="207" t="s">
        <v>182</v>
      </c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</row>
    <row r="86" spans="1:60" outlineLevel="1" x14ac:dyDescent="0.2">
      <c r="A86" s="214"/>
      <c r="B86" s="215"/>
      <c r="C86" s="249" t="s">
        <v>237</v>
      </c>
      <c r="D86" s="247"/>
      <c r="E86" s="247"/>
      <c r="F86" s="247"/>
      <c r="G86" s="247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07"/>
      <c r="Y86" s="207"/>
      <c r="Z86" s="207"/>
      <c r="AA86" s="207"/>
      <c r="AB86" s="207"/>
      <c r="AC86" s="207"/>
      <c r="AD86" s="207"/>
      <c r="AE86" s="207"/>
      <c r="AF86" s="207"/>
      <c r="AG86" s="207" t="s">
        <v>188</v>
      </c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</row>
    <row r="87" spans="1:60" outlineLevel="1" x14ac:dyDescent="0.2">
      <c r="A87" s="214"/>
      <c r="B87" s="215"/>
      <c r="C87" s="242" t="s">
        <v>254</v>
      </c>
      <c r="D87" s="217"/>
      <c r="E87" s="218">
        <v>1</v>
      </c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07"/>
      <c r="Y87" s="207"/>
      <c r="Z87" s="207"/>
      <c r="AA87" s="207"/>
      <c r="AB87" s="207"/>
      <c r="AC87" s="207"/>
      <c r="AD87" s="207"/>
      <c r="AE87" s="207"/>
      <c r="AF87" s="207"/>
      <c r="AG87" s="207" t="s">
        <v>157</v>
      </c>
      <c r="AH87" s="207">
        <v>0</v>
      </c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</row>
    <row r="88" spans="1:60" outlineLevel="1" x14ac:dyDescent="0.2">
      <c r="A88" s="214"/>
      <c r="B88" s="215"/>
      <c r="C88" s="242" t="s">
        <v>255</v>
      </c>
      <c r="D88" s="217"/>
      <c r="E88" s="218">
        <v>1</v>
      </c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07"/>
      <c r="Y88" s="207"/>
      <c r="Z88" s="207"/>
      <c r="AA88" s="207"/>
      <c r="AB88" s="207"/>
      <c r="AC88" s="207"/>
      <c r="AD88" s="207"/>
      <c r="AE88" s="207"/>
      <c r="AF88" s="207"/>
      <c r="AG88" s="207" t="s">
        <v>157</v>
      </c>
      <c r="AH88" s="207">
        <v>0</v>
      </c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</row>
    <row r="89" spans="1:60" outlineLevel="1" x14ac:dyDescent="0.2">
      <c r="A89" s="214"/>
      <c r="B89" s="215"/>
      <c r="C89" s="241"/>
      <c r="D89" s="235"/>
      <c r="E89" s="235"/>
      <c r="F89" s="235"/>
      <c r="G89" s="235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07"/>
      <c r="Y89" s="207"/>
      <c r="Z89" s="207"/>
      <c r="AA89" s="207"/>
      <c r="AB89" s="207"/>
      <c r="AC89" s="207"/>
      <c r="AD89" s="207"/>
      <c r="AE89" s="207"/>
      <c r="AF89" s="207"/>
      <c r="AG89" s="207" t="s">
        <v>145</v>
      </c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</row>
    <row r="90" spans="1:60" outlineLevel="1" x14ac:dyDescent="0.2">
      <c r="A90" s="226">
        <v>12</v>
      </c>
      <c r="B90" s="227" t="s">
        <v>256</v>
      </c>
      <c r="C90" s="239" t="s">
        <v>257</v>
      </c>
      <c r="D90" s="228" t="s">
        <v>180</v>
      </c>
      <c r="E90" s="229">
        <v>1023.2</v>
      </c>
      <c r="F90" s="230"/>
      <c r="G90" s="231">
        <f>ROUND(E90*F90,2)</f>
        <v>0</v>
      </c>
      <c r="H90" s="230"/>
      <c r="I90" s="231">
        <f>ROUND(E90*H90,2)</f>
        <v>0</v>
      </c>
      <c r="J90" s="230"/>
      <c r="K90" s="231">
        <f>ROUND(E90*J90,2)</f>
        <v>0</v>
      </c>
      <c r="L90" s="231">
        <v>21</v>
      </c>
      <c r="M90" s="231">
        <f>G90*(1+L90/100)</f>
        <v>0</v>
      </c>
      <c r="N90" s="231">
        <v>0</v>
      </c>
      <c r="O90" s="231">
        <f>ROUND(E90*N90,2)</f>
        <v>0</v>
      </c>
      <c r="P90" s="231">
        <v>0</v>
      </c>
      <c r="Q90" s="231">
        <f>ROUND(E90*P90,2)</f>
        <v>0</v>
      </c>
      <c r="R90" s="231"/>
      <c r="S90" s="231" t="s">
        <v>140</v>
      </c>
      <c r="T90" s="232" t="s">
        <v>140</v>
      </c>
      <c r="U90" s="216">
        <v>6.0000000000000005E-2</v>
      </c>
      <c r="V90" s="216">
        <f>ROUND(E90*U90,2)</f>
        <v>61.39</v>
      </c>
      <c r="W90" s="216"/>
      <c r="X90" s="207"/>
      <c r="Y90" s="207"/>
      <c r="Z90" s="207"/>
      <c r="AA90" s="207"/>
      <c r="AB90" s="207"/>
      <c r="AC90" s="207"/>
      <c r="AD90" s="207"/>
      <c r="AE90" s="207"/>
      <c r="AF90" s="207"/>
      <c r="AG90" s="207" t="s">
        <v>182</v>
      </c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</row>
    <row r="91" spans="1:60" outlineLevel="1" x14ac:dyDescent="0.2">
      <c r="A91" s="214"/>
      <c r="B91" s="215"/>
      <c r="C91" s="242" t="s">
        <v>258</v>
      </c>
      <c r="D91" s="217"/>
      <c r="E91" s="218">
        <v>72.900000000000006</v>
      </c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07"/>
      <c r="Y91" s="207"/>
      <c r="Z91" s="207"/>
      <c r="AA91" s="207"/>
      <c r="AB91" s="207"/>
      <c r="AC91" s="207"/>
      <c r="AD91" s="207"/>
      <c r="AE91" s="207"/>
      <c r="AF91" s="207"/>
      <c r="AG91" s="207" t="s">
        <v>157</v>
      </c>
      <c r="AH91" s="207">
        <v>0</v>
      </c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</row>
    <row r="92" spans="1:60" outlineLevel="1" x14ac:dyDescent="0.2">
      <c r="A92" s="214"/>
      <c r="B92" s="215"/>
      <c r="C92" s="242" t="s">
        <v>259</v>
      </c>
      <c r="D92" s="217"/>
      <c r="E92" s="218">
        <v>72.2</v>
      </c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07"/>
      <c r="Y92" s="207"/>
      <c r="Z92" s="207"/>
      <c r="AA92" s="207"/>
      <c r="AB92" s="207"/>
      <c r="AC92" s="207"/>
      <c r="AD92" s="207"/>
      <c r="AE92" s="207"/>
      <c r="AF92" s="207"/>
      <c r="AG92" s="207" t="s">
        <v>157</v>
      </c>
      <c r="AH92" s="207">
        <v>0</v>
      </c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</row>
    <row r="93" spans="1:60" outlineLevel="1" x14ac:dyDescent="0.2">
      <c r="A93" s="214"/>
      <c r="B93" s="215"/>
      <c r="C93" s="242" t="s">
        <v>260</v>
      </c>
      <c r="D93" s="217"/>
      <c r="E93" s="218">
        <v>79.5</v>
      </c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07"/>
      <c r="Y93" s="207"/>
      <c r="Z93" s="207"/>
      <c r="AA93" s="207"/>
      <c r="AB93" s="207"/>
      <c r="AC93" s="207"/>
      <c r="AD93" s="207"/>
      <c r="AE93" s="207"/>
      <c r="AF93" s="207"/>
      <c r="AG93" s="207" t="s">
        <v>157</v>
      </c>
      <c r="AH93" s="207">
        <v>0</v>
      </c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</row>
    <row r="94" spans="1:60" outlineLevel="1" x14ac:dyDescent="0.2">
      <c r="A94" s="214"/>
      <c r="B94" s="215"/>
      <c r="C94" s="242" t="s">
        <v>261</v>
      </c>
      <c r="D94" s="217"/>
      <c r="E94" s="218">
        <v>135.60000000000002</v>
      </c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07"/>
      <c r="Y94" s="207"/>
      <c r="Z94" s="207"/>
      <c r="AA94" s="207"/>
      <c r="AB94" s="207"/>
      <c r="AC94" s="207"/>
      <c r="AD94" s="207"/>
      <c r="AE94" s="207"/>
      <c r="AF94" s="207"/>
      <c r="AG94" s="207" t="s">
        <v>157</v>
      </c>
      <c r="AH94" s="207">
        <v>0</v>
      </c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</row>
    <row r="95" spans="1:60" outlineLevel="1" x14ac:dyDescent="0.2">
      <c r="A95" s="214"/>
      <c r="B95" s="215"/>
      <c r="C95" s="242" t="s">
        <v>262</v>
      </c>
      <c r="D95" s="217"/>
      <c r="E95" s="218">
        <v>279</v>
      </c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07"/>
      <c r="Y95" s="207"/>
      <c r="Z95" s="207"/>
      <c r="AA95" s="207"/>
      <c r="AB95" s="207"/>
      <c r="AC95" s="207"/>
      <c r="AD95" s="207"/>
      <c r="AE95" s="207"/>
      <c r="AF95" s="207"/>
      <c r="AG95" s="207" t="s">
        <v>157</v>
      </c>
      <c r="AH95" s="207">
        <v>0</v>
      </c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</row>
    <row r="96" spans="1:60" outlineLevel="1" x14ac:dyDescent="0.2">
      <c r="A96" s="214"/>
      <c r="B96" s="215"/>
      <c r="C96" s="242" t="s">
        <v>263</v>
      </c>
      <c r="D96" s="217"/>
      <c r="E96" s="218">
        <v>384</v>
      </c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07"/>
      <c r="Y96" s="207"/>
      <c r="Z96" s="207"/>
      <c r="AA96" s="207"/>
      <c r="AB96" s="207"/>
      <c r="AC96" s="207"/>
      <c r="AD96" s="207"/>
      <c r="AE96" s="207"/>
      <c r="AF96" s="207"/>
      <c r="AG96" s="207" t="s">
        <v>157</v>
      </c>
      <c r="AH96" s="207">
        <v>0</v>
      </c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</row>
    <row r="97" spans="1:60" outlineLevel="1" x14ac:dyDescent="0.2">
      <c r="A97" s="214"/>
      <c r="B97" s="215"/>
      <c r="C97" s="241"/>
      <c r="D97" s="235"/>
      <c r="E97" s="235"/>
      <c r="F97" s="235"/>
      <c r="G97" s="235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07"/>
      <c r="Y97" s="207"/>
      <c r="Z97" s="207"/>
      <c r="AA97" s="207"/>
      <c r="AB97" s="207"/>
      <c r="AC97" s="207"/>
      <c r="AD97" s="207"/>
      <c r="AE97" s="207"/>
      <c r="AF97" s="207"/>
      <c r="AG97" s="207" t="s">
        <v>145</v>
      </c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</row>
    <row r="98" spans="1:60" outlineLevel="1" x14ac:dyDescent="0.2">
      <c r="A98" s="226">
        <v>13</v>
      </c>
      <c r="B98" s="227" t="s">
        <v>264</v>
      </c>
      <c r="C98" s="239" t="s">
        <v>265</v>
      </c>
      <c r="D98" s="228" t="s">
        <v>180</v>
      </c>
      <c r="E98" s="229">
        <v>1023.2</v>
      </c>
      <c r="F98" s="230"/>
      <c r="G98" s="231">
        <f>ROUND(E98*F98,2)</f>
        <v>0</v>
      </c>
      <c r="H98" s="230"/>
      <c r="I98" s="231">
        <f>ROUND(E98*H98,2)</f>
        <v>0</v>
      </c>
      <c r="J98" s="230"/>
      <c r="K98" s="231">
        <f>ROUND(E98*J98,2)</f>
        <v>0</v>
      </c>
      <c r="L98" s="231">
        <v>21</v>
      </c>
      <c r="M98" s="231">
        <f>G98*(1+L98/100)</f>
        <v>0</v>
      </c>
      <c r="N98" s="231">
        <v>0</v>
      </c>
      <c r="O98" s="231">
        <f>ROUND(E98*N98,2)</f>
        <v>0</v>
      </c>
      <c r="P98" s="231">
        <v>0</v>
      </c>
      <c r="Q98" s="231">
        <f>ROUND(E98*P98,2)</f>
        <v>0</v>
      </c>
      <c r="R98" s="231" t="s">
        <v>186</v>
      </c>
      <c r="S98" s="231" t="s">
        <v>140</v>
      </c>
      <c r="T98" s="232" t="s">
        <v>140</v>
      </c>
      <c r="U98" s="216">
        <v>1.8000000000000002E-2</v>
      </c>
      <c r="V98" s="216">
        <f>ROUND(E98*U98,2)</f>
        <v>18.420000000000002</v>
      </c>
      <c r="W98" s="216"/>
      <c r="X98" s="207"/>
      <c r="Y98" s="207"/>
      <c r="Z98" s="207"/>
      <c r="AA98" s="207"/>
      <c r="AB98" s="207"/>
      <c r="AC98" s="207"/>
      <c r="AD98" s="207"/>
      <c r="AE98" s="207"/>
      <c r="AF98" s="207"/>
      <c r="AG98" s="207" t="s">
        <v>182</v>
      </c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</row>
    <row r="99" spans="1:60" outlineLevel="1" x14ac:dyDescent="0.2">
      <c r="A99" s="214"/>
      <c r="B99" s="215"/>
      <c r="C99" s="249" t="s">
        <v>266</v>
      </c>
      <c r="D99" s="247"/>
      <c r="E99" s="247"/>
      <c r="F99" s="247"/>
      <c r="G99" s="247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07"/>
      <c r="Y99" s="207"/>
      <c r="Z99" s="207"/>
      <c r="AA99" s="207"/>
      <c r="AB99" s="207"/>
      <c r="AC99" s="207"/>
      <c r="AD99" s="207"/>
      <c r="AE99" s="207"/>
      <c r="AF99" s="207"/>
      <c r="AG99" s="207" t="s">
        <v>188</v>
      </c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</row>
    <row r="100" spans="1:60" outlineLevel="1" x14ac:dyDescent="0.2">
      <c r="A100" s="214"/>
      <c r="B100" s="215"/>
      <c r="C100" s="242" t="s">
        <v>258</v>
      </c>
      <c r="D100" s="217"/>
      <c r="E100" s="218">
        <v>72.900000000000006</v>
      </c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 t="s">
        <v>157</v>
      </c>
      <c r="AH100" s="207">
        <v>0</v>
      </c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</row>
    <row r="101" spans="1:60" outlineLevel="1" x14ac:dyDescent="0.2">
      <c r="A101" s="214"/>
      <c r="B101" s="215"/>
      <c r="C101" s="242" t="s">
        <v>259</v>
      </c>
      <c r="D101" s="217"/>
      <c r="E101" s="218">
        <v>72.2</v>
      </c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 t="s">
        <v>157</v>
      </c>
      <c r="AH101" s="207">
        <v>0</v>
      </c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</row>
    <row r="102" spans="1:60" outlineLevel="1" x14ac:dyDescent="0.2">
      <c r="A102" s="214"/>
      <c r="B102" s="215"/>
      <c r="C102" s="242" t="s">
        <v>260</v>
      </c>
      <c r="D102" s="217"/>
      <c r="E102" s="218">
        <v>79.5</v>
      </c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 t="s">
        <v>157</v>
      </c>
      <c r="AH102" s="207">
        <v>0</v>
      </c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</row>
    <row r="103" spans="1:60" outlineLevel="1" x14ac:dyDescent="0.2">
      <c r="A103" s="214"/>
      <c r="B103" s="215"/>
      <c r="C103" s="242" t="s">
        <v>261</v>
      </c>
      <c r="D103" s="217"/>
      <c r="E103" s="218">
        <v>135.60000000000002</v>
      </c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 t="s">
        <v>157</v>
      </c>
      <c r="AH103" s="207">
        <v>0</v>
      </c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</row>
    <row r="104" spans="1:60" outlineLevel="1" x14ac:dyDescent="0.2">
      <c r="A104" s="214"/>
      <c r="B104" s="215"/>
      <c r="C104" s="242" t="s">
        <v>262</v>
      </c>
      <c r="D104" s="217"/>
      <c r="E104" s="218">
        <v>279</v>
      </c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 t="s">
        <v>157</v>
      </c>
      <c r="AH104" s="207">
        <v>0</v>
      </c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</row>
    <row r="105" spans="1:60" outlineLevel="1" x14ac:dyDescent="0.2">
      <c r="A105" s="214"/>
      <c r="B105" s="215"/>
      <c r="C105" s="242" t="s">
        <v>263</v>
      </c>
      <c r="D105" s="217"/>
      <c r="E105" s="218">
        <v>384</v>
      </c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 t="s">
        <v>157</v>
      </c>
      <c r="AH105" s="207">
        <v>0</v>
      </c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</row>
    <row r="106" spans="1:60" outlineLevel="1" x14ac:dyDescent="0.2">
      <c r="A106" s="214"/>
      <c r="B106" s="215"/>
      <c r="C106" s="241"/>
      <c r="D106" s="235"/>
      <c r="E106" s="235"/>
      <c r="F106" s="235"/>
      <c r="G106" s="235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 t="s">
        <v>145</v>
      </c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</row>
    <row r="107" spans="1:60" ht="22.5" outlineLevel="1" x14ac:dyDescent="0.2">
      <c r="A107" s="226">
        <v>14</v>
      </c>
      <c r="B107" s="227" t="s">
        <v>267</v>
      </c>
      <c r="C107" s="239" t="s">
        <v>268</v>
      </c>
      <c r="D107" s="228" t="s">
        <v>180</v>
      </c>
      <c r="E107" s="229">
        <v>1023.2</v>
      </c>
      <c r="F107" s="230"/>
      <c r="G107" s="231">
        <f>ROUND(E107*F107,2)</f>
        <v>0</v>
      </c>
      <c r="H107" s="230"/>
      <c r="I107" s="231">
        <f>ROUND(E107*H107,2)</f>
        <v>0</v>
      </c>
      <c r="J107" s="230"/>
      <c r="K107" s="231">
        <f>ROUND(E107*J107,2)</f>
        <v>0</v>
      </c>
      <c r="L107" s="231">
        <v>21</v>
      </c>
      <c r="M107" s="231">
        <f>G107*(1+L107/100)</f>
        <v>0</v>
      </c>
      <c r="N107" s="231">
        <v>0</v>
      </c>
      <c r="O107" s="231">
        <f>ROUND(E107*N107,2)</f>
        <v>0</v>
      </c>
      <c r="P107" s="231">
        <v>0</v>
      </c>
      <c r="Q107" s="231">
        <f>ROUND(E107*P107,2)</f>
        <v>0</v>
      </c>
      <c r="R107" s="231" t="s">
        <v>186</v>
      </c>
      <c r="S107" s="231" t="s">
        <v>140</v>
      </c>
      <c r="T107" s="232" t="s">
        <v>140</v>
      </c>
      <c r="U107" s="216">
        <v>0.13</v>
      </c>
      <c r="V107" s="216">
        <f>ROUND(E107*U107,2)</f>
        <v>133.02000000000001</v>
      </c>
      <c r="W107" s="216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 t="s">
        <v>182</v>
      </c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</row>
    <row r="108" spans="1:60" ht="22.5" outlineLevel="1" x14ac:dyDescent="0.2">
      <c r="A108" s="214"/>
      <c r="B108" s="215"/>
      <c r="C108" s="249" t="s">
        <v>269</v>
      </c>
      <c r="D108" s="247"/>
      <c r="E108" s="247"/>
      <c r="F108" s="247"/>
      <c r="G108" s="247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 t="s">
        <v>188</v>
      </c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33" t="str">
        <f>C108</f>
        <v>s případným nutným přemístěním hromad nebo dočasných skládek na místo potřeby ze vzdálenosti do 30 m, v rovině nebo ve svahu do 1 : 5,</v>
      </c>
      <c r="BB108" s="207"/>
      <c r="BC108" s="207"/>
      <c r="BD108" s="207"/>
      <c r="BE108" s="207"/>
      <c r="BF108" s="207"/>
      <c r="BG108" s="207"/>
      <c r="BH108" s="207"/>
    </row>
    <row r="109" spans="1:60" outlineLevel="1" x14ac:dyDescent="0.2">
      <c r="A109" s="214"/>
      <c r="B109" s="215"/>
      <c r="C109" s="242" t="s">
        <v>258</v>
      </c>
      <c r="D109" s="217"/>
      <c r="E109" s="218">
        <v>72.900000000000006</v>
      </c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 t="s">
        <v>157</v>
      </c>
      <c r="AH109" s="207">
        <v>0</v>
      </c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</row>
    <row r="110" spans="1:60" outlineLevel="1" x14ac:dyDescent="0.2">
      <c r="A110" s="214"/>
      <c r="B110" s="215"/>
      <c r="C110" s="242" t="s">
        <v>259</v>
      </c>
      <c r="D110" s="217"/>
      <c r="E110" s="218">
        <v>72.2</v>
      </c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 t="s">
        <v>157</v>
      </c>
      <c r="AH110" s="207">
        <v>0</v>
      </c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</row>
    <row r="111" spans="1:60" outlineLevel="1" x14ac:dyDescent="0.2">
      <c r="A111" s="214"/>
      <c r="B111" s="215"/>
      <c r="C111" s="242" t="s">
        <v>260</v>
      </c>
      <c r="D111" s="217"/>
      <c r="E111" s="218">
        <v>79.5</v>
      </c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 t="s">
        <v>157</v>
      </c>
      <c r="AH111" s="207">
        <v>0</v>
      </c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</row>
    <row r="112" spans="1:60" outlineLevel="1" x14ac:dyDescent="0.2">
      <c r="A112" s="214"/>
      <c r="B112" s="215"/>
      <c r="C112" s="242" t="s">
        <v>261</v>
      </c>
      <c r="D112" s="217"/>
      <c r="E112" s="218">
        <v>135.60000000000002</v>
      </c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 t="s">
        <v>157</v>
      </c>
      <c r="AH112" s="207">
        <v>0</v>
      </c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</row>
    <row r="113" spans="1:60" outlineLevel="1" x14ac:dyDescent="0.2">
      <c r="A113" s="214"/>
      <c r="B113" s="215"/>
      <c r="C113" s="242" t="s">
        <v>262</v>
      </c>
      <c r="D113" s="217"/>
      <c r="E113" s="218">
        <v>279</v>
      </c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 t="s">
        <v>157</v>
      </c>
      <c r="AH113" s="207">
        <v>0</v>
      </c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</row>
    <row r="114" spans="1:60" outlineLevel="1" x14ac:dyDescent="0.2">
      <c r="A114" s="214"/>
      <c r="B114" s="215"/>
      <c r="C114" s="242" t="s">
        <v>263</v>
      </c>
      <c r="D114" s="217"/>
      <c r="E114" s="218">
        <v>384</v>
      </c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 t="s">
        <v>157</v>
      </c>
      <c r="AH114" s="207">
        <v>0</v>
      </c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</row>
    <row r="115" spans="1:60" outlineLevel="1" x14ac:dyDescent="0.2">
      <c r="A115" s="214"/>
      <c r="B115" s="215"/>
      <c r="C115" s="241"/>
      <c r="D115" s="235"/>
      <c r="E115" s="235"/>
      <c r="F115" s="235"/>
      <c r="G115" s="235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 t="s">
        <v>145</v>
      </c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</row>
    <row r="116" spans="1:60" outlineLevel="1" x14ac:dyDescent="0.2">
      <c r="A116" s="226">
        <v>15</v>
      </c>
      <c r="B116" s="227" t="s">
        <v>270</v>
      </c>
      <c r="C116" s="239" t="s">
        <v>271</v>
      </c>
      <c r="D116" s="228" t="s">
        <v>272</v>
      </c>
      <c r="E116" s="229">
        <v>1</v>
      </c>
      <c r="F116" s="230"/>
      <c r="G116" s="231">
        <f>ROUND(E116*F116,2)</f>
        <v>0</v>
      </c>
      <c r="H116" s="230"/>
      <c r="I116" s="231">
        <f>ROUND(E116*H116,2)</f>
        <v>0</v>
      </c>
      <c r="J116" s="230"/>
      <c r="K116" s="231">
        <f>ROUND(E116*J116,2)</f>
        <v>0</v>
      </c>
      <c r="L116" s="231">
        <v>21</v>
      </c>
      <c r="M116" s="231">
        <f>G116*(1+L116/100)</f>
        <v>0</v>
      </c>
      <c r="N116" s="231">
        <v>0</v>
      </c>
      <c r="O116" s="231">
        <f>ROUND(E116*N116,2)</f>
        <v>0</v>
      </c>
      <c r="P116" s="231">
        <v>0</v>
      </c>
      <c r="Q116" s="231">
        <f>ROUND(E116*P116,2)</f>
        <v>0</v>
      </c>
      <c r="R116" s="231"/>
      <c r="S116" s="231" t="s">
        <v>273</v>
      </c>
      <c r="T116" s="232" t="s">
        <v>141</v>
      </c>
      <c r="U116" s="216">
        <v>0</v>
      </c>
      <c r="V116" s="216">
        <f>ROUND(E116*U116,2)</f>
        <v>0</v>
      </c>
      <c r="W116" s="216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 t="s">
        <v>182</v>
      </c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</row>
    <row r="117" spans="1:60" outlineLevel="1" x14ac:dyDescent="0.2">
      <c r="A117" s="214"/>
      <c r="B117" s="215"/>
      <c r="C117" s="243"/>
      <c r="D117" s="236"/>
      <c r="E117" s="236"/>
      <c r="F117" s="236"/>
      <c r="G117" s="23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 t="s">
        <v>145</v>
      </c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</row>
    <row r="118" spans="1:60" outlineLevel="1" x14ac:dyDescent="0.2">
      <c r="A118" s="226">
        <v>16</v>
      </c>
      <c r="B118" s="227" t="s">
        <v>274</v>
      </c>
      <c r="C118" s="239" t="s">
        <v>275</v>
      </c>
      <c r="D118" s="228" t="s">
        <v>276</v>
      </c>
      <c r="E118" s="229">
        <v>20.464000000000002</v>
      </c>
      <c r="F118" s="230"/>
      <c r="G118" s="231">
        <f>ROUND(E118*F118,2)</f>
        <v>0</v>
      </c>
      <c r="H118" s="230"/>
      <c r="I118" s="231">
        <f>ROUND(E118*H118,2)</f>
        <v>0</v>
      </c>
      <c r="J118" s="230"/>
      <c r="K118" s="231">
        <f>ROUND(E118*J118,2)</f>
        <v>0</v>
      </c>
      <c r="L118" s="231">
        <v>21</v>
      </c>
      <c r="M118" s="231">
        <f>G118*(1+L118/100)</f>
        <v>0</v>
      </c>
      <c r="N118" s="231">
        <v>0</v>
      </c>
      <c r="O118" s="231">
        <f>ROUND(E118*N118,2)</f>
        <v>0</v>
      </c>
      <c r="P118" s="231">
        <v>0</v>
      </c>
      <c r="Q118" s="231">
        <f>ROUND(E118*P118,2)</f>
        <v>0</v>
      </c>
      <c r="R118" s="231"/>
      <c r="S118" s="231" t="s">
        <v>273</v>
      </c>
      <c r="T118" s="232" t="s">
        <v>141</v>
      </c>
      <c r="U118" s="216">
        <v>0</v>
      </c>
      <c r="V118" s="216">
        <f>ROUND(E118*U118,2)</f>
        <v>0</v>
      </c>
      <c r="W118" s="216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 t="s">
        <v>277</v>
      </c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</row>
    <row r="119" spans="1:60" outlineLevel="1" x14ac:dyDescent="0.2">
      <c r="A119" s="214"/>
      <c r="B119" s="215"/>
      <c r="C119" s="242" t="s">
        <v>278</v>
      </c>
      <c r="D119" s="217"/>
      <c r="E119" s="218">
        <v>1.4580000000000002</v>
      </c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 t="s">
        <v>157</v>
      </c>
      <c r="AH119" s="207">
        <v>0</v>
      </c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</row>
    <row r="120" spans="1:60" outlineLevel="1" x14ac:dyDescent="0.2">
      <c r="A120" s="214"/>
      <c r="B120" s="215"/>
      <c r="C120" s="242" t="s">
        <v>279</v>
      </c>
      <c r="D120" s="217"/>
      <c r="E120" s="218">
        <v>1.4440000000000002</v>
      </c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 t="s">
        <v>157</v>
      </c>
      <c r="AH120" s="207">
        <v>0</v>
      </c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</row>
    <row r="121" spans="1:60" outlineLevel="1" x14ac:dyDescent="0.2">
      <c r="A121" s="214"/>
      <c r="B121" s="215"/>
      <c r="C121" s="242" t="s">
        <v>280</v>
      </c>
      <c r="D121" s="217"/>
      <c r="E121" s="218">
        <v>1.59</v>
      </c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 t="s">
        <v>157</v>
      </c>
      <c r="AH121" s="207">
        <v>0</v>
      </c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</row>
    <row r="122" spans="1:60" outlineLevel="1" x14ac:dyDescent="0.2">
      <c r="A122" s="214"/>
      <c r="B122" s="215"/>
      <c r="C122" s="242" t="s">
        <v>281</v>
      </c>
      <c r="D122" s="217"/>
      <c r="E122" s="218">
        <v>2.7120000000000002</v>
      </c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 t="s">
        <v>157</v>
      </c>
      <c r="AH122" s="207">
        <v>0</v>
      </c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</row>
    <row r="123" spans="1:60" outlineLevel="1" x14ac:dyDescent="0.2">
      <c r="A123" s="214"/>
      <c r="B123" s="215"/>
      <c r="C123" s="242" t="s">
        <v>282</v>
      </c>
      <c r="D123" s="217"/>
      <c r="E123" s="218">
        <v>5.58</v>
      </c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 t="s">
        <v>157</v>
      </c>
      <c r="AH123" s="207">
        <v>0</v>
      </c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</row>
    <row r="124" spans="1:60" outlineLevel="1" x14ac:dyDescent="0.2">
      <c r="A124" s="214"/>
      <c r="B124" s="215"/>
      <c r="C124" s="242" t="s">
        <v>283</v>
      </c>
      <c r="D124" s="217"/>
      <c r="E124" s="218">
        <v>7.6800000000000006</v>
      </c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 t="s">
        <v>157</v>
      </c>
      <c r="AH124" s="207">
        <v>0</v>
      </c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</row>
    <row r="125" spans="1:60" outlineLevel="1" x14ac:dyDescent="0.2">
      <c r="A125" s="214"/>
      <c r="B125" s="215"/>
      <c r="C125" s="241"/>
      <c r="D125" s="235"/>
      <c r="E125" s="235"/>
      <c r="F125" s="235"/>
      <c r="G125" s="235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 t="s">
        <v>145</v>
      </c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</row>
    <row r="126" spans="1:60" outlineLevel="1" x14ac:dyDescent="0.2">
      <c r="A126" s="226">
        <v>17</v>
      </c>
      <c r="B126" s="227" t="s">
        <v>284</v>
      </c>
      <c r="C126" s="239" t="s">
        <v>285</v>
      </c>
      <c r="D126" s="228" t="s">
        <v>205</v>
      </c>
      <c r="E126" s="229">
        <v>102.4</v>
      </c>
      <c r="F126" s="230"/>
      <c r="G126" s="231">
        <f>ROUND(E126*F126,2)</f>
        <v>0</v>
      </c>
      <c r="H126" s="230"/>
      <c r="I126" s="231">
        <f>ROUND(E126*H126,2)</f>
        <v>0</v>
      </c>
      <c r="J126" s="230"/>
      <c r="K126" s="231">
        <f>ROUND(E126*J126,2)</f>
        <v>0</v>
      </c>
      <c r="L126" s="231">
        <v>21</v>
      </c>
      <c r="M126" s="231">
        <f>G126*(1+L126/100)</f>
        <v>0</v>
      </c>
      <c r="N126" s="231">
        <v>0</v>
      </c>
      <c r="O126" s="231">
        <f>ROUND(E126*N126,2)</f>
        <v>0</v>
      </c>
      <c r="P126" s="231">
        <v>0</v>
      </c>
      <c r="Q126" s="231">
        <f>ROUND(E126*P126,2)</f>
        <v>0</v>
      </c>
      <c r="R126" s="231"/>
      <c r="S126" s="231" t="s">
        <v>273</v>
      </c>
      <c r="T126" s="232" t="s">
        <v>141</v>
      </c>
      <c r="U126" s="216">
        <v>0</v>
      </c>
      <c r="V126" s="216">
        <f>ROUND(E126*U126,2)</f>
        <v>0</v>
      </c>
      <c r="W126" s="216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 t="s">
        <v>277</v>
      </c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</row>
    <row r="127" spans="1:60" outlineLevel="1" x14ac:dyDescent="0.2">
      <c r="A127" s="214"/>
      <c r="B127" s="215"/>
      <c r="C127" s="242" t="s">
        <v>286</v>
      </c>
      <c r="D127" s="217"/>
      <c r="E127" s="218">
        <v>7.3000000000000007</v>
      </c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 t="s">
        <v>157</v>
      </c>
      <c r="AH127" s="207">
        <v>0</v>
      </c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</row>
    <row r="128" spans="1:60" outlineLevel="1" x14ac:dyDescent="0.2">
      <c r="A128" s="214"/>
      <c r="B128" s="215"/>
      <c r="C128" s="242" t="s">
        <v>287</v>
      </c>
      <c r="D128" s="217"/>
      <c r="E128" s="218">
        <v>7.2</v>
      </c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 t="s">
        <v>157</v>
      </c>
      <c r="AH128" s="207">
        <v>0</v>
      </c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</row>
    <row r="129" spans="1:60" outlineLevel="1" x14ac:dyDescent="0.2">
      <c r="A129" s="214"/>
      <c r="B129" s="215"/>
      <c r="C129" s="242" t="s">
        <v>288</v>
      </c>
      <c r="D129" s="217"/>
      <c r="E129" s="218">
        <v>8</v>
      </c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 t="s">
        <v>157</v>
      </c>
      <c r="AH129" s="207">
        <v>0</v>
      </c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</row>
    <row r="130" spans="1:60" outlineLevel="1" x14ac:dyDescent="0.2">
      <c r="A130" s="214"/>
      <c r="B130" s="215"/>
      <c r="C130" s="242" t="s">
        <v>289</v>
      </c>
      <c r="D130" s="217"/>
      <c r="E130" s="218">
        <v>13.600000000000001</v>
      </c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 t="s">
        <v>157</v>
      </c>
      <c r="AH130" s="207">
        <v>0</v>
      </c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</row>
    <row r="131" spans="1:60" outlineLevel="1" x14ac:dyDescent="0.2">
      <c r="A131" s="214"/>
      <c r="B131" s="215"/>
      <c r="C131" s="242" t="s">
        <v>290</v>
      </c>
      <c r="D131" s="217"/>
      <c r="E131" s="218">
        <v>27.900000000000002</v>
      </c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 t="s">
        <v>157</v>
      </c>
      <c r="AH131" s="207">
        <v>0</v>
      </c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</row>
    <row r="132" spans="1:60" outlineLevel="1" x14ac:dyDescent="0.2">
      <c r="A132" s="214"/>
      <c r="B132" s="215"/>
      <c r="C132" s="242" t="s">
        <v>291</v>
      </c>
      <c r="D132" s="217"/>
      <c r="E132" s="218">
        <v>38.400000000000006</v>
      </c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 t="s">
        <v>157</v>
      </c>
      <c r="AH132" s="207">
        <v>0</v>
      </c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</row>
    <row r="133" spans="1:60" outlineLevel="1" x14ac:dyDescent="0.2">
      <c r="A133" s="214"/>
      <c r="B133" s="215"/>
      <c r="C133" s="241"/>
      <c r="D133" s="235"/>
      <c r="E133" s="235"/>
      <c r="F133" s="235"/>
      <c r="G133" s="235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 t="s">
        <v>145</v>
      </c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</row>
    <row r="134" spans="1:60" x14ac:dyDescent="0.2">
      <c r="A134" s="220" t="s">
        <v>135</v>
      </c>
      <c r="B134" s="221" t="s">
        <v>74</v>
      </c>
      <c r="C134" s="238" t="s">
        <v>75</v>
      </c>
      <c r="D134" s="222"/>
      <c r="E134" s="223"/>
      <c r="F134" s="224"/>
      <c r="G134" s="224">
        <f>SUMIF(AG135:AG154,"&lt;&gt;NOR",G135:G154)</f>
        <v>0</v>
      </c>
      <c r="H134" s="224"/>
      <c r="I134" s="224">
        <f>SUM(I135:I154)</f>
        <v>0</v>
      </c>
      <c r="J134" s="224"/>
      <c r="K134" s="224">
        <f>SUM(K135:K154)</f>
        <v>0</v>
      </c>
      <c r="L134" s="224"/>
      <c r="M134" s="224">
        <f>SUM(M135:M154)</f>
        <v>0</v>
      </c>
      <c r="N134" s="224"/>
      <c r="O134" s="224">
        <f>SUM(O135:O154)</f>
        <v>0.05</v>
      </c>
      <c r="P134" s="224"/>
      <c r="Q134" s="224">
        <f>SUM(Q135:Q154)</f>
        <v>0</v>
      </c>
      <c r="R134" s="224"/>
      <c r="S134" s="224"/>
      <c r="T134" s="225"/>
      <c r="U134" s="219"/>
      <c r="V134" s="219">
        <f>SUM(V135:V154)</f>
        <v>10.91</v>
      </c>
      <c r="W134" s="219"/>
      <c r="AG134" t="s">
        <v>136</v>
      </c>
    </row>
    <row r="135" spans="1:60" outlineLevel="1" x14ac:dyDescent="0.2">
      <c r="A135" s="226">
        <v>18</v>
      </c>
      <c r="B135" s="227" t="s">
        <v>292</v>
      </c>
      <c r="C135" s="239" t="s">
        <v>293</v>
      </c>
      <c r="D135" s="228" t="s">
        <v>180</v>
      </c>
      <c r="E135" s="229">
        <v>15</v>
      </c>
      <c r="F135" s="230"/>
      <c r="G135" s="231">
        <f>ROUND(E135*F135,2)</f>
        <v>0</v>
      </c>
      <c r="H135" s="230"/>
      <c r="I135" s="231">
        <f>ROUND(E135*H135,2)</f>
        <v>0</v>
      </c>
      <c r="J135" s="230"/>
      <c r="K135" s="231">
        <f>ROUND(E135*J135,2)</f>
        <v>0</v>
      </c>
      <c r="L135" s="231">
        <v>21</v>
      </c>
      <c r="M135" s="231">
        <f>G135*(1+L135/100)</f>
        <v>0</v>
      </c>
      <c r="N135" s="231">
        <v>2.2700000000000003E-3</v>
      </c>
      <c r="O135" s="231">
        <f>ROUND(E135*N135,2)</f>
        <v>0.03</v>
      </c>
      <c r="P135" s="231">
        <v>0</v>
      </c>
      <c r="Q135" s="231">
        <f>ROUND(E135*P135,2)</f>
        <v>0</v>
      </c>
      <c r="R135" s="231" t="s">
        <v>294</v>
      </c>
      <c r="S135" s="231" t="s">
        <v>140</v>
      </c>
      <c r="T135" s="232" t="s">
        <v>140</v>
      </c>
      <c r="U135" s="216">
        <v>0.38600000000000001</v>
      </c>
      <c r="V135" s="216">
        <f>ROUND(E135*U135,2)</f>
        <v>5.79</v>
      </c>
      <c r="W135" s="216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 t="s">
        <v>182</v>
      </c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</row>
    <row r="136" spans="1:60" outlineLevel="1" x14ac:dyDescent="0.2">
      <c r="A136" s="214"/>
      <c r="B136" s="215"/>
      <c r="C136" s="249" t="s">
        <v>295</v>
      </c>
      <c r="D136" s="247"/>
      <c r="E136" s="247"/>
      <c r="F136" s="247"/>
      <c r="G136" s="247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 t="s">
        <v>188</v>
      </c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</row>
    <row r="137" spans="1:60" outlineLevel="1" x14ac:dyDescent="0.2">
      <c r="A137" s="214"/>
      <c r="B137" s="215"/>
      <c r="C137" s="242" t="s">
        <v>208</v>
      </c>
      <c r="D137" s="217"/>
      <c r="E137" s="218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 t="s">
        <v>157</v>
      </c>
      <c r="AH137" s="207">
        <v>0</v>
      </c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</row>
    <row r="138" spans="1:60" outlineLevel="1" x14ac:dyDescent="0.2">
      <c r="A138" s="214"/>
      <c r="B138" s="215"/>
      <c r="C138" s="242" t="s">
        <v>296</v>
      </c>
      <c r="D138" s="217"/>
      <c r="E138" s="218">
        <v>15</v>
      </c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 t="s">
        <v>157</v>
      </c>
      <c r="AH138" s="207">
        <v>0</v>
      </c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</row>
    <row r="139" spans="1:60" outlineLevel="1" x14ac:dyDescent="0.2">
      <c r="A139" s="214"/>
      <c r="B139" s="215"/>
      <c r="C139" s="241"/>
      <c r="D139" s="235"/>
      <c r="E139" s="235"/>
      <c r="F139" s="235"/>
      <c r="G139" s="235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 t="s">
        <v>145</v>
      </c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</row>
    <row r="140" spans="1:60" outlineLevel="1" x14ac:dyDescent="0.2">
      <c r="A140" s="226">
        <v>19</v>
      </c>
      <c r="B140" s="227" t="s">
        <v>297</v>
      </c>
      <c r="C140" s="239" t="s">
        <v>298</v>
      </c>
      <c r="D140" s="228" t="s">
        <v>180</v>
      </c>
      <c r="E140" s="229">
        <v>15</v>
      </c>
      <c r="F140" s="230"/>
      <c r="G140" s="231">
        <f>ROUND(E140*F140,2)</f>
        <v>0</v>
      </c>
      <c r="H140" s="230"/>
      <c r="I140" s="231">
        <f>ROUND(E140*H140,2)</f>
        <v>0</v>
      </c>
      <c r="J140" s="230"/>
      <c r="K140" s="231">
        <f>ROUND(E140*J140,2)</f>
        <v>0</v>
      </c>
      <c r="L140" s="231">
        <v>21</v>
      </c>
      <c r="M140" s="231">
        <f>G140*(1+L140/100)</f>
        <v>0</v>
      </c>
      <c r="N140" s="231">
        <v>0</v>
      </c>
      <c r="O140" s="231">
        <f>ROUND(E140*N140,2)</f>
        <v>0</v>
      </c>
      <c r="P140" s="231">
        <v>0</v>
      </c>
      <c r="Q140" s="231">
        <f>ROUND(E140*P140,2)</f>
        <v>0</v>
      </c>
      <c r="R140" s="231" t="s">
        <v>294</v>
      </c>
      <c r="S140" s="231" t="s">
        <v>140</v>
      </c>
      <c r="T140" s="232" t="s">
        <v>140</v>
      </c>
      <c r="U140" s="216">
        <v>0.13</v>
      </c>
      <c r="V140" s="216">
        <f>ROUND(E140*U140,2)</f>
        <v>1.95</v>
      </c>
      <c r="W140" s="216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 t="s">
        <v>182</v>
      </c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</row>
    <row r="141" spans="1:60" outlineLevel="1" x14ac:dyDescent="0.2">
      <c r="A141" s="214"/>
      <c r="B141" s="215"/>
      <c r="C141" s="249" t="s">
        <v>295</v>
      </c>
      <c r="D141" s="247"/>
      <c r="E141" s="247"/>
      <c r="F141" s="247"/>
      <c r="G141" s="247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 t="s">
        <v>188</v>
      </c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</row>
    <row r="142" spans="1:60" outlineLevel="1" x14ac:dyDescent="0.2">
      <c r="A142" s="214"/>
      <c r="B142" s="215"/>
      <c r="C142" s="242" t="s">
        <v>299</v>
      </c>
      <c r="D142" s="217"/>
      <c r="E142" s="218">
        <v>15</v>
      </c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 t="s">
        <v>157</v>
      </c>
      <c r="AH142" s="207">
        <v>0</v>
      </c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</row>
    <row r="143" spans="1:60" outlineLevel="1" x14ac:dyDescent="0.2">
      <c r="A143" s="214"/>
      <c r="B143" s="215"/>
      <c r="C143" s="241"/>
      <c r="D143" s="235"/>
      <c r="E143" s="235"/>
      <c r="F143" s="235"/>
      <c r="G143" s="235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 t="s">
        <v>145</v>
      </c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</row>
    <row r="144" spans="1:60" outlineLevel="1" x14ac:dyDescent="0.2">
      <c r="A144" s="226">
        <v>20</v>
      </c>
      <c r="B144" s="227" t="s">
        <v>300</v>
      </c>
      <c r="C144" s="239" t="s">
        <v>301</v>
      </c>
      <c r="D144" s="228" t="s">
        <v>180</v>
      </c>
      <c r="E144" s="229">
        <v>5</v>
      </c>
      <c r="F144" s="230"/>
      <c r="G144" s="231">
        <f>ROUND(E144*F144,2)</f>
        <v>0</v>
      </c>
      <c r="H144" s="230"/>
      <c r="I144" s="231">
        <f>ROUND(E144*H144,2)</f>
        <v>0</v>
      </c>
      <c r="J144" s="230"/>
      <c r="K144" s="231">
        <f>ROUND(E144*J144,2)</f>
        <v>0</v>
      </c>
      <c r="L144" s="231">
        <v>21</v>
      </c>
      <c r="M144" s="231">
        <f>G144*(1+L144/100)</f>
        <v>0</v>
      </c>
      <c r="N144" s="231">
        <v>3.8700000000000002E-3</v>
      </c>
      <c r="O144" s="231">
        <f>ROUND(E144*N144,2)</f>
        <v>0.02</v>
      </c>
      <c r="P144" s="231">
        <v>0</v>
      </c>
      <c r="Q144" s="231">
        <f>ROUND(E144*P144,2)</f>
        <v>0</v>
      </c>
      <c r="R144" s="231" t="s">
        <v>294</v>
      </c>
      <c r="S144" s="231" t="s">
        <v>140</v>
      </c>
      <c r="T144" s="232" t="s">
        <v>140</v>
      </c>
      <c r="U144" s="216">
        <v>0.47400000000000003</v>
      </c>
      <c r="V144" s="216">
        <f>ROUND(E144*U144,2)</f>
        <v>2.37</v>
      </c>
      <c r="W144" s="216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 t="s">
        <v>182</v>
      </c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</row>
    <row r="145" spans="1:60" outlineLevel="1" x14ac:dyDescent="0.2">
      <c r="A145" s="214"/>
      <c r="B145" s="215"/>
      <c r="C145" s="249" t="s">
        <v>295</v>
      </c>
      <c r="D145" s="247"/>
      <c r="E145" s="247"/>
      <c r="F145" s="247"/>
      <c r="G145" s="247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 t="s">
        <v>188</v>
      </c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</row>
    <row r="146" spans="1:60" outlineLevel="1" x14ac:dyDescent="0.2">
      <c r="A146" s="214"/>
      <c r="B146" s="215"/>
      <c r="C146" s="242" t="s">
        <v>302</v>
      </c>
      <c r="D146" s="217"/>
      <c r="E146" s="218">
        <v>5</v>
      </c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 t="s">
        <v>157</v>
      </c>
      <c r="AH146" s="207">
        <v>0</v>
      </c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</row>
    <row r="147" spans="1:60" outlineLevel="1" x14ac:dyDescent="0.2">
      <c r="A147" s="214"/>
      <c r="B147" s="215"/>
      <c r="C147" s="241"/>
      <c r="D147" s="235"/>
      <c r="E147" s="235"/>
      <c r="F147" s="235"/>
      <c r="G147" s="235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 t="s">
        <v>145</v>
      </c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</row>
    <row r="148" spans="1:60" outlineLevel="1" x14ac:dyDescent="0.2">
      <c r="A148" s="226">
        <v>21</v>
      </c>
      <c r="B148" s="227" t="s">
        <v>303</v>
      </c>
      <c r="C148" s="239" t="s">
        <v>304</v>
      </c>
      <c r="D148" s="228" t="s">
        <v>180</v>
      </c>
      <c r="E148" s="229">
        <v>5</v>
      </c>
      <c r="F148" s="230"/>
      <c r="G148" s="231">
        <f>ROUND(E148*F148,2)</f>
        <v>0</v>
      </c>
      <c r="H148" s="230"/>
      <c r="I148" s="231">
        <f>ROUND(E148*H148,2)</f>
        <v>0</v>
      </c>
      <c r="J148" s="230"/>
      <c r="K148" s="231">
        <f>ROUND(E148*J148,2)</f>
        <v>0</v>
      </c>
      <c r="L148" s="231">
        <v>21</v>
      </c>
      <c r="M148" s="231">
        <f>G148*(1+L148/100)</f>
        <v>0</v>
      </c>
      <c r="N148" s="231">
        <v>0</v>
      </c>
      <c r="O148" s="231">
        <f>ROUND(E148*N148,2)</f>
        <v>0</v>
      </c>
      <c r="P148" s="231">
        <v>0</v>
      </c>
      <c r="Q148" s="231">
        <f>ROUND(E148*P148,2)</f>
        <v>0</v>
      </c>
      <c r="R148" s="231" t="s">
        <v>294</v>
      </c>
      <c r="S148" s="231" t="s">
        <v>140</v>
      </c>
      <c r="T148" s="232" t="s">
        <v>140</v>
      </c>
      <c r="U148" s="216">
        <v>0.16</v>
      </c>
      <c r="V148" s="216">
        <f>ROUND(E148*U148,2)</f>
        <v>0.8</v>
      </c>
      <c r="W148" s="216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 t="s">
        <v>182</v>
      </c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</row>
    <row r="149" spans="1:60" outlineLevel="1" x14ac:dyDescent="0.2">
      <c r="A149" s="214"/>
      <c r="B149" s="215"/>
      <c r="C149" s="249" t="s">
        <v>295</v>
      </c>
      <c r="D149" s="247"/>
      <c r="E149" s="247"/>
      <c r="F149" s="247"/>
      <c r="G149" s="247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 t="s">
        <v>188</v>
      </c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</row>
    <row r="150" spans="1:60" outlineLevel="1" x14ac:dyDescent="0.2">
      <c r="A150" s="214"/>
      <c r="B150" s="215"/>
      <c r="C150" s="242" t="s">
        <v>305</v>
      </c>
      <c r="D150" s="217"/>
      <c r="E150" s="218">
        <v>5</v>
      </c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 t="s">
        <v>157</v>
      </c>
      <c r="AH150" s="207">
        <v>0</v>
      </c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</row>
    <row r="151" spans="1:60" outlineLevel="1" x14ac:dyDescent="0.2">
      <c r="A151" s="214"/>
      <c r="B151" s="215"/>
      <c r="C151" s="241"/>
      <c r="D151" s="235"/>
      <c r="E151" s="235"/>
      <c r="F151" s="235"/>
      <c r="G151" s="235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 t="s">
        <v>145</v>
      </c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</row>
    <row r="152" spans="1:60" ht="22.5" outlineLevel="1" x14ac:dyDescent="0.2">
      <c r="A152" s="226">
        <v>22</v>
      </c>
      <c r="B152" s="227" t="s">
        <v>306</v>
      </c>
      <c r="C152" s="239" t="s">
        <v>307</v>
      </c>
      <c r="D152" s="228" t="s">
        <v>180</v>
      </c>
      <c r="E152" s="229">
        <v>12</v>
      </c>
      <c r="F152" s="230"/>
      <c r="G152" s="231">
        <f>ROUND(E152*F152,2)</f>
        <v>0</v>
      </c>
      <c r="H152" s="230"/>
      <c r="I152" s="231">
        <f>ROUND(E152*H152,2)</f>
        <v>0</v>
      </c>
      <c r="J152" s="230"/>
      <c r="K152" s="231">
        <f>ROUND(E152*J152,2)</f>
        <v>0</v>
      </c>
      <c r="L152" s="231">
        <v>21</v>
      </c>
      <c r="M152" s="231">
        <f>G152*(1+L152/100)</f>
        <v>0</v>
      </c>
      <c r="N152" s="231">
        <v>0</v>
      </c>
      <c r="O152" s="231">
        <f>ROUND(E152*N152,2)</f>
        <v>0</v>
      </c>
      <c r="P152" s="231">
        <v>0</v>
      </c>
      <c r="Q152" s="231">
        <f>ROUND(E152*P152,2)</f>
        <v>0</v>
      </c>
      <c r="R152" s="231"/>
      <c r="S152" s="231" t="s">
        <v>273</v>
      </c>
      <c r="T152" s="232" t="s">
        <v>141</v>
      </c>
      <c r="U152" s="216">
        <v>0</v>
      </c>
      <c r="V152" s="216">
        <f>ROUND(E152*U152,2)</f>
        <v>0</v>
      </c>
      <c r="W152" s="216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 t="s">
        <v>182</v>
      </c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</row>
    <row r="153" spans="1:60" outlineLevel="1" x14ac:dyDescent="0.2">
      <c r="A153" s="214"/>
      <c r="B153" s="215"/>
      <c r="C153" s="242" t="s">
        <v>308</v>
      </c>
      <c r="D153" s="217"/>
      <c r="E153" s="218">
        <v>12</v>
      </c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 t="s">
        <v>157</v>
      </c>
      <c r="AH153" s="207">
        <v>0</v>
      </c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</row>
    <row r="154" spans="1:60" outlineLevel="1" x14ac:dyDescent="0.2">
      <c r="A154" s="214"/>
      <c r="B154" s="215"/>
      <c r="C154" s="241"/>
      <c r="D154" s="235"/>
      <c r="E154" s="235"/>
      <c r="F154" s="235"/>
      <c r="G154" s="235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 t="s">
        <v>145</v>
      </c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</row>
    <row r="155" spans="1:60" x14ac:dyDescent="0.2">
      <c r="A155" s="220" t="s">
        <v>135</v>
      </c>
      <c r="B155" s="221" t="s">
        <v>76</v>
      </c>
      <c r="C155" s="238" t="s">
        <v>77</v>
      </c>
      <c r="D155" s="222"/>
      <c r="E155" s="223"/>
      <c r="F155" s="224"/>
      <c r="G155" s="224">
        <f>SUMIF(AG156:AG164,"&lt;&gt;NOR",G156:G164)</f>
        <v>0</v>
      </c>
      <c r="H155" s="224"/>
      <c r="I155" s="224">
        <f>SUM(I156:I164)</f>
        <v>0</v>
      </c>
      <c r="J155" s="224"/>
      <c r="K155" s="224">
        <f>SUM(K156:K164)</f>
        <v>0</v>
      </c>
      <c r="L155" s="224"/>
      <c r="M155" s="224">
        <f>SUM(M156:M164)</f>
        <v>0</v>
      </c>
      <c r="N155" s="224"/>
      <c r="O155" s="224">
        <f>SUM(O156:O164)</f>
        <v>68.41</v>
      </c>
      <c r="P155" s="224"/>
      <c r="Q155" s="224">
        <f>SUM(Q156:Q164)</f>
        <v>0</v>
      </c>
      <c r="R155" s="224"/>
      <c r="S155" s="224"/>
      <c r="T155" s="225"/>
      <c r="U155" s="219"/>
      <c r="V155" s="219">
        <f>SUM(V156:V164)</f>
        <v>8.7899999999999991</v>
      </c>
      <c r="W155" s="219"/>
      <c r="AG155" t="s">
        <v>136</v>
      </c>
    </row>
    <row r="156" spans="1:60" outlineLevel="1" x14ac:dyDescent="0.2">
      <c r="A156" s="226">
        <v>23</v>
      </c>
      <c r="B156" s="227" t="s">
        <v>309</v>
      </c>
      <c r="C156" s="239" t="s">
        <v>310</v>
      </c>
      <c r="D156" s="228" t="s">
        <v>180</v>
      </c>
      <c r="E156" s="229">
        <v>338</v>
      </c>
      <c r="F156" s="230"/>
      <c r="G156" s="231">
        <f>ROUND(E156*F156,2)</f>
        <v>0</v>
      </c>
      <c r="H156" s="230"/>
      <c r="I156" s="231">
        <f>ROUND(E156*H156,2)</f>
        <v>0</v>
      </c>
      <c r="J156" s="230"/>
      <c r="K156" s="231">
        <f>ROUND(E156*J156,2)</f>
        <v>0</v>
      </c>
      <c r="L156" s="231">
        <v>21</v>
      </c>
      <c r="M156" s="231">
        <f>G156*(1+L156/100)</f>
        <v>0</v>
      </c>
      <c r="N156" s="231">
        <v>0.20240000000000002</v>
      </c>
      <c r="O156" s="231">
        <f>ROUND(E156*N156,2)</f>
        <v>68.41</v>
      </c>
      <c r="P156" s="231">
        <v>0</v>
      </c>
      <c r="Q156" s="231">
        <f>ROUND(E156*P156,2)</f>
        <v>0</v>
      </c>
      <c r="R156" s="231" t="s">
        <v>197</v>
      </c>
      <c r="S156" s="231" t="s">
        <v>140</v>
      </c>
      <c r="T156" s="232" t="s">
        <v>140</v>
      </c>
      <c r="U156" s="216">
        <v>2.6000000000000002E-2</v>
      </c>
      <c r="V156" s="216">
        <f>ROUND(E156*U156,2)</f>
        <v>8.7899999999999991</v>
      </c>
      <c r="W156" s="216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 t="s">
        <v>182</v>
      </c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</row>
    <row r="157" spans="1:60" outlineLevel="1" x14ac:dyDescent="0.2">
      <c r="A157" s="214"/>
      <c r="B157" s="215"/>
      <c r="C157" s="249" t="s">
        <v>311</v>
      </c>
      <c r="D157" s="247"/>
      <c r="E157" s="247"/>
      <c r="F157" s="247"/>
      <c r="G157" s="247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 t="s">
        <v>188</v>
      </c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</row>
    <row r="158" spans="1:60" outlineLevel="1" x14ac:dyDescent="0.2">
      <c r="A158" s="214"/>
      <c r="B158" s="215"/>
      <c r="C158" s="242" t="s">
        <v>312</v>
      </c>
      <c r="D158" s="217"/>
      <c r="E158" s="218">
        <v>49.300000000000004</v>
      </c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 t="s">
        <v>157</v>
      </c>
      <c r="AH158" s="207">
        <v>0</v>
      </c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</row>
    <row r="159" spans="1:60" outlineLevel="1" x14ac:dyDescent="0.2">
      <c r="A159" s="214"/>
      <c r="B159" s="215"/>
      <c r="C159" s="242" t="s">
        <v>313</v>
      </c>
      <c r="D159" s="217"/>
      <c r="E159" s="218">
        <v>19.5</v>
      </c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 t="s">
        <v>157</v>
      </c>
      <c r="AH159" s="207">
        <v>0</v>
      </c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</row>
    <row r="160" spans="1:60" outlineLevel="1" x14ac:dyDescent="0.2">
      <c r="A160" s="214"/>
      <c r="B160" s="215"/>
      <c r="C160" s="242" t="s">
        <v>314</v>
      </c>
      <c r="D160" s="217"/>
      <c r="E160" s="218">
        <v>55.2</v>
      </c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 t="s">
        <v>157</v>
      </c>
      <c r="AH160" s="207">
        <v>0</v>
      </c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</row>
    <row r="161" spans="1:60" outlineLevel="1" x14ac:dyDescent="0.2">
      <c r="A161" s="214"/>
      <c r="B161" s="215"/>
      <c r="C161" s="242" t="s">
        <v>315</v>
      </c>
      <c r="D161" s="217"/>
      <c r="E161" s="218">
        <v>112</v>
      </c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 t="s">
        <v>157</v>
      </c>
      <c r="AH161" s="207">
        <v>0</v>
      </c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</row>
    <row r="162" spans="1:60" outlineLevel="1" x14ac:dyDescent="0.2">
      <c r="A162" s="214"/>
      <c r="B162" s="215"/>
      <c r="C162" s="242" t="s">
        <v>316</v>
      </c>
      <c r="D162" s="217"/>
      <c r="E162" s="218">
        <v>50</v>
      </c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 t="s">
        <v>157</v>
      </c>
      <c r="AH162" s="207">
        <v>0</v>
      </c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</row>
    <row r="163" spans="1:60" outlineLevel="1" x14ac:dyDescent="0.2">
      <c r="A163" s="214"/>
      <c r="B163" s="215"/>
      <c r="C163" s="242" t="s">
        <v>317</v>
      </c>
      <c r="D163" s="217"/>
      <c r="E163" s="218">
        <v>52</v>
      </c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 t="s">
        <v>157</v>
      </c>
      <c r="AH163" s="207">
        <v>0</v>
      </c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</row>
    <row r="164" spans="1:60" outlineLevel="1" x14ac:dyDescent="0.2">
      <c r="A164" s="214"/>
      <c r="B164" s="215"/>
      <c r="C164" s="241"/>
      <c r="D164" s="235"/>
      <c r="E164" s="235"/>
      <c r="F164" s="235"/>
      <c r="G164" s="235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 t="s">
        <v>145</v>
      </c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</row>
    <row r="165" spans="1:60" x14ac:dyDescent="0.2">
      <c r="A165" s="220" t="s">
        <v>135</v>
      </c>
      <c r="B165" s="221" t="s">
        <v>82</v>
      </c>
      <c r="C165" s="238" t="s">
        <v>83</v>
      </c>
      <c r="D165" s="222"/>
      <c r="E165" s="223"/>
      <c r="F165" s="224"/>
      <c r="G165" s="224">
        <f>SUMIF(AG166:AG178,"&lt;&gt;NOR",G166:G178)</f>
        <v>0</v>
      </c>
      <c r="H165" s="224"/>
      <c r="I165" s="224">
        <f>SUM(I166:I178)</f>
        <v>0</v>
      </c>
      <c r="J165" s="224"/>
      <c r="K165" s="224">
        <f>SUM(K166:K178)</f>
        <v>0</v>
      </c>
      <c r="L165" s="224"/>
      <c r="M165" s="224">
        <f>SUM(M166:M178)</f>
        <v>0</v>
      </c>
      <c r="N165" s="224"/>
      <c r="O165" s="224">
        <f>SUM(O166:O178)</f>
        <v>0</v>
      </c>
      <c r="P165" s="224"/>
      <c r="Q165" s="224">
        <f>SUM(Q166:Q178)</f>
        <v>8.42</v>
      </c>
      <c r="R165" s="224"/>
      <c r="S165" s="224"/>
      <c r="T165" s="225"/>
      <c r="U165" s="219"/>
      <c r="V165" s="219">
        <f>SUM(V166:V178)</f>
        <v>43.51</v>
      </c>
      <c r="W165" s="219"/>
      <c r="AG165" t="s">
        <v>136</v>
      </c>
    </row>
    <row r="166" spans="1:60" outlineLevel="1" x14ac:dyDescent="0.2">
      <c r="A166" s="226">
        <v>24</v>
      </c>
      <c r="B166" s="227" t="s">
        <v>318</v>
      </c>
      <c r="C166" s="239" t="s">
        <v>319</v>
      </c>
      <c r="D166" s="228" t="s">
        <v>180</v>
      </c>
      <c r="E166" s="229">
        <v>313</v>
      </c>
      <c r="F166" s="230"/>
      <c r="G166" s="231">
        <f>ROUND(E166*F166,2)</f>
        <v>0</v>
      </c>
      <c r="H166" s="230"/>
      <c r="I166" s="231">
        <f>ROUND(E166*H166,2)</f>
        <v>0</v>
      </c>
      <c r="J166" s="230"/>
      <c r="K166" s="231">
        <f>ROUND(E166*J166,2)</f>
        <v>0</v>
      </c>
      <c r="L166" s="231">
        <v>21</v>
      </c>
      <c r="M166" s="231">
        <f>G166*(1+L166/100)</f>
        <v>0</v>
      </c>
      <c r="N166" s="231">
        <v>0</v>
      </c>
      <c r="O166" s="231">
        <f>ROUND(E166*N166,2)</f>
        <v>0</v>
      </c>
      <c r="P166" s="231">
        <v>5.0000000000000001E-3</v>
      </c>
      <c r="Q166" s="231">
        <f>ROUND(E166*P166,2)</f>
        <v>1.57</v>
      </c>
      <c r="R166" s="231"/>
      <c r="S166" s="231" t="s">
        <v>273</v>
      </c>
      <c r="T166" s="232" t="s">
        <v>320</v>
      </c>
      <c r="U166" s="216">
        <v>0.13900000000000001</v>
      </c>
      <c r="V166" s="216">
        <f>ROUND(E166*U166,2)</f>
        <v>43.51</v>
      </c>
      <c r="W166" s="216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 t="s">
        <v>182</v>
      </c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</row>
    <row r="167" spans="1:60" outlineLevel="1" x14ac:dyDescent="0.2">
      <c r="A167" s="214"/>
      <c r="B167" s="215"/>
      <c r="C167" s="242" t="s">
        <v>208</v>
      </c>
      <c r="D167" s="217"/>
      <c r="E167" s="218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 t="s">
        <v>157</v>
      </c>
      <c r="AH167" s="207">
        <v>0</v>
      </c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</row>
    <row r="168" spans="1:60" outlineLevel="1" x14ac:dyDescent="0.2">
      <c r="A168" s="214"/>
      <c r="B168" s="215"/>
      <c r="C168" s="242" t="s">
        <v>321</v>
      </c>
      <c r="D168" s="217"/>
      <c r="E168" s="218">
        <v>93</v>
      </c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 t="s">
        <v>157</v>
      </c>
      <c r="AH168" s="207">
        <v>0</v>
      </c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</row>
    <row r="169" spans="1:60" outlineLevel="1" x14ac:dyDescent="0.2">
      <c r="A169" s="214"/>
      <c r="B169" s="215"/>
      <c r="C169" s="242" t="s">
        <v>322</v>
      </c>
      <c r="D169" s="217"/>
      <c r="E169" s="218">
        <v>100</v>
      </c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 t="s">
        <v>157</v>
      </c>
      <c r="AH169" s="207">
        <v>0</v>
      </c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</row>
    <row r="170" spans="1:60" outlineLevel="1" x14ac:dyDescent="0.2">
      <c r="A170" s="214"/>
      <c r="B170" s="215"/>
      <c r="C170" s="242" t="s">
        <v>323</v>
      </c>
      <c r="D170" s="217"/>
      <c r="E170" s="218">
        <v>120</v>
      </c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 t="s">
        <v>157</v>
      </c>
      <c r="AH170" s="207">
        <v>0</v>
      </c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</row>
    <row r="171" spans="1:60" outlineLevel="1" x14ac:dyDescent="0.2">
      <c r="A171" s="214"/>
      <c r="B171" s="215"/>
      <c r="C171" s="241"/>
      <c r="D171" s="235"/>
      <c r="E171" s="235"/>
      <c r="F171" s="235"/>
      <c r="G171" s="235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 t="s">
        <v>145</v>
      </c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</row>
    <row r="172" spans="1:60" outlineLevel="1" x14ac:dyDescent="0.2">
      <c r="A172" s="226">
        <v>25</v>
      </c>
      <c r="B172" s="227" t="s">
        <v>324</v>
      </c>
      <c r="C172" s="239" t="s">
        <v>325</v>
      </c>
      <c r="D172" s="228" t="s">
        <v>326</v>
      </c>
      <c r="E172" s="229">
        <v>0.85000000000000009</v>
      </c>
      <c r="F172" s="230"/>
      <c r="G172" s="231">
        <f>ROUND(E172*F172,2)</f>
        <v>0</v>
      </c>
      <c r="H172" s="230"/>
      <c r="I172" s="231">
        <f>ROUND(E172*H172,2)</f>
        <v>0</v>
      </c>
      <c r="J172" s="230"/>
      <c r="K172" s="231">
        <f>ROUND(E172*J172,2)</f>
        <v>0</v>
      </c>
      <c r="L172" s="231">
        <v>21</v>
      </c>
      <c r="M172" s="231">
        <f>G172*(1+L172/100)</f>
        <v>0</v>
      </c>
      <c r="N172" s="231">
        <v>0</v>
      </c>
      <c r="O172" s="231">
        <f>ROUND(E172*N172,2)</f>
        <v>0</v>
      </c>
      <c r="P172" s="231">
        <v>1</v>
      </c>
      <c r="Q172" s="231">
        <f>ROUND(E172*P172,2)</f>
        <v>0.85</v>
      </c>
      <c r="R172" s="231"/>
      <c r="S172" s="231" t="s">
        <v>273</v>
      </c>
      <c r="T172" s="232" t="s">
        <v>141</v>
      </c>
      <c r="U172" s="216">
        <v>0</v>
      </c>
      <c r="V172" s="216">
        <f>ROUND(E172*U172,2)</f>
        <v>0</v>
      </c>
      <c r="W172" s="216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 t="s">
        <v>182</v>
      </c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</row>
    <row r="173" spans="1:60" outlineLevel="1" x14ac:dyDescent="0.2">
      <c r="A173" s="214"/>
      <c r="B173" s="215"/>
      <c r="C173" s="242" t="s">
        <v>327</v>
      </c>
      <c r="D173" s="217"/>
      <c r="E173" s="218">
        <v>0.25</v>
      </c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 t="s">
        <v>157</v>
      </c>
      <c r="AH173" s="207">
        <v>0</v>
      </c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</row>
    <row r="174" spans="1:60" outlineLevel="1" x14ac:dyDescent="0.2">
      <c r="A174" s="214"/>
      <c r="B174" s="215"/>
      <c r="C174" s="242" t="s">
        <v>328</v>
      </c>
      <c r="D174" s="217"/>
      <c r="E174" s="218">
        <v>0.60000000000000009</v>
      </c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 t="s">
        <v>157</v>
      </c>
      <c r="AH174" s="207">
        <v>0</v>
      </c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</row>
    <row r="175" spans="1:60" outlineLevel="1" x14ac:dyDescent="0.2">
      <c r="A175" s="214"/>
      <c r="B175" s="215"/>
      <c r="C175" s="241"/>
      <c r="D175" s="235"/>
      <c r="E175" s="235"/>
      <c r="F175" s="235"/>
      <c r="G175" s="235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 t="s">
        <v>145</v>
      </c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</row>
    <row r="176" spans="1:60" outlineLevel="1" x14ac:dyDescent="0.2">
      <c r="A176" s="226">
        <v>26</v>
      </c>
      <c r="B176" s="227" t="s">
        <v>329</v>
      </c>
      <c r="C176" s="239" t="s">
        <v>330</v>
      </c>
      <c r="D176" s="228" t="s">
        <v>205</v>
      </c>
      <c r="E176" s="229">
        <v>6</v>
      </c>
      <c r="F176" s="230"/>
      <c r="G176" s="231">
        <f>ROUND(E176*F176,2)</f>
        <v>0</v>
      </c>
      <c r="H176" s="230"/>
      <c r="I176" s="231">
        <f>ROUND(E176*H176,2)</f>
        <v>0</v>
      </c>
      <c r="J176" s="230"/>
      <c r="K176" s="231">
        <f>ROUND(E176*J176,2)</f>
        <v>0</v>
      </c>
      <c r="L176" s="231">
        <v>21</v>
      </c>
      <c r="M176" s="231">
        <f>G176*(1+L176/100)</f>
        <v>0</v>
      </c>
      <c r="N176" s="231">
        <v>0</v>
      </c>
      <c r="O176" s="231">
        <f>ROUND(E176*N176,2)</f>
        <v>0</v>
      </c>
      <c r="P176" s="231">
        <v>1</v>
      </c>
      <c r="Q176" s="231">
        <f>ROUND(E176*P176,2)</f>
        <v>6</v>
      </c>
      <c r="R176" s="231"/>
      <c r="S176" s="231" t="s">
        <v>273</v>
      </c>
      <c r="T176" s="232" t="s">
        <v>141</v>
      </c>
      <c r="U176" s="216">
        <v>0</v>
      </c>
      <c r="V176" s="216">
        <f>ROUND(E176*U176,2)</f>
        <v>0</v>
      </c>
      <c r="W176" s="216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 t="s">
        <v>182</v>
      </c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</row>
    <row r="177" spans="1:60" outlineLevel="1" x14ac:dyDescent="0.2">
      <c r="A177" s="214"/>
      <c r="B177" s="215"/>
      <c r="C177" s="242" t="s">
        <v>228</v>
      </c>
      <c r="D177" s="217"/>
      <c r="E177" s="218">
        <v>6</v>
      </c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 t="s">
        <v>157</v>
      </c>
      <c r="AH177" s="207">
        <v>0</v>
      </c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</row>
    <row r="178" spans="1:60" outlineLevel="1" x14ac:dyDescent="0.2">
      <c r="A178" s="214"/>
      <c r="B178" s="215"/>
      <c r="C178" s="241"/>
      <c r="D178" s="235"/>
      <c r="E178" s="235"/>
      <c r="F178" s="235"/>
      <c r="G178" s="235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 t="s">
        <v>145</v>
      </c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</row>
    <row r="179" spans="1:60" x14ac:dyDescent="0.2">
      <c r="A179" s="220" t="s">
        <v>135</v>
      </c>
      <c r="B179" s="221" t="s">
        <v>84</v>
      </c>
      <c r="C179" s="238" t="s">
        <v>85</v>
      </c>
      <c r="D179" s="222"/>
      <c r="E179" s="223"/>
      <c r="F179" s="224"/>
      <c r="G179" s="224">
        <f>SUMIF(AG180:AG200,"&lt;&gt;NOR",G180:G200)</f>
        <v>0</v>
      </c>
      <c r="H179" s="224"/>
      <c r="I179" s="224">
        <f>SUM(I180:I200)</f>
        <v>0</v>
      </c>
      <c r="J179" s="224"/>
      <c r="K179" s="224">
        <f>SUM(K180:K200)</f>
        <v>0</v>
      </c>
      <c r="L179" s="224"/>
      <c r="M179" s="224">
        <f>SUM(M180:M200)</f>
        <v>0</v>
      </c>
      <c r="N179" s="224"/>
      <c r="O179" s="224">
        <f>SUM(O180:O200)</f>
        <v>0</v>
      </c>
      <c r="P179" s="224"/>
      <c r="Q179" s="224">
        <f>SUM(Q180:Q200)</f>
        <v>0</v>
      </c>
      <c r="R179" s="224"/>
      <c r="S179" s="224"/>
      <c r="T179" s="225"/>
      <c r="U179" s="219"/>
      <c r="V179" s="219">
        <f>SUM(V180:V200)</f>
        <v>11.16</v>
      </c>
      <c r="W179" s="219"/>
      <c r="AG179" t="s">
        <v>136</v>
      </c>
    </row>
    <row r="180" spans="1:60" outlineLevel="1" x14ac:dyDescent="0.2">
      <c r="A180" s="226">
        <v>27</v>
      </c>
      <c r="B180" s="227" t="s">
        <v>331</v>
      </c>
      <c r="C180" s="239" t="s">
        <v>332</v>
      </c>
      <c r="D180" s="228" t="s">
        <v>185</v>
      </c>
      <c r="E180" s="229">
        <v>188</v>
      </c>
      <c r="F180" s="230"/>
      <c r="G180" s="231">
        <f>ROUND(E180*F180,2)</f>
        <v>0</v>
      </c>
      <c r="H180" s="230"/>
      <c r="I180" s="231">
        <f>ROUND(E180*H180,2)</f>
        <v>0</v>
      </c>
      <c r="J180" s="230"/>
      <c r="K180" s="231">
        <f>ROUND(E180*J180,2)</f>
        <v>0</v>
      </c>
      <c r="L180" s="231">
        <v>21</v>
      </c>
      <c r="M180" s="231">
        <f>G180*(1+L180/100)</f>
        <v>0</v>
      </c>
      <c r="N180" s="231">
        <v>0</v>
      </c>
      <c r="O180" s="231">
        <f>ROUND(E180*N180,2)</f>
        <v>0</v>
      </c>
      <c r="P180" s="231">
        <v>0</v>
      </c>
      <c r="Q180" s="231">
        <f>ROUND(E180*P180,2)</f>
        <v>0</v>
      </c>
      <c r="R180" s="231" t="s">
        <v>333</v>
      </c>
      <c r="S180" s="231" t="s">
        <v>140</v>
      </c>
      <c r="T180" s="232" t="s">
        <v>140</v>
      </c>
      <c r="U180" s="216">
        <v>3.0000000000000002E-2</v>
      </c>
      <c r="V180" s="216">
        <f>ROUND(E180*U180,2)</f>
        <v>5.64</v>
      </c>
      <c r="W180" s="216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 t="s">
        <v>182</v>
      </c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</row>
    <row r="181" spans="1:60" outlineLevel="1" x14ac:dyDescent="0.2">
      <c r="A181" s="214"/>
      <c r="B181" s="215"/>
      <c r="C181" s="249" t="s">
        <v>334</v>
      </c>
      <c r="D181" s="247"/>
      <c r="E181" s="247"/>
      <c r="F181" s="247"/>
      <c r="G181" s="247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 t="s">
        <v>188</v>
      </c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</row>
    <row r="182" spans="1:60" outlineLevel="1" x14ac:dyDescent="0.2">
      <c r="A182" s="214"/>
      <c r="B182" s="215"/>
      <c r="C182" s="242" t="s">
        <v>335</v>
      </c>
      <c r="D182" s="217"/>
      <c r="E182" s="218">
        <v>12</v>
      </c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 t="s">
        <v>157</v>
      </c>
      <c r="AH182" s="207">
        <v>0</v>
      </c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</row>
    <row r="183" spans="1:60" outlineLevel="1" x14ac:dyDescent="0.2">
      <c r="A183" s="214"/>
      <c r="B183" s="215"/>
      <c r="C183" s="242" t="s">
        <v>336</v>
      </c>
      <c r="D183" s="217"/>
      <c r="E183" s="218">
        <v>26</v>
      </c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 t="s">
        <v>157</v>
      </c>
      <c r="AH183" s="207">
        <v>0</v>
      </c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</row>
    <row r="184" spans="1:60" outlineLevel="1" x14ac:dyDescent="0.2">
      <c r="A184" s="214"/>
      <c r="B184" s="215"/>
      <c r="C184" s="242" t="s">
        <v>337</v>
      </c>
      <c r="D184" s="217"/>
      <c r="E184" s="218">
        <v>60</v>
      </c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 t="s">
        <v>157</v>
      </c>
      <c r="AH184" s="207">
        <v>0</v>
      </c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</row>
    <row r="185" spans="1:60" outlineLevel="1" x14ac:dyDescent="0.2">
      <c r="A185" s="214"/>
      <c r="B185" s="215"/>
      <c r="C185" s="242" t="s">
        <v>338</v>
      </c>
      <c r="D185" s="217"/>
      <c r="E185" s="218">
        <v>65</v>
      </c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 t="s">
        <v>157</v>
      </c>
      <c r="AH185" s="207">
        <v>0</v>
      </c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</row>
    <row r="186" spans="1:60" outlineLevel="1" x14ac:dyDescent="0.2">
      <c r="A186" s="214"/>
      <c r="B186" s="215"/>
      <c r="C186" s="242" t="s">
        <v>339</v>
      </c>
      <c r="D186" s="217"/>
      <c r="E186" s="218">
        <v>25</v>
      </c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 t="s">
        <v>157</v>
      </c>
      <c r="AH186" s="207">
        <v>0</v>
      </c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</row>
    <row r="187" spans="1:60" outlineLevel="1" x14ac:dyDescent="0.2">
      <c r="A187" s="214"/>
      <c r="B187" s="215"/>
      <c r="C187" s="241"/>
      <c r="D187" s="235"/>
      <c r="E187" s="235"/>
      <c r="F187" s="235"/>
      <c r="G187" s="235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 t="s">
        <v>145</v>
      </c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</row>
    <row r="188" spans="1:60" outlineLevel="1" x14ac:dyDescent="0.2">
      <c r="A188" s="226">
        <v>28</v>
      </c>
      <c r="B188" s="227" t="s">
        <v>340</v>
      </c>
      <c r="C188" s="239" t="s">
        <v>341</v>
      </c>
      <c r="D188" s="228" t="s">
        <v>185</v>
      </c>
      <c r="E188" s="229">
        <v>94</v>
      </c>
      <c r="F188" s="230"/>
      <c r="G188" s="231">
        <f>ROUND(E188*F188,2)</f>
        <v>0</v>
      </c>
      <c r="H188" s="230"/>
      <c r="I188" s="231">
        <f>ROUND(E188*H188,2)</f>
        <v>0</v>
      </c>
      <c r="J188" s="230"/>
      <c r="K188" s="231">
        <f>ROUND(E188*J188,2)</f>
        <v>0</v>
      </c>
      <c r="L188" s="231">
        <v>21</v>
      </c>
      <c r="M188" s="231">
        <f>G188*(1+L188/100)</f>
        <v>0</v>
      </c>
      <c r="N188" s="231">
        <v>0</v>
      </c>
      <c r="O188" s="231">
        <f>ROUND(E188*N188,2)</f>
        <v>0</v>
      </c>
      <c r="P188" s="231">
        <v>0</v>
      </c>
      <c r="Q188" s="231">
        <f>ROUND(E188*P188,2)</f>
        <v>0</v>
      </c>
      <c r="R188" s="231" t="s">
        <v>333</v>
      </c>
      <c r="S188" s="231" t="s">
        <v>140</v>
      </c>
      <c r="T188" s="232" t="s">
        <v>140</v>
      </c>
      <c r="U188" s="216">
        <v>0.05</v>
      </c>
      <c r="V188" s="216">
        <f>ROUND(E188*U188,2)</f>
        <v>4.7</v>
      </c>
      <c r="W188" s="216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 t="s">
        <v>182</v>
      </c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</row>
    <row r="189" spans="1:60" outlineLevel="1" x14ac:dyDescent="0.2">
      <c r="A189" s="214"/>
      <c r="B189" s="215"/>
      <c r="C189" s="249" t="s">
        <v>334</v>
      </c>
      <c r="D189" s="247"/>
      <c r="E189" s="247"/>
      <c r="F189" s="247"/>
      <c r="G189" s="247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 t="s">
        <v>188</v>
      </c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</row>
    <row r="190" spans="1:60" outlineLevel="1" x14ac:dyDescent="0.2">
      <c r="A190" s="214"/>
      <c r="B190" s="215"/>
      <c r="C190" s="242" t="s">
        <v>342</v>
      </c>
      <c r="D190" s="217"/>
      <c r="E190" s="218">
        <v>5</v>
      </c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 t="s">
        <v>157</v>
      </c>
      <c r="AH190" s="207">
        <v>0</v>
      </c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</row>
    <row r="191" spans="1:60" outlineLevel="1" x14ac:dyDescent="0.2">
      <c r="A191" s="214"/>
      <c r="B191" s="215"/>
      <c r="C191" s="242" t="s">
        <v>343</v>
      </c>
      <c r="D191" s="217"/>
      <c r="E191" s="218">
        <v>1</v>
      </c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 t="s">
        <v>157</v>
      </c>
      <c r="AH191" s="207">
        <v>0</v>
      </c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</row>
    <row r="192" spans="1:60" outlineLevel="1" x14ac:dyDescent="0.2">
      <c r="A192" s="214"/>
      <c r="B192" s="215"/>
      <c r="C192" s="242" t="s">
        <v>344</v>
      </c>
      <c r="D192" s="217"/>
      <c r="E192" s="218">
        <v>13</v>
      </c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 t="s">
        <v>157</v>
      </c>
      <c r="AH192" s="207">
        <v>0</v>
      </c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</row>
    <row r="193" spans="1:60" outlineLevel="1" x14ac:dyDescent="0.2">
      <c r="A193" s="214"/>
      <c r="B193" s="215"/>
      <c r="C193" s="242" t="s">
        <v>227</v>
      </c>
      <c r="D193" s="217"/>
      <c r="E193" s="218">
        <v>10</v>
      </c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 t="s">
        <v>157</v>
      </c>
      <c r="AH193" s="207">
        <v>0</v>
      </c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</row>
    <row r="194" spans="1:60" outlineLevel="1" x14ac:dyDescent="0.2">
      <c r="A194" s="214"/>
      <c r="B194" s="215"/>
      <c r="C194" s="242" t="s">
        <v>345</v>
      </c>
      <c r="D194" s="217"/>
      <c r="E194" s="218">
        <v>39</v>
      </c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 t="s">
        <v>157</v>
      </c>
      <c r="AH194" s="207">
        <v>0</v>
      </c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</row>
    <row r="195" spans="1:60" outlineLevel="1" x14ac:dyDescent="0.2">
      <c r="A195" s="214"/>
      <c r="B195" s="215"/>
      <c r="C195" s="242" t="s">
        <v>346</v>
      </c>
      <c r="D195" s="217"/>
      <c r="E195" s="218">
        <v>26</v>
      </c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 t="s">
        <v>157</v>
      </c>
      <c r="AH195" s="207">
        <v>0</v>
      </c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</row>
    <row r="196" spans="1:60" outlineLevel="1" x14ac:dyDescent="0.2">
      <c r="A196" s="214"/>
      <c r="B196" s="215"/>
      <c r="C196" s="241"/>
      <c r="D196" s="235"/>
      <c r="E196" s="235"/>
      <c r="F196" s="235"/>
      <c r="G196" s="235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 t="s">
        <v>145</v>
      </c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</row>
    <row r="197" spans="1:60" outlineLevel="1" x14ac:dyDescent="0.2">
      <c r="A197" s="226">
        <v>29</v>
      </c>
      <c r="B197" s="227" t="s">
        <v>347</v>
      </c>
      <c r="C197" s="239" t="s">
        <v>348</v>
      </c>
      <c r="D197" s="228" t="s">
        <v>185</v>
      </c>
      <c r="E197" s="229">
        <v>2</v>
      </c>
      <c r="F197" s="230"/>
      <c r="G197" s="231">
        <f>ROUND(E197*F197,2)</f>
        <v>0</v>
      </c>
      <c r="H197" s="230"/>
      <c r="I197" s="231">
        <f>ROUND(E197*H197,2)</f>
        <v>0</v>
      </c>
      <c r="J197" s="230"/>
      <c r="K197" s="231">
        <f>ROUND(E197*J197,2)</f>
        <v>0</v>
      </c>
      <c r="L197" s="231">
        <v>21</v>
      </c>
      <c r="M197" s="231">
        <f>G197*(1+L197/100)</f>
        <v>0</v>
      </c>
      <c r="N197" s="231">
        <v>0</v>
      </c>
      <c r="O197" s="231">
        <f>ROUND(E197*N197,2)</f>
        <v>0</v>
      </c>
      <c r="P197" s="231">
        <v>0</v>
      </c>
      <c r="Q197" s="231">
        <f>ROUND(E197*P197,2)</f>
        <v>0</v>
      </c>
      <c r="R197" s="231" t="s">
        <v>333</v>
      </c>
      <c r="S197" s="231" t="s">
        <v>140</v>
      </c>
      <c r="T197" s="232" t="s">
        <v>140</v>
      </c>
      <c r="U197" s="216">
        <v>0.41000000000000003</v>
      </c>
      <c r="V197" s="216">
        <f>ROUND(E197*U197,2)</f>
        <v>0.82</v>
      </c>
      <c r="W197" s="216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 t="s">
        <v>182</v>
      </c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</row>
    <row r="198" spans="1:60" outlineLevel="1" x14ac:dyDescent="0.2">
      <c r="A198" s="214"/>
      <c r="B198" s="215"/>
      <c r="C198" s="249" t="s">
        <v>349</v>
      </c>
      <c r="D198" s="247"/>
      <c r="E198" s="247"/>
      <c r="F198" s="247"/>
      <c r="G198" s="247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 t="s">
        <v>188</v>
      </c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</row>
    <row r="199" spans="1:60" outlineLevel="1" x14ac:dyDescent="0.2">
      <c r="A199" s="214"/>
      <c r="B199" s="215"/>
      <c r="C199" s="242" t="s">
        <v>350</v>
      </c>
      <c r="D199" s="217"/>
      <c r="E199" s="218">
        <v>2</v>
      </c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 t="s">
        <v>157</v>
      </c>
      <c r="AH199" s="207">
        <v>0</v>
      </c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</row>
    <row r="200" spans="1:60" outlineLevel="1" x14ac:dyDescent="0.2">
      <c r="A200" s="214"/>
      <c r="B200" s="215"/>
      <c r="C200" s="241"/>
      <c r="D200" s="235"/>
      <c r="E200" s="235"/>
      <c r="F200" s="235"/>
      <c r="G200" s="235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 t="s">
        <v>145</v>
      </c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</row>
    <row r="201" spans="1:60" x14ac:dyDescent="0.2">
      <c r="A201" s="220" t="s">
        <v>135</v>
      </c>
      <c r="B201" s="221" t="s">
        <v>86</v>
      </c>
      <c r="C201" s="238" t="s">
        <v>87</v>
      </c>
      <c r="D201" s="222"/>
      <c r="E201" s="223"/>
      <c r="F201" s="224"/>
      <c r="G201" s="224">
        <f>SUMIF(AG202:AG289,"&lt;&gt;NOR",G202:G289)</f>
        <v>0</v>
      </c>
      <c r="H201" s="224"/>
      <c r="I201" s="224">
        <f>SUM(I202:I289)</f>
        <v>0</v>
      </c>
      <c r="J201" s="224"/>
      <c r="K201" s="224">
        <f>SUM(K202:K289)</f>
        <v>0</v>
      </c>
      <c r="L201" s="224"/>
      <c r="M201" s="224">
        <f>SUM(M202:M289)</f>
        <v>0</v>
      </c>
      <c r="N201" s="224"/>
      <c r="O201" s="224">
        <f>SUM(O202:O289)</f>
        <v>0.62</v>
      </c>
      <c r="P201" s="224"/>
      <c r="Q201" s="224">
        <f>SUM(Q202:Q289)</f>
        <v>4297.5199999999995</v>
      </c>
      <c r="R201" s="224"/>
      <c r="S201" s="224"/>
      <c r="T201" s="225"/>
      <c r="U201" s="219"/>
      <c r="V201" s="219">
        <f>SUM(V202:V289)</f>
        <v>6634.2500000000009</v>
      </c>
      <c r="W201" s="219"/>
      <c r="AG201" t="s">
        <v>136</v>
      </c>
    </row>
    <row r="202" spans="1:60" outlineLevel="1" x14ac:dyDescent="0.2">
      <c r="A202" s="226">
        <v>30</v>
      </c>
      <c r="B202" s="227" t="s">
        <v>351</v>
      </c>
      <c r="C202" s="239" t="s">
        <v>352</v>
      </c>
      <c r="D202" s="228" t="s">
        <v>326</v>
      </c>
      <c r="E202" s="229">
        <v>903.2</v>
      </c>
      <c r="F202" s="230"/>
      <c r="G202" s="231">
        <f>ROUND(E202*F202,2)</f>
        <v>0</v>
      </c>
      <c r="H202" s="230"/>
      <c r="I202" s="231">
        <f>ROUND(E202*H202,2)</f>
        <v>0</v>
      </c>
      <c r="J202" s="230"/>
      <c r="K202" s="231">
        <f>ROUND(E202*J202,2)</f>
        <v>0</v>
      </c>
      <c r="L202" s="231">
        <v>21</v>
      </c>
      <c r="M202" s="231">
        <f>G202*(1+L202/100)</f>
        <v>0</v>
      </c>
      <c r="N202" s="231">
        <v>0</v>
      </c>
      <c r="O202" s="231">
        <f>ROUND(E202*N202,2)</f>
        <v>0</v>
      </c>
      <c r="P202" s="231">
        <v>0</v>
      </c>
      <c r="Q202" s="231">
        <f>ROUND(E202*P202,2)</f>
        <v>0</v>
      </c>
      <c r="R202" s="231" t="s">
        <v>353</v>
      </c>
      <c r="S202" s="231" t="s">
        <v>140</v>
      </c>
      <c r="T202" s="232" t="s">
        <v>140</v>
      </c>
      <c r="U202" s="216">
        <v>0</v>
      </c>
      <c r="V202" s="216">
        <f>ROUND(E202*U202,2)</f>
        <v>0</v>
      </c>
      <c r="W202" s="216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 t="s">
        <v>182</v>
      </c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</row>
    <row r="203" spans="1:60" outlineLevel="1" x14ac:dyDescent="0.2">
      <c r="A203" s="214"/>
      <c r="B203" s="215"/>
      <c r="C203" s="242" t="s">
        <v>208</v>
      </c>
      <c r="D203" s="217"/>
      <c r="E203" s="218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 t="s">
        <v>157</v>
      </c>
      <c r="AH203" s="207">
        <v>0</v>
      </c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</row>
    <row r="204" spans="1:60" outlineLevel="1" x14ac:dyDescent="0.2">
      <c r="A204" s="214"/>
      <c r="B204" s="215"/>
      <c r="C204" s="242" t="s">
        <v>354</v>
      </c>
      <c r="D204" s="217"/>
      <c r="E204" s="218">
        <v>145.4</v>
      </c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 t="s">
        <v>157</v>
      </c>
      <c r="AH204" s="207">
        <v>0</v>
      </c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</row>
    <row r="205" spans="1:60" outlineLevel="1" x14ac:dyDescent="0.2">
      <c r="A205" s="214"/>
      <c r="B205" s="215"/>
      <c r="C205" s="242" t="s">
        <v>355</v>
      </c>
      <c r="D205" s="217"/>
      <c r="E205" s="218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 t="s">
        <v>157</v>
      </c>
      <c r="AH205" s="207">
        <v>0</v>
      </c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</row>
    <row r="206" spans="1:60" outlineLevel="1" x14ac:dyDescent="0.2">
      <c r="A206" s="214"/>
      <c r="B206" s="215"/>
      <c r="C206" s="242" t="s">
        <v>356</v>
      </c>
      <c r="D206" s="217"/>
      <c r="E206" s="218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 t="s">
        <v>157</v>
      </c>
      <c r="AH206" s="207">
        <v>0</v>
      </c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</row>
    <row r="207" spans="1:60" outlineLevel="1" x14ac:dyDescent="0.2">
      <c r="A207" s="214"/>
      <c r="B207" s="215"/>
      <c r="C207" s="242" t="s">
        <v>357</v>
      </c>
      <c r="D207" s="217"/>
      <c r="E207" s="218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07"/>
      <c r="Y207" s="207"/>
      <c r="Z207" s="207"/>
      <c r="AA207" s="207"/>
      <c r="AB207" s="207"/>
      <c r="AC207" s="207"/>
      <c r="AD207" s="207"/>
      <c r="AE207" s="207"/>
      <c r="AF207" s="207"/>
      <c r="AG207" s="207" t="s">
        <v>157</v>
      </c>
      <c r="AH207" s="207">
        <v>0</v>
      </c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</row>
    <row r="208" spans="1:60" outlineLevel="1" x14ac:dyDescent="0.2">
      <c r="A208" s="214"/>
      <c r="B208" s="215"/>
      <c r="C208" s="242" t="s">
        <v>358</v>
      </c>
      <c r="D208" s="217"/>
      <c r="E208" s="218">
        <v>29.400000000000002</v>
      </c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 t="s">
        <v>157</v>
      </c>
      <c r="AH208" s="207">
        <v>0</v>
      </c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</row>
    <row r="209" spans="1:60" outlineLevel="1" x14ac:dyDescent="0.2">
      <c r="A209" s="214"/>
      <c r="B209" s="215"/>
      <c r="C209" s="242" t="s">
        <v>359</v>
      </c>
      <c r="D209" s="217"/>
      <c r="E209" s="218">
        <v>145</v>
      </c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 t="s">
        <v>157</v>
      </c>
      <c r="AH209" s="207">
        <v>0</v>
      </c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</row>
    <row r="210" spans="1:60" outlineLevel="1" x14ac:dyDescent="0.2">
      <c r="A210" s="214"/>
      <c r="B210" s="215"/>
      <c r="C210" s="242" t="s">
        <v>360</v>
      </c>
      <c r="D210" s="217"/>
      <c r="E210" s="218">
        <v>386.6</v>
      </c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 t="s">
        <v>157</v>
      </c>
      <c r="AH210" s="207">
        <v>0</v>
      </c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</row>
    <row r="211" spans="1:60" outlineLevel="1" x14ac:dyDescent="0.2">
      <c r="A211" s="214"/>
      <c r="B211" s="215"/>
      <c r="C211" s="242" t="s">
        <v>361</v>
      </c>
      <c r="D211" s="217"/>
      <c r="E211" s="218">
        <v>118</v>
      </c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 t="s">
        <v>157</v>
      </c>
      <c r="AH211" s="207">
        <v>0</v>
      </c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</row>
    <row r="212" spans="1:60" outlineLevel="1" x14ac:dyDescent="0.2">
      <c r="A212" s="214"/>
      <c r="B212" s="215"/>
      <c r="C212" s="242" t="s">
        <v>362</v>
      </c>
      <c r="D212" s="217"/>
      <c r="E212" s="218">
        <v>78.800000000000011</v>
      </c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 t="s">
        <v>157</v>
      </c>
      <c r="AH212" s="207">
        <v>0</v>
      </c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</row>
    <row r="213" spans="1:60" outlineLevel="1" x14ac:dyDescent="0.2">
      <c r="A213" s="214"/>
      <c r="B213" s="215"/>
      <c r="C213" s="241"/>
      <c r="D213" s="235"/>
      <c r="E213" s="235"/>
      <c r="F213" s="235"/>
      <c r="G213" s="235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 t="s">
        <v>145</v>
      </c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</row>
    <row r="214" spans="1:60" outlineLevel="1" x14ac:dyDescent="0.2">
      <c r="A214" s="226">
        <v>31</v>
      </c>
      <c r="B214" s="227" t="s">
        <v>363</v>
      </c>
      <c r="C214" s="239" t="s">
        <v>364</v>
      </c>
      <c r="D214" s="228" t="s">
        <v>205</v>
      </c>
      <c r="E214" s="229">
        <v>1391</v>
      </c>
      <c r="F214" s="230"/>
      <c r="G214" s="231">
        <f>ROUND(E214*F214,2)</f>
        <v>0</v>
      </c>
      <c r="H214" s="230"/>
      <c r="I214" s="231">
        <f>ROUND(E214*H214,2)</f>
        <v>0</v>
      </c>
      <c r="J214" s="230"/>
      <c r="K214" s="231">
        <f>ROUND(E214*J214,2)</f>
        <v>0</v>
      </c>
      <c r="L214" s="231">
        <v>21</v>
      </c>
      <c r="M214" s="231">
        <f>G214*(1+L214/100)</f>
        <v>0</v>
      </c>
      <c r="N214" s="231">
        <v>0</v>
      </c>
      <c r="O214" s="231">
        <f>ROUND(E214*N214,2)</f>
        <v>0</v>
      </c>
      <c r="P214" s="231">
        <v>0.35000000000000003</v>
      </c>
      <c r="Q214" s="231">
        <f>ROUND(E214*P214,2)</f>
        <v>486.85</v>
      </c>
      <c r="R214" s="231"/>
      <c r="S214" s="231" t="s">
        <v>140</v>
      </c>
      <c r="T214" s="232" t="s">
        <v>140</v>
      </c>
      <c r="U214" s="216">
        <v>0.31557000000000002</v>
      </c>
      <c r="V214" s="216">
        <f>ROUND(E214*U214,2)</f>
        <v>438.96</v>
      </c>
      <c r="W214" s="216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 t="s">
        <v>182</v>
      </c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</row>
    <row r="215" spans="1:60" outlineLevel="1" x14ac:dyDescent="0.2">
      <c r="A215" s="214"/>
      <c r="B215" s="215"/>
      <c r="C215" s="240" t="s">
        <v>365</v>
      </c>
      <c r="D215" s="234"/>
      <c r="E215" s="234"/>
      <c r="F215" s="234"/>
      <c r="G215" s="234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 t="s">
        <v>144</v>
      </c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</row>
    <row r="216" spans="1:60" outlineLevel="1" x14ac:dyDescent="0.2">
      <c r="A216" s="214"/>
      <c r="B216" s="215"/>
      <c r="C216" s="242" t="s">
        <v>219</v>
      </c>
      <c r="D216" s="217"/>
      <c r="E216" s="218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 t="s">
        <v>157</v>
      </c>
      <c r="AH216" s="207">
        <v>0</v>
      </c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</row>
    <row r="217" spans="1:60" outlineLevel="1" x14ac:dyDescent="0.2">
      <c r="A217" s="214"/>
      <c r="B217" s="215"/>
      <c r="C217" s="242" t="s">
        <v>366</v>
      </c>
      <c r="D217" s="217"/>
      <c r="E217" s="218">
        <v>1391</v>
      </c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 t="s">
        <v>157</v>
      </c>
      <c r="AH217" s="207">
        <v>0</v>
      </c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</row>
    <row r="218" spans="1:60" outlineLevel="1" x14ac:dyDescent="0.2">
      <c r="A218" s="214"/>
      <c r="B218" s="215"/>
      <c r="C218" s="242" t="s">
        <v>367</v>
      </c>
      <c r="D218" s="217"/>
      <c r="E218" s="218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 t="s">
        <v>157</v>
      </c>
      <c r="AH218" s="207">
        <v>0</v>
      </c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7"/>
      <c r="BA218" s="207"/>
      <c r="BB218" s="207"/>
      <c r="BC218" s="207"/>
      <c r="BD218" s="207"/>
      <c r="BE218" s="207"/>
      <c r="BF218" s="207"/>
      <c r="BG218" s="207"/>
      <c r="BH218" s="207"/>
    </row>
    <row r="219" spans="1:60" outlineLevel="1" x14ac:dyDescent="0.2">
      <c r="A219" s="214"/>
      <c r="B219" s="215"/>
      <c r="C219" s="241"/>
      <c r="D219" s="235"/>
      <c r="E219" s="235"/>
      <c r="F219" s="235"/>
      <c r="G219" s="235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 t="s">
        <v>145</v>
      </c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</row>
    <row r="220" spans="1:60" outlineLevel="1" x14ac:dyDescent="0.2">
      <c r="A220" s="226">
        <v>32</v>
      </c>
      <c r="B220" s="227" t="s">
        <v>368</v>
      </c>
      <c r="C220" s="239" t="s">
        <v>369</v>
      </c>
      <c r="D220" s="228" t="s">
        <v>205</v>
      </c>
      <c r="E220" s="229">
        <v>684</v>
      </c>
      <c r="F220" s="230"/>
      <c r="G220" s="231">
        <f>ROUND(E220*F220,2)</f>
        <v>0</v>
      </c>
      <c r="H220" s="230"/>
      <c r="I220" s="231">
        <f>ROUND(E220*H220,2)</f>
        <v>0</v>
      </c>
      <c r="J220" s="230"/>
      <c r="K220" s="231">
        <f>ROUND(E220*J220,2)</f>
        <v>0</v>
      </c>
      <c r="L220" s="231">
        <v>21</v>
      </c>
      <c r="M220" s="231">
        <f>G220*(1+L220/100)</f>
        <v>0</v>
      </c>
      <c r="N220" s="231">
        <v>0</v>
      </c>
      <c r="O220" s="231">
        <f>ROUND(E220*N220,2)</f>
        <v>0</v>
      </c>
      <c r="P220" s="231">
        <v>0.55000000000000004</v>
      </c>
      <c r="Q220" s="231">
        <f>ROUND(E220*P220,2)</f>
        <v>376.2</v>
      </c>
      <c r="R220" s="231"/>
      <c r="S220" s="231" t="s">
        <v>140</v>
      </c>
      <c r="T220" s="232" t="s">
        <v>140</v>
      </c>
      <c r="U220" s="216">
        <v>0.48757</v>
      </c>
      <c r="V220" s="216">
        <f>ROUND(E220*U220,2)</f>
        <v>333.5</v>
      </c>
      <c r="W220" s="216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 t="s">
        <v>182</v>
      </c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</row>
    <row r="221" spans="1:60" outlineLevel="1" x14ac:dyDescent="0.2">
      <c r="A221" s="214"/>
      <c r="B221" s="215"/>
      <c r="C221" s="240" t="s">
        <v>365</v>
      </c>
      <c r="D221" s="234"/>
      <c r="E221" s="234"/>
      <c r="F221" s="234"/>
      <c r="G221" s="234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 t="s">
        <v>144</v>
      </c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</row>
    <row r="222" spans="1:60" outlineLevel="1" x14ac:dyDescent="0.2">
      <c r="A222" s="214"/>
      <c r="B222" s="215"/>
      <c r="C222" s="242" t="s">
        <v>208</v>
      </c>
      <c r="D222" s="217"/>
      <c r="E222" s="218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 t="s">
        <v>157</v>
      </c>
      <c r="AH222" s="207">
        <v>0</v>
      </c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7"/>
      <c r="BD222" s="207"/>
      <c r="BE222" s="207"/>
      <c r="BF222" s="207"/>
      <c r="BG222" s="207"/>
      <c r="BH222" s="207"/>
    </row>
    <row r="223" spans="1:60" outlineLevel="1" x14ac:dyDescent="0.2">
      <c r="A223" s="214"/>
      <c r="B223" s="215"/>
      <c r="C223" s="242" t="s">
        <v>370</v>
      </c>
      <c r="D223" s="217"/>
      <c r="E223" s="218">
        <v>401.5</v>
      </c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 t="s">
        <v>157</v>
      </c>
      <c r="AH223" s="207">
        <v>0</v>
      </c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</row>
    <row r="224" spans="1:60" outlineLevel="1" x14ac:dyDescent="0.2">
      <c r="A224" s="214"/>
      <c r="B224" s="215"/>
      <c r="C224" s="242" t="s">
        <v>371</v>
      </c>
      <c r="D224" s="217"/>
      <c r="E224" s="218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 t="s">
        <v>157</v>
      </c>
      <c r="AH224" s="207">
        <v>0</v>
      </c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7"/>
      <c r="BA224" s="207"/>
      <c r="BB224" s="207"/>
      <c r="BC224" s="207"/>
      <c r="BD224" s="207"/>
      <c r="BE224" s="207"/>
      <c r="BF224" s="207"/>
      <c r="BG224" s="207"/>
      <c r="BH224" s="207"/>
    </row>
    <row r="225" spans="1:60" outlineLevel="1" x14ac:dyDescent="0.2">
      <c r="A225" s="214"/>
      <c r="B225" s="215"/>
      <c r="C225" s="242" t="s">
        <v>210</v>
      </c>
      <c r="D225" s="217"/>
      <c r="E225" s="218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 t="s">
        <v>157</v>
      </c>
      <c r="AH225" s="207">
        <v>0</v>
      </c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07"/>
      <c r="AV225" s="207"/>
      <c r="AW225" s="207"/>
      <c r="AX225" s="207"/>
      <c r="AY225" s="207"/>
      <c r="AZ225" s="207"/>
      <c r="BA225" s="207"/>
      <c r="BB225" s="207"/>
      <c r="BC225" s="207"/>
      <c r="BD225" s="207"/>
      <c r="BE225" s="207"/>
      <c r="BF225" s="207"/>
      <c r="BG225" s="207"/>
      <c r="BH225" s="207"/>
    </row>
    <row r="226" spans="1:60" outlineLevel="1" x14ac:dyDescent="0.2">
      <c r="A226" s="214"/>
      <c r="B226" s="215"/>
      <c r="C226" s="242" t="s">
        <v>372</v>
      </c>
      <c r="D226" s="217"/>
      <c r="E226" s="218">
        <v>282.5</v>
      </c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 t="s">
        <v>157</v>
      </c>
      <c r="AH226" s="207">
        <v>0</v>
      </c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7"/>
      <c r="BE226" s="207"/>
      <c r="BF226" s="207"/>
      <c r="BG226" s="207"/>
      <c r="BH226" s="207"/>
    </row>
    <row r="227" spans="1:60" outlineLevel="1" x14ac:dyDescent="0.2">
      <c r="A227" s="214"/>
      <c r="B227" s="215"/>
      <c r="C227" s="242" t="s">
        <v>373</v>
      </c>
      <c r="D227" s="217"/>
      <c r="E227" s="218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 t="s">
        <v>157</v>
      </c>
      <c r="AH227" s="207">
        <v>0</v>
      </c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</row>
    <row r="228" spans="1:60" outlineLevel="1" x14ac:dyDescent="0.2">
      <c r="A228" s="214"/>
      <c r="B228" s="215"/>
      <c r="C228" s="241"/>
      <c r="D228" s="235"/>
      <c r="E228" s="235"/>
      <c r="F228" s="235"/>
      <c r="G228" s="235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 t="s">
        <v>145</v>
      </c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</row>
    <row r="229" spans="1:60" outlineLevel="1" x14ac:dyDescent="0.2">
      <c r="A229" s="226">
        <v>33</v>
      </c>
      <c r="B229" s="227" t="s">
        <v>374</v>
      </c>
      <c r="C229" s="239" t="s">
        <v>375</v>
      </c>
      <c r="D229" s="228" t="s">
        <v>205</v>
      </c>
      <c r="E229" s="229">
        <v>2383.3000000000002</v>
      </c>
      <c r="F229" s="230"/>
      <c r="G229" s="231">
        <f>ROUND(E229*F229,2)</f>
        <v>0</v>
      </c>
      <c r="H229" s="230"/>
      <c r="I229" s="231">
        <f>ROUND(E229*H229,2)</f>
        <v>0</v>
      </c>
      <c r="J229" s="230"/>
      <c r="K229" s="231">
        <f>ROUND(E229*J229,2)</f>
        <v>0</v>
      </c>
      <c r="L229" s="231">
        <v>21</v>
      </c>
      <c r="M229" s="231">
        <f>G229*(1+L229/100)</f>
        <v>0</v>
      </c>
      <c r="N229" s="231">
        <v>0</v>
      </c>
      <c r="O229" s="231">
        <f>ROUND(E229*N229,2)</f>
        <v>0</v>
      </c>
      <c r="P229" s="231">
        <v>0.65</v>
      </c>
      <c r="Q229" s="231">
        <f>ROUND(E229*P229,2)</f>
        <v>1549.15</v>
      </c>
      <c r="R229" s="231"/>
      <c r="S229" s="231" t="s">
        <v>140</v>
      </c>
      <c r="T229" s="232" t="s">
        <v>140</v>
      </c>
      <c r="U229" s="216">
        <v>0.54186000000000001</v>
      </c>
      <c r="V229" s="216">
        <f>ROUND(E229*U229,2)</f>
        <v>1291.4100000000001</v>
      </c>
      <c r="W229" s="216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 t="s">
        <v>182</v>
      </c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7"/>
      <c r="BA229" s="207"/>
      <c r="BB229" s="207"/>
      <c r="BC229" s="207"/>
      <c r="BD229" s="207"/>
      <c r="BE229" s="207"/>
      <c r="BF229" s="207"/>
      <c r="BG229" s="207"/>
      <c r="BH229" s="207"/>
    </row>
    <row r="230" spans="1:60" outlineLevel="1" x14ac:dyDescent="0.2">
      <c r="A230" s="214"/>
      <c r="B230" s="215"/>
      <c r="C230" s="240" t="s">
        <v>365</v>
      </c>
      <c r="D230" s="234"/>
      <c r="E230" s="234"/>
      <c r="F230" s="234"/>
      <c r="G230" s="234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 t="s">
        <v>144</v>
      </c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7"/>
      <c r="BD230" s="207"/>
      <c r="BE230" s="207"/>
      <c r="BF230" s="207"/>
      <c r="BG230" s="207"/>
      <c r="BH230" s="207"/>
    </row>
    <row r="231" spans="1:60" outlineLevel="1" x14ac:dyDescent="0.2">
      <c r="A231" s="214"/>
      <c r="B231" s="215"/>
      <c r="C231" s="242" t="s">
        <v>212</v>
      </c>
      <c r="D231" s="217"/>
      <c r="E231" s="218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 t="s">
        <v>157</v>
      </c>
      <c r="AH231" s="207">
        <v>0</v>
      </c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7"/>
      <c r="BA231" s="207"/>
      <c r="BB231" s="207"/>
      <c r="BC231" s="207"/>
      <c r="BD231" s="207"/>
      <c r="BE231" s="207"/>
      <c r="BF231" s="207"/>
      <c r="BG231" s="207"/>
      <c r="BH231" s="207"/>
    </row>
    <row r="232" spans="1:60" outlineLevel="1" x14ac:dyDescent="0.2">
      <c r="A232" s="214"/>
      <c r="B232" s="215"/>
      <c r="C232" s="242" t="s">
        <v>376</v>
      </c>
      <c r="D232" s="217"/>
      <c r="E232" s="218">
        <v>555.30000000000007</v>
      </c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 t="s">
        <v>157</v>
      </c>
      <c r="AH232" s="207">
        <v>0</v>
      </c>
      <c r="AI232" s="207"/>
      <c r="AJ232" s="207"/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7"/>
      <c r="AY232" s="207"/>
      <c r="AZ232" s="207"/>
      <c r="BA232" s="207"/>
      <c r="BB232" s="207"/>
      <c r="BC232" s="207"/>
      <c r="BD232" s="207"/>
      <c r="BE232" s="207"/>
      <c r="BF232" s="207"/>
      <c r="BG232" s="207"/>
      <c r="BH232" s="207"/>
    </row>
    <row r="233" spans="1:60" outlineLevel="1" x14ac:dyDescent="0.2">
      <c r="A233" s="214"/>
      <c r="B233" s="215"/>
      <c r="C233" s="242" t="s">
        <v>377</v>
      </c>
      <c r="D233" s="217"/>
      <c r="E233" s="218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07"/>
      <c r="Y233" s="207"/>
      <c r="Z233" s="207"/>
      <c r="AA233" s="207"/>
      <c r="AB233" s="207"/>
      <c r="AC233" s="207"/>
      <c r="AD233" s="207"/>
      <c r="AE233" s="207"/>
      <c r="AF233" s="207"/>
      <c r="AG233" s="207" t="s">
        <v>157</v>
      </c>
      <c r="AH233" s="207">
        <v>0</v>
      </c>
      <c r="AI233" s="207"/>
      <c r="AJ233" s="207"/>
      <c r="AK233" s="207"/>
      <c r="AL233" s="207"/>
      <c r="AM233" s="207"/>
      <c r="AN233" s="207"/>
      <c r="AO233" s="207"/>
      <c r="AP233" s="207"/>
      <c r="AQ233" s="207"/>
      <c r="AR233" s="207"/>
      <c r="AS233" s="207"/>
      <c r="AT233" s="207"/>
      <c r="AU233" s="207"/>
      <c r="AV233" s="207"/>
      <c r="AW233" s="207"/>
      <c r="AX233" s="207"/>
      <c r="AY233" s="207"/>
      <c r="AZ233" s="207"/>
      <c r="BA233" s="207"/>
      <c r="BB233" s="207"/>
      <c r="BC233" s="207"/>
      <c r="BD233" s="207"/>
      <c r="BE233" s="207"/>
      <c r="BF233" s="207"/>
      <c r="BG233" s="207"/>
      <c r="BH233" s="207"/>
    </row>
    <row r="234" spans="1:60" outlineLevel="1" x14ac:dyDescent="0.2">
      <c r="A234" s="214"/>
      <c r="B234" s="215"/>
      <c r="C234" s="242" t="s">
        <v>216</v>
      </c>
      <c r="D234" s="217"/>
      <c r="E234" s="218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 t="s">
        <v>157</v>
      </c>
      <c r="AH234" s="207">
        <v>0</v>
      </c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7"/>
      <c r="BA234" s="207"/>
      <c r="BB234" s="207"/>
      <c r="BC234" s="207"/>
      <c r="BD234" s="207"/>
      <c r="BE234" s="207"/>
      <c r="BF234" s="207"/>
      <c r="BG234" s="207"/>
      <c r="BH234" s="207"/>
    </row>
    <row r="235" spans="1:60" outlineLevel="1" x14ac:dyDescent="0.2">
      <c r="A235" s="214"/>
      <c r="B235" s="215"/>
      <c r="C235" s="242" t="s">
        <v>378</v>
      </c>
      <c r="D235" s="217"/>
      <c r="E235" s="218">
        <v>1828</v>
      </c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 t="s">
        <v>157</v>
      </c>
      <c r="AH235" s="207">
        <v>0</v>
      </c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207"/>
      <c r="BD235" s="207"/>
      <c r="BE235" s="207"/>
      <c r="BF235" s="207"/>
      <c r="BG235" s="207"/>
      <c r="BH235" s="207"/>
    </row>
    <row r="236" spans="1:60" outlineLevel="1" x14ac:dyDescent="0.2">
      <c r="A236" s="214"/>
      <c r="B236" s="215"/>
      <c r="C236" s="242" t="s">
        <v>379</v>
      </c>
      <c r="D236" s="217"/>
      <c r="E236" s="218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207"/>
      <c r="Y236" s="207"/>
      <c r="Z236" s="207"/>
      <c r="AA236" s="207"/>
      <c r="AB236" s="207"/>
      <c r="AC236" s="207"/>
      <c r="AD236" s="207"/>
      <c r="AE236" s="207"/>
      <c r="AF236" s="207"/>
      <c r="AG236" s="207" t="s">
        <v>157</v>
      </c>
      <c r="AH236" s="207">
        <v>0</v>
      </c>
      <c r="AI236" s="207"/>
      <c r="AJ236" s="207"/>
      <c r="AK236" s="207"/>
      <c r="AL236" s="207"/>
      <c r="AM236" s="207"/>
      <c r="AN236" s="207"/>
      <c r="AO236" s="207"/>
      <c r="AP236" s="207"/>
      <c r="AQ236" s="207"/>
      <c r="AR236" s="207"/>
      <c r="AS236" s="207"/>
      <c r="AT236" s="207"/>
      <c r="AU236" s="207"/>
      <c r="AV236" s="207"/>
      <c r="AW236" s="207"/>
      <c r="AX236" s="207"/>
      <c r="AY236" s="207"/>
      <c r="AZ236" s="207"/>
      <c r="BA236" s="207"/>
      <c r="BB236" s="207"/>
      <c r="BC236" s="207"/>
      <c r="BD236" s="207"/>
      <c r="BE236" s="207"/>
      <c r="BF236" s="207"/>
      <c r="BG236" s="207"/>
      <c r="BH236" s="207"/>
    </row>
    <row r="237" spans="1:60" outlineLevel="1" x14ac:dyDescent="0.2">
      <c r="A237" s="214"/>
      <c r="B237" s="215"/>
      <c r="C237" s="241"/>
      <c r="D237" s="235"/>
      <c r="E237" s="235"/>
      <c r="F237" s="235"/>
      <c r="G237" s="235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  <c r="X237" s="207"/>
      <c r="Y237" s="207"/>
      <c r="Z237" s="207"/>
      <c r="AA237" s="207"/>
      <c r="AB237" s="207"/>
      <c r="AC237" s="207"/>
      <c r="AD237" s="207"/>
      <c r="AE237" s="207"/>
      <c r="AF237" s="207"/>
      <c r="AG237" s="207" t="s">
        <v>145</v>
      </c>
      <c r="AH237" s="207"/>
      <c r="AI237" s="207"/>
      <c r="AJ237" s="207"/>
      <c r="AK237" s="207"/>
      <c r="AL237" s="207"/>
      <c r="AM237" s="207"/>
      <c r="AN237" s="207"/>
      <c r="AO237" s="207"/>
      <c r="AP237" s="207"/>
      <c r="AQ237" s="207"/>
      <c r="AR237" s="207"/>
      <c r="AS237" s="207"/>
      <c r="AT237" s="207"/>
      <c r="AU237" s="207"/>
      <c r="AV237" s="207"/>
      <c r="AW237" s="207"/>
      <c r="AX237" s="207"/>
      <c r="AY237" s="207"/>
      <c r="AZ237" s="207"/>
      <c r="BA237" s="207"/>
      <c r="BB237" s="207"/>
      <c r="BC237" s="207"/>
      <c r="BD237" s="207"/>
      <c r="BE237" s="207"/>
      <c r="BF237" s="207"/>
      <c r="BG237" s="207"/>
      <c r="BH237" s="207"/>
    </row>
    <row r="238" spans="1:60" outlineLevel="1" x14ac:dyDescent="0.2">
      <c r="A238" s="226">
        <v>34</v>
      </c>
      <c r="B238" s="227" t="s">
        <v>380</v>
      </c>
      <c r="C238" s="239" t="s">
        <v>381</v>
      </c>
      <c r="D238" s="228" t="s">
        <v>205</v>
      </c>
      <c r="E238" s="229">
        <v>118</v>
      </c>
      <c r="F238" s="230"/>
      <c r="G238" s="231">
        <f>ROUND(E238*F238,2)</f>
        <v>0</v>
      </c>
      <c r="H238" s="230"/>
      <c r="I238" s="231">
        <f>ROUND(E238*H238,2)</f>
        <v>0</v>
      </c>
      <c r="J238" s="230"/>
      <c r="K238" s="231">
        <f>ROUND(E238*J238,2)</f>
        <v>0</v>
      </c>
      <c r="L238" s="231">
        <v>21</v>
      </c>
      <c r="M238" s="231">
        <f>G238*(1+L238/100)</f>
        <v>0</v>
      </c>
      <c r="N238" s="231">
        <v>2E-3</v>
      </c>
      <c r="O238" s="231">
        <f>ROUND(E238*N238,2)</f>
        <v>0.24</v>
      </c>
      <c r="P238" s="231">
        <v>2.004</v>
      </c>
      <c r="Q238" s="231">
        <f>ROUND(E238*P238,2)</f>
        <v>236.47</v>
      </c>
      <c r="R238" s="231"/>
      <c r="S238" s="231" t="s">
        <v>140</v>
      </c>
      <c r="T238" s="232" t="s">
        <v>140</v>
      </c>
      <c r="U238" s="216">
        <v>4.57</v>
      </c>
      <c r="V238" s="216">
        <f>ROUND(E238*U238,2)</f>
        <v>539.26</v>
      </c>
      <c r="W238" s="216"/>
      <c r="X238" s="207"/>
      <c r="Y238" s="207"/>
      <c r="Z238" s="207"/>
      <c r="AA238" s="207"/>
      <c r="AB238" s="207"/>
      <c r="AC238" s="207"/>
      <c r="AD238" s="207"/>
      <c r="AE238" s="207"/>
      <c r="AF238" s="207"/>
      <c r="AG238" s="207" t="s">
        <v>182</v>
      </c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07"/>
      <c r="BC238" s="207"/>
      <c r="BD238" s="207"/>
      <c r="BE238" s="207"/>
      <c r="BF238" s="207"/>
      <c r="BG238" s="207"/>
      <c r="BH238" s="207"/>
    </row>
    <row r="239" spans="1:60" outlineLevel="1" x14ac:dyDescent="0.2">
      <c r="A239" s="214"/>
      <c r="B239" s="215"/>
      <c r="C239" s="242" t="s">
        <v>208</v>
      </c>
      <c r="D239" s="217"/>
      <c r="E239" s="218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07"/>
      <c r="Y239" s="207"/>
      <c r="Z239" s="207"/>
      <c r="AA239" s="207"/>
      <c r="AB239" s="207"/>
      <c r="AC239" s="207"/>
      <c r="AD239" s="207"/>
      <c r="AE239" s="207"/>
      <c r="AF239" s="207"/>
      <c r="AG239" s="207" t="s">
        <v>157</v>
      </c>
      <c r="AH239" s="207">
        <v>0</v>
      </c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7"/>
      <c r="AY239" s="207"/>
      <c r="AZ239" s="207"/>
      <c r="BA239" s="207"/>
      <c r="BB239" s="207"/>
      <c r="BC239" s="207"/>
      <c r="BD239" s="207"/>
      <c r="BE239" s="207"/>
      <c r="BF239" s="207"/>
      <c r="BG239" s="207"/>
      <c r="BH239" s="207"/>
    </row>
    <row r="240" spans="1:60" outlineLevel="1" x14ac:dyDescent="0.2">
      <c r="A240" s="214"/>
      <c r="B240" s="215"/>
      <c r="C240" s="242" t="s">
        <v>382</v>
      </c>
      <c r="D240" s="217"/>
      <c r="E240" s="218">
        <v>32.5</v>
      </c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07"/>
      <c r="Y240" s="207"/>
      <c r="Z240" s="207"/>
      <c r="AA240" s="207"/>
      <c r="AB240" s="207"/>
      <c r="AC240" s="207"/>
      <c r="AD240" s="207"/>
      <c r="AE240" s="207"/>
      <c r="AF240" s="207"/>
      <c r="AG240" s="207" t="s">
        <v>157</v>
      </c>
      <c r="AH240" s="207">
        <v>0</v>
      </c>
      <c r="AI240" s="207"/>
      <c r="AJ240" s="207"/>
      <c r="AK240" s="207"/>
      <c r="AL240" s="207"/>
      <c r="AM240" s="207"/>
      <c r="AN240" s="207"/>
      <c r="AO240" s="207"/>
      <c r="AP240" s="207"/>
      <c r="AQ240" s="207"/>
      <c r="AR240" s="207"/>
      <c r="AS240" s="207"/>
      <c r="AT240" s="207"/>
      <c r="AU240" s="207"/>
      <c r="AV240" s="207"/>
      <c r="AW240" s="207"/>
      <c r="AX240" s="207"/>
      <c r="AY240" s="207"/>
      <c r="AZ240" s="207"/>
      <c r="BA240" s="207"/>
      <c r="BB240" s="207"/>
      <c r="BC240" s="207"/>
      <c r="BD240" s="207"/>
      <c r="BE240" s="207"/>
      <c r="BF240" s="207"/>
      <c r="BG240" s="207"/>
      <c r="BH240" s="207"/>
    </row>
    <row r="241" spans="1:60" outlineLevel="1" x14ac:dyDescent="0.2">
      <c r="A241" s="214"/>
      <c r="B241" s="215"/>
      <c r="C241" s="242" t="s">
        <v>383</v>
      </c>
      <c r="D241" s="217"/>
      <c r="E241" s="218">
        <v>1.3</v>
      </c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 t="s">
        <v>157</v>
      </c>
      <c r="AH241" s="207">
        <v>0</v>
      </c>
      <c r="AI241" s="207"/>
      <c r="AJ241" s="207"/>
      <c r="AK241" s="207"/>
      <c r="AL241" s="207"/>
      <c r="AM241" s="207"/>
      <c r="AN241" s="207"/>
      <c r="AO241" s="207"/>
      <c r="AP241" s="207"/>
      <c r="AQ241" s="207"/>
      <c r="AR241" s="207"/>
      <c r="AS241" s="207"/>
      <c r="AT241" s="207"/>
      <c r="AU241" s="207"/>
      <c r="AV241" s="207"/>
      <c r="AW241" s="207"/>
      <c r="AX241" s="207"/>
      <c r="AY241" s="207"/>
      <c r="AZ241" s="207"/>
      <c r="BA241" s="207"/>
      <c r="BB241" s="207"/>
      <c r="BC241" s="207"/>
      <c r="BD241" s="207"/>
      <c r="BE241" s="207"/>
      <c r="BF241" s="207"/>
      <c r="BG241" s="207"/>
      <c r="BH241" s="207"/>
    </row>
    <row r="242" spans="1:60" outlineLevel="1" x14ac:dyDescent="0.2">
      <c r="A242" s="214"/>
      <c r="B242" s="215"/>
      <c r="C242" s="242" t="s">
        <v>384</v>
      </c>
      <c r="D242" s="217"/>
      <c r="E242" s="218">
        <v>2</v>
      </c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 t="s">
        <v>157</v>
      </c>
      <c r="AH242" s="207">
        <v>0</v>
      </c>
      <c r="AI242" s="207"/>
      <c r="AJ242" s="207"/>
      <c r="AK242" s="207"/>
      <c r="AL242" s="207"/>
      <c r="AM242" s="207"/>
      <c r="AN242" s="207"/>
      <c r="AO242" s="207"/>
      <c r="AP242" s="207"/>
      <c r="AQ242" s="207"/>
      <c r="AR242" s="207"/>
      <c r="AS242" s="207"/>
      <c r="AT242" s="207"/>
      <c r="AU242" s="207"/>
      <c r="AV242" s="207"/>
      <c r="AW242" s="207"/>
      <c r="AX242" s="207"/>
      <c r="AY242" s="207"/>
      <c r="AZ242" s="207"/>
      <c r="BA242" s="207"/>
      <c r="BB242" s="207"/>
      <c r="BC242" s="207"/>
      <c r="BD242" s="207"/>
      <c r="BE242" s="207"/>
      <c r="BF242" s="207"/>
      <c r="BG242" s="207"/>
      <c r="BH242" s="207"/>
    </row>
    <row r="243" spans="1:60" outlineLevel="1" x14ac:dyDescent="0.2">
      <c r="A243" s="214"/>
      <c r="B243" s="215"/>
      <c r="C243" s="242" t="s">
        <v>212</v>
      </c>
      <c r="D243" s="217"/>
      <c r="E243" s="218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 t="s">
        <v>157</v>
      </c>
      <c r="AH243" s="207">
        <v>0</v>
      </c>
      <c r="AI243" s="207"/>
      <c r="AJ243" s="207"/>
      <c r="AK243" s="207"/>
      <c r="AL243" s="207"/>
      <c r="AM243" s="207"/>
      <c r="AN243" s="207"/>
      <c r="AO243" s="207"/>
      <c r="AP243" s="207"/>
      <c r="AQ243" s="207"/>
      <c r="AR243" s="207"/>
      <c r="AS243" s="207"/>
      <c r="AT243" s="207"/>
      <c r="AU243" s="207"/>
      <c r="AV243" s="207"/>
      <c r="AW243" s="207"/>
      <c r="AX243" s="207"/>
      <c r="AY243" s="207"/>
      <c r="AZ243" s="207"/>
      <c r="BA243" s="207"/>
      <c r="BB243" s="207"/>
      <c r="BC243" s="207"/>
      <c r="BD243" s="207"/>
      <c r="BE243" s="207"/>
      <c r="BF243" s="207"/>
      <c r="BG243" s="207"/>
      <c r="BH243" s="207"/>
    </row>
    <row r="244" spans="1:60" outlineLevel="1" x14ac:dyDescent="0.2">
      <c r="A244" s="214"/>
      <c r="B244" s="215"/>
      <c r="C244" s="242" t="s">
        <v>385</v>
      </c>
      <c r="D244" s="217"/>
      <c r="E244" s="218">
        <v>19.400000000000002</v>
      </c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07"/>
      <c r="Y244" s="207"/>
      <c r="Z244" s="207"/>
      <c r="AA244" s="207"/>
      <c r="AB244" s="207"/>
      <c r="AC244" s="207"/>
      <c r="AD244" s="207"/>
      <c r="AE244" s="207"/>
      <c r="AF244" s="207"/>
      <c r="AG244" s="207" t="s">
        <v>157</v>
      </c>
      <c r="AH244" s="207">
        <v>0</v>
      </c>
      <c r="AI244" s="207"/>
      <c r="AJ244" s="207"/>
      <c r="AK244" s="207"/>
      <c r="AL244" s="207"/>
      <c r="AM244" s="207"/>
      <c r="AN244" s="207"/>
      <c r="AO244" s="207"/>
      <c r="AP244" s="207"/>
      <c r="AQ244" s="207"/>
      <c r="AR244" s="207"/>
      <c r="AS244" s="207"/>
      <c r="AT244" s="207"/>
      <c r="AU244" s="207"/>
      <c r="AV244" s="207"/>
      <c r="AW244" s="207"/>
      <c r="AX244" s="207"/>
      <c r="AY244" s="207"/>
      <c r="AZ244" s="207"/>
      <c r="BA244" s="207"/>
      <c r="BB244" s="207"/>
      <c r="BC244" s="207"/>
      <c r="BD244" s="207"/>
      <c r="BE244" s="207"/>
      <c r="BF244" s="207"/>
      <c r="BG244" s="207"/>
      <c r="BH244" s="207"/>
    </row>
    <row r="245" spans="1:60" outlineLevel="1" x14ac:dyDescent="0.2">
      <c r="A245" s="214"/>
      <c r="B245" s="215"/>
      <c r="C245" s="242" t="s">
        <v>214</v>
      </c>
      <c r="D245" s="217"/>
      <c r="E245" s="218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 t="s">
        <v>157</v>
      </c>
      <c r="AH245" s="207">
        <v>0</v>
      </c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</row>
    <row r="246" spans="1:60" outlineLevel="1" x14ac:dyDescent="0.2">
      <c r="A246" s="214"/>
      <c r="B246" s="215"/>
      <c r="C246" s="242" t="s">
        <v>386</v>
      </c>
      <c r="D246" s="217"/>
      <c r="E246" s="218">
        <v>62.2</v>
      </c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207" t="s">
        <v>157</v>
      </c>
      <c r="AH246" s="207">
        <v>0</v>
      </c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207"/>
      <c r="BD246" s="207"/>
      <c r="BE246" s="207"/>
      <c r="BF246" s="207"/>
      <c r="BG246" s="207"/>
      <c r="BH246" s="207"/>
    </row>
    <row r="247" spans="1:60" outlineLevel="1" x14ac:dyDescent="0.2">
      <c r="A247" s="214"/>
      <c r="B247" s="215"/>
      <c r="C247" s="242" t="s">
        <v>219</v>
      </c>
      <c r="D247" s="217"/>
      <c r="E247" s="218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 t="s">
        <v>157</v>
      </c>
      <c r="AH247" s="207">
        <v>0</v>
      </c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  <c r="AZ247" s="207"/>
      <c r="BA247" s="207"/>
      <c r="BB247" s="207"/>
      <c r="BC247" s="207"/>
      <c r="BD247" s="207"/>
      <c r="BE247" s="207"/>
      <c r="BF247" s="207"/>
      <c r="BG247" s="207"/>
      <c r="BH247" s="207"/>
    </row>
    <row r="248" spans="1:60" outlineLevel="1" x14ac:dyDescent="0.2">
      <c r="A248" s="214"/>
      <c r="B248" s="215"/>
      <c r="C248" s="242" t="s">
        <v>387</v>
      </c>
      <c r="D248" s="217"/>
      <c r="E248" s="218">
        <v>0.60000000000000009</v>
      </c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 t="s">
        <v>157</v>
      </c>
      <c r="AH248" s="207">
        <v>0</v>
      </c>
      <c r="AI248" s="207"/>
      <c r="AJ248" s="207"/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7"/>
      <c r="AU248" s="207"/>
      <c r="AV248" s="207"/>
      <c r="AW248" s="207"/>
      <c r="AX248" s="207"/>
      <c r="AY248" s="207"/>
      <c r="AZ248" s="207"/>
      <c r="BA248" s="207"/>
      <c r="BB248" s="207"/>
      <c r="BC248" s="207"/>
      <c r="BD248" s="207"/>
      <c r="BE248" s="207"/>
      <c r="BF248" s="207"/>
      <c r="BG248" s="207"/>
      <c r="BH248" s="207"/>
    </row>
    <row r="249" spans="1:60" outlineLevel="1" x14ac:dyDescent="0.2">
      <c r="A249" s="214"/>
      <c r="B249" s="215"/>
      <c r="C249" s="241"/>
      <c r="D249" s="235"/>
      <c r="E249" s="235"/>
      <c r="F249" s="235"/>
      <c r="G249" s="235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 t="s">
        <v>145</v>
      </c>
      <c r="AH249" s="207"/>
      <c r="AI249" s="207"/>
      <c r="AJ249" s="207"/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7"/>
      <c r="AY249" s="207"/>
      <c r="AZ249" s="207"/>
      <c r="BA249" s="207"/>
      <c r="BB249" s="207"/>
      <c r="BC249" s="207"/>
      <c r="BD249" s="207"/>
      <c r="BE249" s="207"/>
      <c r="BF249" s="207"/>
      <c r="BG249" s="207"/>
      <c r="BH249" s="207"/>
    </row>
    <row r="250" spans="1:60" outlineLevel="1" x14ac:dyDescent="0.2">
      <c r="A250" s="226">
        <v>35</v>
      </c>
      <c r="B250" s="227" t="s">
        <v>388</v>
      </c>
      <c r="C250" s="239" t="s">
        <v>389</v>
      </c>
      <c r="D250" s="228" t="s">
        <v>205</v>
      </c>
      <c r="E250" s="229">
        <v>199.9</v>
      </c>
      <c r="F250" s="230"/>
      <c r="G250" s="231">
        <f>ROUND(E250*F250,2)</f>
        <v>0</v>
      </c>
      <c r="H250" s="230"/>
      <c r="I250" s="231">
        <f>ROUND(E250*H250,2)</f>
        <v>0</v>
      </c>
      <c r="J250" s="230"/>
      <c r="K250" s="231">
        <f>ROUND(E250*J250,2)</f>
        <v>0</v>
      </c>
      <c r="L250" s="231">
        <v>21</v>
      </c>
      <c r="M250" s="231">
        <f>G250*(1+L250/100)</f>
        <v>0</v>
      </c>
      <c r="N250" s="231">
        <v>1.4700000000000002E-3</v>
      </c>
      <c r="O250" s="231">
        <f>ROUND(E250*N250,2)</f>
        <v>0.28999999999999998</v>
      </c>
      <c r="P250" s="231">
        <v>2.3800000000000003</v>
      </c>
      <c r="Q250" s="231">
        <f>ROUND(E250*P250,2)</f>
        <v>475.76</v>
      </c>
      <c r="R250" s="231"/>
      <c r="S250" s="231" t="s">
        <v>140</v>
      </c>
      <c r="T250" s="232" t="s">
        <v>140</v>
      </c>
      <c r="U250" s="216">
        <v>9.375</v>
      </c>
      <c r="V250" s="216">
        <f>ROUND(E250*U250,2)</f>
        <v>1874.06</v>
      </c>
      <c r="W250" s="216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 t="s">
        <v>182</v>
      </c>
      <c r="AH250" s="207"/>
      <c r="AI250" s="207"/>
      <c r="AJ250" s="207"/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7"/>
      <c r="AY250" s="207"/>
      <c r="AZ250" s="207"/>
      <c r="BA250" s="207"/>
      <c r="BB250" s="207"/>
      <c r="BC250" s="207"/>
      <c r="BD250" s="207"/>
      <c r="BE250" s="207"/>
      <c r="BF250" s="207"/>
      <c r="BG250" s="207"/>
      <c r="BH250" s="207"/>
    </row>
    <row r="251" spans="1:60" outlineLevel="1" x14ac:dyDescent="0.2">
      <c r="A251" s="214"/>
      <c r="B251" s="215"/>
      <c r="C251" s="242" t="s">
        <v>208</v>
      </c>
      <c r="D251" s="217"/>
      <c r="E251" s="218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 t="s">
        <v>157</v>
      </c>
      <c r="AH251" s="207">
        <v>0</v>
      </c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207"/>
      <c r="BG251" s="207"/>
      <c r="BH251" s="207"/>
    </row>
    <row r="252" spans="1:60" outlineLevel="1" x14ac:dyDescent="0.2">
      <c r="A252" s="214"/>
      <c r="B252" s="215"/>
      <c r="C252" s="242" t="s">
        <v>390</v>
      </c>
      <c r="D252" s="217"/>
      <c r="E252" s="218">
        <v>10.5</v>
      </c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07"/>
      <c r="Y252" s="207"/>
      <c r="Z252" s="207"/>
      <c r="AA252" s="207"/>
      <c r="AB252" s="207"/>
      <c r="AC252" s="207"/>
      <c r="AD252" s="207"/>
      <c r="AE252" s="207"/>
      <c r="AF252" s="207"/>
      <c r="AG252" s="207" t="s">
        <v>157</v>
      </c>
      <c r="AH252" s="207">
        <v>0</v>
      </c>
      <c r="AI252" s="207"/>
      <c r="AJ252" s="207"/>
      <c r="AK252" s="207"/>
      <c r="AL252" s="207"/>
      <c r="AM252" s="207"/>
      <c r="AN252" s="207"/>
      <c r="AO252" s="207"/>
      <c r="AP252" s="207"/>
      <c r="AQ252" s="207"/>
      <c r="AR252" s="207"/>
      <c r="AS252" s="207"/>
      <c r="AT252" s="207"/>
      <c r="AU252" s="207"/>
      <c r="AV252" s="207"/>
      <c r="AW252" s="207"/>
      <c r="AX252" s="207"/>
      <c r="AY252" s="207"/>
      <c r="AZ252" s="207"/>
      <c r="BA252" s="207"/>
      <c r="BB252" s="207"/>
      <c r="BC252" s="207"/>
      <c r="BD252" s="207"/>
      <c r="BE252" s="207"/>
      <c r="BF252" s="207"/>
      <c r="BG252" s="207"/>
      <c r="BH252" s="207"/>
    </row>
    <row r="253" spans="1:60" outlineLevel="1" x14ac:dyDescent="0.2">
      <c r="A253" s="214"/>
      <c r="B253" s="215"/>
      <c r="C253" s="242" t="s">
        <v>210</v>
      </c>
      <c r="D253" s="217"/>
      <c r="E253" s="218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07"/>
      <c r="Y253" s="207"/>
      <c r="Z253" s="207"/>
      <c r="AA253" s="207"/>
      <c r="AB253" s="207"/>
      <c r="AC253" s="207"/>
      <c r="AD253" s="207"/>
      <c r="AE253" s="207"/>
      <c r="AF253" s="207"/>
      <c r="AG253" s="207" t="s">
        <v>157</v>
      </c>
      <c r="AH253" s="207">
        <v>0</v>
      </c>
      <c r="AI253" s="207"/>
      <c r="AJ253" s="207"/>
      <c r="AK253" s="207"/>
      <c r="AL253" s="207"/>
      <c r="AM253" s="207"/>
      <c r="AN253" s="207"/>
      <c r="AO253" s="207"/>
      <c r="AP253" s="207"/>
      <c r="AQ253" s="207"/>
      <c r="AR253" s="207"/>
      <c r="AS253" s="207"/>
      <c r="AT253" s="207"/>
      <c r="AU253" s="207"/>
      <c r="AV253" s="207"/>
      <c r="AW253" s="207"/>
      <c r="AX253" s="207"/>
      <c r="AY253" s="207"/>
      <c r="AZ253" s="207"/>
      <c r="BA253" s="207"/>
      <c r="BB253" s="207"/>
      <c r="BC253" s="207"/>
      <c r="BD253" s="207"/>
      <c r="BE253" s="207"/>
      <c r="BF253" s="207"/>
      <c r="BG253" s="207"/>
      <c r="BH253" s="207"/>
    </row>
    <row r="254" spans="1:60" outlineLevel="1" x14ac:dyDescent="0.2">
      <c r="A254" s="214"/>
      <c r="B254" s="215"/>
      <c r="C254" s="242" t="s">
        <v>391</v>
      </c>
      <c r="D254" s="217"/>
      <c r="E254" s="218">
        <v>18.600000000000001</v>
      </c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07"/>
      <c r="Y254" s="207"/>
      <c r="Z254" s="207"/>
      <c r="AA254" s="207"/>
      <c r="AB254" s="207"/>
      <c r="AC254" s="207"/>
      <c r="AD254" s="207"/>
      <c r="AE254" s="207"/>
      <c r="AF254" s="207"/>
      <c r="AG254" s="207" t="s">
        <v>157</v>
      </c>
      <c r="AH254" s="207">
        <v>0</v>
      </c>
      <c r="AI254" s="207"/>
      <c r="AJ254" s="207"/>
      <c r="AK254" s="207"/>
      <c r="AL254" s="207"/>
      <c r="AM254" s="207"/>
      <c r="AN254" s="207"/>
      <c r="AO254" s="207"/>
      <c r="AP254" s="207"/>
      <c r="AQ254" s="207"/>
      <c r="AR254" s="207"/>
      <c r="AS254" s="207"/>
      <c r="AT254" s="207"/>
      <c r="AU254" s="207"/>
      <c r="AV254" s="207"/>
      <c r="AW254" s="207"/>
      <c r="AX254" s="207"/>
      <c r="AY254" s="207"/>
      <c r="AZ254" s="207"/>
      <c r="BA254" s="207"/>
      <c r="BB254" s="207"/>
      <c r="BC254" s="207"/>
      <c r="BD254" s="207"/>
      <c r="BE254" s="207"/>
      <c r="BF254" s="207"/>
      <c r="BG254" s="207"/>
      <c r="BH254" s="207"/>
    </row>
    <row r="255" spans="1:60" outlineLevel="1" x14ac:dyDescent="0.2">
      <c r="A255" s="214"/>
      <c r="B255" s="215"/>
      <c r="C255" s="242" t="s">
        <v>212</v>
      </c>
      <c r="D255" s="217"/>
      <c r="E255" s="218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07"/>
      <c r="Y255" s="207"/>
      <c r="Z255" s="207"/>
      <c r="AA255" s="207"/>
      <c r="AB255" s="207"/>
      <c r="AC255" s="207"/>
      <c r="AD255" s="207"/>
      <c r="AE255" s="207"/>
      <c r="AF255" s="207"/>
      <c r="AG255" s="207" t="s">
        <v>157</v>
      </c>
      <c r="AH255" s="207">
        <v>0</v>
      </c>
      <c r="AI255" s="207"/>
      <c r="AJ255" s="207"/>
      <c r="AK255" s="207"/>
      <c r="AL255" s="207"/>
      <c r="AM255" s="207"/>
      <c r="AN255" s="207"/>
      <c r="AO255" s="207"/>
      <c r="AP255" s="207"/>
      <c r="AQ255" s="207"/>
      <c r="AR255" s="207"/>
      <c r="AS255" s="207"/>
      <c r="AT255" s="207"/>
      <c r="AU255" s="207"/>
      <c r="AV255" s="207"/>
      <c r="AW255" s="207"/>
      <c r="AX255" s="207"/>
      <c r="AY255" s="207"/>
      <c r="AZ255" s="207"/>
      <c r="BA255" s="207"/>
      <c r="BB255" s="207"/>
      <c r="BC255" s="207"/>
      <c r="BD255" s="207"/>
      <c r="BE255" s="207"/>
      <c r="BF255" s="207"/>
      <c r="BG255" s="207"/>
      <c r="BH255" s="207"/>
    </row>
    <row r="256" spans="1:60" outlineLevel="1" x14ac:dyDescent="0.2">
      <c r="A256" s="214"/>
      <c r="B256" s="215"/>
      <c r="C256" s="242" t="s">
        <v>392</v>
      </c>
      <c r="D256" s="217"/>
      <c r="E256" s="218">
        <v>12.5</v>
      </c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07"/>
      <c r="Y256" s="207"/>
      <c r="Z256" s="207"/>
      <c r="AA256" s="207"/>
      <c r="AB256" s="207"/>
      <c r="AC256" s="207"/>
      <c r="AD256" s="207"/>
      <c r="AE256" s="207"/>
      <c r="AF256" s="207"/>
      <c r="AG256" s="207" t="s">
        <v>157</v>
      </c>
      <c r="AH256" s="207">
        <v>0</v>
      </c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07"/>
      <c r="AZ256" s="207"/>
      <c r="BA256" s="207"/>
      <c r="BB256" s="207"/>
      <c r="BC256" s="207"/>
      <c r="BD256" s="207"/>
      <c r="BE256" s="207"/>
      <c r="BF256" s="207"/>
      <c r="BG256" s="207"/>
      <c r="BH256" s="207"/>
    </row>
    <row r="257" spans="1:60" outlineLevel="1" x14ac:dyDescent="0.2">
      <c r="A257" s="214"/>
      <c r="B257" s="215"/>
      <c r="C257" s="242" t="s">
        <v>393</v>
      </c>
      <c r="D257" s="217"/>
      <c r="E257" s="218">
        <v>1.5</v>
      </c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07"/>
      <c r="Y257" s="207"/>
      <c r="Z257" s="207"/>
      <c r="AA257" s="207"/>
      <c r="AB257" s="207"/>
      <c r="AC257" s="207"/>
      <c r="AD257" s="207"/>
      <c r="AE257" s="207"/>
      <c r="AF257" s="207"/>
      <c r="AG257" s="207" t="s">
        <v>157</v>
      </c>
      <c r="AH257" s="207">
        <v>0</v>
      </c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7"/>
      <c r="AV257" s="207"/>
      <c r="AW257" s="207"/>
      <c r="AX257" s="207"/>
      <c r="AY257" s="207"/>
      <c r="AZ257" s="207"/>
      <c r="BA257" s="207"/>
      <c r="BB257" s="207"/>
      <c r="BC257" s="207"/>
      <c r="BD257" s="207"/>
      <c r="BE257" s="207"/>
      <c r="BF257" s="207"/>
      <c r="BG257" s="207"/>
      <c r="BH257" s="207"/>
    </row>
    <row r="258" spans="1:60" outlineLevel="1" x14ac:dyDescent="0.2">
      <c r="A258" s="214"/>
      <c r="B258" s="215"/>
      <c r="C258" s="242" t="s">
        <v>214</v>
      </c>
      <c r="D258" s="217"/>
      <c r="E258" s="218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07"/>
      <c r="Y258" s="207"/>
      <c r="Z258" s="207"/>
      <c r="AA258" s="207"/>
      <c r="AB258" s="207"/>
      <c r="AC258" s="207"/>
      <c r="AD258" s="207"/>
      <c r="AE258" s="207"/>
      <c r="AF258" s="207"/>
      <c r="AG258" s="207" t="s">
        <v>157</v>
      </c>
      <c r="AH258" s="207">
        <v>0</v>
      </c>
      <c r="AI258" s="207"/>
      <c r="AJ258" s="207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7"/>
      <c r="AU258" s="207"/>
      <c r="AV258" s="207"/>
      <c r="AW258" s="207"/>
      <c r="AX258" s="207"/>
      <c r="AY258" s="207"/>
      <c r="AZ258" s="207"/>
      <c r="BA258" s="207"/>
      <c r="BB258" s="207"/>
      <c r="BC258" s="207"/>
      <c r="BD258" s="207"/>
      <c r="BE258" s="207"/>
      <c r="BF258" s="207"/>
      <c r="BG258" s="207"/>
      <c r="BH258" s="207"/>
    </row>
    <row r="259" spans="1:60" outlineLevel="1" x14ac:dyDescent="0.2">
      <c r="A259" s="214"/>
      <c r="B259" s="215"/>
      <c r="C259" s="242" t="s">
        <v>394</v>
      </c>
      <c r="D259" s="217"/>
      <c r="E259" s="218">
        <v>28.700000000000003</v>
      </c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07"/>
      <c r="Y259" s="207"/>
      <c r="Z259" s="207"/>
      <c r="AA259" s="207"/>
      <c r="AB259" s="207"/>
      <c r="AC259" s="207"/>
      <c r="AD259" s="207"/>
      <c r="AE259" s="207"/>
      <c r="AF259" s="207"/>
      <c r="AG259" s="207" t="s">
        <v>157</v>
      </c>
      <c r="AH259" s="207">
        <v>0</v>
      </c>
      <c r="AI259" s="207"/>
      <c r="AJ259" s="207"/>
      <c r="AK259" s="207"/>
      <c r="AL259" s="207"/>
      <c r="AM259" s="207"/>
      <c r="AN259" s="207"/>
      <c r="AO259" s="207"/>
      <c r="AP259" s="207"/>
      <c r="AQ259" s="207"/>
      <c r="AR259" s="207"/>
      <c r="AS259" s="207"/>
      <c r="AT259" s="207"/>
      <c r="AU259" s="207"/>
      <c r="AV259" s="207"/>
      <c r="AW259" s="207"/>
      <c r="AX259" s="207"/>
      <c r="AY259" s="207"/>
      <c r="AZ259" s="207"/>
      <c r="BA259" s="207"/>
      <c r="BB259" s="207"/>
      <c r="BC259" s="207"/>
      <c r="BD259" s="207"/>
      <c r="BE259" s="207"/>
      <c r="BF259" s="207"/>
      <c r="BG259" s="207"/>
      <c r="BH259" s="207"/>
    </row>
    <row r="260" spans="1:60" outlineLevel="1" x14ac:dyDescent="0.2">
      <c r="A260" s="214"/>
      <c r="B260" s="215"/>
      <c r="C260" s="242" t="s">
        <v>216</v>
      </c>
      <c r="D260" s="217"/>
      <c r="E260" s="218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07"/>
      <c r="Y260" s="207"/>
      <c r="Z260" s="207"/>
      <c r="AA260" s="207"/>
      <c r="AB260" s="207"/>
      <c r="AC260" s="207"/>
      <c r="AD260" s="207"/>
      <c r="AE260" s="207"/>
      <c r="AF260" s="207"/>
      <c r="AG260" s="207" t="s">
        <v>157</v>
      </c>
      <c r="AH260" s="207">
        <v>0</v>
      </c>
      <c r="AI260" s="207"/>
      <c r="AJ260" s="207"/>
      <c r="AK260" s="207"/>
      <c r="AL260" s="207"/>
      <c r="AM260" s="207"/>
      <c r="AN260" s="207"/>
      <c r="AO260" s="207"/>
      <c r="AP260" s="207"/>
      <c r="AQ260" s="207"/>
      <c r="AR260" s="207"/>
      <c r="AS260" s="207"/>
      <c r="AT260" s="207"/>
      <c r="AU260" s="207"/>
      <c r="AV260" s="207"/>
      <c r="AW260" s="207"/>
      <c r="AX260" s="207"/>
      <c r="AY260" s="207"/>
      <c r="AZ260" s="207"/>
      <c r="BA260" s="207"/>
      <c r="BB260" s="207"/>
      <c r="BC260" s="207"/>
      <c r="BD260" s="207"/>
      <c r="BE260" s="207"/>
      <c r="BF260" s="207"/>
      <c r="BG260" s="207"/>
      <c r="BH260" s="207"/>
    </row>
    <row r="261" spans="1:60" outlineLevel="1" x14ac:dyDescent="0.2">
      <c r="A261" s="214"/>
      <c r="B261" s="215"/>
      <c r="C261" s="242" t="s">
        <v>395</v>
      </c>
      <c r="D261" s="217"/>
      <c r="E261" s="218">
        <v>8.1000000000000014</v>
      </c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07"/>
      <c r="Y261" s="207"/>
      <c r="Z261" s="207"/>
      <c r="AA261" s="207"/>
      <c r="AB261" s="207"/>
      <c r="AC261" s="207"/>
      <c r="AD261" s="207"/>
      <c r="AE261" s="207"/>
      <c r="AF261" s="207"/>
      <c r="AG261" s="207" t="s">
        <v>157</v>
      </c>
      <c r="AH261" s="207">
        <v>0</v>
      </c>
      <c r="AI261" s="207"/>
      <c r="AJ261" s="207"/>
      <c r="AK261" s="207"/>
      <c r="AL261" s="207"/>
      <c r="AM261" s="207"/>
      <c r="AN261" s="207"/>
      <c r="AO261" s="207"/>
      <c r="AP261" s="207"/>
      <c r="AQ261" s="207"/>
      <c r="AR261" s="207"/>
      <c r="AS261" s="207"/>
      <c r="AT261" s="207"/>
      <c r="AU261" s="207"/>
      <c r="AV261" s="207"/>
      <c r="AW261" s="207"/>
      <c r="AX261" s="207"/>
      <c r="AY261" s="207"/>
      <c r="AZ261" s="207"/>
      <c r="BA261" s="207"/>
      <c r="BB261" s="207"/>
      <c r="BC261" s="207"/>
      <c r="BD261" s="207"/>
      <c r="BE261" s="207"/>
      <c r="BF261" s="207"/>
      <c r="BG261" s="207"/>
      <c r="BH261" s="207"/>
    </row>
    <row r="262" spans="1:60" outlineLevel="1" x14ac:dyDescent="0.2">
      <c r="A262" s="214"/>
      <c r="B262" s="215"/>
      <c r="C262" s="242" t="s">
        <v>396</v>
      </c>
      <c r="D262" s="217"/>
      <c r="E262" s="218">
        <v>116.30000000000001</v>
      </c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07"/>
      <c r="Y262" s="207"/>
      <c r="Z262" s="207"/>
      <c r="AA262" s="207"/>
      <c r="AB262" s="207"/>
      <c r="AC262" s="207"/>
      <c r="AD262" s="207"/>
      <c r="AE262" s="207"/>
      <c r="AF262" s="207"/>
      <c r="AG262" s="207" t="s">
        <v>157</v>
      </c>
      <c r="AH262" s="207">
        <v>0</v>
      </c>
      <c r="AI262" s="207"/>
      <c r="AJ262" s="207"/>
      <c r="AK262" s="207"/>
      <c r="AL262" s="207"/>
      <c r="AM262" s="207"/>
      <c r="AN262" s="207"/>
      <c r="AO262" s="207"/>
      <c r="AP262" s="207"/>
      <c r="AQ262" s="207"/>
      <c r="AR262" s="207"/>
      <c r="AS262" s="207"/>
      <c r="AT262" s="207"/>
      <c r="AU262" s="207"/>
      <c r="AV262" s="207"/>
      <c r="AW262" s="207"/>
      <c r="AX262" s="207"/>
      <c r="AY262" s="207"/>
      <c r="AZ262" s="207"/>
      <c r="BA262" s="207"/>
      <c r="BB262" s="207"/>
      <c r="BC262" s="207"/>
      <c r="BD262" s="207"/>
      <c r="BE262" s="207"/>
      <c r="BF262" s="207"/>
      <c r="BG262" s="207"/>
      <c r="BH262" s="207"/>
    </row>
    <row r="263" spans="1:60" outlineLevel="1" x14ac:dyDescent="0.2">
      <c r="A263" s="214"/>
      <c r="B263" s="215"/>
      <c r="C263" s="242" t="s">
        <v>219</v>
      </c>
      <c r="D263" s="217"/>
      <c r="E263" s="218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07"/>
      <c r="Y263" s="207"/>
      <c r="Z263" s="207"/>
      <c r="AA263" s="207"/>
      <c r="AB263" s="207"/>
      <c r="AC263" s="207"/>
      <c r="AD263" s="207"/>
      <c r="AE263" s="207"/>
      <c r="AF263" s="207"/>
      <c r="AG263" s="207" t="s">
        <v>157</v>
      </c>
      <c r="AH263" s="207">
        <v>0</v>
      </c>
      <c r="AI263" s="207"/>
      <c r="AJ263" s="207"/>
      <c r="AK263" s="207"/>
      <c r="AL263" s="207"/>
      <c r="AM263" s="207"/>
      <c r="AN263" s="207"/>
      <c r="AO263" s="207"/>
      <c r="AP263" s="207"/>
      <c r="AQ263" s="207"/>
      <c r="AR263" s="207"/>
      <c r="AS263" s="207"/>
      <c r="AT263" s="207"/>
      <c r="AU263" s="207"/>
      <c r="AV263" s="207"/>
      <c r="AW263" s="207"/>
      <c r="AX263" s="207"/>
      <c r="AY263" s="207"/>
      <c r="AZ263" s="207"/>
      <c r="BA263" s="207"/>
      <c r="BB263" s="207"/>
      <c r="BC263" s="207"/>
      <c r="BD263" s="207"/>
      <c r="BE263" s="207"/>
      <c r="BF263" s="207"/>
      <c r="BG263" s="207"/>
      <c r="BH263" s="207"/>
    </row>
    <row r="264" spans="1:60" outlineLevel="1" x14ac:dyDescent="0.2">
      <c r="A264" s="214"/>
      <c r="B264" s="215"/>
      <c r="C264" s="242" t="s">
        <v>397</v>
      </c>
      <c r="D264" s="217"/>
      <c r="E264" s="218">
        <v>2.8000000000000003</v>
      </c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07"/>
      <c r="Y264" s="207"/>
      <c r="Z264" s="207"/>
      <c r="AA264" s="207"/>
      <c r="AB264" s="207"/>
      <c r="AC264" s="207"/>
      <c r="AD264" s="207"/>
      <c r="AE264" s="207"/>
      <c r="AF264" s="207"/>
      <c r="AG264" s="207" t="s">
        <v>157</v>
      </c>
      <c r="AH264" s="207">
        <v>0</v>
      </c>
      <c r="AI264" s="207"/>
      <c r="AJ264" s="207"/>
      <c r="AK264" s="207"/>
      <c r="AL264" s="207"/>
      <c r="AM264" s="207"/>
      <c r="AN264" s="207"/>
      <c r="AO264" s="207"/>
      <c r="AP264" s="207"/>
      <c r="AQ264" s="207"/>
      <c r="AR264" s="207"/>
      <c r="AS264" s="207"/>
      <c r="AT264" s="207"/>
      <c r="AU264" s="207"/>
      <c r="AV264" s="207"/>
      <c r="AW264" s="207"/>
      <c r="AX264" s="207"/>
      <c r="AY264" s="207"/>
      <c r="AZ264" s="207"/>
      <c r="BA264" s="207"/>
      <c r="BB264" s="207"/>
      <c r="BC264" s="207"/>
      <c r="BD264" s="207"/>
      <c r="BE264" s="207"/>
      <c r="BF264" s="207"/>
      <c r="BG264" s="207"/>
      <c r="BH264" s="207"/>
    </row>
    <row r="265" spans="1:60" outlineLevel="1" x14ac:dyDescent="0.2">
      <c r="A265" s="214"/>
      <c r="B265" s="215"/>
      <c r="C265" s="242" t="s">
        <v>398</v>
      </c>
      <c r="D265" s="217"/>
      <c r="E265" s="218">
        <v>0.9</v>
      </c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07"/>
      <c r="Y265" s="207"/>
      <c r="Z265" s="207"/>
      <c r="AA265" s="207"/>
      <c r="AB265" s="207"/>
      <c r="AC265" s="207"/>
      <c r="AD265" s="207"/>
      <c r="AE265" s="207"/>
      <c r="AF265" s="207"/>
      <c r="AG265" s="207" t="s">
        <v>157</v>
      </c>
      <c r="AH265" s="207">
        <v>0</v>
      </c>
      <c r="AI265" s="207"/>
      <c r="AJ265" s="207"/>
      <c r="AK265" s="207"/>
      <c r="AL265" s="207"/>
      <c r="AM265" s="207"/>
      <c r="AN265" s="207"/>
      <c r="AO265" s="207"/>
      <c r="AP265" s="207"/>
      <c r="AQ265" s="207"/>
      <c r="AR265" s="207"/>
      <c r="AS265" s="207"/>
      <c r="AT265" s="207"/>
      <c r="AU265" s="207"/>
      <c r="AV265" s="207"/>
      <c r="AW265" s="207"/>
      <c r="AX265" s="207"/>
      <c r="AY265" s="207"/>
      <c r="AZ265" s="207"/>
      <c r="BA265" s="207"/>
      <c r="BB265" s="207"/>
      <c r="BC265" s="207"/>
      <c r="BD265" s="207"/>
      <c r="BE265" s="207"/>
      <c r="BF265" s="207"/>
      <c r="BG265" s="207"/>
      <c r="BH265" s="207"/>
    </row>
    <row r="266" spans="1:60" outlineLevel="1" x14ac:dyDescent="0.2">
      <c r="A266" s="214"/>
      <c r="B266" s="215"/>
      <c r="C266" s="241"/>
      <c r="D266" s="235"/>
      <c r="E266" s="235"/>
      <c r="F266" s="235"/>
      <c r="G266" s="235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07"/>
      <c r="Y266" s="207"/>
      <c r="Z266" s="207"/>
      <c r="AA266" s="207"/>
      <c r="AB266" s="207"/>
      <c r="AC266" s="207"/>
      <c r="AD266" s="207"/>
      <c r="AE266" s="207"/>
      <c r="AF266" s="207"/>
      <c r="AG266" s="207" t="s">
        <v>145</v>
      </c>
      <c r="AH266" s="207"/>
      <c r="AI266" s="207"/>
      <c r="AJ266" s="207"/>
      <c r="AK266" s="207"/>
      <c r="AL266" s="207"/>
      <c r="AM266" s="207"/>
      <c r="AN266" s="207"/>
      <c r="AO266" s="207"/>
      <c r="AP266" s="207"/>
      <c r="AQ266" s="207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207"/>
      <c r="BD266" s="207"/>
      <c r="BE266" s="207"/>
      <c r="BF266" s="207"/>
      <c r="BG266" s="207"/>
      <c r="BH266" s="207"/>
    </row>
    <row r="267" spans="1:60" outlineLevel="1" x14ac:dyDescent="0.2">
      <c r="A267" s="226">
        <v>36</v>
      </c>
      <c r="B267" s="227" t="s">
        <v>399</v>
      </c>
      <c r="C267" s="239" t="s">
        <v>400</v>
      </c>
      <c r="D267" s="228" t="s">
        <v>205</v>
      </c>
      <c r="E267" s="229">
        <v>65.7</v>
      </c>
      <c r="F267" s="230"/>
      <c r="G267" s="231">
        <f>ROUND(E267*F267,2)</f>
        <v>0</v>
      </c>
      <c r="H267" s="230"/>
      <c r="I267" s="231">
        <f>ROUND(E267*H267,2)</f>
        <v>0</v>
      </c>
      <c r="J267" s="230"/>
      <c r="K267" s="231">
        <f>ROUND(E267*J267,2)</f>
        <v>0</v>
      </c>
      <c r="L267" s="231">
        <v>21</v>
      </c>
      <c r="M267" s="231">
        <f>G267*(1+L267/100)</f>
        <v>0</v>
      </c>
      <c r="N267" s="231">
        <v>1.3100000000000002E-3</v>
      </c>
      <c r="O267" s="231">
        <f>ROUND(E267*N267,2)</f>
        <v>0.09</v>
      </c>
      <c r="P267" s="231">
        <v>2.41</v>
      </c>
      <c r="Q267" s="231">
        <f>ROUND(E267*P267,2)</f>
        <v>158.34</v>
      </c>
      <c r="R267" s="231"/>
      <c r="S267" s="231" t="s">
        <v>140</v>
      </c>
      <c r="T267" s="232" t="s">
        <v>140</v>
      </c>
      <c r="U267" s="216">
        <v>21.673000000000002</v>
      </c>
      <c r="V267" s="216">
        <f>ROUND(E267*U267,2)</f>
        <v>1423.92</v>
      </c>
      <c r="W267" s="216"/>
      <c r="X267" s="207"/>
      <c r="Y267" s="207"/>
      <c r="Z267" s="207"/>
      <c r="AA267" s="207"/>
      <c r="AB267" s="207"/>
      <c r="AC267" s="207"/>
      <c r="AD267" s="207"/>
      <c r="AE267" s="207"/>
      <c r="AF267" s="207"/>
      <c r="AG267" s="207" t="s">
        <v>182</v>
      </c>
      <c r="AH267" s="207"/>
      <c r="AI267" s="207"/>
      <c r="AJ267" s="207"/>
      <c r="AK267" s="207"/>
      <c r="AL267" s="207"/>
      <c r="AM267" s="207"/>
      <c r="AN267" s="207"/>
      <c r="AO267" s="207"/>
      <c r="AP267" s="207"/>
      <c r="AQ267" s="207"/>
      <c r="AR267" s="207"/>
      <c r="AS267" s="207"/>
      <c r="AT267" s="207"/>
      <c r="AU267" s="207"/>
      <c r="AV267" s="207"/>
      <c r="AW267" s="207"/>
      <c r="AX267" s="207"/>
      <c r="AY267" s="207"/>
      <c r="AZ267" s="207"/>
      <c r="BA267" s="207"/>
      <c r="BB267" s="207"/>
      <c r="BC267" s="207"/>
      <c r="BD267" s="207"/>
      <c r="BE267" s="207"/>
      <c r="BF267" s="207"/>
      <c r="BG267" s="207"/>
      <c r="BH267" s="207"/>
    </row>
    <row r="268" spans="1:60" outlineLevel="1" x14ac:dyDescent="0.2">
      <c r="A268" s="214"/>
      <c r="B268" s="215"/>
      <c r="C268" s="242" t="s">
        <v>212</v>
      </c>
      <c r="D268" s="217"/>
      <c r="E268" s="218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07"/>
      <c r="Y268" s="207"/>
      <c r="Z268" s="207"/>
      <c r="AA268" s="207"/>
      <c r="AB268" s="207"/>
      <c r="AC268" s="207"/>
      <c r="AD268" s="207"/>
      <c r="AE268" s="207"/>
      <c r="AF268" s="207"/>
      <c r="AG268" s="207" t="s">
        <v>157</v>
      </c>
      <c r="AH268" s="207">
        <v>0</v>
      </c>
      <c r="AI268" s="207"/>
      <c r="AJ268" s="207"/>
      <c r="AK268" s="207"/>
      <c r="AL268" s="207"/>
      <c r="AM268" s="207"/>
      <c r="AN268" s="207"/>
      <c r="AO268" s="207"/>
      <c r="AP268" s="207"/>
      <c r="AQ268" s="207"/>
      <c r="AR268" s="207"/>
      <c r="AS268" s="207"/>
      <c r="AT268" s="207"/>
      <c r="AU268" s="207"/>
      <c r="AV268" s="207"/>
      <c r="AW268" s="207"/>
      <c r="AX268" s="207"/>
      <c r="AY268" s="207"/>
      <c r="AZ268" s="207"/>
      <c r="BA268" s="207"/>
      <c r="BB268" s="207"/>
      <c r="BC268" s="207"/>
      <c r="BD268" s="207"/>
      <c r="BE268" s="207"/>
      <c r="BF268" s="207"/>
      <c r="BG268" s="207"/>
      <c r="BH268" s="207"/>
    </row>
    <row r="269" spans="1:60" outlineLevel="1" x14ac:dyDescent="0.2">
      <c r="A269" s="214"/>
      <c r="B269" s="215"/>
      <c r="C269" s="242" t="s">
        <v>401</v>
      </c>
      <c r="D269" s="217"/>
      <c r="E269" s="218">
        <v>19.400000000000002</v>
      </c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07"/>
      <c r="Y269" s="207"/>
      <c r="Z269" s="207"/>
      <c r="AA269" s="207"/>
      <c r="AB269" s="207"/>
      <c r="AC269" s="207"/>
      <c r="AD269" s="207"/>
      <c r="AE269" s="207"/>
      <c r="AF269" s="207"/>
      <c r="AG269" s="207" t="s">
        <v>157</v>
      </c>
      <c r="AH269" s="207">
        <v>0</v>
      </c>
      <c r="AI269" s="207"/>
      <c r="AJ269" s="207"/>
      <c r="AK269" s="207"/>
      <c r="AL269" s="207"/>
      <c r="AM269" s="207"/>
      <c r="AN269" s="207"/>
      <c r="AO269" s="207"/>
      <c r="AP269" s="207"/>
      <c r="AQ269" s="207"/>
      <c r="AR269" s="207"/>
      <c r="AS269" s="207"/>
      <c r="AT269" s="207"/>
      <c r="AU269" s="207"/>
      <c r="AV269" s="207"/>
      <c r="AW269" s="207"/>
      <c r="AX269" s="207"/>
      <c r="AY269" s="207"/>
      <c r="AZ269" s="207"/>
      <c r="BA269" s="207"/>
      <c r="BB269" s="207"/>
      <c r="BC269" s="207"/>
      <c r="BD269" s="207"/>
      <c r="BE269" s="207"/>
      <c r="BF269" s="207"/>
      <c r="BG269" s="207"/>
      <c r="BH269" s="207"/>
    </row>
    <row r="270" spans="1:60" outlineLevel="1" x14ac:dyDescent="0.2">
      <c r="A270" s="214"/>
      <c r="B270" s="215"/>
      <c r="C270" s="242" t="s">
        <v>219</v>
      </c>
      <c r="D270" s="217"/>
      <c r="E270" s="218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07"/>
      <c r="Y270" s="207"/>
      <c r="Z270" s="207"/>
      <c r="AA270" s="207"/>
      <c r="AB270" s="207"/>
      <c r="AC270" s="207"/>
      <c r="AD270" s="207"/>
      <c r="AE270" s="207"/>
      <c r="AF270" s="207"/>
      <c r="AG270" s="207" t="s">
        <v>157</v>
      </c>
      <c r="AH270" s="207">
        <v>0</v>
      </c>
      <c r="AI270" s="207"/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7"/>
      <c r="AZ270" s="207"/>
      <c r="BA270" s="207"/>
      <c r="BB270" s="207"/>
      <c r="BC270" s="207"/>
      <c r="BD270" s="207"/>
      <c r="BE270" s="207"/>
      <c r="BF270" s="207"/>
      <c r="BG270" s="207"/>
      <c r="BH270" s="207"/>
    </row>
    <row r="271" spans="1:60" outlineLevel="1" x14ac:dyDescent="0.2">
      <c r="A271" s="214"/>
      <c r="B271" s="215"/>
      <c r="C271" s="242" t="s">
        <v>402</v>
      </c>
      <c r="D271" s="217"/>
      <c r="E271" s="218">
        <v>45.300000000000004</v>
      </c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 t="s">
        <v>157</v>
      </c>
      <c r="AH271" s="207">
        <v>0</v>
      </c>
      <c r="AI271" s="207"/>
      <c r="AJ271" s="207"/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7"/>
      <c r="AU271" s="207"/>
      <c r="AV271" s="207"/>
      <c r="AW271" s="207"/>
      <c r="AX271" s="207"/>
      <c r="AY271" s="207"/>
      <c r="AZ271" s="207"/>
      <c r="BA271" s="207"/>
      <c r="BB271" s="207"/>
      <c r="BC271" s="207"/>
      <c r="BD271" s="207"/>
      <c r="BE271" s="207"/>
      <c r="BF271" s="207"/>
      <c r="BG271" s="207"/>
      <c r="BH271" s="207"/>
    </row>
    <row r="272" spans="1:60" outlineLevel="1" x14ac:dyDescent="0.2">
      <c r="A272" s="214"/>
      <c r="B272" s="215"/>
      <c r="C272" s="242" t="s">
        <v>403</v>
      </c>
      <c r="D272" s="217"/>
      <c r="E272" s="218">
        <v>1</v>
      </c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 t="s">
        <v>157</v>
      </c>
      <c r="AH272" s="207">
        <v>0</v>
      </c>
      <c r="AI272" s="207"/>
      <c r="AJ272" s="207"/>
      <c r="AK272" s="207"/>
      <c r="AL272" s="207"/>
      <c r="AM272" s="207"/>
      <c r="AN272" s="207"/>
      <c r="AO272" s="207"/>
      <c r="AP272" s="207"/>
      <c r="AQ272" s="207"/>
      <c r="AR272" s="207"/>
      <c r="AS272" s="207"/>
      <c r="AT272" s="207"/>
      <c r="AU272" s="207"/>
      <c r="AV272" s="207"/>
      <c r="AW272" s="207"/>
      <c r="AX272" s="207"/>
      <c r="AY272" s="207"/>
      <c r="AZ272" s="207"/>
      <c r="BA272" s="207"/>
      <c r="BB272" s="207"/>
      <c r="BC272" s="207"/>
      <c r="BD272" s="207"/>
      <c r="BE272" s="207"/>
      <c r="BF272" s="207"/>
      <c r="BG272" s="207"/>
      <c r="BH272" s="207"/>
    </row>
    <row r="273" spans="1:60" outlineLevel="1" x14ac:dyDescent="0.2">
      <c r="A273" s="214"/>
      <c r="B273" s="215"/>
      <c r="C273" s="241"/>
      <c r="D273" s="235"/>
      <c r="E273" s="235"/>
      <c r="F273" s="235"/>
      <c r="G273" s="235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 t="s">
        <v>145</v>
      </c>
      <c r="AH273" s="207"/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  <c r="AS273" s="207"/>
      <c r="AT273" s="207"/>
      <c r="AU273" s="207"/>
      <c r="AV273" s="207"/>
      <c r="AW273" s="207"/>
      <c r="AX273" s="207"/>
      <c r="AY273" s="207"/>
      <c r="AZ273" s="207"/>
      <c r="BA273" s="207"/>
      <c r="BB273" s="207"/>
      <c r="BC273" s="207"/>
      <c r="BD273" s="207"/>
      <c r="BE273" s="207"/>
      <c r="BF273" s="207"/>
      <c r="BG273" s="207"/>
      <c r="BH273" s="207"/>
    </row>
    <row r="274" spans="1:60" outlineLevel="1" x14ac:dyDescent="0.2">
      <c r="A274" s="226">
        <v>37</v>
      </c>
      <c r="B274" s="227" t="s">
        <v>404</v>
      </c>
      <c r="C274" s="239" t="s">
        <v>405</v>
      </c>
      <c r="D274" s="228" t="s">
        <v>205</v>
      </c>
      <c r="E274" s="229">
        <v>1353</v>
      </c>
      <c r="F274" s="230"/>
      <c r="G274" s="231">
        <f>ROUND(E274*F274,2)</f>
        <v>0</v>
      </c>
      <c r="H274" s="230"/>
      <c r="I274" s="231">
        <f>ROUND(E274*H274,2)</f>
        <v>0</v>
      </c>
      <c r="J274" s="230"/>
      <c r="K274" s="231">
        <f>ROUND(E274*J274,2)</f>
        <v>0</v>
      </c>
      <c r="L274" s="231">
        <v>21</v>
      </c>
      <c r="M274" s="231">
        <f>G274*(1+L274/100)</f>
        <v>0</v>
      </c>
      <c r="N274" s="231">
        <v>0</v>
      </c>
      <c r="O274" s="231">
        <f>ROUND(E274*N274,2)</f>
        <v>0</v>
      </c>
      <c r="P274" s="231">
        <v>0.75</v>
      </c>
      <c r="Q274" s="231">
        <f>ROUND(E274*P274,2)</f>
        <v>1014.75</v>
      </c>
      <c r="R274" s="231"/>
      <c r="S274" s="231" t="s">
        <v>273</v>
      </c>
      <c r="T274" s="232" t="s">
        <v>141</v>
      </c>
      <c r="U274" s="216">
        <v>0.54186000000000001</v>
      </c>
      <c r="V274" s="216">
        <f>ROUND(E274*U274,2)</f>
        <v>733.14</v>
      </c>
      <c r="W274" s="216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 t="s">
        <v>182</v>
      </c>
      <c r="AH274" s="207"/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7"/>
      <c r="AU274" s="207"/>
      <c r="AV274" s="207"/>
      <c r="AW274" s="207"/>
      <c r="AX274" s="207"/>
      <c r="AY274" s="207"/>
      <c r="AZ274" s="207"/>
      <c r="BA274" s="207"/>
      <c r="BB274" s="207"/>
      <c r="BC274" s="207"/>
      <c r="BD274" s="207"/>
      <c r="BE274" s="207"/>
      <c r="BF274" s="207"/>
      <c r="BG274" s="207"/>
      <c r="BH274" s="207"/>
    </row>
    <row r="275" spans="1:60" outlineLevel="1" x14ac:dyDescent="0.2">
      <c r="A275" s="214"/>
      <c r="B275" s="215"/>
      <c r="C275" s="240" t="s">
        <v>365</v>
      </c>
      <c r="D275" s="234"/>
      <c r="E275" s="234"/>
      <c r="F275" s="234"/>
      <c r="G275" s="234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 t="s">
        <v>144</v>
      </c>
      <c r="AH275" s="207"/>
      <c r="AI275" s="207"/>
      <c r="AJ275" s="207"/>
      <c r="AK275" s="207"/>
      <c r="AL275" s="207"/>
      <c r="AM275" s="207"/>
      <c r="AN275" s="207"/>
      <c r="AO275" s="207"/>
      <c r="AP275" s="207"/>
      <c r="AQ275" s="207"/>
      <c r="AR275" s="207"/>
      <c r="AS275" s="207"/>
      <c r="AT275" s="207"/>
      <c r="AU275" s="207"/>
      <c r="AV275" s="207"/>
      <c r="AW275" s="207"/>
      <c r="AX275" s="207"/>
      <c r="AY275" s="207"/>
      <c r="AZ275" s="207"/>
      <c r="BA275" s="207"/>
      <c r="BB275" s="207"/>
      <c r="BC275" s="207"/>
      <c r="BD275" s="207"/>
      <c r="BE275" s="207"/>
      <c r="BF275" s="207"/>
      <c r="BG275" s="207"/>
      <c r="BH275" s="207"/>
    </row>
    <row r="276" spans="1:60" outlineLevel="1" x14ac:dyDescent="0.2">
      <c r="A276" s="214"/>
      <c r="B276" s="215"/>
      <c r="C276" s="242" t="s">
        <v>214</v>
      </c>
      <c r="D276" s="217"/>
      <c r="E276" s="218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 t="s">
        <v>157</v>
      </c>
      <c r="AH276" s="207">
        <v>0</v>
      </c>
      <c r="AI276" s="207"/>
      <c r="AJ276" s="207"/>
      <c r="AK276" s="207"/>
      <c r="AL276" s="207"/>
      <c r="AM276" s="207"/>
      <c r="AN276" s="207"/>
      <c r="AO276" s="207"/>
      <c r="AP276" s="207"/>
      <c r="AQ276" s="207"/>
      <c r="AR276" s="207"/>
      <c r="AS276" s="207"/>
      <c r="AT276" s="207"/>
      <c r="AU276" s="207"/>
      <c r="AV276" s="207"/>
      <c r="AW276" s="207"/>
      <c r="AX276" s="207"/>
      <c r="AY276" s="207"/>
      <c r="AZ276" s="207"/>
      <c r="BA276" s="207"/>
      <c r="BB276" s="207"/>
      <c r="BC276" s="207"/>
      <c r="BD276" s="207"/>
      <c r="BE276" s="207"/>
      <c r="BF276" s="207"/>
      <c r="BG276" s="207"/>
      <c r="BH276" s="207"/>
    </row>
    <row r="277" spans="1:60" outlineLevel="1" x14ac:dyDescent="0.2">
      <c r="A277" s="214"/>
      <c r="B277" s="215"/>
      <c r="C277" s="242" t="s">
        <v>406</v>
      </c>
      <c r="D277" s="217"/>
      <c r="E277" s="218">
        <v>1353</v>
      </c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 t="s">
        <v>157</v>
      </c>
      <c r="AH277" s="207">
        <v>0</v>
      </c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7"/>
      <c r="AV277" s="207"/>
      <c r="AW277" s="207"/>
      <c r="AX277" s="207"/>
      <c r="AY277" s="207"/>
      <c r="AZ277" s="207"/>
      <c r="BA277" s="207"/>
      <c r="BB277" s="207"/>
      <c r="BC277" s="207"/>
      <c r="BD277" s="207"/>
      <c r="BE277" s="207"/>
      <c r="BF277" s="207"/>
      <c r="BG277" s="207"/>
      <c r="BH277" s="207"/>
    </row>
    <row r="278" spans="1:60" outlineLevel="1" x14ac:dyDescent="0.2">
      <c r="A278" s="214"/>
      <c r="B278" s="215"/>
      <c r="C278" s="242" t="s">
        <v>407</v>
      </c>
      <c r="D278" s="217"/>
      <c r="E278" s="218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 t="s">
        <v>157</v>
      </c>
      <c r="AH278" s="207">
        <v>0</v>
      </c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07"/>
      <c r="BD278" s="207"/>
      <c r="BE278" s="207"/>
      <c r="BF278" s="207"/>
      <c r="BG278" s="207"/>
      <c r="BH278" s="207"/>
    </row>
    <row r="279" spans="1:60" outlineLevel="1" x14ac:dyDescent="0.2">
      <c r="A279" s="214"/>
      <c r="B279" s="215"/>
      <c r="C279" s="241"/>
      <c r="D279" s="235"/>
      <c r="E279" s="235"/>
      <c r="F279" s="235"/>
      <c r="G279" s="235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07"/>
      <c r="Y279" s="207"/>
      <c r="Z279" s="207"/>
      <c r="AA279" s="207"/>
      <c r="AB279" s="207"/>
      <c r="AC279" s="207"/>
      <c r="AD279" s="207"/>
      <c r="AE279" s="207"/>
      <c r="AF279" s="207"/>
      <c r="AG279" s="207" t="s">
        <v>145</v>
      </c>
      <c r="AH279" s="207"/>
      <c r="AI279" s="207"/>
      <c r="AJ279" s="207"/>
      <c r="AK279" s="207"/>
      <c r="AL279" s="207"/>
      <c r="AM279" s="207"/>
      <c r="AN279" s="207"/>
      <c r="AO279" s="207"/>
      <c r="AP279" s="207"/>
      <c r="AQ279" s="207"/>
      <c r="AR279" s="207"/>
      <c r="AS279" s="207"/>
      <c r="AT279" s="207"/>
      <c r="AU279" s="207"/>
      <c r="AV279" s="207"/>
      <c r="AW279" s="207"/>
      <c r="AX279" s="207"/>
      <c r="AY279" s="207"/>
      <c r="AZ279" s="207"/>
      <c r="BA279" s="207"/>
      <c r="BB279" s="207"/>
      <c r="BC279" s="207"/>
      <c r="BD279" s="207"/>
      <c r="BE279" s="207"/>
      <c r="BF279" s="207"/>
      <c r="BG279" s="207"/>
      <c r="BH279" s="207"/>
    </row>
    <row r="280" spans="1:60" ht="22.5" outlineLevel="1" x14ac:dyDescent="0.2">
      <c r="A280" s="226">
        <v>38</v>
      </c>
      <c r="B280" s="227" t="s">
        <v>408</v>
      </c>
      <c r="C280" s="239" t="s">
        <v>409</v>
      </c>
      <c r="D280" s="228" t="s">
        <v>410</v>
      </c>
      <c r="E280" s="229">
        <v>90</v>
      </c>
      <c r="F280" s="230"/>
      <c r="G280" s="231">
        <f>ROUND(E280*F280,2)</f>
        <v>0</v>
      </c>
      <c r="H280" s="230"/>
      <c r="I280" s="231">
        <f>ROUND(E280*H280,2)</f>
        <v>0</v>
      </c>
      <c r="J280" s="230"/>
      <c r="K280" s="231">
        <f>ROUND(E280*J280,2)</f>
        <v>0</v>
      </c>
      <c r="L280" s="231">
        <v>21</v>
      </c>
      <c r="M280" s="231">
        <f>G280*(1+L280/100)</f>
        <v>0</v>
      </c>
      <c r="N280" s="231">
        <v>0</v>
      </c>
      <c r="O280" s="231">
        <f>ROUND(E280*N280,2)</f>
        <v>0</v>
      </c>
      <c r="P280" s="231">
        <v>0</v>
      </c>
      <c r="Q280" s="231">
        <f>ROUND(E280*P280,2)</f>
        <v>0</v>
      </c>
      <c r="R280" s="231"/>
      <c r="S280" s="231" t="s">
        <v>273</v>
      </c>
      <c r="T280" s="232" t="s">
        <v>141</v>
      </c>
      <c r="U280" s="216">
        <v>0</v>
      </c>
      <c r="V280" s="216">
        <f>ROUND(E280*U280,2)</f>
        <v>0</v>
      </c>
      <c r="W280" s="216"/>
      <c r="X280" s="207"/>
      <c r="Y280" s="207"/>
      <c r="Z280" s="207"/>
      <c r="AA280" s="207"/>
      <c r="AB280" s="207"/>
      <c r="AC280" s="207"/>
      <c r="AD280" s="207"/>
      <c r="AE280" s="207"/>
      <c r="AF280" s="207"/>
      <c r="AG280" s="207" t="s">
        <v>182</v>
      </c>
      <c r="AH280" s="207"/>
      <c r="AI280" s="207"/>
      <c r="AJ280" s="207"/>
      <c r="AK280" s="207"/>
      <c r="AL280" s="207"/>
      <c r="AM280" s="207"/>
      <c r="AN280" s="207"/>
      <c r="AO280" s="207"/>
      <c r="AP280" s="207"/>
      <c r="AQ280" s="207"/>
      <c r="AR280" s="207"/>
      <c r="AS280" s="207"/>
      <c r="AT280" s="207"/>
      <c r="AU280" s="207"/>
      <c r="AV280" s="207"/>
      <c r="AW280" s="207"/>
      <c r="AX280" s="207"/>
      <c r="AY280" s="207"/>
      <c r="AZ280" s="207"/>
      <c r="BA280" s="207"/>
      <c r="BB280" s="207"/>
      <c r="BC280" s="207"/>
      <c r="BD280" s="207"/>
      <c r="BE280" s="207"/>
      <c r="BF280" s="207"/>
      <c r="BG280" s="207"/>
      <c r="BH280" s="207"/>
    </row>
    <row r="281" spans="1:60" outlineLevel="1" x14ac:dyDescent="0.2">
      <c r="A281" s="214"/>
      <c r="B281" s="215"/>
      <c r="C281" s="242" t="s">
        <v>411</v>
      </c>
      <c r="D281" s="217"/>
      <c r="E281" s="218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07"/>
      <c r="Y281" s="207"/>
      <c r="Z281" s="207"/>
      <c r="AA281" s="207"/>
      <c r="AB281" s="207"/>
      <c r="AC281" s="207"/>
      <c r="AD281" s="207"/>
      <c r="AE281" s="207"/>
      <c r="AF281" s="207"/>
      <c r="AG281" s="207" t="s">
        <v>157</v>
      </c>
      <c r="AH281" s="207">
        <v>0</v>
      </c>
      <c r="AI281" s="207"/>
      <c r="AJ281" s="207"/>
      <c r="AK281" s="207"/>
      <c r="AL281" s="207"/>
      <c r="AM281" s="207"/>
      <c r="AN281" s="207"/>
      <c r="AO281" s="207"/>
      <c r="AP281" s="207"/>
      <c r="AQ281" s="207"/>
      <c r="AR281" s="207"/>
      <c r="AS281" s="207"/>
      <c r="AT281" s="207"/>
      <c r="AU281" s="207"/>
      <c r="AV281" s="207"/>
      <c r="AW281" s="207"/>
      <c r="AX281" s="207"/>
      <c r="AY281" s="207"/>
      <c r="AZ281" s="207"/>
      <c r="BA281" s="207"/>
      <c r="BB281" s="207"/>
      <c r="BC281" s="207"/>
      <c r="BD281" s="207"/>
      <c r="BE281" s="207"/>
      <c r="BF281" s="207"/>
      <c r="BG281" s="207"/>
      <c r="BH281" s="207"/>
    </row>
    <row r="282" spans="1:60" outlineLevel="1" x14ac:dyDescent="0.2">
      <c r="A282" s="214"/>
      <c r="B282" s="215"/>
      <c r="C282" s="242" t="s">
        <v>412</v>
      </c>
      <c r="D282" s="217"/>
      <c r="E282" s="218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 t="s">
        <v>157</v>
      </c>
      <c r="AH282" s="207">
        <v>0</v>
      </c>
      <c r="AI282" s="207"/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7"/>
      <c r="BD282" s="207"/>
      <c r="BE282" s="207"/>
      <c r="BF282" s="207"/>
      <c r="BG282" s="207"/>
      <c r="BH282" s="207"/>
    </row>
    <row r="283" spans="1:60" outlineLevel="1" x14ac:dyDescent="0.2">
      <c r="A283" s="214"/>
      <c r="B283" s="215"/>
      <c r="C283" s="242" t="s">
        <v>413</v>
      </c>
      <c r="D283" s="217"/>
      <c r="E283" s="218">
        <v>10</v>
      </c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 t="s">
        <v>157</v>
      </c>
      <c r="AH283" s="207">
        <v>0</v>
      </c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7"/>
      <c r="BD283" s="207"/>
      <c r="BE283" s="207"/>
      <c r="BF283" s="207"/>
      <c r="BG283" s="207"/>
      <c r="BH283" s="207"/>
    </row>
    <row r="284" spans="1:60" outlineLevel="1" x14ac:dyDescent="0.2">
      <c r="A284" s="214"/>
      <c r="B284" s="215"/>
      <c r="C284" s="242" t="s">
        <v>414</v>
      </c>
      <c r="D284" s="217"/>
      <c r="E284" s="218">
        <v>5</v>
      </c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07"/>
      <c r="Y284" s="207"/>
      <c r="Z284" s="207"/>
      <c r="AA284" s="207"/>
      <c r="AB284" s="207"/>
      <c r="AC284" s="207"/>
      <c r="AD284" s="207"/>
      <c r="AE284" s="207"/>
      <c r="AF284" s="207"/>
      <c r="AG284" s="207" t="s">
        <v>157</v>
      </c>
      <c r="AH284" s="207">
        <v>0</v>
      </c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7"/>
      <c r="AV284" s="207"/>
      <c r="AW284" s="207"/>
      <c r="AX284" s="207"/>
      <c r="AY284" s="207"/>
      <c r="AZ284" s="207"/>
      <c r="BA284" s="207"/>
      <c r="BB284" s="207"/>
      <c r="BC284" s="207"/>
      <c r="BD284" s="207"/>
      <c r="BE284" s="207"/>
      <c r="BF284" s="207"/>
      <c r="BG284" s="207"/>
      <c r="BH284" s="207"/>
    </row>
    <row r="285" spans="1:60" outlineLevel="1" x14ac:dyDescent="0.2">
      <c r="A285" s="214"/>
      <c r="B285" s="215"/>
      <c r="C285" s="242" t="s">
        <v>415</v>
      </c>
      <c r="D285" s="217"/>
      <c r="E285" s="218">
        <v>10</v>
      </c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 t="s">
        <v>157</v>
      </c>
      <c r="AH285" s="207">
        <v>0</v>
      </c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7"/>
      <c r="BA285" s="207"/>
      <c r="BB285" s="207"/>
      <c r="BC285" s="207"/>
      <c r="BD285" s="207"/>
      <c r="BE285" s="207"/>
      <c r="BF285" s="207"/>
      <c r="BG285" s="207"/>
      <c r="BH285" s="207"/>
    </row>
    <row r="286" spans="1:60" outlineLevel="1" x14ac:dyDescent="0.2">
      <c r="A286" s="214"/>
      <c r="B286" s="215"/>
      <c r="C286" s="242" t="s">
        <v>416</v>
      </c>
      <c r="D286" s="217"/>
      <c r="E286" s="218">
        <v>30</v>
      </c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 t="s">
        <v>157</v>
      </c>
      <c r="AH286" s="207">
        <v>0</v>
      </c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7"/>
      <c r="BB286" s="207"/>
      <c r="BC286" s="207"/>
      <c r="BD286" s="207"/>
      <c r="BE286" s="207"/>
      <c r="BF286" s="207"/>
      <c r="BG286" s="207"/>
      <c r="BH286" s="207"/>
    </row>
    <row r="287" spans="1:60" outlineLevel="1" x14ac:dyDescent="0.2">
      <c r="A287" s="214"/>
      <c r="B287" s="215"/>
      <c r="C287" s="242" t="s">
        <v>417</v>
      </c>
      <c r="D287" s="217"/>
      <c r="E287" s="218">
        <v>20</v>
      </c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 t="s">
        <v>157</v>
      </c>
      <c r="AH287" s="207">
        <v>0</v>
      </c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  <c r="BE287" s="207"/>
      <c r="BF287" s="207"/>
      <c r="BG287" s="207"/>
      <c r="BH287" s="207"/>
    </row>
    <row r="288" spans="1:60" outlineLevel="1" x14ac:dyDescent="0.2">
      <c r="A288" s="214"/>
      <c r="B288" s="215"/>
      <c r="C288" s="242" t="s">
        <v>418</v>
      </c>
      <c r="D288" s="217"/>
      <c r="E288" s="218">
        <v>15</v>
      </c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 t="s">
        <v>157</v>
      </c>
      <c r="AH288" s="207">
        <v>0</v>
      </c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207"/>
      <c r="BC288" s="207"/>
      <c r="BD288" s="207"/>
      <c r="BE288" s="207"/>
      <c r="BF288" s="207"/>
      <c r="BG288" s="207"/>
      <c r="BH288" s="207"/>
    </row>
    <row r="289" spans="1:60" outlineLevel="1" x14ac:dyDescent="0.2">
      <c r="A289" s="214"/>
      <c r="B289" s="215"/>
      <c r="C289" s="241"/>
      <c r="D289" s="235"/>
      <c r="E289" s="235"/>
      <c r="F289" s="235"/>
      <c r="G289" s="235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 t="s">
        <v>145</v>
      </c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</row>
    <row r="290" spans="1:60" x14ac:dyDescent="0.2">
      <c r="A290" s="220" t="s">
        <v>135</v>
      </c>
      <c r="B290" s="221" t="s">
        <v>88</v>
      </c>
      <c r="C290" s="238" t="s">
        <v>89</v>
      </c>
      <c r="D290" s="222"/>
      <c r="E290" s="223"/>
      <c r="F290" s="224"/>
      <c r="G290" s="224">
        <f>SUMIF(AG291:AG292,"&lt;&gt;NOR",G291:G292)</f>
        <v>0</v>
      </c>
      <c r="H290" s="224"/>
      <c r="I290" s="224">
        <f>SUM(I291:I292)</f>
        <v>0</v>
      </c>
      <c r="J290" s="224"/>
      <c r="K290" s="224">
        <f>SUM(K291:K292)</f>
        <v>0</v>
      </c>
      <c r="L290" s="224"/>
      <c r="M290" s="224">
        <f>SUM(M291:M292)</f>
        <v>0</v>
      </c>
      <c r="N290" s="224"/>
      <c r="O290" s="224">
        <f>SUM(O291:O292)</f>
        <v>0</v>
      </c>
      <c r="P290" s="224"/>
      <c r="Q290" s="224">
        <f>SUM(Q291:Q292)</f>
        <v>0</v>
      </c>
      <c r="R290" s="224"/>
      <c r="S290" s="224"/>
      <c r="T290" s="225"/>
      <c r="U290" s="219"/>
      <c r="V290" s="219">
        <f>SUM(V291:V292)</f>
        <v>275.7</v>
      </c>
      <c r="W290" s="219"/>
      <c r="AG290" t="s">
        <v>136</v>
      </c>
    </row>
    <row r="291" spans="1:60" outlineLevel="1" x14ac:dyDescent="0.2">
      <c r="A291" s="226">
        <v>39</v>
      </c>
      <c r="B291" s="227" t="s">
        <v>419</v>
      </c>
      <c r="C291" s="239" t="s">
        <v>420</v>
      </c>
      <c r="D291" s="228" t="s">
        <v>326</v>
      </c>
      <c r="E291" s="229">
        <v>69.08147000000001</v>
      </c>
      <c r="F291" s="230"/>
      <c r="G291" s="231">
        <f>ROUND(E291*F291,2)</f>
        <v>0</v>
      </c>
      <c r="H291" s="230"/>
      <c r="I291" s="231">
        <f>ROUND(E291*H291,2)</f>
        <v>0</v>
      </c>
      <c r="J291" s="230"/>
      <c r="K291" s="231">
        <f>ROUND(E291*J291,2)</f>
        <v>0</v>
      </c>
      <c r="L291" s="231">
        <v>21</v>
      </c>
      <c r="M291" s="231">
        <f>G291*(1+L291/100)</f>
        <v>0</v>
      </c>
      <c r="N291" s="231">
        <v>0</v>
      </c>
      <c r="O291" s="231">
        <f>ROUND(E291*N291,2)</f>
        <v>0</v>
      </c>
      <c r="P291" s="231">
        <v>0</v>
      </c>
      <c r="Q291" s="231">
        <f>ROUND(E291*P291,2)</f>
        <v>0</v>
      </c>
      <c r="R291" s="231"/>
      <c r="S291" s="231" t="s">
        <v>140</v>
      </c>
      <c r="T291" s="232" t="s">
        <v>140</v>
      </c>
      <c r="U291" s="216">
        <v>3.9910000000000001</v>
      </c>
      <c r="V291" s="216">
        <f>ROUND(E291*U291,2)</f>
        <v>275.7</v>
      </c>
      <c r="W291" s="216"/>
      <c r="X291" s="207"/>
      <c r="Y291" s="207"/>
      <c r="Z291" s="207"/>
      <c r="AA291" s="207"/>
      <c r="AB291" s="207"/>
      <c r="AC291" s="207"/>
      <c r="AD291" s="207"/>
      <c r="AE291" s="207"/>
      <c r="AF291" s="207"/>
      <c r="AG291" s="207" t="s">
        <v>421</v>
      </c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7"/>
      <c r="BA291" s="207"/>
      <c r="BB291" s="207"/>
      <c r="BC291" s="207"/>
      <c r="BD291" s="207"/>
      <c r="BE291" s="207"/>
      <c r="BF291" s="207"/>
      <c r="BG291" s="207"/>
      <c r="BH291" s="207"/>
    </row>
    <row r="292" spans="1:60" outlineLevel="1" x14ac:dyDescent="0.2">
      <c r="A292" s="214"/>
      <c r="B292" s="215"/>
      <c r="C292" s="243"/>
      <c r="D292" s="236"/>
      <c r="E292" s="236"/>
      <c r="F292" s="236"/>
      <c r="G292" s="23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07"/>
      <c r="Y292" s="207"/>
      <c r="Z292" s="207"/>
      <c r="AA292" s="207"/>
      <c r="AB292" s="207"/>
      <c r="AC292" s="207"/>
      <c r="AD292" s="207"/>
      <c r="AE292" s="207"/>
      <c r="AF292" s="207"/>
      <c r="AG292" s="207" t="s">
        <v>145</v>
      </c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07"/>
      <c r="BC292" s="207"/>
      <c r="BD292" s="207"/>
      <c r="BE292" s="207"/>
      <c r="BF292" s="207"/>
      <c r="BG292" s="207"/>
      <c r="BH292" s="207"/>
    </row>
    <row r="293" spans="1:60" x14ac:dyDescent="0.2">
      <c r="A293" s="220" t="s">
        <v>135</v>
      </c>
      <c r="B293" s="221" t="s">
        <v>90</v>
      </c>
      <c r="C293" s="238" t="s">
        <v>91</v>
      </c>
      <c r="D293" s="222"/>
      <c r="E293" s="223"/>
      <c r="F293" s="224"/>
      <c r="G293" s="224">
        <f>SUMIF(AG294:AG303,"&lt;&gt;NOR",G294:G303)</f>
        <v>0</v>
      </c>
      <c r="H293" s="224"/>
      <c r="I293" s="224">
        <f>SUM(I294:I303)</f>
        <v>0</v>
      </c>
      <c r="J293" s="224"/>
      <c r="K293" s="224">
        <f>SUM(K294:K303)</f>
        <v>0</v>
      </c>
      <c r="L293" s="224"/>
      <c r="M293" s="224">
        <f>SUM(M294:M303)</f>
        <v>0</v>
      </c>
      <c r="N293" s="224"/>
      <c r="O293" s="224">
        <f>SUM(O294:O303)</f>
        <v>0</v>
      </c>
      <c r="P293" s="224"/>
      <c r="Q293" s="224">
        <f>SUM(Q294:Q303)</f>
        <v>8.9499999999999993</v>
      </c>
      <c r="R293" s="224"/>
      <c r="S293" s="224"/>
      <c r="T293" s="225"/>
      <c r="U293" s="219"/>
      <c r="V293" s="219">
        <f>SUM(V294:V303)</f>
        <v>57.9</v>
      </c>
      <c r="W293" s="219"/>
      <c r="AG293" t="s">
        <v>136</v>
      </c>
    </row>
    <row r="294" spans="1:60" ht="22.5" outlineLevel="1" x14ac:dyDescent="0.2">
      <c r="A294" s="226">
        <v>40</v>
      </c>
      <c r="B294" s="227" t="s">
        <v>422</v>
      </c>
      <c r="C294" s="239" t="s">
        <v>423</v>
      </c>
      <c r="D294" s="228" t="s">
        <v>180</v>
      </c>
      <c r="E294" s="229">
        <v>323</v>
      </c>
      <c r="F294" s="230"/>
      <c r="G294" s="231">
        <f>ROUND(E294*F294,2)</f>
        <v>0</v>
      </c>
      <c r="H294" s="230"/>
      <c r="I294" s="231">
        <f>ROUND(E294*H294,2)</f>
        <v>0</v>
      </c>
      <c r="J294" s="230"/>
      <c r="K294" s="231">
        <f>ROUND(E294*J294,2)</f>
        <v>0</v>
      </c>
      <c r="L294" s="231">
        <v>21</v>
      </c>
      <c r="M294" s="231">
        <f>G294*(1+L294/100)</f>
        <v>0</v>
      </c>
      <c r="N294" s="231">
        <v>0</v>
      </c>
      <c r="O294" s="231">
        <f>ROUND(E294*N294,2)</f>
        <v>0</v>
      </c>
      <c r="P294" s="231">
        <v>1.4E-2</v>
      </c>
      <c r="Q294" s="231">
        <f>ROUND(E294*P294,2)</f>
        <v>4.5199999999999996</v>
      </c>
      <c r="R294" s="231" t="s">
        <v>424</v>
      </c>
      <c r="S294" s="231" t="s">
        <v>140</v>
      </c>
      <c r="T294" s="232" t="s">
        <v>140</v>
      </c>
      <c r="U294" s="216">
        <v>6.5000000000000002E-2</v>
      </c>
      <c r="V294" s="216">
        <f>ROUND(E294*U294,2)</f>
        <v>21</v>
      </c>
      <c r="W294" s="216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 t="s">
        <v>182</v>
      </c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7"/>
      <c r="BA294" s="207"/>
      <c r="BB294" s="207"/>
      <c r="BC294" s="207"/>
      <c r="BD294" s="207"/>
      <c r="BE294" s="207"/>
      <c r="BF294" s="207"/>
      <c r="BG294" s="207"/>
      <c r="BH294" s="207"/>
    </row>
    <row r="295" spans="1:60" outlineLevel="1" x14ac:dyDescent="0.2">
      <c r="A295" s="214"/>
      <c r="B295" s="215"/>
      <c r="C295" s="242" t="s">
        <v>425</v>
      </c>
      <c r="D295" s="217"/>
      <c r="E295" s="218">
        <v>70</v>
      </c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 t="s">
        <v>157</v>
      </c>
      <c r="AH295" s="207">
        <v>0</v>
      </c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7"/>
      <c r="BB295" s="207"/>
      <c r="BC295" s="207"/>
      <c r="BD295" s="207"/>
      <c r="BE295" s="207"/>
      <c r="BF295" s="207"/>
      <c r="BG295" s="207"/>
      <c r="BH295" s="207"/>
    </row>
    <row r="296" spans="1:60" outlineLevel="1" x14ac:dyDescent="0.2">
      <c r="A296" s="214"/>
      <c r="B296" s="215"/>
      <c r="C296" s="242" t="s">
        <v>426</v>
      </c>
      <c r="D296" s="217"/>
      <c r="E296" s="218">
        <v>253</v>
      </c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 t="s">
        <v>157</v>
      </c>
      <c r="AH296" s="207">
        <v>0</v>
      </c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7"/>
      <c r="BB296" s="207"/>
      <c r="BC296" s="207"/>
      <c r="BD296" s="207"/>
      <c r="BE296" s="207"/>
      <c r="BF296" s="207"/>
      <c r="BG296" s="207"/>
      <c r="BH296" s="207"/>
    </row>
    <row r="297" spans="1:60" outlineLevel="1" x14ac:dyDescent="0.2">
      <c r="A297" s="214"/>
      <c r="B297" s="215"/>
      <c r="C297" s="241"/>
      <c r="D297" s="235"/>
      <c r="E297" s="235"/>
      <c r="F297" s="235"/>
      <c r="G297" s="235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 t="s">
        <v>145</v>
      </c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7"/>
      <c r="BB297" s="207"/>
      <c r="BC297" s="207"/>
      <c r="BD297" s="207"/>
      <c r="BE297" s="207"/>
      <c r="BF297" s="207"/>
      <c r="BG297" s="207"/>
      <c r="BH297" s="207"/>
    </row>
    <row r="298" spans="1:60" ht="22.5" outlineLevel="1" x14ac:dyDescent="0.2">
      <c r="A298" s="226">
        <v>41</v>
      </c>
      <c r="B298" s="227" t="s">
        <v>427</v>
      </c>
      <c r="C298" s="239" t="s">
        <v>428</v>
      </c>
      <c r="D298" s="228" t="s">
        <v>180</v>
      </c>
      <c r="E298" s="229">
        <v>738</v>
      </c>
      <c r="F298" s="230"/>
      <c r="G298" s="231">
        <f>ROUND(E298*F298,2)</f>
        <v>0</v>
      </c>
      <c r="H298" s="230"/>
      <c r="I298" s="231">
        <f>ROUND(E298*H298,2)</f>
        <v>0</v>
      </c>
      <c r="J298" s="230"/>
      <c r="K298" s="231">
        <f>ROUND(E298*J298,2)</f>
        <v>0</v>
      </c>
      <c r="L298" s="231">
        <v>21</v>
      </c>
      <c r="M298" s="231">
        <f>G298*(1+L298/100)</f>
        <v>0</v>
      </c>
      <c r="N298" s="231">
        <v>0</v>
      </c>
      <c r="O298" s="231">
        <f>ROUND(E298*N298,2)</f>
        <v>0</v>
      </c>
      <c r="P298" s="231">
        <v>6.0000000000000001E-3</v>
      </c>
      <c r="Q298" s="231">
        <f>ROUND(E298*P298,2)</f>
        <v>4.43</v>
      </c>
      <c r="R298" s="231" t="s">
        <v>424</v>
      </c>
      <c r="S298" s="231" t="s">
        <v>140</v>
      </c>
      <c r="T298" s="232" t="s">
        <v>140</v>
      </c>
      <c r="U298" s="216">
        <v>0.05</v>
      </c>
      <c r="V298" s="216">
        <f>ROUND(E298*U298,2)</f>
        <v>36.9</v>
      </c>
      <c r="W298" s="216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 t="s">
        <v>182</v>
      </c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</row>
    <row r="299" spans="1:60" outlineLevel="1" x14ac:dyDescent="0.2">
      <c r="A299" s="214"/>
      <c r="B299" s="215"/>
      <c r="C299" s="242" t="s">
        <v>429</v>
      </c>
      <c r="D299" s="217"/>
      <c r="E299" s="218">
        <v>106</v>
      </c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 t="s">
        <v>157</v>
      </c>
      <c r="AH299" s="207">
        <v>0</v>
      </c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</row>
    <row r="300" spans="1:60" outlineLevel="1" x14ac:dyDescent="0.2">
      <c r="A300" s="214"/>
      <c r="B300" s="215"/>
      <c r="C300" s="242" t="s">
        <v>430</v>
      </c>
      <c r="D300" s="217"/>
      <c r="E300" s="218">
        <v>80</v>
      </c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 t="s">
        <v>157</v>
      </c>
      <c r="AH300" s="207">
        <v>0</v>
      </c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207"/>
      <c r="BD300" s="207"/>
      <c r="BE300" s="207"/>
      <c r="BF300" s="207"/>
      <c r="BG300" s="207"/>
      <c r="BH300" s="207"/>
    </row>
    <row r="301" spans="1:60" outlineLevel="1" x14ac:dyDescent="0.2">
      <c r="A301" s="214"/>
      <c r="B301" s="215"/>
      <c r="C301" s="242" t="s">
        <v>431</v>
      </c>
      <c r="D301" s="217"/>
      <c r="E301" s="218">
        <v>188</v>
      </c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 t="s">
        <v>157</v>
      </c>
      <c r="AH301" s="207">
        <v>0</v>
      </c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7"/>
      <c r="BB301" s="207"/>
      <c r="BC301" s="207"/>
      <c r="BD301" s="207"/>
      <c r="BE301" s="207"/>
      <c r="BF301" s="207"/>
      <c r="BG301" s="207"/>
      <c r="BH301" s="207"/>
    </row>
    <row r="302" spans="1:60" outlineLevel="1" x14ac:dyDescent="0.2">
      <c r="A302" s="214"/>
      <c r="B302" s="215"/>
      <c r="C302" s="242" t="s">
        <v>432</v>
      </c>
      <c r="D302" s="217"/>
      <c r="E302" s="218">
        <v>364</v>
      </c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 t="s">
        <v>157</v>
      </c>
      <c r="AH302" s="207">
        <v>0</v>
      </c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7"/>
      <c r="BA302" s="207"/>
      <c r="BB302" s="207"/>
      <c r="BC302" s="207"/>
      <c r="BD302" s="207"/>
      <c r="BE302" s="207"/>
      <c r="BF302" s="207"/>
      <c r="BG302" s="207"/>
      <c r="BH302" s="207"/>
    </row>
    <row r="303" spans="1:60" outlineLevel="1" x14ac:dyDescent="0.2">
      <c r="A303" s="214"/>
      <c r="B303" s="215"/>
      <c r="C303" s="241"/>
      <c r="D303" s="235"/>
      <c r="E303" s="235"/>
      <c r="F303" s="235"/>
      <c r="G303" s="235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 t="s">
        <v>145</v>
      </c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7"/>
      <c r="BA303" s="207"/>
      <c r="BB303" s="207"/>
      <c r="BC303" s="207"/>
      <c r="BD303" s="207"/>
      <c r="BE303" s="207"/>
      <c r="BF303" s="207"/>
      <c r="BG303" s="207"/>
      <c r="BH303" s="207"/>
    </row>
    <row r="304" spans="1:60" x14ac:dyDescent="0.2">
      <c r="A304" s="220" t="s">
        <v>135</v>
      </c>
      <c r="B304" s="221" t="s">
        <v>92</v>
      </c>
      <c r="C304" s="238" t="s">
        <v>93</v>
      </c>
      <c r="D304" s="222"/>
      <c r="E304" s="223"/>
      <c r="F304" s="224"/>
      <c r="G304" s="224">
        <f>SUMIF(AG305:AG323,"&lt;&gt;NOR",G305:G323)</f>
        <v>0</v>
      </c>
      <c r="H304" s="224"/>
      <c r="I304" s="224">
        <f>SUM(I305:I323)</f>
        <v>0</v>
      </c>
      <c r="J304" s="224"/>
      <c r="K304" s="224">
        <f>SUM(K305:K323)</f>
        <v>0</v>
      </c>
      <c r="L304" s="224"/>
      <c r="M304" s="224">
        <f>SUM(M305:M323)</f>
        <v>0</v>
      </c>
      <c r="N304" s="224"/>
      <c r="O304" s="224">
        <f>SUM(O305:O323)</f>
        <v>0</v>
      </c>
      <c r="P304" s="224"/>
      <c r="Q304" s="224">
        <f>SUM(Q305:Q323)</f>
        <v>0.7599999999999999</v>
      </c>
      <c r="R304" s="224"/>
      <c r="S304" s="224"/>
      <c r="T304" s="225"/>
      <c r="U304" s="219"/>
      <c r="V304" s="219">
        <f>SUM(V305:V323)</f>
        <v>11.98</v>
      </c>
      <c r="W304" s="219"/>
      <c r="AG304" t="s">
        <v>136</v>
      </c>
    </row>
    <row r="305" spans="1:60" outlineLevel="1" x14ac:dyDescent="0.2">
      <c r="A305" s="226">
        <v>42</v>
      </c>
      <c r="B305" s="227" t="s">
        <v>433</v>
      </c>
      <c r="C305" s="239" t="s">
        <v>434</v>
      </c>
      <c r="D305" s="228" t="s">
        <v>435</v>
      </c>
      <c r="E305" s="229">
        <v>10</v>
      </c>
      <c r="F305" s="230"/>
      <c r="G305" s="231">
        <f>ROUND(E305*F305,2)</f>
        <v>0</v>
      </c>
      <c r="H305" s="230"/>
      <c r="I305" s="231">
        <f>ROUND(E305*H305,2)</f>
        <v>0</v>
      </c>
      <c r="J305" s="230"/>
      <c r="K305" s="231">
        <f>ROUND(E305*J305,2)</f>
        <v>0</v>
      </c>
      <c r="L305" s="231">
        <v>21</v>
      </c>
      <c r="M305" s="231">
        <f>G305*(1+L305/100)</f>
        <v>0</v>
      </c>
      <c r="N305" s="231">
        <v>0</v>
      </c>
      <c r="O305" s="231">
        <f>ROUND(E305*N305,2)</f>
        <v>0</v>
      </c>
      <c r="P305" s="231">
        <v>3.4200000000000001E-2</v>
      </c>
      <c r="Q305" s="231">
        <f>ROUND(E305*P305,2)</f>
        <v>0.34</v>
      </c>
      <c r="R305" s="231" t="s">
        <v>436</v>
      </c>
      <c r="S305" s="231" t="s">
        <v>140</v>
      </c>
      <c r="T305" s="232" t="s">
        <v>140</v>
      </c>
      <c r="U305" s="216">
        <v>0.46500000000000002</v>
      </c>
      <c r="V305" s="216">
        <f>ROUND(E305*U305,2)</f>
        <v>4.6500000000000004</v>
      </c>
      <c r="W305" s="216"/>
      <c r="X305" s="207"/>
      <c r="Y305" s="207"/>
      <c r="Z305" s="207"/>
      <c r="AA305" s="207"/>
      <c r="AB305" s="207"/>
      <c r="AC305" s="207"/>
      <c r="AD305" s="207"/>
      <c r="AE305" s="207"/>
      <c r="AF305" s="207"/>
      <c r="AG305" s="207" t="s">
        <v>182</v>
      </c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7"/>
      <c r="BA305" s="207"/>
      <c r="BB305" s="207"/>
      <c r="BC305" s="207"/>
      <c r="BD305" s="207"/>
      <c r="BE305" s="207"/>
      <c r="BF305" s="207"/>
      <c r="BG305" s="207"/>
      <c r="BH305" s="207"/>
    </row>
    <row r="306" spans="1:60" outlineLevel="1" x14ac:dyDescent="0.2">
      <c r="A306" s="214"/>
      <c r="B306" s="215"/>
      <c r="C306" s="242" t="s">
        <v>254</v>
      </c>
      <c r="D306" s="217"/>
      <c r="E306" s="218">
        <v>1</v>
      </c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  <c r="X306" s="207"/>
      <c r="Y306" s="207"/>
      <c r="Z306" s="207"/>
      <c r="AA306" s="207"/>
      <c r="AB306" s="207"/>
      <c r="AC306" s="207"/>
      <c r="AD306" s="207"/>
      <c r="AE306" s="207"/>
      <c r="AF306" s="207"/>
      <c r="AG306" s="207" t="s">
        <v>157</v>
      </c>
      <c r="AH306" s="207">
        <v>0</v>
      </c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7"/>
      <c r="BA306" s="207"/>
      <c r="BB306" s="207"/>
      <c r="BC306" s="207"/>
      <c r="BD306" s="207"/>
      <c r="BE306" s="207"/>
      <c r="BF306" s="207"/>
      <c r="BG306" s="207"/>
      <c r="BH306" s="207"/>
    </row>
    <row r="307" spans="1:60" outlineLevel="1" x14ac:dyDescent="0.2">
      <c r="A307" s="214"/>
      <c r="B307" s="215"/>
      <c r="C307" s="242" t="s">
        <v>437</v>
      </c>
      <c r="D307" s="217"/>
      <c r="E307" s="218">
        <v>2</v>
      </c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07"/>
      <c r="Y307" s="207"/>
      <c r="Z307" s="207"/>
      <c r="AA307" s="207"/>
      <c r="AB307" s="207"/>
      <c r="AC307" s="207"/>
      <c r="AD307" s="207"/>
      <c r="AE307" s="207"/>
      <c r="AF307" s="207"/>
      <c r="AG307" s="207" t="s">
        <v>157</v>
      </c>
      <c r="AH307" s="207">
        <v>0</v>
      </c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7"/>
      <c r="BA307" s="207"/>
      <c r="BB307" s="207"/>
      <c r="BC307" s="207"/>
      <c r="BD307" s="207"/>
      <c r="BE307" s="207"/>
      <c r="BF307" s="207"/>
      <c r="BG307" s="207"/>
      <c r="BH307" s="207"/>
    </row>
    <row r="308" spans="1:60" outlineLevel="1" x14ac:dyDescent="0.2">
      <c r="A308" s="214"/>
      <c r="B308" s="215"/>
      <c r="C308" s="242" t="s">
        <v>438</v>
      </c>
      <c r="D308" s="217"/>
      <c r="E308" s="218">
        <v>1</v>
      </c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07"/>
      <c r="Y308" s="207"/>
      <c r="Z308" s="207"/>
      <c r="AA308" s="207"/>
      <c r="AB308" s="207"/>
      <c r="AC308" s="207"/>
      <c r="AD308" s="207"/>
      <c r="AE308" s="207"/>
      <c r="AF308" s="207"/>
      <c r="AG308" s="207" t="s">
        <v>157</v>
      </c>
      <c r="AH308" s="207">
        <v>0</v>
      </c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7"/>
      <c r="BA308" s="207"/>
      <c r="BB308" s="207"/>
      <c r="BC308" s="207"/>
      <c r="BD308" s="207"/>
      <c r="BE308" s="207"/>
      <c r="BF308" s="207"/>
      <c r="BG308" s="207"/>
      <c r="BH308" s="207"/>
    </row>
    <row r="309" spans="1:60" outlineLevel="1" x14ac:dyDescent="0.2">
      <c r="A309" s="214"/>
      <c r="B309" s="215"/>
      <c r="C309" s="242" t="s">
        <v>439</v>
      </c>
      <c r="D309" s="217"/>
      <c r="E309" s="218">
        <v>5</v>
      </c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07"/>
      <c r="Y309" s="207"/>
      <c r="Z309" s="207"/>
      <c r="AA309" s="207"/>
      <c r="AB309" s="207"/>
      <c r="AC309" s="207"/>
      <c r="AD309" s="207"/>
      <c r="AE309" s="207"/>
      <c r="AF309" s="207"/>
      <c r="AG309" s="207" t="s">
        <v>157</v>
      </c>
      <c r="AH309" s="207">
        <v>0</v>
      </c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7"/>
      <c r="BA309" s="207"/>
      <c r="BB309" s="207"/>
      <c r="BC309" s="207"/>
      <c r="BD309" s="207"/>
      <c r="BE309" s="207"/>
      <c r="BF309" s="207"/>
      <c r="BG309" s="207"/>
      <c r="BH309" s="207"/>
    </row>
    <row r="310" spans="1:60" outlineLevel="1" x14ac:dyDescent="0.2">
      <c r="A310" s="214"/>
      <c r="B310" s="215"/>
      <c r="C310" s="242" t="s">
        <v>189</v>
      </c>
      <c r="D310" s="217"/>
      <c r="E310" s="218">
        <v>1</v>
      </c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07"/>
      <c r="Y310" s="207"/>
      <c r="Z310" s="207"/>
      <c r="AA310" s="207"/>
      <c r="AB310" s="207"/>
      <c r="AC310" s="207"/>
      <c r="AD310" s="207"/>
      <c r="AE310" s="207"/>
      <c r="AF310" s="207"/>
      <c r="AG310" s="207" t="s">
        <v>157</v>
      </c>
      <c r="AH310" s="207">
        <v>0</v>
      </c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7"/>
      <c r="BA310" s="207"/>
      <c r="BB310" s="207"/>
      <c r="BC310" s="207"/>
      <c r="BD310" s="207"/>
      <c r="BE310" s="207"/>
      <c r="BF310" s="207"/>
      <c r="BG310" s="207"/>
      <c r="BH310" s="207"/>
    </row>
    <row r="311" spans="1:60" outlineLevel="1" x14ac:dyDescent="0.2">
      <c r="A311" s="214"/>
      <c r="B311" s="215"/>
      <c r="C311" s="241"/>
      <c r="D311" s="235"/>
      <c r="E311" s="235"/>
      <c r="F311" s="235"/>
      <c r="G311" s="235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  <c r="X311" s="207"/>
      <c r="Y311" s="207"/>
      <c r="Z311" s="207"/>
      <c r="AA311" s="207"/>
      <c r="AB311" s="207"/>
      <c r="AC311" s="207"/>
      <c r="AD311" s="207"/>
      <c r="AE311" s="207"/>
      <c r="AF311" s="207"/>
      <c r="AG311" s="207" t="s">
        <v>145</v>
      </c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7"/>
      <c r="BA311" s="207"/>
      <c r="BB311" s="207"/>
      <c r="BC311" s="207"/>
      <c r="BD311" s="207"/>
      <c r="BE311" s="207"/>
      <c r="BF311" s="207"/>
      <c r="BG311" s="207"/>
      <c r="BH311" s="207"/>
    </row>
    <row r="312" spans="1:60" outlineLevel="1" x14ac:dyDescent="0.2">
      <c r="A312" s="226">
        <v>43</v>
      </c>
      <c r="B312" s="227" t="s">
        <v>440</v>
      </c>
      <c r="C312" s="239" t="s">
        <v>441</v>
      </c>
      <c r="D312" s="228" t="s">
        <v>435</v>
      </c>
      <c r="E312" s="229">
        <v>4</v>
      </c>
      <c r="F312" s="230"/>
      <c r="G312" s="231">
        <f>ROUND(E312*F312,2)</f>
        <v>0</v>
      </c>
      <c r="H312" s="230"/>
      <c r="I312" s="231">
        <f>ROUND(E312*H312,2)</f>
        <v>0</v>
      </c>
      <c r="J312" s="230"/>
      <c r="K312" s="231">
        <f>ROUND(E312*J312,2)</f>
        <v>0</v>
      </c>
      <c r="L312" s="231">
        <v>21</v>
      </c>
      <c r="M312" s="231">
        <f>G312*(1+L312/100)</f>
        <v>0</v>
      </c>
      <c r="N312" s="231">
        <v>0</v>
      </c>
      <c r="O312" s="231">
        <f>ROUND(E312*N312,2)</f>
        <v>0</v>
      </c>
      <c r="P312" s="231">
        <v>1.1070000000000002E-2</v>
      </c>
      <c r="Q312" s="231">
        <f>ROUND(E312*P312,2)</f>
        <v>0.04</v>
      </c>
      <c r="R312" s="231" t="s">
        <v>436</v>
      </c>
      <c r="S312" s="231" t="s">
        <v>140</v>
      </c>
      <c r="T312" s="232" t="s">
        <v>140</v>
      </c>
      <c r="U312" s="216">
        <v>0.22700000000000001</v>
      </c>
      <c r="V312" s="216">
        <f>ROUND(E312*U312,2)</f>
        <v>0.91</v>
      </c>
      <c r="W312" s="216"/>
      <c r="X312" s="207"/>
      <c r="Y312" s="207"/>
      <c r="Z312" s="207"/>
      <c r="AA312" s="207"/>
      <c r="AB312" s="207"/>
      <c r="AC312" s="207"/>
      <c r="AD312" s="207"/>
      <c r="AE312" s="207"/>
      <c r="AF312" s="207"/>
      <c r="AG312" s="207" t="s">
        <v>182</v>
      </c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7"/>
      <c r="BA312" s="207"/>
      <c r="BB312" s="207"/>
      <c r="BC312" s="207"/>
      <c r="BD312" s="207"/>
      <c r="BE312" s="207"/>
      <c r="BF312" s="207"/>
      <c r="BG312" s="207"/>
      <c r="BH312" s="207"/>
    </row>
    <row r="313" spans="1:60" outlineLevel="1" x14ac:dyDescent="0.2">
      <c r="A313" s="214"/>
      <c r="B313" s="215"/>
      <c r="C313" s="242" t="s">
        <v>442</v>
      </c>
      <c r="D313" s="217"/>
      <c r="E313" s="218">
        <v>4</v>
      </c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 t="s">
        <v>157</v>
      </c>
      <c r="AH313" s="207">
        <v>0</v>
      </c>
      <c r="AI313" s="207"/>
      <c r="AJ313" s="207"/>
      <c r="AK313" s="207"/>
      <c r="AL313" s="207"/>
      <c r="AM313" s="207"/>
      <c r="AN313" s="207"/>
      <c r="AO313" s="207"/>
      <c r="AP313" s="207"/>
      <c r="AQ313" s="207"/>
      <c r="AR313" s="207"/>
      <c r="AS313" s="207"/>
      <c r="AT313" s="207"/>
      <c r="AU313" s="207"/>
      <c r="AV313" s="207"/>
      <c r="AW313" s="207"/>
      <c r="AX313" s="207"/>
      <c r="AY313" s="207"/>
      <c r="AZ313" s="207"/>
      <c r="BA313" s="207"/>
      <c r="BB313" s="207"/>
      <c r="BC313" s="207"/>
      <c r="BD313" s="207"/>
      <c r="BE313" s="207"/>
      <c r="BF313" s="207"/>
      <c r="BG313" s="207"/>
      <c r="BH313" s="207"/>
    </row>
    <row r="314" spans="1:60" outlineLevel="1" x14ac:dyDescent="0.2">
      <c r="A314" s="214"/>
      <c r="B314" s="215"/>
      <c r="C314" s="241"/>
      <c r="D314" s="235"/>
      <c r="E314" s="235"/>
      <c r="F314" s="235"/>
      <c r="G314" s="235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07"/>
      <c r="Y314" s="207"/>
      <c r="Z314" s="207"/>
      <c r="AA314" s="207"/>
      <c r="AB314" s="207"/>
      <c r="AC314" s="207"/>
      <c r="AD314" s="207"/>
      <c r="AE314" s="207"/>
      <c r="AF314" s="207"/>
      <c r="AG314" s="207" t="s">
        <v>145</v>
      </c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7"/>
      <c r="BA314" s="207"/>
      <c r="BB314" s="207"/>
      <c r="BC314" s="207"/>
      <c r="BD314" s="207"/>
      <c r="BE314" s="207"/>
      <c r="BF314" s="207"/>
      <c r="BG314" s="207"/>
      <c r="BH314" s="207"/>
    </row>
    <row r="315" spans="1:60" outlineLevel="1" x14ac:dyDescent="0.2">
      <c r="A315" s="226">
        <v>44</v>
      </c>
      <c r="B315" s="227" t="s">
        <v>443</v>
      </c>
      <c r="C315" s="239" t="s">
        <v>444</v>
      </c>
      <c r="D315" s="228" t="s">
        <v>435</v>
      </c>
      <c r="E315" s="229">
        <v>15</v>
      </c>
      <c r="F315" s="230"/>
      <c r="G315" s="231">
        <f>ROUND(E315*F315,2)</f>
        <v>0</v>
      </c>
      <c r="H315" s="230"/>
      <c r="I315" s="231">
        <f>ROUND(E315*H315,2)</f>
        <v>0</v>
      </c>
      <c r="J315" s="230"/>
      <c r="K315" s="231">
        <f>ROUND(E315*J315,2)</f>
        <v>0</v>
      </c>
      <c r="L315" s="231">
        <v>21</v>
      </c>
      <c r="M315" s="231">
        <f>G315*(1+L315/100)</f>
        <v>0</v>
      </c>
      <c r="N315" s="231">
        <v>0</v>
      </c>
      <c r="O315" s="231">
        <f>ROUND(E315*N315,2)</f>
        <v>0</v>
      </c>
      <c r="P315" s="231">
        <v>1.9460000000000002E-2</v>
      </c>
      <c r="Q315" s="231">
        <f>ROUND(E315*P315,2)</f>
        <v>0.28999999999999998</v>
      </c>
      <c r="R315" s="231" t="s">
        <v>436</v>
      </c>
      <c r="S315" s="231" t="s">
        <v>140</v>
      </c>
      <c r="T315" s="232" t="s">
        <v>140</v>
      </c>
      <c r="U315" s="216">
        <v>0.38200000000000001</v>
      </c>
      <c r="V315" s="216">
        <f>ROUND(E315*U315,2)</f>
        <v>5.73</v>
      </c>
      <c r="W315" s="216"/>
      <c r="X315" s="207"/>
      <c r="Y315" s="207"/>
      <c r="Z315" s="207"/>
      <c r="AA315" s="207"/>
      <c r="AB315" s="207"/>
      <c r="AC315" s="207"/>
      <c r="AD315" s="207"/>
      <c r="AE315" s="207"/>
      <c r="AF315" s="207"/>
      <c r="AG315" s="207" t="s">
        <v>182</v>
      </c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7"/>
      <c r="BA315" s="207"/>
      <c r="BB315" s="207"/>
      <c r="BC315" s="207"/>
      <c r="BD315" s="207"/>
      <c r="BE315" s="207"/>
      <c r="BF315" s="207"/>
      <c r="BG315" s="207"/>
      <c r="BH315" s="207"/>
    </row>
    <row r="316" spans="1:60" outlineLevel="1" x14ac:dyDescent="0.2">
      <c r="A316" s="214"/>
      <c r="B316" s="215"/>
      <c r="C316" s="242" t="s">
        <v>254</v>
      </c>
      <c r="D316" s="217"/>
      <c r="E316" s="218">
        <v>1</v>
      </c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  <c r="X316" s="207"/>
      <c r="Y316" s="207"/>
      <c r="Z316" s="207"/>
      <c r="AA316" s="207"/>
      <c r="AB316" s="207"/>
      <c r="AC316" s="207"/>
      <c r="AD316" s="207"/>
      <c r="AE316" s="207"/>
      <c r="AF316" s="207"/>
      <c r="AG316" s="207" t="s">
        <v>157</v>
      </c>
      <c r="AH316" s="207">
        <v>0</v>
      </c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7"/>
      <c r="BA316" s="207"/>
      <c r="BB316" s="207"/>
      <c r="BC316" s="207"/>
      <c r="BD316" s="207"/>
      <c r="BE316" s="207"/>
      <c r="BF316" s="207"/>
      <c r="BG316" s="207"/>
      <c r="BH316" s="207"/>
    </row>
    <row r="317" spans="1:60" outlineLevel="1" x14ac:dyDescent="0.2">
      <c r="A317" s="214"/>
      <c r="B317" s="215"/>
      <c r="C317" s="242" t="s">
        <v>445</v>
      </c>
      <c r="D317" s="217"/>
      <c r="E317" s="218">
        <v>4</v>
      </c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  <c r="X317" s="207"/>
      <c r="Y317" s="207"/>
      <c r="Z317" s="207"/>
      <c r="AA317" s="207"/>
      <c r="AB317" s="207"/>
      <c r="AC317" s="207"/>
      <c r="AD317" s="207"/>
      <c r="AE317" s="207"/>
      <c r="AF317" s="207"/>
      <c r="AG317" s="207" t="s">
        <v>157</v>
      </c>
      <c r="AH317" s="207">
        <v>0</v>
      </c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7"/>
      <c r="BA317" s="207"/>
      <c r="BB317" s="207"/>
      <c r="BC317" s="207"/>
      <c r="BD317" s="207"/>
      <c r="BE317" s="207"/>
      <c r="BF317" s="207"/>
      <c r="BG317" s="207"/>
      <c r="BH317" s="207"/>
    </row>
    <row r="318" spans="1:60" outlineLevel="1" x14ac:dyDescent="0.2">
      <c r="A318" s="214"/>
      <c r="B318" s="215"/>
      <c r="C318" s="242" t="s">
        <v>438</v>
      </c>
      <c r="D318" s="217"/>
      <c r="E318" s="218">
        <v>1</v>
      </c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07"/>
      <c r="Y318" s="207"/>
      <c r="Z318" s="207"/>
      <c r="AA318" s="207"/>
      <c r="AB318" s="207"/>
      <c r="AC318" s="207"/>
      <c r="AD318" s="207"/>
      <c r="AE318" s="207"/>
      <c r="AF318" s="207"/>
      <c r="AG318" s="207" t="s">
        <v>157</v>
      </c>
      <c r="AH318" s="207">
        <v>0</v>
      </c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7"/>
      <c r="BA318" s="207"/>
      <c r="BB318" s="207"/>
      <c r="BC318" s="207"/>
      <c r="BD318" s="207"/>
      <c r="BE318" s="207"/>
      <c r="BF318" s="207"/>
      <c r="BG318" s="207"/>
      <c r="BH318" s="207"/>
    </row>
    <row r="319" spans="1:60" outlineLevel="1" x14ac:dyDescent="0.2">
      <c r="A319" s="214"/>
      <c r="B319" s="215"/>
      <c r="C319" s="242" t="s">
        <v>446</v>
      </c>
      <c r="D319" s="217"/>
      <c r="E319" s="218">
        <v>9</v>
      </c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07"/>
      <c r="Y319" s="207"/>
      <c r="Z319" s="207"/>
      <c r="AA319" s="207"/>
      <c r="AB319" s="207"/>
      <c r="AC319" s="207"/>
      <c r="AD319" s="207"/>
      <c r="AE319" s="207"/>
      <c r="AF319" s="207"/>
      <c r="AG319" s="207" t="s">
        <v>157</v>
      </c>
      <c r="AH319" s="207">
        <v>0</v>
      </c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7"/>
      <c r="BA319" s="207"/>
      <c r="BB319" s="207"/>
      <c r="BC319" s="207"/>
      <c r="BD319" s="207"/>
      <c r="BE319" s="207"/>
      <c r="BF319" s="207"/>
      <c r="BG319" s="207"/>
      <c r="BH319" s="207"/>
    </row>
    <row r="320" spans="1:60" outlineLevel="1" x14ac:dyDescent="0.2">
      <c r="A320" s="214"/>
      <c r="B320" s="215"/>
      <c r="C320" s="241"/>
      <c r="D320" s="235"/>
      <c r="E320" s="235"/>
      <c r="F320" s="235"/>
      <c r="G320" s="235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07"/>
      <c r="Y320" s="207"/>
      <c r="Z320" s="207"/>
      <c r="AA320" s="207"/>
      <c r="AB320" s="207"/>
      <c r="AC320" s="207"/>
      <c r="AD320" s="207"/>
      <c r="AE320" s="207"/>
      <c r="AF320" s="207"/>
      <c r="AG320" s="207" t="s">
        <v>145</v>
      </c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7"/>
      <c r="BA320" s="207"/>
      <c r="BB320" s="207"/>
      <c r="BC320" s="207"/>
      <c r="BD320" s="207"/>
      <c r="BE320" s="207"/>
      <c r="BF320" s="207"/>
      <c r="BG320" s="207"/>
      <c r="BH320" s="207"/>
    </row>
    <row r="321" spans="1:60" outlineLevel="1" x14ac:dyDescent="0.2">
      <c r="A321" s="226">
        <v>45</v>
      </c>
      <c r="B321" s="227" t="s">
        <v>447</v>
      </c>
      <c r="C321" s="239" t="s">
        <v>448</v>
      </c>
      <c r="D321" s="228" t="s">
        <v>435</v>
      </c>
      <c r="E321" s="229">
        <v>1</v>
      </c>
      <c r="F321" s="230"/>
      <c r="G321" s="231">
        <f>ROUND(E321*F321,2)</f>
        <v>0</v>
      </c>
      <c r="H321" s="230"/>
      <c r="I321" s="231">
        <f>ROUND(E321*H321,2)</f>
        <v>0</v>
      </c>
      <c r="J321" s="230"/>
      <c r="K321" s="231">
        <f>ROUND(E321*J321,2)</f>
        <v>0</v>
      </c>
      <c r="L321" s="231">
        <v>21</v>
      </c>
      <c r="M321" s="231">
        <f>G321*(1+L321/100)</f>
        <v>0</v>
      </c>
      <c r="N321" s="231">
        <v>0</v>
      </c>
      <c r="O321" s="231">
        <f>ROUND(E321*N321,2)</f>
        <v>0</v>
      </c>
      <c r="P321" s="231">
        <v>8.8000000000000009E-2</v>
      </c>
      <c r="Q321" s="231">
        <f>ROUND(E321*P321,2)</f>
        <v>0.09</v>
      </c>
      <c r="R321" s="231" t="s">
        <v>436</v>
      </c>
      <c r="S321" s="231" t="s">
        <v>140</v>
      </c>
      <c r="T321" s="232" t="s">
        <v>140</v>
      </c>
      <c r="U321" s="216">
        <v>0.69300000000000006</v>
      </c>
      <c r="V321" s="216">
        <f>ROUND(E321*U321,2)</f>
        <v>0.69</v>
      </c>
      <c r="W321" s="216"/>
      <c r="X321" s="207"/>
      <c r="Y321" s="207"/>
      <c r="Z321" s="207"/>
      <c r="AA321" s="207"/>
      <c r="AB321" s="207"/>
      <c r="AC321" s="207"/>
      <c r="AD321" s="207"/>
      <c r="AE321" s="207"/>
      <c r="AF321" s="207"/>
      <c r="AG321" s="207" t="s">
        <v>182</v>
      </c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7"/>
      <c r="BA321" s="207"/>
      <c r="BB321" s="207"/>
      <c r="BC321" s="207"/>
      <c r="BD321" s="207"/>
      <c r="BE321" s="207"/>
      <c r="BF321" s="207"/>
      <c r="BG321" s="207"/>
      <c r="BH321" s="207"/>
    </row>
    <row r="322" spans="1:60" outlineLevel="1" x14ac:dyDescent="0.2">
      <c r="A322" s="214"/>
      <c r="B322" s="215"/>
      <c r="C322" s="242" t="s">
        <v>449</v>
      </c>
      <c r="D322" s="217"/>
      <c r="E322" s="218">
        <v>1</v>
      </c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  <c r="X322" s="207"/>
      <c r="Y322" s="207"/>
      <c r="Z322" s="207"/>
      <c r="AA322" s="207"/>
      <c r="AB322" s="207"/>
      <c r="AC322" s="207"/>
      <c r="AD322" s="207"/>
      <c r="AE322" s="207"/>
      <c r="AF322" s="207"/>
      <c r="AG322" s="207" t="s">
        <v>157</v>
      </c>
      <c r="AH322" s="207">
        <v>0</v>
      </c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7"/>
      <c r="BA322" s="207"/>
      <c r="BB322" s="207"/>
      <c r="BC322" s="207"/>
      <c r="BD322" s="207"/>
      <c r="BE322" s="207"/>
      <c r="BF322" s="207"/>
      <c r="BG322" s="207"/>
      <c r="BH322" s="207"/>
    </row>
    <row r="323" spans="1:60" outlineLevel="1" x14ac:dyDescent="0.2">
      <c r="A323" s="214"/>
      <c r="B323" s="215"/>
      <c r="C323" s="241"/>
      <c r="D323" s="235"/>
      <c r="E323" s="235"/>
      <c r="F323" s="235"/>
      <c r="G323" s="235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  <c r="X323" s="207"/>
      <c r="Y323" s="207"/>
      <c r="Z323" s="207"/>
      <c r="AA323" s="207"/>
      <c r="AB323" s="207"/>
      <c r="AC323" s="207"/>
      <c r="AD323" s="207"/>
      <c r="AE323" s="207"/>
      <c r="AF323" s="207"/>
      <c r="AG323" s="207" t="s">
        <v>145</v>
      </c>
      <c r="AH323" s="207"/>
      <c r="AI323" s="207"/>
      <c r="AJ323" s="207"/>
      <c r="AK323" s="207"/>
      <c r="AL323" s="207"/>
      <c r="AM323" s="207"/>
      <c r="AN323" s="207"/>
      <c r="AO323" s="207"/>
      <c r="AP323" s="207"/>
      <c r="AQ323" s="207"/>
      <c r="AR323" s="207"/>
      <c r="AS323" s="207"/>
      <c r="AT323" s="207"/>
      <c r="AU323" s="207"/>
      <c r="AV323" s="207"/>
      <c r="AW323" s="207"/>
      <c r="AX323" s="207"/>
      <c r="AY323" s="207"/>
      <c r="AZ323" s="207"/>
      <c r="BA323" s="207"/>
      <c r="BB323" s="207"/>
      <c r="BC323" s="207"/>
      <c r="BD323" s="207"/>
      <c r="BE323" s="207"/>
      <c r="BF323" s="207"/>
      <c r="BG323" s="207"/>
      <c r="BH323" s="207"/>
    </row>
    <row r="324" spans="1:60" x14ac:dyDescent="0.2">
      <c r="A324" s="220" t="s">
        <v>135</v>
      </c>
      <c r="B324" s="221" t="s">
        <v>94</v>
      </c>
      <c r="C324" s="238" t="s">
        <v>95</v>
      </c>
      <c r="D324" s="222"/>
      <c r="E324" s="223"/>
      <c r="F324" s="224"/>
      <c r="G324" s="224">
        <f>SUMIF(AG325:AG339,"&lt;&gt;NOR",G325:G339)</f>
        <v>0</v>
      </c>
      <c r="H324" s="224"/>
      <c r="I324" s="224">
        <f>SUM(I325:I339)</f>
        <v>0</v>
      </c>
      <c r="J324" s="224"/>
      <c r="K324" s="224">
        <f>SUM(K325:K339)</f>
        <v>0</v>
      </c>
      <c r="L324" s="224"/>
      <c r="M324" s="224">
        <f>SUM(M325:M339)</f>
        <v>0</v>
      </c>
      <c r="N324" s="224"/>
      <c r="O324" s="224">
        <f>SUM(O325:O339)</f>
        <v>0</v>
      </c>
      <c r="P324" s="224"/>
      <c r="Q324" s="224">
        <f>SUM(Q325:Q339)</f>
        <v>3.57</v>
      </c>
      <c r="R324" s="224"/>
      <c r="S324" s="224"/>
      <c r="T324" s="225"/>
      <c r="U324" s="219"/>
      <c r="V324" s="219">
        <f>SUM(V325:V339)</f>
        <v>40.85</v>
      </c>
      <c r="W324" s="219"/>
      <c r="AG324" t="s">
        <v>136</v>
      </c>
    </row>
    <row r="325" spans="1:60" ht="22.5" outlineLevel="1" x14ac:dyDescent="0.2">
      <c r="A325" s="226">
        <v>46</v>
      </c>
      <c r="B325" s="227" t="s">
        <v>450</v>
      </c>
      <c r="C325" s="239" t="s">
        <v>451</v>
      </c>
      <c r="D325" s="228" t="s">
        <v>180</v>
      </c>
      <c r="E325" s="229">
        <v>444</v>
      </c>
      <c r="F325" s="230"/>
      <c r="G325" s="231">
        <f>ROUND(E325*F325,2)</f>
        <v>0</v>
      </c>
      <c r="H325" s="230"/>
      <c r="I325" s="231">
        <f>ROUND(E325*H325,2)</f>
        <v>0</v>
      </c>
      <c r="J325" s="230"/>
      <c r="K325" s="231">
        <f>ROUND(E325*J325,2)</f>
        <v>0</v>
      </c>
      <c r="L325" s="231">
        <v>21</v>
      </c>
      <c r="M325" s="231">
        <f>G325*(1+L325/100)</f>
        <v>0</v>
      </c>
      <c r="N325" s="231">
        <v>0</v>
      </c>
      <c r="O325" s="231">
        <f>ROUND(E325*N325,2)</f>
        <v>0</v>
      </c>
      <c r="P325" s="231">
        <v>7.3200000000000001E-3</v>
      </c>
      <c r="Q325" s="231">
        <f>ROUND(E325*P325,2)</f>
        <v>3.25</v>
      </c>
      <c r="R325" s="231" t="s">
        <v>452</v>
      </c>
      <c r="S325" s="231" t="s">
        <v>140</v>
      </c>
      <c r="T325" s="232" t="s">
        <v>140</v>
      </c>
      <c r="U325" s="216">
        <v>9.2000000000000012E-2</v>
      </c>
      <c r="V325" s="216">
        <f>ROUND(E325*U325,2)</f>
        <v>40.85</v>
      </c>
      <c r="W325" s="216"/>
      <c r="X325" s="207"/>
      <c r="Y325" s="207"/>
      <c r="Z325" s="207"/>
      <c r="AA325" s="207"/>
      <c r="AB325" s="207"/>
      <c r="AC325" s="207"/>
      <c r="AD325" s="207"/>
      <c r="AE325" s="207"/>
      <c r="AF325" s="207"/>
      <c r="AG325" s="207" t="s">
        <v>182</v>
      </c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207"/>
      <c r="BC325" s="207"/>
      <c r="BD325" s="207"/>
      <c r="BE325" s="207"/>
      <c r="BF325" s="207"/>
      <c r="BG325" s="207"/>
      <c r="BH325" s="207"/>
    </row>
    <row r="326" spans="1:60" outlineLevel="1" x14ac:dyDescent="0.2">
      <c r="A326" s="214"/>
      <c r="B326" s="215"/>
      <c r="C326" s="242" t="s">
        <v>430</v>
      </c>
      <c r="D326" s="217"/>
      <c r="E326" s="218">
        <v>80</v>
      </c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07"/>
      <c r="Y326" s="207"/>
      <c r="Z326" s="207"/>
      <c r="AA326" s="207"/>
      <c r="AB326" s="207"/>
      <c r="AC326" s="207"/>
      <c r="AD326" s="207"/>
      <c r="AE326" s="207"/>
      <c r="AF326" s="207"/>
      <c r="AG326" s="207" t="s">
        <v>157</v>
      </c>
      <c r="AH326" s="207">
        <v>0</v>
      </c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7"/>
      <c r="BA326" s="207"/>
      <c r="BB326" s="207"/>
      <c r="BC326" s="207"/>
      <c r="BD326" s="207"/>
      <c r="BE326" s="207"/>
      <c r="BF326" s="207"/>
      <c r="BG326" s="207"/>
      <c r="BH326" s="207"/>
    </row>
    <row r="327" spans="1:60" outlineLevel="1" x14ac:dyDescent="0.2">
      <c r="A327" s="214"/>
      <c r="B327" s="215"/>
      <c r="C327" s="242" t="s">
        <v>432</v>
      </c>
      <c r="D327" s="217"/>
      <c r="E327" s="218">
        <v>364</v>
      </c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  <c r="X327" s="207"/>
      <c r="Y327" s="207"/>
      <c r="Z327" s="207"/>
      <c r="AA327" s="207"/>
      <c r="AB327" s="207"/>
      <c r="AC327" s="207"/>
      <c r="AD327" s="207"/>
      <c r="AE327" s="207"/>
      <c r="AF327" s="207"/>
      <c r="AG327" s="207" t="s">
        <v>157</v>
      </c>
      <c r="AH327" s="207">
        <v>0</v>
      </c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7"/>
      <c r="BA327" s="207"/>
      <c r="BB327" s="207"/>
      <c r="BC327" s="207"/>
      <c r="BD327" s="207"/>
      <c r="BE327" s="207"/>
      <c r="BF327" s="207"/>
      <c r="BG327" s="207"/>
      <c r="BH327" s="207"/>
    </row>
    <row r="328" spans="1:60" outlineLevel="1" x14ac:dyDescent="0.2">
      <c r="A328" s="214"/>
      <c r="B328" s="215"/>
      <c r="C328" s="241"/>
      <c r="D328" s="235"/>
      <c r="E328" s="235"/>
      <c r="F328" s="235"/>
      <c r="G328" s="235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07"/>
      <c r="Y328" s="207"/>
      <c r="Z328" s="207"/>
      <c r="AA328" s="207"/>
      <c r="AB328" s="207"/>
      <c r="AC328" s="207"/>
      <c r="AD328" s="207"/>
      <c r="AE328" s="207"/>
      <c r="AF328" s="207"/>
      <c r="AG328" s="207" t="s">
        <v>145</v>
      </c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7"/>
      <c r="BA328" s="207"/>
      <c r="BB328" s="207"/>
      <c r="BC328" s="207"/>
      <c r="BD328" s="207"/>
      <c r="BE328" s="207"/>
      <c r="BF328" s="207"/>
      <c r="BG328" s="207"/>
      <c r="BH328" s="207"/>
    </row>
    <row r="329" spans="1:60" outlineLevel="1" x14ac:dyDescent="0.2">
      <c r="A329" s="226">
        <v>47</v>
      </c>
      <c r="B329" s="227" t="s">
        <v>453</v>
      </c>
      <c r="C329" s="239" t="s">
        <v>454</v>
      </c>
      <c r="D329" s="228" t="s">
        <v>455</v>
      </c>
      <c r="E329" s="229">
        <v>6</v>
      </c>
      <c r="F329" s="230"/>
      <c r="G329" s="231">
        <f>ROUND(E329*F329,2)</f>
        <v>0</v>
      </c>
      <c r="H329" s="230"/>
      <c r="I329" s="231">
        <f>ROUND(E329*H329,2)</f>
        <v>0</v>
      </c>
      <c r="J329" s="230"/>
      <c r="K329" s="231">
        <f>ROUND(E329*J329,2)</f>
        <v>0</v>
      </c>
      <c r="L329" s="231">
        <v>21</v>
      </c>
      <c r="M329" s="231">
        <f>G329*(1+L329/100)</f>
        <v>0</v>
      </c>
      <c r="N329" s="231">
        <v>0</v>
      </c>
      <c r="O329" s="231">
        <f>ROUND(E329*N329,2)</f>
        <v>0</v>
      </c>
      <c r="P329" s="231">
        <v>0.05</v>
      </c>
      <c r="Q329" s="231">
        <f>ROUND(E329*P329,2)</f>
        <v>0.3</v>
      </c>
      <c r="R329" s="231"/>
      <c r="S329" s="231" t="s">
        <v>273</v>
      </c>
      <c r="T329" s="232" t="s">
        <v>141</v>
      </c>
      <c r="U329" s="216">
        <v>0</v>
      </c>
      <c r="V329" s="216">
        <f>ROUND(E329*U329,2)</f>
        <v>0</v>
      </c>
      <c r="W329" s="216"/>
      <c r="X329" s="207"/>
      <c r="Y329" s="207"/>
      <c r="Z329" s="207"/>
      <c r="AA329" s="207"/>
      <c r="AB329" s="207"/>
      <c r="AC329" s="207"/>
      <c r="AD329" s="207"/>
      <c r="AE329" s="207"/>
      <c r="AF329" s="207"/>
      <c r="AG329" s="207" t="s">
        <v>182</v>
      </c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7"/>
      <c r="BA329" s="207"/>
      <c r="BB329" s="207"/>
      <c r="BC329" s="207"/>
      <c r="BD329" s="207"/>
      <c r="BE329" s="207"/>
      <c r="BF329" s="207"/>
      <c r="BG329" s="207"/>
      <c r="BH329" s="207"/>
    </row>
    <row r="330" spans="1:60" outlineLevel="1" x14ac:dyDescent="0.2">
      <c r="A330" s="214"/>
      <c r="B330" s="215"/>
      <c r="C330" s="242" t="s">
        <v>254</v>
      </c>
      <c r="D330" s="217"/>
      <c r="E330" s="218">
        <v>1</v>
      </c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07"/>
      <c r="Y330" s="207"/>
      <c r="Z330" s="207"/>
      <c r="AA330" s="207"/>
      <c r="AB330" s="207"/>
      <c r="AC330" s="207"/>
      <c r="AD330" s="207"/>
      <c r="AE330" s="207"/>
      <c r="AF330" s="207"/>
      <c r="AG330" s="207" t="s">
        <v>157</v>
      </c>
      <c r="AH330" s="207">
        <v>0</v>
      </c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7"/>
      <c r="BA330" s="207"/>
      <c r="BB330" s="207"/>
      <c r="BC330" s="207"/>
      <c r="BD330" s="207"/>
      <c r="BE330" s="207"/>
      <c r="BF330" s="207"/>
      <c r="BG330" s="207"/>
      <c r="BH330" s="207"/>
    </row>
    <row r="331" spans="1:60" outlineLevel="1" x14ac:dyDescent="0.2">
      <c r="A331" s="214"/>
      <c r="B331" s="215"/>
      <c r="C331" s="242" t="s">
        <v>343</v>
      </c>
      <c r="D331" s="217"/>
      <c r="E331" s="218">
        <v>1</v>
      </c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07"/>
      <c r="Y331" s="207"/>
      <c r="Z331" s="207"/>
      <c r="AA331" s="207"/>
      <c r="AB331" s="207"/>
      <c r="AC331" s="207"/>
      <c r="AD331" s="207"/>
      <c r="AE331" s="207"/>
      <c r="AF331" s="207"/>
      <c r="AG331" s="207" t="s">
        <v>157</v>
      </c>
      <c r="AH331" s="207">
        <v>0</v>
      </c>
      <c r="AI331" s="207"/>
      <c r="AJ331" s="207"/>
      <c r="AK331" s="207"/>
      <c r="AL331" s="207"/>
      <c r="AM331" s="207"/>
      <c r="AN331" s="207"/>
      <c r="AO331" s="207"/>
      <c r="AP331" s="207"/>
      <c r="AQ331" s="207"/>
      <c r="AR331" s="207"/>
      <c r="AS331" s="207"/>
      <c r="AT331" s="207"/>
      <c r="AU331" s="207"/>
      <c r="AV331" s="207"/>
      <c r="AW331" s="207"/>
      <c r="AX331" s="207"/>
      <c r="AY331" s="207"/>
      <c r="AZ331" s="207"/>
      <c r="BA331" s="207"/>
      <c r="BB331" s="207"/>
      <c r="BC331" s="207"/>
      <c r="BD331" s="207"/>
      <c r="BE331" s="207"/>
      <c r="BF331" s="207"/>
      <c r="BG331" s="207"/>
      <c r="BH331" s="207"/>
    </row>
    <row r="332" spans="1:60" outlineLevel="1" x14ac:dyDescent="0.2">
      <c r="A332" s="214"/>
      <c r="B332" s="215"/>
      <c r="C332" s="242" t="s">
        <v>449</v>
      </c>
      <c r="D332" s="217"/>
      <c r="E332" s="218">
        <v>1</v>
      </c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  <c r="X332" s="207"/>
      <c r="Y332" s="207"/>
      <c r="Z332" s="207"/>
      <c r="AA332" s="207"/>
      <c r="AB332" s="207"/>
      <c r="AC332" s="207"/>
      <c r="AD332" s="207"/>
      <c r="AE332" s="207"/>
      <c r="AF332" s="207"/>
      <c r="AG332" s="207" t="s">
        <v>157</v>
      </c>
      <c r="AH332" s="207">
        <v>0</v>
      </c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7"/>
      <c r="BA332" s="207"/>
      <c r="BB332" s="207"/>
      <c r="BC332" s="207"/>
      <c r="BD332" s="207"/>
      <c r="BE332" s="207"/>
      <c r="BF332" s="207"/>
      <c r="BG332" s="207"/>
      <c r="BH332" s="207"/>
    </row>
    <row r="333" spans="1:60" outlineLevel="1" x14ac:dyDescent="0.2">
      <c r="A333" s="214"/>
      <c r="B333" s="215"/>
      <c r="C333" s="242" t="s">
        <v>438</v>
      </c>
      <c r="D333" s="217"/>
      <c r="E333" s="218">
        <v>1</v>
      </c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  <c r="X333" s="207"/>
      <c r="Y333" s="207"/>
      <c r="Z333" s="207"/>
      <c r="AA333" s="207"/>
      <c r="AB333" s="207"/>
      <c r="AC333" s="207"/>
      <c r="AD333" s="207"/>
      <c r="AE333" s="207"/>
      <c r="AF333" s="207"/>
      <c r="AG333" s="207" t="s">
        <v>157</v>
      </c>
      <c r="AH333" s="207">
        <v>0</v>
      </c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7"/>
      <c r="BA333" s="207"/>
      <c r="BB333" s="207"/>
      <c r="BC333" s="207"/>
      <c r="BD333" s="207"/>
      <c r="BE333" s="207"/>
      <c r="BF333" s="207"/>
      <c r="BG333" s="207"/>
      <c r="BH333" s="207"/>
    </row>
    <row r="334" spans="1:60" outlineLevel="1" x14ac:dyDescent="0.2">
      <c r="A334" s="214"/>
      <c r="B334" s="215"/>
      <c r="C334" s="242" t="s">
        <v>255</v>
      </c>
      <c r="D334" s="217"/>
      <c r="E334" s="218">
        <v>1</v>
      </c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  <c r="X334" s="207"/>
      <c r="Y334" s="207"/>
      <c r="Z334" s="207"/>
      <c r="AA334" s="207"/>
      <c r="AB334" s="207"/>
      <c r="AC334" s="207"/>
      <c r="AD334" s="207"/>
      <c r="AE334" s="207"/>
      <c r="AF334" s="207"/>
      <c r="AG334" s="207" t="s">
        <v>157</v>
      </c>
      <c r="AH334" s="207">
        <v>0</v>
      </c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207"/>
      <c r="AY334" s="207"/>
      <c r="AZ334" s="207"/>
      <c r="BA334" s="207"/>
      <c r="BB334" s="207"/>
      <c r="BC334" s="207"/>
      <c r="BD334" s="207"/>
      <c r="BE334" s="207"/>
      <c r="BF334" s="207"/>
      <c r="BG334" s="207"/>
      <c r="BH334" s="207"/>
    </row>
    <row r="335" spans="1:60" outlineLevel="1" x14ac:dyDescent="0.2">
      <c r="A335" s="214"/>
      <c r="B335" s="215"/>
      <c r="C335" s="242" t="s">
        <v>189</v>
      </c>
      <c r="D335" s="217"/>
      <c r="E335" s="218">
        <v>1</v>
      </c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  <c r="X335" s="207"/>
      <c r="Y335" s="207"/>
      <c r="Z335" s="207"/>
      <c r="AA335" s="207"/>
      <c r="AB335" s="207"/>
      <c r="AC335" s="207"/>
      <c r="AD335" s="207"/>
      <c r="AE335" s="207"/>
      <c r="AF335" s="207"/>
      <c r="AG335" s="207" t="s">
        <v>157</v>
      </c>
      <c r="AH335" s="207">
        <v>0</v>
      </c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  <c r="AS335" s="207"/>
      <c r="AT335" s="207"/>
      <c r="AU335" s="207"/>
      <c r="AV335" s="207"/>
      <c r="AW335" s="207"/>
      <c r="AX335" s="207"/>
      <c r="AY335" s="207"/>
      <c r="AZ335" s="207"/>
      <c r="BA335" s="207"/>
      <c r="BB335" s="207"/>
      <c r="BC335" s="207"/>
      <c r="BD335" s="207"/>
      <c r="BE335" s="207"/>
      <c r="BF335" s="207"/>
      <c r="BG335" s="207"/>
      <c r="BH335" s="207"/>
    </row>
    <row r="336" spans="1:60" outlineLevel="1" x14ac:dyDescent="0.2">
      <c r="A336" s="214"/>
      <c r="B336" s="215"/>
      <c r="C336" s="241"/>
      <c r="D336" s="235"/>
      <c r="E336" s="235"/>
      <c r="F336" s="235"/>
      <c r="G336" s="235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  <c r="X336" s="207"/>
      <c r="Y336" s="207"/>
      <c r="Z336" s="207"/>
      <c r="AA336" s="207"/>
      <c r="AB336" s="207"/>
      <c r="AC336" s="207"/>
      <c r="AD336" s="207"/>
      <c r="AE336" s="207"/>
      <c r="AF336" s="207"/>
      <c r="AG336" s="207" t="s">
        <v>145</v>
      </c>
      <c r="AH336" s="207"/>
      <c r="AI336" s="207"/>
      <c r="AJ336" s="207"/>
      <c r="AK336" s="207"/>
      <c r="AL336" s="207"/>
      <c r="AM336" s="207"/>
      <c r="AN336" s="207"/>
      <c r="AO336" s="207"/>
      <c r="AP336" s="207"/>
      <c r="AQ336" s="207"/>
      <c r="AR336" s="207"/>
      <c r="AS336" s="207"/>
      <c r="AT336" s="207"/>
      <c r="AU336" s="207"/>
      <c r="AV336" s="207"/>
      <c r="AW336" s="207"/>
      <c r="AX336" s="207"/>
      <c r="AY336" s="207"/>
      <c r="AZ336" s="207"/>
      <c r="BA336" s="207"/>
      <c r="BB336" s="207"/>
      <c r="BC336" s="207"/>
      <c r="BD336" s="207"/>
      <c r="BE336" s="207"/>
      <c r="BF336" s="207"/>
      <c r="BG336" s="207"/>
      <c r="BH336" s="207"/>
    </row>
    <row r="337" spans="1:60" outlineLevel="1" x14ac:dyDescent="0.2">
      <c r="A337" s="226">
        <v>48</v>
      </c>
      <c r="B337" s="227" t="s">
        <v>456</v>
      </c>
      <c r="C337" s="239" t="s">
        <v>457</v>
      </c>
      <c r="D337" s="228" t="s">
        <v>458</v>
      </c>
      <c r="E337" s="229">
        <v>3.2</v>
      </c>
      <c r="F337" s="230"/>
      <c r="G337" s="231">
        <f>ROUND(E337*F337,2)</f>
        <v>0</v>
      </c>
      <c r="H337" s="230"/>
      <c r="I337" s="231">
        <f>ROUND(E337*H337,2)</f>
        <v>0</v>
      </c>
      <c r="J337" s="230"/>
      <c r="K337" s="231">
        <f>ROUND(E337*J337,2)</f>
        <v>0</v>
      </c>
      <c r="L337" s="231">
        <v>21</v>
      </c>
      <c r="M337" s="231">
        <f>G337*(1+L337/100)</f>
        <v>0</v>
      </c>
      <c r="N337" s="231">
        <v>0</v>
      </c>
      <c r="O337" s="231">
        <f>ROUND(E337*N337,2)</f>
        <v>0</v>
      </c>
      <c r="P337" s="231">
        <v>5.0000000000000001E-3</v>
      </c>
      <c r="Q337" s="231">
        <f>ROUND(E337*P337,2)</f>
        <v>0.02</v>
      </c>
      <c r="R337" s="231"/>
      <c r="S337" s="231" t="s">
        <v>273</v>
      </c>
      <c r="T337" s="232" t="s">
        <v>141</v>
      </c>
      <c r="U337" s="216">
        <v>0</v>
      </c>
      <c r="V337" s="216">
        <f>ROUND(E337*U337,2)</f>
        <v>0</v>
      </c>
      <c r="W337" s="216"/>
      <c r="X337" s="207"/>
      <c r="Y337" s="207"/>
      <c r="Z337" s="207"/>
      <c r="AA337" s="207"/>
      <c r="AB337" s="207"/>
      <c r="AC337" s="207"/>
      <c r="AD337" s="207"/>
      <c r="AE337" s="207"/>
      <c r="AF337" s="207"/>
      <c r="AG337" s="207" t="s">
        <v>182</v>
      </c>
      <c r="AH337" s="207"/>
      <c r="AI337" s="207"/>
      <c r="AJ337" s="207"/>
      <c r="AK337" s="207"/>
      <c r="AL337" s="207"/>
      <c r="AM337" s="207"/>
      <c r="AN337" s="207"/>
      <c r="AO337" s="207"/>
      <c r="AP337" s="207"/>
      <c r="AQ337" s="207"/>
      <c r="AR337" s="207"/>
      <c r="AS337" s="207"/>
      <c r="AT337" s="207"/>
      <c r="AU337" s="207"/>
      <c r="AV337" s="207"/>
      <c r="AW337" s="207"/>
      <c r="AX337" s="207"/>
      <c r="AY337" s="207"/>
      <c r="AZ337" s="207"/>
      <c r="BA337" s="207"/>
      <c r="BB337" s="207"/>
      <c r="BC337" s="207"/>
      <c r="BD337" s="207"/>
      <c r="BE337" s="207"/>
      <c r="BF337" s="207"/>
      <c r="BG337" s="207"/>
      <c r="BH337" s="207"/>
    </row>
    <row r="338" spans="1:60" outlineLevel="1" x14ac:dyDescent="0.2">
      <c r="A338" s="214"/>
      <c r="B338" s="215"/>
      <c r="C338" s="242" t="s">
        <v>459</v>
      </c>
      <c r="D338" s="217"/>
      <c r="E338" s="218">
        <v>3.2</v>
      </c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07"/>
      <c r="Y338" s="207"/>
      <c r="Z338" s="207"/>
      <c r="AA338" s="207"/>
      <c r="AB338" s="207"/>
      <c r="AC338" s="207"/>
      <c r="AD338" s="207"/>
      <c r="AE338" s="207"/>
      <c r="AF338" s="207"/>
      <c r="AG338" s="207" t="s">
        <v>157</v>
      </c>
      <c r="AH338" s="207">
        <v>0</v>
      </c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207"/>
      <c r="AY338" s="207"/>
      <c r="AZ338" s="207"/>
      <c r="BA338" s="207"/>
      <c r="BB338" s="207"/>
      <c r="BC338" s="207"/>
      <c r="BD338" s="207"/>
      <c r="BE338" s="207"/>
      <c r="BF338" s="207"/>
      <c r="BG338" s="207"/>
      <c r="BH338" s="207"/>
    </row>
    <row r="339" spans="1:60" outlineLevel="1" x14ac:dyDescent="0.2">
      <c r="A339" s="214"/>
      <c r="B339" s="215"/>
      <c r="C339" s="241"/>
      <c r="D339" s="235"/>
      <c r="E339" s="235"/>
      <c r="F339" s="235"/>
      <c r="G339" s="235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07"/>
      <c r="Y339" s="207"/>
      <c r="Z339" s="207"/>
      <c r="AA339" s="207"/>
      <c r="AB339" s="207"/>
      <c r="AC339" s="207"/>
      <c r="AD339" s="207"/>
      <c r="AE339" s="207"/>
      <c r="AF339" s="207"/>
      <c r="AG339" s="207" t="s">
        <v>145</v>
      </c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7"/>
      <c r="BA339" s="207"/>
      <c r="BB339" s="207"/>
      <c r="BC339" s="207"/>
      <c r="BD339" s="207"/>
      <c r="BE339" s="207"/>
      <c r="BF339" s="207"/>
      <c r="BG339" s="207"/>
      <c r="BH339" s="207"/>
    </row>
    <row r="340" spans="1:60" x14ac:dyDescent="0.2">
      <c r="A340" s="220" t="s">
        <v>135</v>
      </c>
      <c r="B340" s="221" t="s">
        <v>96</v>
      </c>
      <c r="C340" s="238" t="s">
        <v>97</v>
      </c>
      <c r="D340" s="222"/>
      <c r="E340" s="223"/>
      <c r="F340" s="224"/>
      <c r="G340" s="224">
        <f>SUMIF(AG341:AG345,"&lt;&gt;NOR",G341:G345)</f>
        <v>0</v>
      </c>
      <c r="H340" s="224"/>
      <c r="I340" s="224">
        <f>SUM(I341:I345)</f>
        <v>0</v>
      </c>
      <c r="J340" s="224"/>
      <c r="K340" s="224">
        <f>SUM(K341:K345)</f>
        <v>0</v>
      </c>
      <c r="L340" s="224"/>
      <c r="M340" s="224">
        <f>SUM(M341:M345)</f>
        <v>0</v>
      </c>
      <c r="N340" s="224"/>
      <c r="O340" s="224">
        <f>SUM(O341:O345)</f>
        <v>0</v>
      </c>
      <c r="P340" s="224"/>
      <c r="Q340" s="224">
        <f>SUM(Q341:Q345)</f>
        <v>4.12</v>
      </c>
      <c r="R340" s="224"/>
      <c r="S340" s="224"/>
      <c r="T340" s="225"/>
      <c r="U340" s="219"/>
      <c r="V340" s="219">
        <f>SUM(V341:V345)</f>
        <v>84.85</v>
      </c>
      <c r="W340" s="219"/>
      <c r="AG340" t="s">
        <v>136</v>
      </c>
    </row>
    <row r="341" spans="1:60" ht="22.5" outlineLevel="1" x14ac:dyDescent="0.2">
      <c r="A341" s="226">
        <v>49</v>
      </c>
      <c r="B341" s="227" t="s">
        <v>460</v>
      </c>
      <c r="C341" s="239" t="s">
        <v>461</v>
      </c>
      <c r="D341" s="228" t="s">
        <v>180</v>
      </c>
      <c r="E341" s="229">
        <v>294</v>
      </c>
      <c r="F341" s="230"/>
      <c r="G341" s="231">
        <f>ROUND(E341*F341,2)</f>
        <v>0</v>
      </c>
      <c r="H341" s="230"/>
      <c r="I341" s="231">
        <f>ROUND(E341*H341,2)</f>
        <v>0</v>
      </c>
      <c r="J341" s="230"/>
      <c r="K341" s="231">
        <f>ROUND(E341*J341,2)</f>
        <v>0</v>
      </c>
      <c r="L341" s="231">
        <v>21</v>
      </c>
      <c r="M341" s="231">
        <f>G341*(1+L341/100)</f>
        <v>0</v>
      </c>
      <c r="N341" s="231">
        <v>0</v>
      </c>
      <c r="O341" s="231">
        <f>ROUND(E341*N341,2)</f>
        <v>0</v>
      </c>
      <c r="P341" s="231">
        <v>1.4E-2</v>
      </c>
      <c r="Q341" s="231">
        <f>ROUND(E341*P341,2)</f>
        <v>4.12</v>
      </c>
      <c r="R341" s="231" t="s">
        <v>462</v>
      </c>
      <c r="S341" s="231" t="s">
        <v>140</v>
      </c>
      <c r="T341" s="232" t="s">
        <v>140</v>
      </c>
      <c r="U341" s="216">
        <v>0.28860000000000002</v>
      </c>
      <c r="V341" s="216">
        <f>ROUND(E341*U341,2)</f>
        <v>84.85</v>
      </c>
      <c r="W341" s="216"/>
      <c r="X341" s="207"/>
      <c r="Y341" s="207"/>
      <c r="Z341" s="207"/>
      <c r="AA341" s="207"/>
      <c r="AB341" s="207"/>
      <c r="AC341" s="207"/>
      <c r="AD341" s="207"/>
      <c r="AE341" s="207"/>
      <c r="AF341" s="207"/>
      <c r="AG341" s="207" t="s">
        <v>182</v>
      </c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7"/>
      <c r="BA341" s="207"/>
      <c r="BB341" s="207"/>
      <c r="BC341" s="207"/>
      <c r="BD341" s="207"/>
      <c r="BE341" s="207"/>
      <c r="BF341" s="207"/>
      <c r="BG341" s="207"/>
      <c r="BH341" s="207"/>
    </row>
    <row r="342" spans="1:60" ht="33.75" outlineLevel="1" x14ac:dyDescent="0.2">
      <c r="A342" s="214"/>
      <c r="B342" s="215"/>
      <c r="C342" s="240" t="s">
        <v>463</v>
      </c>
      <c r="D342" s="234"/>
      <c r="E342" s="234"/>
      <c r="F342" s="234"/>
      <c r="G342" s="234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07"/>
      <c r="Y342" s="207"/>
      <c r="Z342" s="207"/>
      <c r="AA342" s="207"/>
      <c r="AB342" s="207"/>
      <c r="AC342" s="207"/>
      <c r="AD342" s="207"/>
      <c r="AE342" s="207"/>
      <c r="AF342" s="207"/>
      <c r="AG342" s="207" t="s">
        <v>144</v>
      </c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7"/>
      <c r="BA342" s="233" t="str">
        <f>C342</f>
        <v>Změna ceny 09/2013 - zohledněna práce s nebezpečným odpadem. V ceně započteny náklady na ochranné pomůcky ( respirátory, ochranné obleky, speciální obaly, pásky a nálepky určené k likvidaci materiálu s obsahem azbestu, zvlhčující přípravek pro fixování a stabilizaci azbestových vláken ).</v>
      </c>
      <c r="BB342" s="207"/>
      <c r="BC342" s="207"/>
      <c r="BD342" s="207"/>
      <c r="BE342" s="207"/>
      <c r="BF342" s="207"/>
      <c r="BG342" s="207"/>
      <c r="BH342" s="207"/>
    </row>
    <row r="343" spans="1:60" outlineLevel="1" x14ac:dyDescent="0.2">
      <c r="A343" s="214"/>
      <c r="B343" s="215"/>
      <c r="C343" s="242" t="s">
        <v>429</v>
      </c>
      <c r="D343" s="217"/>
      <c r="E343" s="218">
        <v>106</v>
      </c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07"/>
      <c r="Y343" s="207"/>
      <c r="Z343" s="207"/>
      <c r="AA343" s="207"/>
      <c r="AB343" s="207"/>
      <c r="AC343" s="207"/>
      <c r="AD343" s="207"/>
      <c r="AE343" s="207"/>
      <c r="AF343" s="207"/>
      <c r="AG343" s="207" t="s">
        <v>157</v>
      </c>
      <c r="AH343" s="207">
        <v>0</v>
      </c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7"/>
      <c r="AU343" s="207"/>
      <c r="AV343" s="207"/>
      <c r="AW343" s="207"/>
      <c r="AX343" s="207"/>
      <c r="AY343" s="207"/>
      <c r="AZ343" s="207"/>
      <c r="BA343" s="207"/>
      <c r="BB343" s="207"/>
      <c r="BC343" s="207"/>
      <c r="BD343" s="207"/>
      <c r="BE343" s="207"/>
      <c r="BF343" s="207"/>
      <c r="BG343" s="207"/>
      <c r="BH343" s="207"/>
    </row>
    <row r="344" spans="1:60" outlineLevel="1" x14ac:dyDescent="0.2">
      <c r="A344" s="214"/>
      <c r="B344" s="215"/>
      <c r="C344" s="242" t="s">
        <v>431</v>
      </c>
      <c r="D344" s="217"/>
      <c r="E344" s="218">
        <v>188</v>
      </c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 t="s">
        <v>157</v>
      </c>
      <c r="AH344" s="207">
        <v>0</v>
      </c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</row>
    <row r="345" spans="1:60" outlineLevel="1" x14ac:dyDescent="0.2">
      <c r="A345" s="214"/>
      <c r="B345" s="215"/>
      <c r="C345" s="241"/>
      <c r="D345" s="235"/>
      <c r="E345" s="235"/>
      <c r="F345" s="235"/>
      <c r="G345" s="235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07"/>
      <c r="Y345" s="207"/>
      <c r="Z345" s="207"/>
      <c r="AA345" s="207"/>
      <c r="AB345" s="207"/>
      <c r="AC345" s="207"/>
      <c r="AD345" s="207"/>
      <c r="AE345" s="207"/>
      <c r="AF345" s="207"/>
      <c r="AG345" s="207" t="s">
        <v>145</v>
      </c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7"/>
      <c r="AU345" s="207"/>
      <c r="AV345" s="207"/>
      <c r="AW345" s="207"/>
      <c r="AX345" s="207"/>
      <c r="AY345" s="207"/>
      <c r="AZ345" s="207"/>
      <c r="BA345" s="207"/>
      <c r="BB345" s="207"/>
      <c r="BC345" s="207"/>
      <c r="BD345" s="207"/>
      <c r="BE345" s="207"/>
      <c r="BF345" s="207"/>
      <c r="BG345" s="207"/>
      <c r="BH345" s="207"/>
    </row>
    <row r="346" spans="1:60" x14ac:dyDescent="0.2">
      <c r="A346" s="220" t="s">
        <v>135</v>
      </c>
      <c r="B346" s="221" t="s">
        <v>98</v>
      </c>
      <c r="C346" s="238" t="s">
        <v>99</v>
      </c>
      <c r="D346" s="222"/>
      <c r="E346" s="223"/>
      <c r="F346" s="224"/>
      <c r="G346" s="224">
        <f>SUMIF(AG347:AG367,"&lt;&gt;NOR",G347:G367)</f>
        <v>0</v>
      </c>
      <c r="H346" s="224"/>
      <c r="I346" s="224">
        <f>SUM(I347:I367)</f>
        <v>0</v>
      </c>
      <c r="J346" s="224"/>
      <c r="K346" s="224">
        <f>SUM(K347:K367)</f>
        <v>0</v>
      </c>
      <c r="L346" s="224"/>
      <c r="M346" s="224">
        <f>SUM(M347:M367)</f>
        <v>0</v>
      </c>
      <c r="N346" s="224"/>
      <c r="O346" s="224">
        <f>SUM(O347:O367)</f>
        <v>1.67</v>
      </c>
      <c r="P346" s="224"/>
      <c r="Q346" s="224">
        <f>SUM(Q347:Q367)</f>
        <v>27.85</v>
      </c>
      <c r="R346" s="224"/>
      <c r="S346" s="224"/>
      <c r="T346" s="225"/>
      <c r="U346" s="219"/>
      <c r="V346" s="219">
        <f>SUM(V347:V367)</f>
        <v>792.5</v>
      </c>
      <c r="W346" s="219"/>
      <c r="AG346" t="s">
        <v>136</v>
      </c>
    </row>
    <row r="347" spans="1:60" ht="22.5" outlineLevel="1" x14ac:dyDescent="0.2">
      <c r="A347" s="226">
        <v>50</v>
      </c>
      <c r="B347" s="227" t="s">
        <v>464</v>
      </c>
      <c r="C347" s="239" t="s">
        <v>465</v>
      </c>
      <c r="D347" s="228" t="s">
        <v>276</v>
      </c>
      <c r="E347" s="229">
        <v>2850</v>
      </c>
      <c r="F347" s="230"/>
      <c r="G347" s="231">
        <f>ROUND(E347*F347,2)</f>
        <v>0</v>
      </c>
      <c r="H347" s="230"/>
      <c r="I347" s="231">
        <f>ROUND(E347*H347,2)</f>
        <v>0</v>
      </c>
      <c r="J347" s="230"/>
      <c r="K347" s="231">
        <f>ROUND(E347*J347,2)</f>
        <v>0</v>
      </c>
      <c r="L347" s="231">
        <v>21</v>
      </c>
      <c r="M347" s="231">
        <f>G347*(1+L347/100)</f>
        <v>0</v>
      </c>
      <c r="N347" s="231">
        <v>6.0000000000000002E-5</v>
      </c>
      <c r="O347" s="231">
        <f>ROUND(E347*N347,2)</f>
        <v>0.17</v>
      </c>
      <c r="P347" s="231">
        <v>1E-3</v>
      </c>
      <c r="Q347" s="231">
        <f>ROUND(E347*P347,2)</f>
        <v>2.85</v>
      </c>
      <c r="R347" s="231" t="s">
        <v>466</v>
      </c>
      <c r="S347" s="231" t="s">
        <v>140</v>
      </c>
      <c r="T347" s="232" t="s">
        <v>140</v>
      </c>
      <c r="U347" s="216">
        <v>0.05</v>
      </c>
      <c r="V347" s="216">
        <f>ROUND(E347*U347,2)</f>
        <v>142.5</v>
      </c>
      <c r="W347" s="216"/>
      <c r="X347" s="207"/>
      <c r="Y347" s="207"/>
      <c r="Z347" s="207"/>
      <c r="AA347" s="207"/>
      <c r="AB347" s="207"/>
      <c r="AC347" s="207"/>
      <c r="AD347" s="207"/>
      <c r="AE347" s="207"/>
      <c r="AF347" s="207"/>
      <c r="AG347" s="207" t="s">
        <v>182</v>
      </c>
      <c r="AH347" s="207"/>
      <c r="AI347" s="207"/>
      <c r="AJ347" s="207"/>
      <c r="AK347" s="207"/>
      <c r="AL347" s="207"/>
      <c r="AM347" s="207"/>
      <c r="AN347" s="207"/>
      <c r="AO347" s="207"/>
      <c r="AP347" s="207"/>
      <c r="AQ347" s="207"/>
      <c r="AR347" s="207"/>
      <c r="AS347" s="207"/>
      <c r="AT347" s="207"/>
      <c r="AU347" s="207"/>
      <c r="AV347" s="207"/>
      <c r="AW347" s="207"/>
      <c r="AX347" s="207"/>
      <c r="AY347" s="207"/>
      <c r="AZ347" s="207"/>
      <c r="BA347" s="207"/>
      <c r="BB347" s="207"/>
      <c r="BC347" s="207"/>
      <c r="BD347" s="207"/>
      <c r="BE347" s="207"/>
      <c r="BF347" s="207"/>
      <c r="BG347" s="207"/>
      <c r="BH347" s="207"/>
    </row>
    <row r="348" spans="1:60" outlineLevel="1" x14ac:dyDescent="0.2">
      <c r="A348" s="214"/>
      <c r="B348" s="215"/>
      <c r="C348" s="242" t="s">
        <v>467</v>
      </c>
      <c r="D348" s="217"/>
      <c r="E348" s="218">
        <v>1220</v>
      </c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  <c r="X348" s="207"/>
      <c r="Y348" s="207"/>
      <c r="Z348" s="207"/>
      <c r="AA348" s="207"/>
      <c r="AB348" s="207"/>
      <c r="AC348" s="207"/>
      <c r="AD348" s="207"/>
      <c r="AE348" s="207"/>
      <c r="AF348" s="207"/>
      <c r="AG348" s="207" t="s">
        <v>157</v>
      </c>
      <c r="AH348" s="207">
        <v>0</v>
      </c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7"/>
      <c r="BA348" s="207"/>
      <c r="BB348" s="207"/>
      <c r="BC348" s="207"/>
      <c r="BD348" s="207"/>
      <c r="BE348" s="207"/>
      <c r="BF348" s="207"/>
      <c r="BG348" s="207"/>
      <c r="BH348" s="207"/>
    </row>
    <row r="349" spans="1:60" outlineLevel="1" x14ac:dyDescent="0.2">
      <c r="A349" s="214"/>
      <c r="B349" s="215"/>
      <c r="C349" s="242" t="s">
        <v>468</v>
      </c>
      <c r="D349" s="217"/>
      <c r="E349" s="218">
        <v>900</v>
      </c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  <c r="X349" s="207"/>
      <c r="Y349" s="207"/>
      <c r="Z349" s="207"/>
      <c r="AA349" s="207"/>
      <c r="AB349" s="207"/>
      <c r="AC349" s="207"/>
      <c r="AD349" s="207"/>
      <c r="AE349" s="207"/>
      <c r="AF349" s="207"/>
      <c r="AG349" s="207" t="s">
        <v>157</v>
      </c>
      <c r="AH349" s="207">
        <v>0</v>
      </c>
      <c r="AI349" s="207"/>
      <c r="AJ349" s="207"/>
      <c r="AK349" s="207"/>
      <c r="AL349" s="207"/>
      <c r="AM349" s="207"/>
      <c r="AN349" s="207"/>
      <c r="AO349" s="207"/>
      <c r="AP349" s="207"/>
      <c r="AQ349" s="207"/>
      <c r="AR349" s="207"/>
      <c r="AS349" s="207"/>
      <c r="AT349" s="207"/>
      <c r="AU349" s="207"/>
      <c r="AV349" s="207"/>
      <c r="AW349" s="207"/>
      <c r="AX349" s="207"/>
      <c r="AY349" s="207"/>
      <c r="AZ349" s="207"/>
      <c r="BA349" s="207"/>
      <c r="BB349" s="207"/>
      <c r="BC349" s="207"/>
      <c r="BD349" s="207"/>
      <c r="BE349" s="207"/>
      <c r="BF349" s="207"/>
      <c r="BG349" s="207"/>
      <c r="BH349" s="207"/>
    </row>
    <row r="350" spans="1:60" outlineLevel="1" x14ac:dyDescent="0.2">
      <c r="A350" s="214"/>
      <c r="B350" s="215"/>
      <c r="C350" s="242" t="s">
        <v>469</v>
      </c>
      <c r="D350" s="217"/>
      <c r="E350" s="218">
        <v>510</v>
      </c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07"/>
      <c r="Y350" s="207"/>
      <c r="Z350" s="207"/>
      <c r="AA350" s="207"/>
      <c r="AB350" s="207"/>
      <c r="AC350" s="207"/>
      <c r="AD350" s="207"/>
      <c r="AE350" s="207"/>
      <c r="AF350" s="207"/>
      <c r="AG350" s="207" t="s">
        <v>157</v>
      </c>
      <c r="AH350" s="207">
        <v>0</v>
      </c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  <c r="AS350" s="207"/>
      <c r="AT350" s="207"/>
      <c r="AU350" s="207"/>
      <c r="AV350" s="207"/>
      <c r="AW350" s="207"/>
      <c r="AX350" s="207"/>
      <c r="AY350" s="207"/>
      <c r="AZ350" s="207"/>
      <c r="BA350" s="207"/>
      <c r="BB350" s="207"/>
      <c r="BC350" s="207"/>
      <c r="BD350" s="207"/>
      <c r="BE350" s="207"/>
      <c r="BF350" s="207"/>
      <c r="BG350" s="207"/>
      <c r="BH350" s="207"/>
    </row>
    <row r="351" spans="1:60" outlineLevel="1" x14ac:dyDescent="0.2">
      <c r="A351" s="214"/>
      <c r="B351" s="215"/>
      <c r="C351" s="242" t="s">
        <v>470</v>
      </c>
      <c r="D351" s="217"/>
      <c r="E351" s="218">
        <v>170</v>
      </c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  <c r="X351" s="207"/>
      <c r="Y351" s="207"/>
      <c r="Z351" s="207"/>
      <c r="AA351" s="207"/>
      <c r="AB351" s="207"/>
      <c r="AC351" s="207"/>
      <c r="AD351" s="207"/>
      <c r="AE351" s="207"/>
      <c r="AF351" s="207"/>
      <c r="AG351" s="207" t="s">
        <v>157</v>
      </c>
      <c r="AH351" s="207">
        <v>0</v>
      </c>
      <c r="AI351" s="207"/>
      <c r="AJ351" s="207"/>
      <c r="AK351" s="207"/>
      <c r="AL351" s="207"/>
      <c r="AM351" s="207"/>
      <c r="AN351" s="207"/>
      <c r="AO351" s="207"/>
      <c r="AP351" s="207"/>
      <c r="AQ351" s="207"/>
      <c r="AR351" s="207"/>
      <c r="AS351" s="207"/>
      <c r="AT351" s="207"/>
      <c r="AU351" s="207"/>
      <c r="AV351" s="207"/>
      <c r="AW351" s="207"/>
      <c r="AX351" s="207"/>
      <c r="AY351" s="207"/>
      <c r="AZ351" s="207"/>
      <c r="BA351" s="207"/>
      <c r="BB351" s="207"/>
      <c r="BC351" s="207"/>
      <c r="BD351" s="207"/>
      <c r="BE351" s="207"/>
      <c r="BF351" s="207"/>
      <c r="BG351" s="207"/>
      <c r="BH351" s="207"/>
    </row>
    <row r="352" spans="1:60" outlineLevel="1" x14ac:dyDescent="0.2">
      <c r="A352" s="214"/>
      <c r="B352" s="215"/>
      <c r="C352" s="242" t="s">
        <v>471</v>
      </c>
      <c r="D352" s="217"/>
      <c r="E352" s="218">
        <v>50</v>
      </c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 t="s">
        <v>157</v>
      </c>
      <c r="AH352" s="207">
        <v>0</v>
      </c>
      <c r="AI352" s="207"/>
      <c r="AJ352" s="207"/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7"/>
      <c r="AU352" s="207"/>
      <c r="AV352" s="207"/>
      <c r="AW352" s="207"/>
      <c r="AX352" s="207"/>
      <c r="AY352" s="207"/>
      <c r="AZ352" s="207"/>
      <c r="BA352" s="207"/>
      <c r="BB352" s="207"/>
      <c r="BC352" s="207"/>
      <c r="BD352" s="207"/>
      <c r="BE352" s="207"/>
      <c r="BF352" s="207"/>
      <c r="BG352" s="207"/>
      <c r="BH352" s="207"/>
    </row>
    <row r="353" spans="1:60" outlineLevel="1" x14ac:dyDescent="0.2">
      <c r="A353" s="214"/>
      <c r="B353" s="215"/>
      <c r="C353" s="241"/>
      <c r="D353" s="235"/>
      <c r="E353" s="235"/>
      <c r="F353" s="235"/>
      <c r="G353" s="235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07"/>
      <c r="Y353" s="207"/>
      <c r="Z353" s="207"/>
      <c r="AA353" s="207"/>
      <c r="AB353" s="207"/>
      <c r="AC353" s="207"/>
      <c r="AD353" s="207"/>
      <c r="AE353" s="207"/>
      <c r="AF353" s="207"/>
      <c r="AG353" s="207" t="s">
        <v>145</v>
      </c>
      <c r="AH353" s="207"/>
      <c r="AI353" s="207"/>
      <c r="AJ353" s="207"/>
      <c r="AK353" s="207"/>
      <c r="AL353" s="207"/>
      <c r="AM353" s="207"/>
      <c r="AN353" s="207"/>
      <c r="AO353" s="207"/>
      <c r="AP353" s="207"/>
      <c r="AQ353" s="207"/>
      <c r="AR353" s="207"/>
      <c r="AS353" s="207"/>
      <c r="AT353" s="207"/>
      <c r="AU353" s="207"/>
      <c r="AV353" s="207"/>
      <c r="AW353" s="207"/>
      <c r="AX353" s="207"/>
      <c r="AY353" s="207"/>
      <c r="AZ353" s="207"/>
      <c r="BA353" s="207"/>
      <c r="BB353" s="207"/>
      <c r="BC353" s="207"/>
      <c r="BD353" s="207"/>
      <c r="BE353" s="207"/>
      <c r="BF353" s="207"/>
      <c r="BG353" s="207"/>
      <c r="BH353" s="207"/>
    </row>
    <row r="354" spans="1:60" outlineLevel="1" x14ac:dyDescent="0.2">
      <c r="A354" s="226">
        <v>51</v>
      </c>
      <c r="B354" s="227" t="s">
        <v>472</v>
      </c>
      <c r="C354" s="239" t="s">
        <v>473</v>
      </c>
      <c r="D354" s="228" t="s">
        <v>276</v>
      </c>
      <c r="E354" s="229">
        <v>24300</v>
      </c>
      <c r="F354" s="230"/>
      <c r="G354" s="231">
        <f>ROUND(E354*F354,2)</f>
        <v>0</v>
      </c>
      <c r="H354" s="230"/>
      <c r="I354" s="231">
        <f>ROUND(E354*H354,2)</f>
        <v>0</v>
      </c>
      <c r="J354" s="230"/>
      <c r="K354" s="231">
        <f>ROUND(E354*J354,2)</f>
        <v>0</v>
      </c>
      <c r="L354" s="231">
        <v>21</v>
      </c>
      <c r="M354" s="231">
        <f>G354*(1+L354/100)</f>
        <v>0</v>
      </c>
      <c r="N354" s="231">
        <v>6.0000000000000002E-5</v>
      </c>
      <c r="O354" s="231">
        <f>ROUND(E354*N354,2)</f>
        <v>1.46</v>
      </c>
      <c r="P354" s="231">
        <v>1E-3</v>
      </c>
      <c r="Q354" s="231">
        <f>ROUND(E354*P354,2)</f>
        <v>24.3</v>
      </c>
      <c r="R354" s="231"/>
      <c r="S354" s="231" t="s">
        <v>273</v>
      </c>
      <c r="T354" s="232" t="s">
        <v>141</v>
      </c>
      <c r="U354" s="216">
        <v>2.6000000000000002E-2</v>
      </c>
      <c r="V354" s="216">
        <f>ROUND(E354*U354,2)</f>
        <v>631.79999999999995</v>
      </c>
      <c r="W354" s="216"/>
      <c r="X354" s="207"/>
      <c r="Y354" s="207"/>
      <c r="Z354" s="207"/>
      <c r="AA354" s="207"/>
      <c r="AB354" s="207"/>
      <c r="AC354" s="207"/>
      <c r="AD354" s="207"/>
      <c r="AE354" s="207"/>
      <c r="AF354" s="207"/>
      <c r="AG354" s="207" t="s">
        <v>182</v>
      </c>
      <c r="AH354" s="207"/>
      <c r="AI354" s="207"/>
      <c r="AJ354" s="207"/>
      <c r="AK354" s="207"/>
      <c r="AL354" s="207"/>
      <c r="AM354" s="207"/>
      <c r="AN354" s="207"/>
      <c r="AO354" s="207"/>
      <c r="AP354" s="207"/>
      <c r="AQ354" s="207"/>
      <c r="AR354" s="207"/>
      <c r="AS354" s="207"/>
      <c r="AT354" s="207"/>
      <c r="AU354" s="207"/>
      <c r="AV354" s="207"/>
      <c r="AW354" s="207"/>
      <c r="AX354" s="207"/>
      <c r="AY354" s="207"/>
      <c r="AZ354" s="207"/>
      <c r="BA354" s="207"/>
      <c r="BB354" s="207"/>
      <c r="BC354" s="207"/>
      <c r="BD354" s="207"/>
      <c r="BE354" s="207"/>
      <c r="BF354" s="207"/>
      <c r="BG354" s="207"/>
      <c r="BH354" s="207"/>
    </row>
    <row r="355" spans="1:60" outlineLevel="1" x14ac:dyDescent="0.2">
      <c r="A355" s="214"/>
      <c r="B355" s="215"/>
      <c r="C355" s="242" t="s">
        <v>214</v>
      </c>
      <c r="D355" s="217"/>
      <c r="E355" s="218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  <c r="X355" s="207"/>
      <c r="Y355" s="207"/>
      <c r="Z355" s="207"/>
      <c r="AA355" s="207"/>
      <c r="AB355" s="207"/>
      <c r="AC355" s="207"/>
      <c r="AD355" s="207"/>
      <c r="AE355" s="207"/>
      <c r="AF355" s="207"/>
      <c r="AG355" s="207" t="s">
        <v>157</v>
      </c>
      <c r="AH355" s="207">
        <v>0</v>
      </c>
      <c r="AI355" s="207"/>
      <c r="AJ355" s="207"/>
      <c r="AK355" s="207"/>
      <c r="AL355" s="207"/>
      <c r="AM355" s="207"/>
      <c r="AN355" s="207"/>
      <c r="AO355" s="207"/>
      <c r="AP355" s="207"/>
      <c r="AQ355" s="207"/>
      <c r="AR355" s="207"/>
      <c r="AS355" s="207"/>
      <c r="AT355" s="207"/>
      <c r="AU355" s="207"/>
      <c r="AV355" s="207"/>
      <c r="AW355" s="207"/>
      <c r="AX355" s="207"/>
      <c r="AY355" s="207"/>
      <c r="AZ355" s="207"/>
      <c r="BA355" s="207"/>
      <c r="BB355" s="207"/>
      <c r="BC355" s="207"/>
      <c r="BD355" s="207"/>
      <c r="BE355" s="207"/>
      <c r="BF355" s="207"/>
      <c r="BG355" s="207"/>
      <c r="BH355" s="207"/>
    </row>
    <row r="356" spans="1:60" outlineLevel="1" x14ac:dyDescent="0.2">
      <c r="A356" s="214"/>
      <c r="B356" s="215"/>
      <c r="C356" s="242" t="s">
        <v>474</v>
      </c>
      <c r="D356" s="217"/>
      <c r="E356" s="218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 t="s">
        <v>157</v>
      </c>
      <c r="AH356" s="207">
        <v>0</v>
      </c>
      <c r="AI356" s="207"/>
      <c r="AJ356" s="207"/>
      <c r="AK356" s="207"/>
      <c r="AL356" s="207"/>
      <c r="AM356" s="207"/>
      <c r="AN356" s="207"/>
      <c r="AO356" s="207"/>
      <c r="AP356" s="207"/>
      <c r="AQ356" s="207"/>
      <c r="AR356" s="207"/>
      <c r="AS356" s="207"/>
      <c r="AT356" s="207"/>
      <c r="AU356" s="207"/>
      <c r="AV356" s="207"/>
      <c r="AW356" s="207"/>
      <c r="AX356" s="207"/>
      <c r="AY356" s="207"/>
      <c r="AZ356" s="207"/>
      <c r="BA356" s="207"/>
      <c r="BB356" s="207"/>
      <c r="BC356" s="207"/>
      <c r="BD356" s="207"/>
      <c r="BE356" s="207"/>
      <c r="BF356" s="207"/>
      <c r="BG356" s="207"/>
      <c r="BH356" s="207"/>
    </row>
    <row r="357" spans="1:60" outlineLevel="1" x14ac:dyDescent="0.2">
      <c r="A357" s="214"/>
      <c r="B357" s="215"/>
      <c r="C357" s="242" t="s">
        <v>475</v>
      </c>
      <c r="D357" s="217"/>
      <c r="E357" s="218">
        <v>9000</v>
      </c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 t="s">
        <v>157</v>
      </c>
      <c r="AH357" s="207">
        <v>0</v>
      </c>
      <c r="AI357" s="207"/>
      <c r="AJ357" s="207"/>
      <c r="AK357" s="207"/>
      <c r="AL357" s="207"/>
      <c r="AM357" s="207"/>
      <c r="AN357" s="207"/>
      <c r="AO357" s="207"/>
      <c r="AP357" s="207"/>
      <c r="AQ357" s="207"/>
      <c r="AR357" s="207"/>
      <c r="AS357" s="207"/>
      <c r="AT357" s="207"/>
      <c r="AU357" s="207"/>
      <c r="AV357" s="207"/>
      <c r="AW357" s="207"/>
      <c r="AX357" s="207"/>
      <c r="AY357" s="207"/>
      <c r="AZ357" s="207"/>
      <c r="BA357" s="207"/>
      <c r="BB357" s="207"/>
      <c r="BC357" s="207"/>
      <c r="BD357" s="207"/>
      <c r="BE357" s="207"/>
      <c r="BF357" s="207"/>
      <c r="BG357" s="207"/>
      <c r="BH357" s="207"/>
    </row>
    <row r="358" spans="1:60" outlineLevel="1" x14ac:dyDescent="0.2">
      <c r="A358" s="214"/>
      <c r="B358" s="215"/>
      <c r="C358" s="242" t="s">
        <v>476</v>
      </c>
      <c r="D358" s="217"/>
      <c r="E358" s="218">
        <v>7000</v>
      </c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07"/>
      <c r="Y358" s="207"/>
      <c r="Z358" s="207"/>
      <c r="AA358" s="207"/>
      <c r="AB358" s="207"/>
      <c r="AC358" s="207"/>
      <c r="AD358" s="207"/>
      <c r="AE358" s="207"/>
      <c r="AF358" s="207"/>
      <c r="AG358" s="207" t="s">
        <v>157</v>
      </c>
      <c r="AH358" s="207">
        <v>0</v>
      </c>
      <c r="AI358" s="207"/>
      <c r="AJ358" s="207"/>
      <c r="AK358" s="207"/>
      <c r="AL358" s="207"/>
      <c r="AM358" s="207"/>
      <c r="AN358" s="207"/>
      <c r="AO358" s="207"/>
      <c r="AP358" s="207"/>
      <c r="AQ358" s="207"/>
      <c r="AR358" s="207"/>
      <c r="AS358" s="207"/>
      <c r="AT358" s="207"/>
      <c r="AU358" s="207"/>
      <c r="AV358" s="207"/>
      <c r="AW358" s="207"/>
      <c r="AX358" s="207"/>
      <c r="AY358" s="207"/>
      <c r="AZ358" s="207"/>
      <c r="BA358" s="207"/>
      <c r="BB358" s="207"/>
      <c r="BC358" s="207"/>
      <c r="BD358" s="207"/>
      <c r="BE358" s="207"/>
      <c r="BF358" s="207"/>
      <c r="BG358" s="207"/>
      <c r="BH358" s="207"/>
    </row>
    <row r="359" spans="1:60" outlineLevel="1" x14ac:dyDescent="0.2">
      <c r="A359" s="214"/>
      <c r="B359" s="215"/>
      <c r="C359" s="242" t="s">
        <v>477</v>
      </c>
      <c r="D359" s="217"/>
      <c r="E359" s="218">
        <v>4200</v>
      </c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 t="s">
        <v>157</v>
      </c>
      <c r="AH359" s="207">
        <v>0</v>
      </c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  <c r="AS359" s="207"/>
      <c r="AT359" s="207"/>
      <c r="AU359" s="207"/>
      <c r="AV359" s="207"/>
      <c r="AW359" s="207"/>
      <c r="AX359" s="207"/>
      <c r="AY359" s="207"/>
      <c r="AZ359" s="207"/>
      <c r="BA359" s="207"/>
      <c r="BB359" s="207"/>
      <c r="BC359" s="207"/>
      <c r="BD359" s="207"/>
      <c r="BE359" s="207"/>
      <c r="BF359" s="207"/>
      <c r="BG359" s="207"/>
      <c r="BH359" s="207"/>
    </row>
    <row r="360" spans="1:60" outlineLevel="1" x14ac:dyDescent="0.2">
      <c r="A360" s="214"/>
      <c r="B360" s="215"/>
      <c r="C360" s="242" t="s">
        <v>478</v>
      </c>
      <c r="D360" s="217"/>
      <c r="E360" s="218">
        <v>2700</v>
      </c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07"/>
      <c r="Y360" s="207"/>
      <c r="Z360" s="207"/>
      <c r="AA360" s="207"/>
      <c r="AB360" s="207"/>
      <c r="AC360" s="207"/>
      <c r="AD360" s="207"/>
      <c r="AE360" s="207"/>
      <c r="AF360" s="207"/>
      <c r="AG360" s="207" t="s">
        <v>157</v>
      </c>
      <c r="AH360" s="207">
        <v>0</v>
      </c>
      <c r="AI360" s="207"/>
      <c r="AJ360" s="207"/>
      <c r="AK360" s="207"/>
      <c r="AL360" s="207"/>
      <c r="AM360" s="207"/>
      <c r="AN360" s="207"/>
      <c r="AO360" s="207"/>
      <c r="AP360" s="207"/>
      <c r="AQ360" s="207"/>
      <c r="AR360" s="207"/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207"/>
      <c r="BC360" s="207"/>
      <c r="BD360" s="207"/>
      <c r="BE360" s="207"/>
      <c r="BF360" s="207"/>
      <c r="BG360" s="207"/>
      <c r="BH360" s="207"/>
    </row>
    <row r="361" spans="1:60" outlineLevel="1" x14ac:dyDescent="0.2">
      <c r="A361" s="214"/>
      <c r="B361" s="215"/>
      <c r="C361" s="242" t="s">
        <v>479</v>
      </c>
      <c r="D361" s="217"/>
      <c r="E361" s="218">
        <v>1200</v>
      </c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  <c r="X361" s="207"/>
      <c r="Y361" s="207"/>
      <c r="Z361" s="207"/>
      <c r="AA361" s="207"/>
      <c r="AB361" s="207"/>
      <c r="AC361" s="207"/>
      <c r="AD361" s="207"/>
      <c r="AE361" s="207"/>
      <c r="AF361" s="207"/>
      <c r="AG361" s="207" t="s">
        <v>157</v>
      </c>
      <c r="AH361" s="207">
        <v>0</v>
      </c>
      <c r="AI361" s="207"/>
      <c r="AJ361" s="207"/>
      <c r="AK361" s="207"/>
      <c r="AL361" s="207"/>
      <c r="AM361" s="207"/>
      <c r="AN361" s="207"/>
      <c r="AO361" s="207"/>
      <c r="AP361" s="207"/>
      <c r="AQ361" s="207"/>
      <c r="AR361" s="207"/>
      <c r="AS361" s="207"/>
      <c r="AT361" s="207"/>
      <c r="AU361" s="207"/>
      <c r="AV361" s="207"/>
      <c r="AW361" s="207"/>
      <c r="AX361" s="207"/>
      <c r="AY361" s="207"/>
      <c r="AZ361" s="207"/>
      <c r="BA361" s="207"/>
      <c r="BB361" s="207"/>
      <c r="BC361" s="207"/>
      <c r="BD361" s="207"/>
      <c r="BE361" s="207"/>
      <c r="BF361" s="207"/>
      <c r="BG361" s="207"/>
      <c r="BH361" s="207"/>
    </row>
    <row r="362" spans="1:60" outlineLevel="1" x14ac:dyDescent="0.2">
      <c r="A362" s="214"/>
      <c r="B362" s="215"/>
      <c r="C362" s="242" t="s">
        <v>216</v>
      </c>
      <c r="D362" s="217"/>
      <c r="E362" s="218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  <c r="X362" s="207"/>
      <c r="Y362" s="207"/>
      <c r="Z362" s="207"/>
      <c r="AA362" s="207"/>
      <c r="AB362" s="207"/>
      <c r="AC362" s="207"/>
      <c r="AD362" s="207"/>
      <c r="AE362" s="207"/>
      <c r="AF362" s="207"/>
      <c r="AG362" s="207" t="s">
        <v>157</v>
      </c>
      <c r="AH362" s="207">
        <v>0</v>
      </c>
      <c r="AI362" s="207"/>
      <c r="AJ362" s="207"/>
      <c r="AK362" s="207"/>
      <c r="AL362" s="207"/>
      <c r="AM362" s="207"/>
      <c r="AN362" s="207"/>
      <c r="AO362" s="207"/>
      <c r="AP362" s="207"/>
      <c r="AQ362" s="207"/>
      <c r="AR362" s="207"/>
      <c r="AS362" s="207"/>
      <c r="AT362" s="207"/>
      <c r="AU362" s="207"/>
      <c r="AV362" s="207"/>
      <c r="AW362" s="207"/>
      <c r="AX362" s="207"/>
      <c r="AY362" s="207"/>
      <c r="AZ362" s="207"/>
      <c r="BA362" s="207"/>
      <c r="BB362" s="207"/>
      <c r="BC362" s="207"/>
      <c r="BD362" s="207"/>
      <c r="BE362" s="207"/>
      <c r="BF362" s="207"/>
      <c r="BG362" s="207"/>
      <c r="BH362" s="207"/>
    </row>
    <row r="363" spans="1:60" outlineLevel="1" x14ac:dyDescent="0.2">
      <c r="A363" s="214"/>
      <c r="B363" s="215"/>
      <c r="C363" s="242" t="s">
        <v>480</v>
      </c>
      <c r="D363" s="217"/>
      <c r="E363" s="218">
        <v>200</v>
      </c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  <c r="X363" s="207"/>
      <c r="Y363" s="207"/>
      <c r="Z363" s="207"/>
      <c r="AA363" s="207"/>
      <c r="AB363" s="207"/>
      <c r="AC363" s="207"/>
      <c r="AD363" s="207"/>
      <c r="AE363" s="207"/>
      <c r="AF363" s="207"/>
      <c r="AG363" s="207" t="s">
        <v>157</v>
      </c>
      <c r="AH363" s="207">
        <v>0</v>
      </c>
      <c r="AI363" s="207"/>
      <c r="AJ363" s="207"/>
      <c r="AK363" s="207"/>
      <c r="AL363" s="207"/>
      <c r="AM363" s="207"/>
      <c r="AN363" s="207"/>
      <c r="AO363" s="207"/>
      <c r="AP363" s="207"/>
      <c r="AQ363" s="207"/>
      <c r="AR363" s="207"/>
      <c r="AS363" s="207"/>
      <c r="AT363" s="207"/>
      <c r="AU363" s="207"/>
      <c r="AV363" s="207"/>
      <c r="AW363" s="207"/>
      <c r="AX363" s="207"/>
      <c r="AY363" s="207"/>
      <c r="AZ363" s="207"/>
      <c r="BA363" s="207"/>
      <c r="BB363" s="207"/>
      <c r="BC363" s="207"/>
      <c r="BD363" s="207"/>
      <c r="BE363" s="207"/>
      <c r="BF363" s="207"/>
      <c r="BG363" s="207"/>
      <c r="BH363" s="207"/>
    </row>
    <row r="364" spans="1:60" outlineLevel="1" x14ac:dyDescent="0.2">
      <c r="A364" s="214"/>
      <c r="B364" s="215"/>
      <c r="C364" s="241"/>
      <c r="D364" s="235"/>
      <c r="E364" s="235"/>
      <c r="F364" s="235"/>
      <c r="G364" s="235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  <c r="X364" s="207"/>
      <c r="Y364" s="207"/>
      <c r="Z364" s="207"/>
      <c r="AA364" s="207"/>
      <c r="AB364" s="207"/>
      <c r="AC364" s="207"/>
      <c r="AD364" s="207"/>
      <c r="AE364" s="207"/>
      <c r="AF364" s="207"/>
      <c r="AG364" s="207" t="s">
        <v>145</v>
      </c>
      <c r="AH364" s="207"/>
      <c r="AI364" s="207"/>
      <c r="AJ364" s="207"/>
      <c r="AK364" s="207"/>
      <c r="AL364" s="207"/>
      <c r="AM364" s="207"/>
      <c r="AN364" s="207"/>
      <c r="AO364" s="207"/>
      <c r="AP364" s="207"/>
      <c r="AQ364" s="207"/>
      <c r="AR364" s="207"/>
      <c r="AS364" s="207"/>
      <c r="AT364" s="207"/>
      <c r="AU364" s="207"/>
      <c r="AV364" s="207"/>
      <c r="AW364" s="207"/>
      <c r="AX364" s="207"/>
      <c r="AY364" s="207"/>
      <c r="AZ364" s="207"/>
      <c r="BA364" s="207"/>
      <c r="BB364" s="207"/>
      <c r="BC364" s="207"/>
      <c r="BD364" s="207"/>
      <c r="BE364" s="207"/>
      <c r="BF364" s="207"/>
      <c r="BG364" s="207"/>
      <c r="BH364" s="207"/>
    </row>
    <row r="365" spans="1:60" outlineLevel="1" x14ac:dyDescent="0.2">
      <c r="A365" s="226">
        <v>52</v>
      </c>
      <c r="B365" s="227" t="s">
        <v>481</v>
      </c>
      <c r="C365" s="239" t="s">
        <v>482</v>
      </c>
      <c r="D365" s="228" t="s">
        <v>276</v>
      </c>
      <c r="E365" s="229">
        <v>700</v>
      </c>
      <c r="F365" s="230"/>
      <c r="G365" s="231">
        <f>ROUND(E365*F365,2)</f>
        <v>0</v>
      </c>
      <c r="H365" s="230"/>
      <c r="I365" s="231">
        <f>ROUND(E365*H365,2)</f>
        <v>0</v>
      </c>
      <c r="J365" s="230"/>
      <c r="K365" s="231">
        <f>ROUND(E365*J365,2)</f>
        <v>0</v>
      </c>
      <c r="L365" s="231">
        <v>21</v>
      </c>
      <c r="M365" s="231">
        <f>G365*(1+L365/100)</f>
        <v>0</v>
      </c>
      <c r="N365" s="231">
        <v>6.0000000000000002E-5</v>
      </c>
      <c r="O365" s="231">
        <f>ROUND(E365*N365,2)</f>
        <v>0.04</v>
      </c>
      <c r="P365" s="231">
        <v>1E-3</v>
      </c>
      <c r="Q365" s="231">
        <f>ROUND(E365*P365,2)</f>
        <v>0.7</v>
      </c>
      <c r="R365" s="231"/>
      <c r="S365" s="231" t="s">
        <v>273</v>
      </c>
      <c r="T365" s="232" t="s">
        <v>141</v>
      </c>
      <c r="U365" s="216">
        <v>2.6000000000000002E-2</v>
      </c>
      <c r="V365" s="216">
        <f>ROUND(E365*U365,2)</f>
        <v>18.2</v>
      </c>
      <c r="W365" s="216"/>
      <c r="X365" s="207"/>
      <c r="Y365" s="207"/>
      <c r="Z365" s="207"/>
      <c r="AA365" s="207"/>
      <c r="AB365" s="207"/>
      <c r="AC365" s="207"/>
      <c r="AD365" s="207"/>
      <c r="AE365" s="207"/>
      <c r="AF365" s="207"/>
      <c r="AG365" s="207" t="s">
        <v>182</v>
      </c>
      <c r="AH365" s="207"/>
      <c r="AI365" s="207"/>
      <c r="AJ365" s="207"/>
      <c r="AK365" s="207"/>
      <c r="AL365" s="207"/>
      <c r="AM365" s="207"/>
      <c r="AN365" s="207"/>
      <c r="AO365" s="207"/>
      <c r="AP365" s="207"/>
      <c r="AQ365" s="207"/>
      <c r="AR365" s="207"/>
      <c r="AS365" s="207"/>
      <c r="AT365" s="207"/>
      <c r="AU365" s="207"/>
      <c r="AV365" s="207"/>
      <c r="AW365" s="207"/>
      <c r="AX365" s="207"/>
      <c r="AY365" s="207"/>
      <c r="AZ365" s="207"/>
      <c r="BA365" s="207"/>
      <c r="BB365" s="207"/>
      <c r="BC365" s="207"/>
      <c r="BD365" s="207"/>
      <c r="BE365" s="207"/>
      <c r="BF365" s="207"/>
      <c r="BG365" s="207"/>
      <c r="BH365" s="207"/>
    </row>
    <row r="366" spans="1:60" outlineLevel="1" x14ac:dyDescent="0.2">
      <c r="A366" s="214"/>
      <c r="B366" s="215"/>
      <c r="C366" s="242" t="s">
        <v>483</v>
      </c>
      <c r="D366" s="217"/>
      <c r="E366" s="218">
        <v>700</v>
      </c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  <c r="X366" s="207"/>
      <c r="Y366" s="207"/>
      <c r="Z366" s="207"/>
      <c r="AA366" s="207"/>
      <c r="AB366" s="207"/>
      <c r="AC366" s="207"/>
      <c r="AD366" s="207"/>
      <c r="AE366" s="207"/>
      <c r="AF366" s="207"/>
      <c r="AG366" s="207" t="s">
        <v>157</v>
      </c>
      <c r="AH366" s="207">
        <v>0</v>
      </c>
      <c r="AI366" s="207"/>
      <c r="AJ366" s="207"/>
      <c r="AK366" s="207"/>
      <c r="AL366" s="207"/>
      <c r="AM366" s="207"/>
      <c r="AN366" s="207"/>
      <c r="AO366" s="207"/>
      <c r="AP366" s="207"/>
      <c r="AQ366" s="207"/>
      <c r="AR366" s="207"/>
      <c r="AS366" s="207"/>
      <c r="AT366" s="207"/>
      <c r="AU366" s="207"/>
      <c r="AV366" s="207"/>
      <c r="AW366" s="207"/>
      <c r="AX366" s="207"/>
      <c r="AY366" s="207"/>
      <c r="AZ366" s="207"/>
      <c r="BA366" s="207"/>
      <c r="BB366" s="207"/>
      <c r="BC366" s="207"/>
      <c r="BD366" s="207"/>
      <c r="BE366" s="207"/>
      <c r="BF366" s="207"/>
      <c r="BG366" s="207"/>
      <c r="BH366" s="207"/>
    </row>
    <row r="367" spans="1:60" outlineLevel="1" x14ac:dyDescent="0.2">
      <c r="A367" s="214"/>
      <c r="B367" s="215"/>
      <c r="C367" s="241"/>
      <c r="D367" s="235"/>
      <c r="E367" s="235"/>
      <c r="F367" s="235"/>
      <c r="G367" s="235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  <c r="X367" s="207"/>
      <c r="Y367" s="207"/>
      <c r="Z367" s="207"/>
      <c r="AA367" s="207"/>
      <c r="AB367" s="207"/>
      <c r="AC367" s="207"/>
      <c r="AD367" s="207"/>
      <c r="AE367" s="207"/>
      <c r="AF367" s="207"/>
      <c r="AG367" s="207" t="s">
        <v>145</v>
      </c>
      <c r="AH367" s="207"/>
      <c r="AI367" s="207"/>
      <c r="AJ367" s="207"/>
      <c r="AK367" s="207"/>
      <c r="AL367" s="207"/>
      <c r="AM367" s="207"/>
      <c r="AN367" s="207"/>
      <c r="AO367" s="207"/>
      <c r="AP367" s="207"/>
      <c r="AQ367" s="207"/>
      <c r="AR367" s="207"/>
      <c r="AS367" s="207"/>
      <c r="AT367" s="207"/>
      <c r="AU367" s="207"/>
      <c r="AV367" s="207"/>
      <c r="AW367" s="207"/>
      <c r="AX367" s="207"/>
      <c r="AY367" s="207"/>
      <c r="AZ367" s="207"/>
      <c r="BA367" s="207"/>
      <c r="BB367" s="207"/>
      <c r="BC367" s="207"/>
      <c r="BD367" s="207"/>
      <c r="BE367" s="207"/>
      <c r="BF367" s="207"/>
      <c r="BG367" s="207"/>
      <c r="BH367" s="207"/>
    </row>
    <row r="368" spans="1:60" x14ac:dyDescent="0.2">
      <c r="A368" s="220" t="s">
        <v>135</v>
      </c>
      <c r="B368" s="221" t="s">
        <v>100</v>
      </c>
      <c r="C368" s="238" t="s">
        <v>101</v>
      </c>
      <c r="D368" s="222"/>
      <c r="E368" s="223"/>
      <c r="F368" s="224"/>
      <c r="G368" s="224">
        <f>SUMIF(AG369:AG375,"&lt;&gt;NOR",G369:G375)</f>
        <v>0</v>
      </c>
      <c r="H368" s="224"/>
      <c r="I368" s="224">
        <f>SUM(I369:I375)</f>
        <v>0</v>
      </c>
      <c r="J368" s="224"/>
      <c r="K368" s="224">
        <f>SUM(K369:K375)</f>
        <v>0</v>
      </c>
      <c r="L368" s="224"/>
      <c r="M368" s="224">
        <f>SUM(M369:M375)</f>
        <v>0</v>
      </c>
      <c r="N368" s="224"/>
      <c r="O368" s="224">
        <f>SUM(O369:O375)</f>
        <v>0</v>
      </c>
      <c r="P368" s="224"/>
      <c r="Q368" s="224">
        <f>SUM(Q369:Q375)</f>
        <v>0.22</v>
      </c>
      <c r="R368" s="224"/>
      <c r="S368" s="224"/>
      <c r="T368" s="225"/>
      <c r="U368" s="219"/>
      <c r="V368" s="219">
        <f>SUM(V369:V375)</f>
        <v>2.2400000000000002</v>
      </c>
      <c r="W368" s="219"/>
      <c r="AG368" t="s">
        <v>136</v>
      </c>
    </row>
    <row r="369" spans="1:60" outlineLevel="1" x14ac:dyDescent="0.2">
      <c r="A369" s="226">
        <v>53</v>
      </c>
      <c r="B369" s="227" t="s">
        <v>484</v>
      </c>
      <c r="C369" s="239" t="s">
        <v>485</v>
      </c>
      <c r="D369" s="228" t="s">
        <v>180</v>
      </c>
      <c r="E369" s="229">
        <v>223.5</v>
      </c>
      <c r="F369" s="230"/>
      <c r="G369" s="231">
        <f>ROUND(E369*F369,2)</f>
        <v>0</v>
      </c>
      <c r="H369" s="230"/>
      <c r="I369" s="231">
        <f>ROUND(E369*H369,2)</f>
        <v>0</v>
      </c>
      <c r="J369" s="230"/>
      <c r="K369" s="231">
        <f>ROUND(E369*J369,2)</f>
        <v>0</v>
      </c>
      <c r="L369" s="231">
        <v>21</v>
      </c>
      <c r="M369" s="231">
        <f>G369*(1+L369/100)</f>
        <v>0</v>
      </c>
      <c r="N369" s="231">
        <v>0</v>
      </c>
      <c r="O369" s="231">
        <f>ROUND(E369*N369,2)</f>
        <v>0</v>
      </c>
      <c r="P369" s="231">
        <v>1E-3</v>
      </c>
      <c r="Q369" s="231">
        <f>ROUND(E369*P369,2)</f>
        <v>0.22</v>
      </c>
      <c r="R369" s="231" t="s">
        <v>486</v>
      </c>
      <c r="S369" s="231" t="s">
        <v>140</v>
      </c>
      <c r="T369" s="232" t="s">
        <v>140</v>
      </c>
      <c r="U369" s="216">
        <v>0.01</v>
      </c>
      <c r="V369" s="216">
        <f>ROUND(E369*U369,2)</f>
        <v>2.2400000000000002</v>
      </c>
      <c r="W369" s="216"/>
      <c r="X369" s="207"/>
      <c r="Y369" s="207"/>
      <c r="Z369" s="207"/>
      <c r="AA369" s="207"/>
      <c r="AB369" s="207"/>
      <c r="AC369" s="207"/>
      <c r="AD369" s="207"/>
      <c r="AE369" s="207"/>
      <c r="AF369" s="207"/>
      <c r="AG369" s="207" t="s">
        <v>182</v>
      </c>
      <c r="AH369" s="207"/>
      <c r="AI369" s="207"/>
      <c r="AJ369" s="207"/>
      <c r="AK369" s="207"/>
      <c r="AL369" s="207"/>
      <c r="AM369" s="207"/>
      <c r="AN369" s="207"/>
      <c r="AO369" s="207"/>
      <c r="AP369" s="207"/>
      <c r="AQ369" s="207"/>
      <c r="AR369" s="207"/>
      <c r="AS369" s="207"/>
      <c r="AT369" s="207"/>
      <c r="AU369" s="207"/>
      <c r="AV369" s="207"/>
      <c r="AW369" s="207"/>
      <c r="AX369" s="207"/>
      <c r="AY369" s="207"/>
      <c r="AZ369" s="207"/>
      <c r="BA369" s="207"/>
      <c r="BB369" s="207"/>
      <c r="BC369" s="207"/>
      <c r="BD369" s="207"/>
      <c r="BE369" s="207"/>
      <c r="BF369" s="207"/>
      <c r="BG369" s="207"/>
      <c r="BH369" s="207"/>
    </row>
    <row r="370" spans="1:60" outlineLevel="1" x14ac:dyDescent="0.2">
      <c r="A370" s="214"/>
      <c r="B370" s="215"/>
      <c r="C370" s="242" t="s">
        <v>212</v>
      </c>
      <c r="D370" s="217"/>
      <c r="E370" s="218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07"/>
      <c r="Y370" s="207"/>
      <c r="Z370" s="207"/>
      <c r="AA370" s="207"/>
      <c r="AB370" s="207"/>
      <c r="AC370" s="207"/>
      <c r="AD370" s="207"/>
      <c r="AE370" s="207"/>
      <c r="AF370" s="207"/>
      <c r="AG370" s="207" t="s">
        <v>157</v>
      </c>
      <c r="AH370" s="207">
        <v>0</v>
      </c>
      <c r="AI370" s="207"/>
      <c r="AJ370" s="207"/>
      <c r="AK370" s="207"/>
      <c r="AL370" s="207"/>
      <c r="AM370" s="207"/>
      <c r="AN370" s="207"/>
      <c r="AO370" s="207"/>
      <c r="AP370" s="207"/>
      <c r="AQ370" s="207"/>
      <c r="AR370" s="207"/>
      <c r="AS370" s="207"/>
      <c r="AT370" s="207"/>
      <c r="AU370" s="207"/>
      <c r="AV370" s="207"/>
      <c r="AW370" s="207"/>
      <c r="AX370" s="207"/>
      <c r="AY370" s="207"/>
      <c r="AZ370" s="207"/>
      <c r="BA370" s="207"/>
      <c r="BB370" s="207"/>
      <c r="BC370" s="207"/>
      <c r="BD370" s="207"/>
      <c r="BE370" s="207"/>
      <c r="BF370" s="207"/>
      <c r="BG370" s="207"/>
      <c r="BH370" s="207"/>
    </row>
    <row r="371" spans="1:60" outlineLevel="1" x14ac:dyDescent="0.2">
      <c r="A371" s="214"/>
      <c r="B371" s="215"/>
      <c r="C371" s="242" t="s">
        <v>487</v>
      </c>
      <c r="D371" s="217"/>
      <c r="E371" s="218">
        <v>26</v>
      </c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 t="s">
        <v>157</v>
      </c>
      <c r="AH371" s="207">
        <v>0</v>
      </c>
      <c r="AI371" s="207"/>
      <c r="AJ371" s="207"/>
      <c r="AK371" s="207"/>
      <c r="AL371" s="207"/>
      <c r="AM371" s="207"/>
      <c r="AN371" s="207"/>
      <c r="AO371" s="207"/>
      <c r="AP371" s="207"/>
      <c r="AQ371" s="207"/>
      <c r="AR371" s="207"/>
      <c r="AS371" s="207"/>
      <c r="AT371" s="207"/>
      <c r="AU371" s="207"/>
      <c r="AV371" s="207"/>
      <c r="AW371" s="207"/>
      <c r="AX371" s="207"/>
      <c r="AY371" s="207"/>
      <c r="AZ371" s="207"/>
      <c r="BA371" s="207"/>
      <c r="BB371" s="207"/>
      <c r="BC371" s="207"/>
      <c r="BD371" s="207"/>
      <c r="BE371" s="207"/>
      <c r="BF371" s="207"/>
      <c r="BG371" s="207"/>
      <c r="BH371" s="207"/>
    </row>
    <row r="372" spans="1:60" outlineLevel="1" x14ac:dyDescent="0.2">
      <c r="A372" s="214"/>
      <c r="B372" s="215"/>
      <c r="C372" s="242" t="s">
        <v>216</v>
      </c>
      <c r="D372" s="217"/>
      <c r="E372" s="218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07"/>
      <c r="Y372" s="207"/>
      <c r="Z372" s="207"/>
      <c r="AA372" s="207"/>
      <c r="AB372" s="207"/>
      <c r="AC372" s="207"/>
      <c r="AD372" s="207"/>
      <c r="AE372" s="207"/>
      <c r="AF372" s="207"/>
      <c r="AG372" s="207" t="s">
        <v>157</v>
      </c>
      <c r="AH372" s="207">
        <v>0</v>
      </c>
      <c r="AI372" s="207"/>
      <c r="AJ372" s="207"/>
      <c r="AK372" s="207"/>
      <c r="AL372" s="207"/>
      <c r="AM372" s="207"/>
      <c r="AN372" s="207"/>
      <c r="AO372" s="207"/>
      <c r="AP372" s="207"/>
      <c r="AQ372" s="207"/>
      <c r="AR372" s="207"/>
      <c r="AS372" s="207"/>
      <c r="AT372" s="207"/>
      <c r="AU372" s="207"/>
      <c r="AV372" s="207"/>
      <c r="AW372" s="207"/>
      <c r="AX372" s="207"/>
      <c r="AY372" s="207"/>
      <c r="AZ372" s="207"/>
      <c r="BA372" s="207"/>
      <c r="BB372" s="207"/>
      <c r="BC372" s="207"/>
      <c r="BD372" s="207"/>
      <c r="BE372" s="207"/>
      <c r="BF372" s="207"/>
      <c r="BG372" s="207"/>
      <c r="BH372" s="207"/>
    </row>
    <row r="373" spans="1:60" outlineLevel="1" x14ac:dyDescent="0.2">
      <c r="A373" s="214"/>
      <c r="B373" s="215"/>
      <c r="C373" s="242" t="s">
        <v>488</v>
      </c>
      <c r="D373" s="217"/>
      <c r="E373" s="218">
        <v>174.5</v>
      </c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07"/>
      <c r="Y373" s="207"/>
      <c r="Z373" s="207"/>
      <c r="AA373" s="207"/>
      <c r="AB373" s="207"/>
      <c r="AC373" s="207"/>
      <c r="AD373" s="207"/>
      <c r="AE373" s="207"/>
      <c r="AF373" s="207"/>
      <c r="AG373" s="207" t="s">
        <v>157</v>
      </c>
      <c r="AH373" s="207">
        <v>0</v>
      </c>
      <c r="AI373" s="207"/>
      <c r="AJ373" s="207"/>
      <c r="AK373" s="207"/>
      <c r="AL373" s="207"/>
      <c r="AM373" s="207"/>
      <c r="AN373" s="207"/>
      <c r="AO373" s="207"/>
      <c r="AP373" s="207"/>
      <c r="AQ373" s="207"/>
      <c r="AR373" s="207"/>
      <c r="AS373" s="207"/>
      <c r="AT373" s="207"/>
      <c r="AU373" s="207"/>
      <c r="AV373" s="207"/>
      <c r="AW373" s="207"/>
      <c r="AX373" s="207"/>
      <c r="AY373" s="207"/>
      <c r="AZ373" s="207"/>
      <c r="BA373" s="207"/>
      <c r="BB373" s="207"/>
      <c r="BC373" s="207"/>
      <c r="BD373" s="207"/>
      <c r="BE373" s="207"/>
      <c r="BF373" s="207"/>
      <c r="BG373" s="207"/>
      <c r="BH373" s="207"/>
    </row>
    <row r="374" spans="1:60" outlineLevel="1" x14ac:dyDescent="0.2">
      <c r="A374" s="214"/>
      <c r="B374" s="215"/>
      <c r="C374" s="242" t="s">
        <v>489</v>
      </c>
      <c r="D374" s="217"/>
      <c r="E374" s="218">
        <v>23</v>
      </c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07"/>
      <c r="Y374" s="207"/>
      <c r="Z374" s="207"/>
      <c r="AA374" s="207"/>
      <c r="AB374" s="207"/>
      <c r="AC374" s="207"/>
      <c r="AD374" s="207"/>
      <c r="AE374" s="207"/>
      <c r="AF374" s="207"/>
      <c r="AG374" s="207" t="s">
        <v>157</v>
      </c>
      <c r="AH374" s="207">
        <v>0</v>
      </c>
      <c r="AI374" s="207"/>
      <c r="AJ374" s="207"/>
      <c r="AK374" s="207"/>
      <c r="AL374" s="207"/>
      <c r="AM374" s="207"/>
      <c r="AN374" s="207"/>
      <c r="AO374" s="207"/>
      <c r="AP374" s="207"/>
      <c r="AQ374" s="207"/>
      <c r="AR374" s="207"/>
      <c r="AS374" s="207"/>
      <c r="AT374" s="207"/>
      <c r="AU374" s="207"/>
      <c r="AV374" s="207"/>
      <c r="AW374" s="207"/>
      <c r="AX374" s="207"/>
      <c r="AY374" s="207"/>
      <c r="AZ374" s="207"/>
      <c r="BA374" s="207"/>
      <c r="BB374" s="207"/>
      <c r="BC374" s="207"/>
      <c r="BD374" s="207"/>
      <c r="BE374" s="207"/>
      <c r="BF374" s="207"/>
      <c r="BG374" s="207"/>
      <c r="BH374" s="207"/>
    </row>
    <row r="375" spans="1:60" outlineLevel="1" x14ac:dyDescent="0.2">
      <c r="A375" s="214"/>
      <c r="B375" s="215"/>
      <c r="C375" s="241"/>
      <c r="D375" s="235"/>
      <c r="E375" s="235"/>
      <c r="F375" s="235"/>
      <c r="G375" s="235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  <c r="X375" s="207"/>
      <c r="Y375" s="207"/>
      <c r="Z375" s="207"/>
      <c r="AA375" s="207"/>
      <c r="AB375" s="207"/>
      <c r="AC375" s="207"/>
      <c r="AD375" s="207"/>
      <c r="AE375" s="207"/>
      <c r="AF375" s="207"/>
      <c r="AG375" s="207" t="s">
        <v>145</v>
      </c>
      <c r="AH375" s="207"/>
      <c r="AI375" s="207"/>
      <c r="AJ375" s="207"/>
      <c r="AK375" s="207"/>
      <c r="AL375" s="207"/>
      <c r="AM375" s="207"/>
      <c r="AN375" s="207"/>
      <c r="AO375" s="207"/>
      <c r="AP375" s="207"/>
      <c r="AQ375" s="207"/>
      <c r="AR375" s="207"/>
      <c r="AS375" s="207"/>
      <c r="AT375" s="207"/>
      <c r="AU375" s="207"/>
      <c r="AV375" s="207"/>
      <c r="AW375" s="207"/>
      <c r="AX375" s="207"/>
      <c r="AY375" s="207"/>
      <c r="AZ375" s="207"/>
      <c r="BA375" s="207"/>
      <c r="BB375" s="207"/>
      <c r="BC375" s="207"/>
      <c r="BD375" s="207"/>
      <c r="BE375" s="207"/>
      <c r="BF375" s="207"/>
      <c r="BG375" s="207"/>
      <c r="BH375" s="207"/>
    </row>
    <row r="376" spans="1:60" x14ac:dyDescent="0.2">
      <c r="A376" s="220" t="s">
        <v>135</v>
      </c>
      <c r="B376" s="221" t="s">
        <v>102</v>
      </c>
      <c r="C376" s="238" t="s">
        <v>103</v>
      </c>
      <c r="D376" s="222"/>
      <c r="E376" s="223"/>
      <c r="F376" s="224"/>
      <c r="G376" s="224">
        <f>SUMIF(AG377:AG384,"&lt;&gt;NOR",G377:G384)</f>
        <v>0</v>
      </c>
      <c r="H376" s="224"/>
      <c r="I376" s="224">
        <f>SUM(I377:I384)</f>
        <v>0</v>
      </c>
      <c r="J376" s="224"/>
      <c r="K376" s="224">
        <f>SUM(K377:K384)</f>
        <v>0</v>
      </c>
      <c r="L376" s="224"/>
      <c r="M376" s="224">
        <f>SUM(M377:M384)</f>
        <v>0</v>
      </c>
      <c r="N376" s="224"/>
      <c r="O376" s="224">
        <f>SUM(O377:O384)</f>
        <v>0</v>
      </c>
      <c r="P376" s="224"/>
      <c r="Q376" s="224">
        <f>SUM(Q377:Q384)</f>
        <v>0</v>
      </c>
      <c r="R376" s="224"/>
      <c r="S376" s="224"/>
      <c r="T376" s="225"/>
      <c r="U376" s="219"/>
      <c r="V376" s="219">
        <f>SUM(V377:V384)</f>
        <v>0</v>
      </c>
      <c r="W376" s="219"/>
      <c r="AG376" t="s">
        <v>136</v>
      </c>
    </row>
    <row r="377" spans="1:60" outlineLevel="1" x14ac:dyDescent="0.2">
      <c r="A377" s="226">
        <v>54</v>
      </c>
      <c r="B377" s="227" t="s">
        <v>490</v>
      </c>
      <c r="C377" s="239" t="s">
        <v>491</v>
      </c>
      <c r="D377" s="228" t="s">
        <v>410</v>
      </c>
      <c r="E377" s="229">
        <v>16</v>
      </c>
      <c r="F377" s="230"/>
      <c r="G377" s="231">
        <f>ROUND(E377*F377,2)</f>
        <v>0</v>
      </c>
      <c r="H377" s="230"/>
      <c r="I377" s="231">
        <f>ROUND(E377*H377,2)</f>
        <v>0</v>
      </c>
      <c r="J377" s="230"/>
      <c r="K377" s="231">
        <f>ROUND(E377*J377,2)</f>
        <v>0</v>
      </c>
      <c r="L377" s="231">
        <v>21</v>
      </c>
      <c r="M377" s="231">
        <f>G377*(1+L377/100)</f>
        <v>0</v>
      </c>
      <c r="N377" s="231">
        <v>0</v>
      </c>
      <c r="O377" s="231">
        <f>ROUND(E377*N377,2)</f>
        <v>0</v>
      </c>
      <c r="P377" s="231">
        <v>0</v>
      </c>
      <c r="Q377" s="231">
        <f>ROUND(E377*P377,2)</f>
        <v>0</v>
      </c>
      <c r="R377" s="231"/>
      <c r="S377" s="231" t="s">
        <v>273</v>
      </c>
      <c r="T377" s="232" t="s">
        <v>141</v>
      </c>
      <c r="U377" s="216">
        <v>0</v>
      </c>
      <c r="V377" s="216">
        <f>ROUND(E377*U377,2)</f>
        <v>0</v>
      </c>
      <c r="W377" s="216"/>
      <c r="X377" s="207"/>
      <c r="Y377" s="207"/>
      <c r="Z377" s="207"/>
      <c r="AA377" s="207"/>
      <c r="AB377" s="207"/>
      <c r="AC377" s="207"/>
      <c r="AD377" s="207"/>
      <c r="AE377" s="207"/>
      <c r="AF377" s="207"/>
      <c r="AG377" s="207" t="s">
        <v>182</v>
      </c>
      <c r="AH377" s="207"/>
      <c r="AI377" s="207"/>
      <c r="AJ377" s="207"/>
      <c r="AK377" s="207"/>
      <c r="AL377" s="207"/>
      <c r="AM377" s="207"/>
      <c r="AN377" s="207"/>
      <c r="AO377" s="207"/>
      <c r="AP377" s="207"/>
      <c r="AQ377" s="207"/>
      <c r="AR377" s="207"/>
      <c r="AS377" s="207"/>
      <c r="AT377" s="207"/>
      <c r="AU377" s="207"/>
      <c r="AV377" s="207"/>
      <c r="AW377" s="207"/>
      <c r="AX377" s="207"/>
      <c r="AY377" s="207"/>
      <c r="AZ377" s="207"/>
      <c r="BA377" s="207"/>
      <c r="BB377" s="207"/>
      <c r="BC377" s="207"/>
      <c r="BD377" s="207"/>
      <c r="BE377" s="207"/>
      <c r="BF377" s="207"/>
      <c r="BG377" s="207"/>
      <c r="BH377" s="207"/>
    </row>
    <row r="378" spans="1:60" outlineLevel="1" x14ac:dyDescent="0.2">
      <c r="A378" s="214"/>
      <c r="B378" s="215"/>
      <c r="C378" s="242" t="s">
        <v>492</v>
      </c>
      <c r="D378" s="217"/>
      <c r="E378" s="218">
        <v>2</v>
      </c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  <c r="X378" s="207"/>
      <c r="Y378" s="207"/>
      <c r="Z378" s="207"/>
      <c r="AA378" s="207"/>
      <c r="AB378" s="207"/>
      <c r="AC378" s="207"/>
      <c r="AD378" s="207"/>
      <c r="AE378" s="207"/>
      <c r="AF378" s="207"/>
      <c r="AG378" s="207" t="s">
        <v>157</v>
      </c>
      <c r="AH378" s="207">
        <v>0</v>
      </c>
      <c r="AI378" s="207"/>
      <c r="AJ378" s="207"/>
      <c r="AK378" s="207"/>
      <c r="AL378" s="207"/>
      <c r="AM378" s="207"/>
      <c r="AN378" s="207"/>
      <c r="AO378" s="207"/>
      <c r="AP378" s="207"/>
      <c r="AQ378" s="207"/>
      <c r="AR378" s="207"/>
      <c r="AS378" s="207"/>
      <c r="AT378" s="207"/>
      <c r="AU378" s="207"/>
      <c r="AV378" s="207"/>
      <c r="AW378" s="207"/>
      <c r="AX378" s="207"/>
      <c r="AY378" s="207"/>
      <c r="AZ378" s="207"/>
      <c r="BA378" s="207"/>
      <c r="BB378" s="207"/>
      <c r="BC378" s="207"/>
      <c r="BD378" s="207"/>
      <c r="BE378" s="207"/>
      <c r="BF378" s="207"/>
      <c r="BG378" s="207"/>
      <c r="BH378" s="207"/>
    </row>
    <row r="379" spans="1:60" outlineLevel="1" x14ac:dyDescent="0.2">
      <c r="A379" s="214"/>
      <c r="B379" s="215"/>
      <c r="C379" s="242" t="s">
        <v>343</v>
      </c>
      <c r="D379" s="217"/>
      <c r="E379" s="218">
        <v>1</v>
      </c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  <c r="X379" s="207"/>
      <c r="Y379" s="207"/>
      <c r="Z379" s="207"/>
      <c r="AA379" s="207"/>
      <c r="AB379" s="207"/>
      <c r="AC379" s="207"/>
      <c r="AD379" s="207"/>
      <c r="AE379" s="207"/>
      <c r="AF379" s="207"/>
      <c r="AG379" s="207" t="s">
        <v>157</v>
      </c>
      <c r="AH379" s="207">
        <v>0</v>
      </c>
      <c r="AI379" s="207"/>
      <c r="AJ379" s="207"/>
      <c r="AK379" s="207"/>
      <c r="AL379" s="207"/>
      <c r="AM379" s="207"/>
      <c r="AN379" s="207"/>
      <c r="AO379" s="207"/>
      <c r="AP379" s="207"/>
      <c r="AQ379" s="207"/>
      <c r="AR379" s="207"/>
      <c r="AS379" s="207"/>
      <c r="AT379" s="207"/>
      <c r="AU379" s="207"/>
      <c r="AV379" s="207"/>
      <c r="AW379" s="207"/>
      <c r="AX379" s="207"/>
      <c r="AY379" s="207"/>
      <c r="AZ379" s="207"/>
      <c r="BA379" s="207"/>
      <c r="BB379" s="207"/>
      <c r="BC379" s="207"/>
      <c r="BD379" s="207"/>
      <c r="BE379" s="207"/>
      <c r="BF379" s="207"/>
      <c r="BG379" s="207"/>
      <c r="BH379" s="207"/>
    </row>
    <row r="380" spans="1:60" outlineLevel="1" x14ac:dyDescent="0.2">
      <c r="A380" s="214"/>
      <c r="B380" s="215"/>
      <c r="C380" s="242" t="s">
        <v>445</v>
      </c>
      <c r="D380" s="217"/>
      <c r="E380" s="218">
        <v>4</v>
      </c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  <c r="X380" s="207"/>
      <c r="Y380" s="207"/>
      <c r="Z380" s="207"/>
      <c r="AA380" s="207"/>
      <c r="AB380" s="207"/>
      <c r="AC380" s="207"/>
      <c r="AD380" s="207"/>
      <c r="AE380" s="207"/>
      <c r="AF380" s="207"/>
      <c r="AG380" s="207" t="s">
        <v>157</v>
      </c>
      <c r="AH380" s="207">
        <v>0</v>
      </c>
      <c r="AI380" s="207"/>
      <c r="AJ380" s="207"/>
      <c r="AK380" s="207"/>
      <c r="AL380" s="207"/>
      <c r="AM380" s="207"/>
      <c r="AN380" s="207"/>
      <c r="AO380" s="207"/>
      <c r="AP380" s="207"/>
      <c r="AQ380" s="207"/>
      <c r="AR380" s="207"/>
      <c r="AS380" s="207"/>
      <c r="AT380" s="207"/>
      <c r="AU380" s="207"/>
      <c r="AV380" s="207"/>
      <c r="AW380" s="207"/>
      <c r="AX380" s="207"/>
      <c r="AY380" s="207"/>
      <c r="AZ380" s="207"/>
      <c r="BA380" s="207"/>
      <c r="BB380" s="207"/>
      <c r="BC380" s="207"/>
      <c r="BD380" s="207"/>
      <c r="BE380" s="207"/>
      <c r="BF380" s="207"/>
      <c r="BG380" s="207"/>
      <c r="BH380" s="207"/>
    </row>
    <row r="381" spans="1:60" outlineLevel="1" x14ac:dyDescent="0.2">
      <c r="A381" s="214"/>
      <c r="B381" s="215"/>
      <c r="C381" s="242" t="s">
        <v>493</v>
      </c>
      <c r="D381" s="217"/>
      <c r="E381" s="218">
        <v>2</v>
      </c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  <c r="X381" s="207"/>
      <c r="Y381" s="207"/>
      <c r="Z381" s="207"/>
      <c r="AA381" s="207"/>
      <c r="AB381" s="207"/>
      <c r="AC381" s="207"/>
      <c r="AD381" s="207"/>
      <c r="AE381" s="207"/>
      <c r="AF381" s="207"/>
      <c r="AG381" s="207" t="s">
        <v>157</v>
      </c>
      <c r="AH381" s="207">
        <v>0</v>
      </c>
      <c r="AI381" s="207"/>
      <c r="AJ381" s="207"/>
      <c r="AK381" s="207"/>
      <c r="AL381" s="207"/>
      <c r="AM381" s="207"/>
      <c r="AN381" s="207"/>
      <c r="AO381" s="207"/>
      <c r="AP381" s="207"/>
      <c r="AQ381" s="207"/>
      <c r="AR381" s="207"/>
      <c r="AS381" s="207"/>
      <c r="AT381" s="207"/>
      <c r="AU381" s="207"/>
      <c r="AV381" s="207"/>
      <c r="AW381" s="207"/>
      <c r="AX381" s="207"/>
      <c r="AY381" s="207"/>
      <c r="AZ381" s="207"/>
      <c r="BA381" s="207"/>
      <c r="BB381" s="207"/>
      <c r="BC381" s="207"/>
      <c r="BD381" s="207"/>
      <c r="BE381" s="207"/>
      <c r="BF381" s="207"/>
      <c r="BG381" s="207"/>
      <c r="BH381" s="207"/>
    </row>
    <row r="382" spans="1:60" outlineLevel="1" x14ac:dyDescent="0.2">
      <c r="A382" s="214"/>
      <c r="B382" s="215"/>
      <c r="C382" s="242" t="s">
        <v>228</v>
      </c>
      <c r="D382" s="217"/>
      <c r="E382" s="218">
        <v>6</v>
      </c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07"/>
      <c r="Y382" s="207"/>
      <c r="Z382" s="207"/>
      <c r="AA382" s="207"/>
      <c r="AB382" s="207"/>
      <c r="AC382" s="207"/>
      <c r="AD382" s="207"/>
      <c r="AE382" s="207"/>
      <c r="AF382" s="207"/>
      <c r="AG382" s="207" t="s">
        <v>157</v>
      </c>
      <c r="AH382" s="207">
        <v>0</v>
      </c>
      <c r="AI382" s="207"/>
      <c r="AJ382" s="207"/>
      <c r="AK382" s="207"/>
      <c r="AL382" s="207"/>
      <c r="AM382" s="207"/>
      <c r="AN382" s="207"/>
      <c r="AO382" s="207"/>
      <c r="AP382" s="207"/>
      <c r="AQ382" s="207"/>
      <c r="AR382" s="207"/>
      <c r="AS382" s="207"/>
      <c r="AT382" s="207"/>
      <c r="AU382" s="207"/>
      <c r="AV382" s="207"/>
      <c r="AW382" s="207"/>
      <c r="AX382" s="207"/>
      <c r="AY382" s="207"/>
      <c r="AZ382" s="207"/>
      <c r="BA382" s="207"/>
      <c r="BB382" s="207"/>
      <c r="BC382" s="207"/>
      <c r="BD382" s="207"/>
      <c r="BE382" s="207"/>
      <c r="BF382" s="207"/>
      <c r="BG382" s="207"/>
      <c r="BH382" s="207"/>
    </row>
    <row r="383" spans="1:60" outlineLevel="1" x14ac:dyDescent="0.2">
      <c r="A383" s="214"/>
      <c r="B383" s="215"/>
      <c r="C383" s="242" t="s">
        <v>189</v>
      </c>
      <c r="D383" s="217"/>
      <c r="E383" s="218">
        <v>1</v>
      </c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  <c r="X383" s="207"/>
      <c r="Y383" s="207"/>
      <c r="Z383" s="207"/>
      <c r="AA383" s="207"/>
      <c r="AB383" s="207"/>
      <c r="AC383" s="207"/>
      <c r="AD383" s="207"/>
      <c r="AE383" s="207"/>
      <c r="AF383" s="207"/>
      <c r="AG383" s="207" t="s">
        <v>157</v>
      </c>
      <c r="AH383" s="207">
        <v>0</v>
      </c>
      <c r="AI383" s="207"/>
      <c r="AJ383" s="207"/>
      <c r="AK383" s="207"/>
      <c r="AL383" s="207"/>
      <c r="AM383" s="207"/>
      <c r="AN383" s="207"/>
      <c r="AO383" s="207"/>
      <c r="AP383" s="207"/>
      <c r="AQ383" s="207"/>
      <c r="AR383" s="207"/>
      <c r="AS383" s="207"/>
      <c r="AT383" s="207"/>
      <c r="AU383" s="207"/>
      <c r="AV383" s="207"/>
      <c r="AW383" s="207"/>
      <c r="AX383" s="207"/>
      <c r="AY383" s="207"/>
      <c r="AZ383" s="207"/>
      <c r="BA383" s="207"/>
      <c r="BB383" s="207"/>
      <c r="BC383" s="207"/>
      <c r="BD383" s="207"/>
      <c r="BE383" s="207"/>
      <c r="BF383" s="207"/>
      <c r="BG383" s="207"/>
      <c r="BH383" s="207"/>
    </row>
    <row r="384" spans="1:60" outlineLevel="1" x14ac:dyDescent="0.2">
      <c r="A384" s="214"/>
      <c r="B384" s="215"/>
      <c r="C384" s="241"/>
      <c r="D384" s="235"/>
      <c r="E384" s="235"/>
      <c r="F384" s="235"/>
      <c r="G384" s="235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07"/>
      <c r="Y384" s="207"/>
      <c r="Z384" s="207"/>
      <c r="AA384" s="207"/>
      <c r="AB384" s="207"/>
      <c r="AC384" s="207"/>
      <c r="AD384" s="207"/>
      <c r="AE384" s="207"/>
      <c r="AF384" s="207"/>
      <c r="AG384" s="207" t="s">
        <v>145</v>
      </c>
      <c r="AH384" s="207"/>
      <c r="AI384" s="207"/>
      <c r="AJ384" s="207"/>
      <c r="AK384" s="207"/>
      <c r="AL384" s="207"/>
      <c r="AM384" s="207"/>
      <c r="AN384" s="207"/>
      <c r="AO384" s="207"/>
      <c r="AP384" s="207"/>
      <c r="AQ384" s="207"/>
      <c r="AR384" s="207"/>
      <c r="AS384" s="207"/>
      <c r="AT384" s="207"/>
      <c r="AU384" s="207"/>
      <c r="AV384" s="207"/>
      <c r="AW384" s="207"/>
      <c r="AX384" s="207"/>
      <c r="AY384" s="207"/>
      <c r="AZ384" s="207"/>
      <c r="BA384" s="207"/>
      <c r="BB384" s="207"/>
      <c r="BC384" s="207"/>
      <c r="BD384" s="207"/>
      <c r="BE384" s="207"/>
      <c r="BF384" s="207"/>
      <c r="BG384" s="207"/>
      <c r="BH384" s="207"/>
    </row>
    <row r="385" spans="1:60" x14ac:dyDescent="0.2">
      <c r="A385" s="220" t="s">
        <v>135</v>
      </c>
      <c r="B385" s="221" t="s">
        <v>104</v>
      </c>
      <c r="C385" s="238" t="s">
        <v>105</v>
      </c>
      <c r="D385" s="222"/>
      <c r="E385" s="223"/>
      <c r="F385" s="224"/>
      <c r="G385" s="224">
        <f>SUMIF(AG386:AG503,"&lt;&gt;NOR",G386:G503)</f>
        <v>0</v>
      </c>
      <c r="H385" s="224"/>
      <c r="I385" s="224">
        <f>SUM(I386:I503)</f>
        <v>0</v>
      </c>
      <c r="J385" s="224"/>
      <c r="K385" s="224">
        <f>SUM(K386:K503)</f>
        <v>0</v>
      </c>
      <c r="L385" s="224"/>
      <c r="M385" s="224">
        <f>SUM(M386:M503)</f>
        <v>0</v>
      </c>
      <c r="N385" s="224"/>
      <c r="O385" s="224">
        <f>SUM(O386:O503)</f>
        <v>0</v>
      </c>
      <c r="P385" s="224"/>
      <c r="Q385" s="224">
        <f>SUM(Q386:Q503)</f>
        <v>0</v>
      </c>
      <c r="R385" s="224"/>
      <c r="S385" s="224"/>
      <c r="T385" s="225"/>
      <c r="U385" s="219"/>
      <c r="V385" s="219">
        <f>SUM(V386:V503)</f>
        <v>250.22000000000003</v>
      </c>
      <c r="W385" s="219"/>
      <c r="AG385" t="s">
        <v>136</v>
      </c>
    </row>
    <row r="386" spans="1:60" outlineLevel="1" x14ac:dyDescent="0.2">
      <c r="A386" s="226">
        <v>55</v>
      </c>
      <c r="B386" s="227" t="s">
        <v>494</v>
      </c>
      <c r="C386" s="239" t="s">
        <v>495</v>
      </c>
      <c r="D386" s="228" t="s">
        <v>326</v>
      </c>
      <c r="E386" s="229">
        <v>23.203500000000002</v>
      </c>
      <c r="F386" s="230"/>
      <c r="G386" s="231">
        <f>ROUND(E386*F386,2)</f>
        <v>0</v>
      </c>
      <c r="H386" s="230"/>
      <c r="I386" s="231">
        <f>ROUND(E386*H386,2)</f>
        <v>0</v>
      </c>
      <c r="J386" s="230"/>
      <c r="K386" s="231">
        <f>ROUND(E386*J386,2)</f>
        <v>0</v>
      </c>
      <c r="L386" s="231">
        <v>21</v>
      </c>
      <c r="M386" s="231">
        <f>G386*(1+L386/100)</f>
        <v>0</v>
      </c>
      <c r="N386" s="231">
        <v>0</v>
      </c>
      <c r="O386" s="231">
        <f>ROUND(E386*N386,2)</f>
        <v>0</v>
      </c>
      <c r="P386" s="231">
        <v>0</v>
      </c>
      <c r="Q386" s="231">
        <f>ROUND(E386*P386,2)</f>
        <v>0</v>
      </c>
      <c r="R386" s="231"/>
      <c r="S386" s="231" t="s">
        <v>140</v>
      </c>
      <c r="T386" s="232" t="s">
        <v>140</v>
      </c>
      <c r="U386" s="216">
        <v>0.16400000000000001</v>
      </c>
      <c r="V386" s="216">
        <f>ROUND(E386*U386,2)</f>
        <v>3.81</v>
      </c>
      <c r="W386" s="216"/>
      <c r="X386" s="207"/>
      <c r="Y386" s="207"/>
      <c r="Z386" s="207"/>
      <c r="AA386" s="207"/>
      <c r="AB386" s="207"/>
      <c r="AC386" s="207"/>
      <c r="AD386" s="207"/>
      <c r="AE386" s="207"/>
      <c r="AF386" s="207"/>
      <c r="AG386" s="207" t="s">
        <v>182</v>
      </c>
      <c r="AH386" s="207"/>
      <c r="AI386" s="207"/>
      <c r="AJ386" s="207"/>
      <c r="AK386" s="207"/>
      <c r="AL386" s="207"/>
      <c r="AM386" s="207"/>
      <c r="AN386" s="207"/>
      <c r="AO386" s="207"/>
      <c r="AP386" s="207"/>
      <c r="AQ386" s="207"/>
      <c r="AR386" s="207"/>
      <c r="AS386" s="207"/>
      <c r="AT386" s="207"/>
      <c r="AU386" s="207"/>
      <c r="AV386" s="207"/>
      <c r="AW386" s="207"/>
      <c r="AX386" s="207"/>
      <c r="AY386" s="207"/>
      <c r="AZ386" s="207"/>
      <c r="BA386" s="207"/>
      <c r="BB386" s="207"/>
      <c r="BC386" s="207"/>
      <c r="BD386" s="207"/>
      <c r="BE386" s="207"/>
      <c r="BF386" s="207"/>
      <c r="BG386" s="207"/>
      <c r="BH386" s="207"/>
    </row>
    <row r="387" spans="1:60" outlineLevel="1" x14ac:dyDescent="0.2">
      <c r="A387" s="214"/>
      <c r="B387" s="215"/>
      <c r="C387" s="242" t="s">
        <v>496</v>
      </c>
      <c r="D387" s="217"/>
      <c r="E387" s="218">
        <v>2.5860000000000003</v>
      </c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07"/>
      <c r="Y387" s="207"/>
      <c r="Z387" s="207"/>
      <c r="AA387" s="207"/>
      <c r="AB387" s="207"/>
      <c r="AC387" s="207"/>
      <c r="AD387" s="207"/>
      <c r="AE387" s="207"/>
      <c r="AF387" s="207"/>
      <c r="AG387" s="207" t="s">
        <v>157</v>
      </c>
      <c r="AH387" s="207">
        <v>0</v>
      </c>
      <c r="AI387" s="207"/>
      <c r="AJ387" s="207"/>
      <c r="AK387" s="207"/>
      <c r="AL387" s="207"/>
      <c r="AM387" s="207"/>
      <c r="AN387" s="207"/>
      <c r="AO387" s="207"/>
      <c r="AP387" s="207"/>
      <c r="AQ387" s="207"/>
      <c r="AR387" s="207"/>
      <c r="AS387" s="207"/>
      <c r="AT387" s="207"/>
      <c r="AU387" s="207"/>
      <c r="AV387" s="207"/>
      <c r="AW387" s="207"/>
      <c r="AX387" s="207"/>
      <c r="AY387" s="207"/>
      <c r="AZ387" s="207"/>
      <c r="BA387" s="207"/>
      <c r="BB387" s="207"/>
      <c r="BC387" s="207"/>
      <c r="BD387" s="207"/>
      <c r="BE387" s="207"/>
      <c r="BF387" s="207"/>
      <c r="BG387" s="207"/>
      <c r="BH387" s="207"/>
    </row>
    <row r="388" spans="1:60" outlineLevel="1" x14ac:dyDescent="0.2">
      <c r="A388" s="214"/>
      <c r="B388" s="215"/>
      <c r="C388" s="242" t="s">
        <v>497</v>
      </c>
      <c r="D388" s="217"/>
      <c r="E388" s="218">
        <v>0.98000000000000009</v>
      </c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07"/>
      <c r="Y388" s="207"/>
      <c r="Z388" s="207"/>
      <c r="AA388" s="207"/>
      <c r="AB388" s="207"/>
      <c r="AC388" s="207"/>
      <c r="AD388" s="207"/>
      <c r="AE388" s="207"/>
      <c r="AF388" s="207"/>
      <c r="AG388" s="207" t="s">
        <v>157</v>
      </c>
      <c r="AH388" s="207">
        <v>0</v>
      </c>
      <c r="AI388" s="207"/>
      <c r="AJ388" s="207"/>
      <c r="AK388" s="207"/>
      <c r="AL388" s="207"/>
      <c r="AM388" s="207"/>
      <c r="AN388" s="207"/>
      <c r="AO388" s="207"/>
      <c r="AP388" s="207"/>
      <c r="AQ388" s="207"/>
      <c r="AR388" s="207"/>
      <c r="AS388" s="207"/>
      <c r="AT388" s="207"/>
      <c r="AU388" s="207"/>
      <c r="AV388" s="207"/>
      <c r="AW388" s="207"/>
      <c r="AX388" s="207"/>
      <c r="AY388" s="207"/>
      <c r="AZ388" s="207"/>
      <c r="BA388" s="207"/>
      <c r="BB388" s="207"/>
      <c r="BC388" s="207"/>
      <c r="BD388" s="207"/>
      <c r="BE388" s="207"/>
      <c r="BF388" s="207"/>
      <c r="BG388" s="207"/>
      <c r="BH388" s="207"/>
    </row>
    <row r="389" spans="1:60" outlineLevel="1" x14ac:dyDescent="0.2">
      <c r="A389" s="214"/>
      <c r="B389" s="215"/>
      <c r="C389" s="242" t="s">
        <v>498</v>
      </c>
      <c r="D389" s="217"/>
      <c r="E389" s="218">
        <v>2.6325000000000003</v>
      </c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  <c r="X389" s="207"/>
      <c r="Y389" s="207"/>
      <c r="Z389" s="207"/>
      <c r="AA389" s="207"/>
      <c r="AB389" s="207"/>
      <c r="AC389" s="207"/>
      <c r="AD389" s="207"/>
      <c r="AE389" s="207"/>
      <c r="AF389" s="207"/>
      <c r="AG389" s="207" t="s">
        <v>157</v>
      </c>
      <c r="AH389" s="207">
        <v>0</v>
      </c>
      <c r="AI389" s="207"/>
      <c r="AJ389" s="207"/>
      <c r="AK389" s="207"/>
      <c r="AL389" s="207"/>
      <c r="AM389" s="207"/>
      <c r="AN389" s="207"/>
      <c r="AO389" s="207"/>
      <c r="AP389" s="207"/>
      <c r="AQ389" s="207"/>
      <c r="AR389" s="207"/>
      <c r="AS389" s="207"/>
      <c r="AT389" s="207"/>
      <c r="AU389" s="207"/>
      <c r="AV389" s="207"/>
      <c r="AW389" s="207"/>
      <c r="AX389" s="207"/>
      <c r="AY389" s="207"/>
      <c r="AZ389" s="207"/>
      <c r="BA389" s="207"/>
      <c r="BB389" s="207"/>
      <c r="BC389" s="207"/>
      <c r="BD389" s="207"/>
      <c r="BE389" s="207"/>
      <c r="BF389" s="207"/>
      <c r="BG389" s="207"/>
      <c r="BH389" s="207"/>
    </row>
    <row r="390" spans="1:60" outlineLevel="1" x14ac:dyDescent="0.2">
      <c r="A390" s="214"/>
      <c r="B390" s="215"/>
      <c r="C390" s="242" t="s">
        <v>499</v>
      </c>
      <c r="D390" s="217"/>
      <c r="E390" s="218">
        <v>4.4300000000000006</v>
      </c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07"/>
      <c r="Y390" s="207"/>
      <c r="Z390" s="207"/>
      <c r="AA390" s="207"/>
      <c r="AB390" s="207"/>
      <c r="AC390" s="207"/>
      <c r="AD390" s="207"/>
      <c r="AE390" s="207"/>
      <c r="AF390" s="207"/>
      <c r="AG390" s="207" t="s">
        <v>157</v>
      </c>
      <c r="AH390" s="207">
        <v>0</v>
      </c>
      <c r="AI390" s="207"/>
      <c r="AJ390" s="207"/>
      <c r="AK390" s="207"/>
      <c r="AL390" s="207"/>
      <c r="AM390" s="207"/>
      <c r="AN390" s="207"/>
      <c r="AO390" s="207"/>
      <c r="AP390" s="207"/>
      <c r="AQ390" s="207"/>
      <c r="AR390" s="207"/>
      <c r="AS390" s="207"/>
      <c r="AT390" s="207"/>
      <c r="AU390" s="207"/>
      <c r="AV390" s="207"/>
      <c r="AW390" s="207"/>
      <c r="AX390" s="207"/>
      <c r="AY390" s="207"/>
      <c r="AZ390" s="207"/>
      <c r="BA390" s="207"/>
      <c r="BB390" s="207"/>
      <c r="BC390" s="207"/>
      <c r="BD390" s="207"/>
      <c r="BE390" s="207"/>
      <c r="BF390" s="207"/>
      <c r="BG390" s="207"/>
      <c r="BH390" s="207"/>
    </row>
    <row r="391" spans="1:60" outlineLevel="1" x14ac:dyDescent="0.2">
      <c r="A391" s="214"/>
      <c r="B391" s="215"/>
      <c r="C391" s="242" t="s">
        <v>500</v>
      </c>
      <c r="D391" s="217"/>
      <c r="E391" s="218">
        <v>7.4470000000000001</v>
      </c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  <c r="X391" s="207"/>
      <c r="Y391" s="207"/>
      <c r="Z391" s="207"/>
      <c r="AA391" s="207"/>
      <c r="AB391" s="207"/>
      <c r="AC391" s="207"/>
      <c r="AD391" s="207"/>
      <c r="AE391" s="207"/>
      <c r="AF391" s="207"/>
      <c r="AG391" s="207" t="s">
        <v>157</v>
      </c>
      <c r="AH391" s="207">
        <v>0</v>
      </c>
      <c r="AI391" s="207"/>
      <c r="AJ391" s="207"/>
      <c r="AK391" s="207"/>
      <c r="AL391" s="207"/>
      <c r="AM391" s="207"/>
      <c r="AN391" s="207"/>
      <c r="AO391" s="207"/>
      <c r="AP391" s="207"/>
      <c r="AQ391" s="207"/>
      <c r="AR391" s="207"/>
      <c r="AS391" s="207"/>
      <c r="AT391" s="207"/>
      <c r="AU391" s="207"/>
      <c r="AV391" s="207"/>
      <c r="AW391" s="207"/>
      <c r="AX391" s="207"/>
      <c r="AY391" s="207"/>
      <c r="AZ391" s="207"/>
      <c r="BA391" s="207"/>
      <c r="BB391" s="207"/>
      <c r="BC391" s="207"/>
      <c r="BD391" s="207"/>
      <c r="BE391" s="207"/>
      <c r="BF391" s="207"/>
      <c r="BG391" s="207"/>
      <c r="BH391" s="207"/>
    </row>
    <row r="392" spans="1:60" outlineLevel="1" x14ac:dyDescent="0.2">
      <c r="A392" s="214"/>
      <c r="B392" s="215"/>
      <c r="C392" s="242" t="s">
        <v>501</v>
      </c>
      <c r="D392" s="217"/>
      <c r="E392" s="218">
        <v>5.1280000000000001</v>
      </c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  <c r="X392" s="207"/>
      <c r="Y392" s="207"/>
      <c r="Z392" s="207"/>
      <c r="AA392" s="207"/>
      <c r="AB392" s="207"/>
      <c r="AC392" s="207"/>
      <c r="AD392" s="207"/>
      <c r="AE392" s="207"/>
      <c r="AF392" s="207"/>
      <c r="AG392" s="207" t="s">
        <v>157</v>
      </c>
      <c r="AH392" s="207">
        <v>0</v>
      </c>
      <c r="AI392" s="207"/>
      <c r="AJ392" s="207"/>
      <c r="AK392" s="207"/>
      <c r="AL392" s="207"/>
      <c r="AM392" s="207"/>
      <c r="AN392" s="207"/>
      <c r="AO392" s="207"/>
      <c r="AP392" s="207"/>
      <c r="AQ392" s="207"/>
      <c r="AR392" s="207"/>
      <c r="AS392" s="207"/>
      <c r="AT392" s="207"/>
      <c r="AU392" s="207"/>
      <c r="AV392" s="207"/>
      <c r="AW392" s="207"/>
      <c r="AX392" s="207"/>
      <c r="AY392" s="207"/>
      <c r="AZ392" s="207"/>
      <c r="BA392" s="207"/>
      <c r="BB392" s="207"/>
      <c r="BC392" s="207"/>
      <c r="BD392" s="207"/>
      <c r="BE392" s="207"/>
      <c r="BF392" s="207"/>
      <c r="BG392" s="207"/>
      <c r="BH392" s="207"/>
    </row>
    <row r="393" spans="1:60" outlineLevel="1" x14ac:dyDescent="0.2">
      <c r="A393" s="214"/>
      <c r="B393" s="215"/>
      <c r="C393" s="241"/>
      <c r="D393" s="235"/>
      <c r="E393" s="235"/>
      <c r="F393" s="235"/>
      <c r="G393" s="235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  <c r="X393" s="207"/>
      <c r="Y393" s="207"/>
      <c r="Z393" s="207"/>
      <c r="AA393" s="207"/>
      <c r="AB393" s="207"/>
      <c r="AC393" s="207"/>
      <c r="AD393" s="207"/>
      <c r="AE393" s="207"/>
      <c r="AF393" s="207"/>
      <c r="AG393" s="207" t="s">
        <v>145</v>
      </c>
      <c r="AH393" s="207"/>
      <c r="AI393" s="207"/>
      <c r="AJ393" s="207"/>
      <c r="AK393" s="207"/>
      <c r="AL393" s="207"/>
      <c r="AM393" s="207"/>
      <c r="AN393" s="207"/>
      <c r="AO393" s="207"/>
      <c r="AP393" s="207"/>
      <c r="AQ393" s="207"/>
      <c r="AR393" s="207"/>
      <c r="AS393" s="207"/>
      <c r="AT393" s="207"/>
      <c r="AU393" s="207"/>
      <c r="AV393" s="207"/>
      <c r="AW393" s="207"/>
      <c r="AX393" s="207"/>
      <c r="AY393" s="207"/>
      <c r="AZ393" s="207"/>
      <c r="BA393" s="207"/>
      <c r="BB393" s="207"/>
      <c r="BC393" s="207"/>
      <c r="BD393" s="207"/>
      <c r="BE393" s="207"/>
      <c r="BF393" s="207"/>
      <c r="BG393" s="207"/>
      <c r="BH393" s="207"/>
    </row>
    <row r="394" spans="1:60" ht="22.5" outlineLevel="1" x14ac:dyDescent="0.2">
      <c r="A394" s="226">
        <v>56</v>
      </c>
      <c r="B394" s="227" t="s">
        <v>502</v>
      </c>
      <c r="C394" s="239" t="s">
        <v>503</v>
      </c>
      <c r="D394" s="228" t="s">
        <v>326</v>
      </c>
      <c r="E394" s="229">
        <v>23.203500000000002</v>
      </c>
      <c r="F394" s="230"/>
      <c r="G394" s="231">
        <f>ROUND(E394*F394,2)</f>
        <v>0</v>
      </c>
      <c r="H394" s="230"/>
      <c r="I394" s="231">
        <f>ROUND(E394*H394,2)</f>
        <v>0</v>
      </c>
      <c r="J394" s="230"/>
      <c r="K394" s="231">
        <f>ROUND(E394*J394,2)</f>
        <v>0</v>
      </c>
      <c r="L394" s="231">
        <v>21</v>
      </c>
      <c r="M394" s="231">
        <f>G394*(1+L394/100)</f>
        <v>0</v>
      </c>
      <c r="N394" s="231">
        <v>0</v>
      </c>
      <c r="O394" s="231">
        <f>ROUND(E394*N394,2)</f>
        <v>0</v>
      </c>
      <c r="P394" s="231">
        <v>0</v>
      </c>
      <c r="Q394" s="231">
        <f>ROUND(E394*P394,2)</f>
        <v>0</v>
      </c>
      <c r="R394" s="231" t="s">
        <v>333</v>
      </c>
      <c r="S394" s="231" t="s">
        <v>140</v>
      </c>
      <c r="T394" s="232" t="s">
        <v>140</v>
      </c>
      <c r="U394" s="216">
        <v>2.0090000000000003</v>
      </c>
      <c r="V394" s="216">
        <f>ROUND(E394*U394,2)</f>
        <v>46.62</v>
      </c>
      <c r="W394" s="216"/>
      <c r="X394" s="207"/>
      <c r="Y394" s="207"/>
      <c r="Z394" s="207"/>
      <c r="AA394" s="207"/>
      <c r="AB394" s="207"/>
      <c r="AC394" s="207"/>
      <c r="AD394" s="207"/>
      <c r="AE394" s="207"/>
      <c r="AF394" s="207"/>
      <c r="AG394" s="207" t="s">
        <v>182</v>
      </c>
      <c r="AH394" s="207"/>
      <c r="AI394" s="207"/>
      <c r="AJ394" s="207"/>
      <c r="AK394" s="207"/>
      <c r="AL394" s="207"/>
      <c r="AM394" s="207"/>
      <c r="AN394" s="207"/>
      <c r="AO394" s="207"/>
      <c r="AP394" s="207"/>
      <c r="AQ394" s="207"/>
      <c r="AR394" s="207"/>
      <c r="AS394" s="207"/>
      <c r="AT394" s="207"/>
      <c r="AU394" s="207"/>
      <c r="AV394" s="207"/>
      <c r="AW394" s="207"/>
      <c r="AX394" s="207"/>
      <c r="AY394" s="207"/>
      <c r="AZ394" s="207"/>
      <c r="BA394" s="207"/>
      <c r="BB394" s="207"/>
      <c r="BC394" s="207"/>
      <c r="BD394" s="207"/>
      <c r="BE394" s="207"/>
      <c r="BF394" s="207"/>
      <c r="BG394" s="207"/>
      <c r="BH394" s="207"/>
    </row>
    <row r="395" spans="1:60" outlineLevel="1" x14ac:dyDescent="0.2">
      <c r="A395" s="214"/>
      <c r="B395" s="215"/>
      <c r="C395" s="242" t="s">
        <v>496</v>
      </c>
      <c r="D395" s="217"/>
      <c r="E395" s="218">
        <v>2.5860000000000003</v>
      </c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  <c r="X395" s="207"/>
      <c r="Y395" s="207"/>
      <c r="Z395" s="207"/>
      <c r="AA395" s="207"/>
      <c r="AB395" s="207"/>
      <c r="AC395" s="207"/>
      <c r="AD395" s="207"/>
      <c r="AE395" s="207"/>
      <c r="AF395" s="207"/>
      <c r="AG395" s="207" t="s">
        <v>157</v>
      </c>
      <c r="AH395" s="207">
        <v>0</v>
      </c>
      <c r="AI395" s="207"/>
      <c r="AJ395" s="207"/>
      <c r="AK395" s="207"/>
      <c r="AL395" s="207"/>
      <c r="AM395" s="207"/>
      <c r="AN395" s="207"/>
      <c r="AO395" s="207"/>
      <c r="AP395" s="207"/>
      <c r="AQ395" s="207"/>
      <c r="AR395" s="207"/>
      <c r="AS395" s="207"/>
      <c r="AT395" s="207"/>
      <c r="AU395" s="207"/>
      <c r="AV395" s="207"/>
      <c r="AW395" s="207"/>
      <c r="AX395" s="207"/>
      <c r="AY395" s="207"/>
      <c r="AZ395" s="207"/>
      <c r="BA395" s="207"/>
      <c r="BB395" s="207"/>
      <c r="BC395" s="207"/>
      <c r="BD395" s="207"/>
      <c r="BE395" s="207"/>
      <c r="BF395" s="207"/>
      <c r="BG395" s="207"/>
      <c r="BH395" s="207"/>
    </row>
    <row r="396" spans="1:60" outlineLevel="1" x14ac:dyDescent="0.2">
      <c r="A396" s="214"/>
      <c r="B396" s="215"/>
      <c r="C396" s="242" t="s">
        <v>497</v>
      </c>
      <c r="D396" s="217"/>
      <c r="E396" s="218">
        <v>0.98000000000000009</v>
      </c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  <c r="X396" s="207"/>
      <c r="Y396" s="207"/>
      <c r="Z396" s="207"/>
      <c r="AA396" s="207"/>
      <c r="AB396" s="207"/>
      <c r="AC396" s="207"/>
      <c r="AD396" s="207"/>
      <c r="AE396" s="207"/>
      <c r="AF396" s="207"/>
      <c r="AG396" s="207" t="s">
        <v>157</v>
      </c>
      <c r="AH396" s="207">
        <v>0</v>
      </c>
      <c r="AI396" s="207"/>
      <c r="AJ396" s="207"/>
      <c r="AK396" s="207"/>
      <c r="AL396" s="207"/>
      <c r="AM396" s="207"/>
      <c r="AN396" s="207"/>
      <c r="AO396" s="207"/>
      <c r="AP396" s="207"/>
      <c r="AQ396" s="207"/>
      <c r="AR396" s="207"/>
      <c r="AS396" s="207"/>
      <c r="AT396" s="207"/>
      <c r="AU396" s="207"/>
      <c r="AV396" s="207"/>
      <c r="AW396" s="207"/>
      <c r="AX396" s="207"/>
      <c r="AY396" s="207"/>
      <c r="AZ396" s="207"/>
      <c r="BA396" s="207"/>
      <c r="BB396" s="207"/>
      <c r="BC396" s="207"/>
      <c r="BD396" s="207"/>
      <c r="BE396" s="207"/>
      <c r="BF396" s="207"/>
      <c r="BG396" s="207"/>
      <c r="BH396" s="207"/>
    </row>
    <row r="397" spans="1:60" outlineLevel="1" x14ac:dyDescent="0.2">
      <c r="A397" s="214"/>
      <c r="B397" s="215"/>
      <c r="C397" s="242" t="s">
        <v>504</v>
      </c>
      <c r="D397" s="217"/>
      <c r="E397" s="218">
        <v>2.6325000000000003</v>
      </c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07"/>
      <c r="Y397" s="207"/>
      <c r="Z397" s="207"/>
      <c r="AA397" s="207"/>
      <c r="AB397" s="207"/>
      <c r="AC397" s="207"/>
      <c r="AD397" s="207"/>
      <c r="AE397" s="207"/>
      <c r="AF397" s="207"/>
      <c r="AG397" s="207" t="s">
        <v>157</v>
      </c>
      <c r="AH397" s="207">
        <v>0</v>
      </c>
      <c r="AI397" s="207"/>
      <c r="AJ397" s="207"/>
      <c r="AK397" s="207"/>
      <c r="AL397" s="207"/>
      <c r="AM397" s="207"/>
      <c r="AN397" s="207"/>
      <c r="AO397" s="207"/>
      <c r="AP397" s="207"/>
      <c r="AQ397" s="207"/>
      <c r="AR397" s="207"/>
      <c r="AS397" s="207"/>
      <c r="AT397" s="207"/>
      <c r="AU397" s="207"/>
      <c r="AV397" s="207"/>
      <c r="AW397" s="207"/>
      <c r="AX397" s="207"/>
      <c r="AY397" s="207"/>
      <c r="AZ397" s="207"/>
      <c r="BA397" s="207"/>
      <c r="BB397" s="207"/>
      <c r="BC397" s="207"/>
      <c r="BD397" s="207"/>
      <c r="BE397" s="207"/>
      <c r="BF397" s="207"/>
      <c r="BG397" s="207"/>
      <c r="BH397" s="207"/>
    </row>
    <row r="398" spans="1:60" outlineLevel="1" x14ac:dyDescent="0.2">
      <c r="A398" s="214"/>
      <c r="B398" s="215"/>
      <c r="C398" s="242" t="s">
        <v>505</v>
      </c>
      <c r="D398" s="217"/>
      <c r="E398" s="218">
        <v>4.4300000000000006</v>
      </c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07"/>
      <c r="Y398" s="207"/>
      <c r="Z398" s="207"/>
      <c r="AA398" s="207"/>
      <c r="AB398" s="207"/>
      <c r="AC398" s="207"/>
      <c r="AD398" s="207"/>
      <c r="AE398" s="207"/>
      <c r="AF398" s="207"/>
      <c r="AG398" s="207" t="s">
        <v>157</v>
      </c>
      <c r="AH398" s="207">
        <v>0</v>
      </c>
      <c r="AI398" s="207"/>
      <c r="AJ398" s="207"/>
      <c r="AK398" s="207"/>
      <c r="AL398" s="207"/>
      <c r="AM398" s="207"/>
      <c r="AN398" s="207"/>
      <c r="AO398" s="207"/>
      <c r="AP398" s="207"/>
      <c r="AQ398" s="207"/>
      <c r="AR398" s="207"/>
      <c r="AS398" s="207"/>
      <c r="AT398" s="207"/>
      <c r="AU398" s="207"/>
      <c r="AV398" s="207"/>
      <c r="AW398" s="207"/>
      <c r="AX398" s="207"/>
      <c r="AY398" s="207"/>
      <c r="AZ398" s="207"/>
      <c r="BA398" s="207"/>
      <c r="BB398" s="207"/>
      <c r="BC398" s="207"/>
      <c r="BD398" s="207"/>
      <c r="BE398" s="207"/>
      <c r="BF398" s="207"/>
      <c r="BG398" s="207"/>
      <c r="BH398" s="207"/>
    </row>
    <row r="399" spans="1:60" outlineLevel="1" x14ac:dyDescent="0.2">
      <c r="A399" s="214"/>
      <c r="B399" s="215"/>
      <c r="C399" s="242" t="s">
        <v>506</v>
      </c>
      <c r="D399" s="217"/>
      <c r="E399" s="218">
        <v>7.4470000000000001</v>
      </c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07"/>
      <c r="Y399" s="207"/>
      <c r="Z399" s="207"/>
      <c r="AA399" s="207"/>
      <c r="AB399" s="207"/>
      <c r="AC399" s="207"/>
      <c r="AD399" s="207"/>
      <c r="AE399" s="207"/>
      <c r="AF399" s="207"/>
      <c r="AG399" s="207" t="s">
        <v>157</v>
      </c>
      <c r="AH399" s="207">
        <v>0</v>
      </c>
      <c r="AI399" s="207"/>
      <c r="AJ399" s="207"/>
      <c r="AK399" s="207"/>
      <c r="AL399" s="207"/>
      <c r="AM399" s="207"/>
      <c r="AN399" s="207"/>
      <c r="AO399" s="207"/>
      <c r="AP399" s="207"/>
      <c r="AQ399" s="207"/>
      <c r="AR399" s="207"/>
      <c r="AS399" s="207"/>
      <c r="AT399" s="207"/>
      <c r="AU399" s="207"/>
      <c r="AV399" s="207"/>
      <c r="AW399" s="207"/>
      <c r="AX399" s="207"/>
      <c r="AY399" s="207"/>
      <c r="AZ399" s="207"/>
      <c r="BA399" s="207"/>
      <c r="BB399" s="207"/>
      <c r="BC399" s="207"/>
      <c r="BD399" s="207"/>
      <c r="BE399" s="207"/>
      <c r="BF399" s="207"/>
      <c r="BG399" s="207"/>
      <c r="BH399" s="207"/>
    </row>
    <row r="400" spans="1:60" outlineLevel="1" x14ac:dyDescent="0.2">
      <c r="A400" s="214"/>
      <c r="B400" s="215"/>
      <c r="C400" s="242" t="s">
        <v>507</v>
      </c>
      <c r="D400" s="217"/>
      <c r="E400" s="218">
        <v>5.1280000000000001</v>
      </c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07"/>
      <c r="Y400" s="207"/>
      <c r="Z400" s="207"/>
      <c r="AA400" s="207"/>
      <c r="AB400" s="207"/>
      <c r="AC400" s="207"/>
      <c r="AD400" s="207"/>
      <c r="AE400" s="207"/>
      <c r="AF400" s="207"/>
      <c r="AG400" s="207" t="s">
        <v>157</v>
      </c>
      <c r="AH400" s="207">
        <v>0</v>
      </c>
      <c r="AI400" s="207"/>
      <c r="AJ400" s="207"/>
      <c r="AK400" s="207"/>
      <c r="AL400" s="207"/>
      <c r="AM400" s="207"/>
      <c r="AN400" s="207"/>
      <c r="AO400" s="207"/>
      <c r="AP400" s="207"/>
      <c r="AQ400" s="207"/>
      <c r="AR400" s="207"/>
      <c r="AS400" s="207"/>
      <c r="AT400" s="207"/>
      <c r="AU400" s="207"/>
      <c r="AV400" s="207"/>
      <c r="AW400" s="207"/>
      <c r="AX400" s="207"/>
      <c r="AY400" s="207"/>
      <c r="AZ400" s="207"/>
      <c r="BA400" s="207"/>
      <c r="BB400" s="207"/>
      <c r="BC400" s="207"/>
      <c r="BD400" s="207"/>
      <c r="BE400" s="207"/>
      <c r="BF400" s="207"/>
      <c r="BG400" s="207"/>
      <c r="BH400" s="207"/>
    </row>
    <row r="401" spans="1:60" outlineLevel="1" x14ac:dyDescent="0.2">
      <c r="A401" s="214"/>
      <c r="B401" s="215"/>
      <c r="C401" s="241"/>
      <c r="D401" s="235"/>
      <c r="E401" s="235"/>
      <c r="F401" s="235"/>
      <c r="G401" s="235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07"/>
      <c r="Y401" s="207"/>
      <c r="Z401" s="207"/>
      <c r="AA401" s="207"/>
      <c r="AB401" s="207"/>
      <c r="AC401" s="207"/>
      <c r="AD401" s="207"/>
      <c r="AE401" s="207"/>
      <c r="AF401" s="207"/>
      <c r="AG401" s="207" t="s">
        <v>145</v>
      </c>
      <c r="AH401" s="207"/>
      <c r="AI401" s="207"/>
      <c r="AJ401" s="207"/>
      <c r="AK401" s="207"/>
      <c r="AL401" s="207"/>
      <c r="AM401" s="207"/>
      <c r="AN401" s="207"/>
      <c r="AO401" s="207"/>
      <c r="AP401" s="207"/>
      <c r="AQ401" s="207"/>
      <c r="AR401" s="207"/>
      <c r="AS401" s="207"/>
      <c r="AT401" s="207"/>
      <c r="AU401" s="207"/>
      <c r="AV401" s="207"/>
      <c r="AW401" s="207"/>
      <c r="AX401" s="207"/>
      <c r="AY401" s="207"/>
      <c r="AZ401" s="207"/>
      <c r="BA401" s="207"/>
      <c r="BB401" s="207"/>
      <c r="BC401" s="207"/>
      <c r="BD401" s="207"/>
      <c r="BE401" s="207"/>
      <c r="BF401" s="207"/>
      <c r="BG401" s="207"/>
      <c r="BH401" s="207"/>
    </row>
    <row r="402" spans="1:60" ht="22.5" outlineLevel="1" x14ac:dyDescent="0.2">
      <c r="A402" s="226">
        <v>57</v>
      </c>
      <c r="B402" s="227" t="s">
        <v>508</v>
      </c>
      <c r="C402" s="239" t="s">
        <v>509</v>
      </c>
      <c r="D402" s="228" t="s">
        <v>326</v>
      </c>
      <c r="E402" s="229">
        <v>23.203500000000002</v>
      </c>
      <c r="F402" s="230"/>
      <c r="G402" s="231">
        <f>ROUND(E402*F402,2)</f>
        <v>0</v>
      </c>
      <c r="H402" s="230"/>
      <c r="I402" s="231">
        <f>ROUND(E402*H402,2)</f>
        <v>0</v>
      </c>
      <c r="J402" s="230"/>
      <c r="K402" s="231">
        <f>ROUND(E402*J402,2)</f>
        <v>0</v>
      </c>
      <c r="L402" s="231">
        <v>21</v>
      </c>
      <c r="M402" s="231">
        <f>G402*(1+L402/100)</f>
        <v>0</v>
      </c>
      <c r="N402" s="231">
        <v>0</v>
      </c>
      <c r="O402" s="231">
        <f>ROUND(E402*N402,2)</f>
        <v>0</v>
      </c>
      <c r="P402" s="231">
        <v>0</v>
      </c>
      <c r="Q402" s="231">
        <f>ROUND(E402*P402,2)</f>
        <v>0</v>
      </c>
      <c r="R402" s="231" t="s">
        <v>333</v>
      </c>
      <c r="S402" s="231" t="s">
        <v>140</v>
      </c>
      <c r="T402" s="232" t="s">
        <v>140</v>
      </c>
      <c r="U402" s="216">
        <v>0.95900000000000007</v>
      </c>
      <c r="V402" s="216">
        <f>ROUND(E402*U402,2)</f>
        <v>22.25</v>
      </c>
      <c r="W402" s="216"/>
      <c r="X402" s="207"/>
      <c r="Y402" s="207"/>
      <c r="Z402" s="207"/>
      <c r="AA402" s="207"/>
      <c r="AB402" s="207"/>
      <c r="AC402" s="207"/>
      <c r="AD402" s="207"/>
      <c r="AE402" s="207"/>
      <c r="AF402" s="207"/>
      <c r="AG402" s="207" t="s">
        <v>182</v>
      </c>
      <c r="AH402" s="207"/>
      <c r="AI402" s="207"/>
      <c r="AJ402" s="207"/>
      <c r="AK402" s="207"/>
      <c r="AL402" s="207"/>
      <c r="AM402" s="207"/>
      <c r="AN402" s="207"/>
      <c r="AO402" s="207"/>
      <c r="AP402" s="207"/>
      <c r="AQ402" s="207"/>
      <c r="AR402" s="207"/>
      <c r="AS402" s="207"/>
      <c r="AT402" s="207"/>
      <c r="AU402" s="207"/>
      <c r="AV402" s="207"/>
      <c r="AW402" s="207"/>
      <c r="AX402" s="207"/>
      <c r="AY402" s="207"/>
      <c r="AZ402" s="207"/>
      <c r="BA402" s="207"/>
      <c r="BB402" s="207"/>
      <c r="BC402" s="207"/>
      <c r="BD402" s="207"/>
      <c r="BE402" s="207"/>
      <c r="BF402" s="207"/>
      <c r="BG402" s="207"/>
      <c r="BH402" s="207"/>
    </row>
    <row r="403" spans="1:60" outlineLevel="1" x14ac:dyDescent="0.2">
      <c r="A403" s="214"/>
      <c r="B403" s="215"/>
      <c r="C403" s="242" t="s">
        <v>496</v>
      </c>
      <c r="D403" s="217"/>
      <c r="E403" s="218">
        <v>2.5860000000000003</v>
      </c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  <c r="X403" s="207"/>
      <c r="Y403" s="207"/>
      <c r="Z403" s="207"/>
      <c r="AA403" s="207"/>
      <c r="AB403" s="207"/>
      <c r="AC403" s="207"/>
      <c r="AD403" s="207"/>
      <c r="AE403" s="207"/>
      <c r="AF403" s="207"/>
      <c r="AG403" s="207" t="s">
        <v>157</v>
      </c>
      <c r="AH403" s="207">
        <v>0</v>
      </c>
      <c r="AI403" s="207"/>
      <c r="AJ403" s="207"/>
      <c r="AK403" s="207"/>
      <c r="AL403" s="207"/>
      <c r="AM403" s="207"/>
      <c r="AN403" s="207"/>
      <c r="AO403" s="207"/>
      <c r="AP403" s="207"/>
      <c r="AQ403" s="207"/>
      <c r="AR403" s="207"/>
      <c r="AS403" s="207"/>
      <c r="AT403" s="207"/>
      <c r="AU403" s="207"/>
      <c r="AV403" s="207"/>
      <c r="AW403" s="207"/>
      <c r="AX403" s="207"/>
      <c r="AY403" s="207"/>
      <c r="AZ403" s="207"/>
      <c r="BA403" s="207"/>
      <c r="BB403" s="207"/>
      <c r="BC403" s="207"/>
      <c r="BD403" s="207"/>
      <c r="BE403" s="207"/>
      <c r="BF403" s="207"/>
      <c r="BG403" s="207"/>
      <c r="BH403" s="207"/>
    </row>
    <row r="404" spans="1:60" outlineLevel="1" x14ac:dyDescent="0.2">
      <c r="A404" s="214"/>
      <c r="B404" s="215"/>
      <c r="C404" s="242" t="s">
        <v>497</v>
      </c>
      <c r="D404" s="217"/>
      <c r="E404" s="218">
        <v>0.98000000000000009</v>
      </c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07"/>
      <c r="Y404" s="207"/>
      <c r="Z404" s="207"/>
      <c r="AA404" s="207"/>
      <c r="AB404" s="207"/>
      <c r="AC404" s="207"/>
      <c r="AD404" s="207"/>
      <c r="AE404" s="207"/>
      <c r="AF404" s="207"/>
      <c r="AG404" s="207" t="s">
        <v>157</v>
      </c>
      <c r="AH404" s="207">
        <v>0</v>
      </c>
      <c r="AI404" s="207"/>
      <c r="AJ404" s="207"/>
      <c r="AK404" s="207"/>
      <c r="AL404" s="207"/>
      <c r="AM404" s="207"/>
      <c r="AN404" s="207"/>
      <c r="AO404" s="207"/>
      <c r="AP404" s="207"/>
      <c r="AQ404" s="207"/>
      <c r="AR404" s="207"/>
      <c r="AS404" s="207"/>
      <c r="AT404" s="207"/>
      <c r="AU404" s="207"/>
      <c r="AV404" s="207"/>
      <c r="AW404" s="207"/>
      <c r="AX404" s="207"/>
      <c r="AY404" s="207"/>
      <c r="AZ404" s="207"/>
      <c r="BA404" s="207"/>
      <c r="BB404" s="207"/>
      <c r="BC404" s="207"/>
      <c r="BD404" s="207"/>
      <c r="BE404" s="207"/>
      <c r="BF404" s="207"/>
      <c r="BG404" s="207"/>
      <c r="BH404" s="207"/>
    </row>
    <row r="405" spans="1:60" outlineLevel="1" x14ac:dyDescent="0.2">
      <c r="A405" s="214"/>
      <c r="B405" s="215"/>
      <c r="C405" s="242" t="s">
        <v>504</v>
      </c>
      <c r="D405" s="217"/>
      <c r="E405" s="218">
        <v>2.6325000000000003</v>
      </c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  <c r="X405" s="207"/>
      <c r="Y405" s="207"/>
      <c r="Z405" s="207"/>
      <c r="AA405" s="207"/>
      <c r="AB405" s="207"/>
      <c r="AC405" s="207"/>
      <c r="AD405" s="207"/>
      <c r="AE405" s="207"/>
      <c r="AF405" s="207"/>
      <c r="AG405" s="207" t="s">
        <v>157</v>
      </c>
      <c r="AH405" s="207">
        <v>0</v>
      </c>
      <c r="AI405" s="207"/>
      <c r="AJ405" s="207"/>
      <c r="AK405" s="207"/>
      <c r="AL405" s="207"/>
      <c r="AM405" s="207"/>
      <c r="AN405" s="207"/>
      <c r="AO405" s="207"/>
      <c r="AP405" s="207"/>
      <c r="AQ405" s="207"/>
      <c r="AR405" s="207"/>
      <c r="AS405" s="207"/>
      <c r="AT405" s="207"/>
      <c r="AU405" s="207"/>
      <c r="AV405" s="207"/>
      <c r="AW405" s="207"/>
      <c r="AX405" s="207"/>
      <c r="AY405" s="207"/>
      <c r="AZ405" s="207"/>
      <c r="BA405" s="207"/>
      <c r="BB405" s="207"/>
      <c r="BC405" s="207"/>
      <c r="BD405" s="207"/>
      <c r="BE405" s="207"/>
      <c r="BF405" s="207"/>
      <c r="BG405" s="207"/>
      <c r="BH405" s="207"/>
    </row>
    <row r="406" spans="1:60" outlineLevel="1" x14ac:dyDescent="0.2">
      <c r="A406" s="214"/>
      <c r="B406" s="215"/>
      <c r="C406" s="242" t="s">
        <v>505</v>
      </c>
      <c r="D406" s="217"/>
      <c r="E406" s="218">
        <v>4.4300000000000006</v>
      </c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  <c r="X406" s="207"/>
      <c r="Y406" s="207"/>
      <c r="Z406" s="207"/>
      <c r="AA406" s="207"/>
      <c r="AB406" s="207"/>
      <c r="AC406" s="207"/>
      <c r="AD406" s="207"/>
      <c r="AE406" s="207"/>
      <c r="AF406" s="207"/>
      <c r="AG406" s="207" t="s">
        <v>157</v>
      </c>
      <c r="AH406" s="207">
        <v>0</v>
      </c>
      <c r="AI406" s="207"/>
      <c r="AJ406" s="207"/>
      <c r="AK406" s="207"/>
      <c r="AL406" s="207"/>
      <c r="AM406" s="207"/>
      <c r="AN406" s="207"/>
      <c r="AO406" s="207"/>
      <c r="AP406" s="207"/>
      <c r="AQ406" s="207"/>
      <c r="AR406" s="207"/>
      <c r="AS406" s="207"/>
      <c r="AT406" s="207"/>
      <c r="AU406" s="207"/>
      <c r="AV406" s="207"/>
      <c r="AW406" s="207"/>
      <c r="AX406" s="207"/>
      <c r="AY406" s="207"/>
      <c r="AZ406" s="207"/>
      <c r="BA406" s="207"/>
      <c r="BB406" s="207"/>
      <c r="BC406" s="207"/>
      <c r="BD406" s="207"/>
      <c r="BE406" s="207"/>
      <c r="BF406" s="207"/>
      <c r="BG406" s="207"/>
      <c r="BH406" s="207"/>
    </row>
    <row r="407" spans="1:60" outlineLevel="1" x14ac:dyDescent="0.2">
      <c r="A407" s="214"/>
      <c r="B407" s="215"/>
      <c r="C407" s="242" t="s">
        <v>506</v>
      </c>
      <c r="D407" s="217"/>
      <c r="E407" s="218">
        <v>7.4470000000000001</v>
      </c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07"/>
      <c r="Y407" s="207"/>
      <c r="Z407" s="207"/>
      <c r="AA407" s="207"/>
      <c r="AB407" s="207"/>
      <c r="AC407" s="207"/>
      <c r="AD407" s="207"/>
      <c r="AE407" s="207"/>
      <c r="AF407" s="207"/>
      <c r="AG407" s="207" t="s">
        <v>157</v>
      </c>
      <c r="AH407" s="207">
        <v>0</v>
      </c>
      <c r="AI407" s="207"/>
      <c r="AJ407" s="207"/>
      <c r="AK407" s="207"/>
      <c r="AL407" s="207"/>
      <c r="AM407" s="207"/>
      <c r="AN407" s="207"/>
      <c r="AO407" s="207"/>
      <c r="AP407" s="207"/>
      <c r="AQ407" s="207"/>
      <c r="AR407" s="207"/>
      <c r="AS407" s="207"/>
      <c r="AT407" s="207"/>
      <c r="AU407" s="207"/>
      <c r="AV407" s="207"/>
      <c r="AW407" s="207"/>
      <c r="AX407" s="207"/>
      <c r="AY407" s="207"/>
      <c r="AZ407" s="207"/>
      <c r="BA407" s="207"/>
      <c r="BB407" s="207"/>
      <c r="BC407" s="207"/>
      <c r="BD407" s="207"/>
      <c r="BE407" s="207"/>
      <c r="BF407" s="207"/>
      <c r="BG407" s="207"/>
      <c r="BH407" s="207"/>
    </row>
    <row r="408" spans="1:60" outlineLevel="1" x14ac:dyDescent="0.2">
      <c r="A408" s="214"/>
      <c r="B408" s="215"/>
      <c r="C408" s="242" t="s">
        <v>507</v>
      </c>
      <c r="D408" s="217"/>
      <c r="E408" s="218">
        <v>5.1280000000000001</v>
      </c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  <c r="X408" s="207"/>
      <c r="Y408" s="207"/>
      <c r="Z408" s="207"/>
      <c r="AA408" s="207"/>
      <c r="AB408" s="207"/>
      <c r="AC408" s="207"/>
      <c r="AD408" s="207"/>
      <c r="AE408" s="207"/>
      <c r="AF408" s="207"/>
      <c r="AG408" s="207" t="s">
        <v>157</v>
      </c>
      <c r="AH408" s="207">
        <v>0</v>
      </c>
      <c r="AI408" s="207"/>
      <c r="AJ408" s="207"/>
      <c r="AK408" s="207"/>
      <c r="AL408" s="207"/>
      <c r="AM408" s="207"/>
      <c r="AN408" s="207"/>
      <c r="AO408" s="207"/>
      <c r="AP408" s="207"/>
      <c r="AQ408" s="207"/>
      <c r="AR408" s="207"/>
      <c r="AS408" s="207"/>
      <c r="AT408" s="207"/>
      <c r="AU408" s="207"/>
      <c r="AV408" s="207"/>
      <c r="AW408" s="207"/>
      <c r="AX408" s="207"/>
      <c r="AY408" s="207"/>
      <c r="AZ408" s="207"/>
      <c r="BA408" s="207"/>
      <c r="BB408" s="207"/>
      <c r="BC408" s="207"/>
      <c r="BD408" s="207"/>
      <c r="BE408" s="207"/>
      <c r="BF408" s="207"/>
      <c r="BG408" s="207"/>
      <c r="BH408" s="207"/>
    </row>
    <row r="409" spans="1:60" outlineLevel="1" x14ac:dyDescent="0.2">
      <c r="A409" s="214"/>
      <c r="B409" s="215"/>
      <c r="C409" s="241"/>
      <c r="D409" s="235"/>
      <c r="E409" s="235"/>
      <c r="F409" s="235"/>
      <c r="G409" s="235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07"/>
      <c r="Y409" s="207"/>
      <c r="Z409" s="207"/>
      <c r="AA409" s="207"/>
      <c r="AB409" s="207"/>
      <c r="AC409" s="207"/>
      <c r="AD409" s="207"/>
      <c r="AE409" s="207"/>
      <c r="AF409" s="207"/>
      <c r="AG409" s="207" t="s">
        <v>145</v>
      </c>
      <c r="AH409" s="207"/>
      <c r="AI409" s="207"/>
      <c r="AJ409" s="207"/>
      <c r="AK409" s="207"/>
      <c r="AL409" s="207"/>
      <c r="AM409" s="207"/>
      <c r="AN409" s="207"/>
      <c r="AO409" s="207"/>
      <c r="AP409" s="207"/>
      <c r="AQ409" s="207"/>
      <c r="AR409" s="207"/>
      <c r="AS409" s="207"/>
      <c r="AT409" s="207"/>
      <c r="AU409" s="207"/>
      <c r="AV409" s="207"/>
      <c r="AW409" s="207"/>
      <c r="AX409" s="207"/>
      <c r="AY409" s="207"/>
      <c r="AZ409" s="207"/>
      <c r="BA409" s="207"/>
      <c r="BB409" s="207"/>
      <c r="BC409" s="207"/>
      <c r="BD409" s="207"/>
      <c r="BE409" s="207"/>
      <c r="BF409" s="207"/>
      <c r="BG409" s="207"/>
      <c r="BH409" s="207"/>
    </row>
    <row r="410" spans="1:60" outlineLevel="1" x14ac:dyDescent="0.2">
      <c r="A410" s="226">
        <v>58</v>
      </c>
      <c r="B410" s="227" t="s">
        <v>510</v>
      </c>
      <c r="C410" s="239" t="s">
        <v>511</v>
      </c>
      <c r="D410" s="228" t="s">
        <v>326</v>
      </c>
      <c r="E410" s="229">
        <v>47.503500000000003</v>
      </c>
      <c r="F410" s="230"/>
      <c r="G410" s="231">
        <f>ROUND(E410*F410,2)</f>
        <v>0</v>
      </c>
      <c r="H410" s="230"/>
      <c r="I410" s="231">
        <f>ROUND(E410*H410,2)</f>
        <v>0</v>
      </c>
      <c r="J410" s="230"/>
      <c r="K410" s="231">
        <f>ROUND(E410*J410,2)</f>
        <v>0</v>
      </c>
      <c r="L410" s="231">
        <v>21</v>
      </c>
      <c r="M410" s="231">
        <f>G410*(1+L410/100)</f>
        <v>0</v>
      </c>
      <c r="N410" s="231">
        <v>0</v>
      </c>
      <c r="O410" s="231">
        <f>ROUND(E410*N410,2)</f>
        <v>0</v>
      </c>
      <c r="P410" s="231">
        <v>0</v>
      </c>
      <c r="Q410" s="231">
        <f>ROUND(E410*P410,2)</f>
        <v>0</v>
      </c>
      <c r="R410" s="231" t="s">
        <v>333</v>
      </c>
      <c r="S410" s="231" t="s">
        <v>140</v>
      </c>
      <c r="T410" s="232" t="s">
        <v>140</v>
      </c>
      <c r="U410" s="216">
        <v>0.49000000000000005</v>
      </c>
      <c r="V410" s="216">
        <f>ROUND(E410*U410,2)</f>
        <v>23.28</v>
      </c>
      <c r="W410" s="216"/>
      <c r="X410" s="207"/>
      <c r="Y410" s="207"/>
      <c r="Z410" s="207"/>
      <c r="AA410" s="207"/>
      <c r="AB410" s="207"/>
      <c r="AC410" s="207"/>
      <c r="AD410" s="207"/>
      <c r="AE410" s="207"/>
      <c r="AF410" s="207"/>
      <c r="AG410" s="207" t="s">
        <v>182</v>
      </c>
      <c r="AH410" s="207"/>
      <c r="AI410" s="207"/>
      <c r="AJ410" s="207"/>
      <c r="AK410" s="207"/>
      <c r="AL410" s="207"/>
      <c r="AM410" s="207"/>
      <c r="AN410" s="207"/>
      <c r="AO410" s="207"/>
      <c r="AP410" s="207"/>
      <c r="AQ410" s="207"/>
      <c r="AR410" s="207"/>
      <c r="AS410" s="207"/>
      <c r="AT410" s="207"/>
      <c r="AU410" s="207"/>
      <c r="AV410" s="207"/>
      <c r="AW410" s="207"/>
      <c r="AX410" s="207"/>
      <c r="AY410" s="207"/>
      <c r="AZ410" s="207"/>
      <c r="BA410" s="207"/>
      <c r="BB410" s="207"/>
      <c r="BC410" s="207"/>
      <c r="BD410" s="207"/>
      <c r="BE410" s="207"/>
      <c r="BF410" s="207"/>
      <c r="BG410" s="207"/>
      <c r="BH410" s="207"/>
    </row>
    <row r="411" spans="1:60" outlineLevel="1" x14ac:dyDescent="0.2">
      <c r="A411" s="214"/>
      <c r="B411" s="215"/>
      <c r="C411" s="240" t="s">
        <v>512</v>
      </c>
      <c r="D411" s="234"/>
      <c r="E411" s="234"/>
      <c r="F411" s="234"/>
      <c r="G411" s="234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07"/>
      <c r="Y411" s="207"/>
      <c r="Z411" s="207"/>
      <c r="AA411" s="207"/>
      <c r="AB411" s="207"/>
      <c r="AC411" s="207"/>
      <c r="AD411" s="207"/>
      <c r="AE411" s="207"/>
      <c r="AF411" s="207"/>
      <c r="AG411" s="207" t="s">
        <v>144</v>
      </c>
      <c r="AH411" s="207"/>
      <c r="AI411" s="207"/>
      <c r="AJ411" s="207"/>
      <c r="AK411" s="207"/>
      <c r="AL411" s="207"/>
      <c r="AM411" s="207"/>
      <c r="AN411" s="207"/>
      <c r="AO411" s="207"/>
      <c r="AP411" s="207"/>
      <c r="AQ411" s="207"/>
      <c r="AR411" s="207"/>
      <c r="AS411" s="207"/>
      <c r="AT411" s="207"/>
      <c r="AU411" s="207"/>
      <c r="AV411" s="207"/>
      <c r="AW411" s="207"/>
      <c r="AX411" s="207"/>
      <c r="AY411" s="207"/>
      <c r="AZ411" s="207"/>
      <c r="BA411" s="207"/>
      <c r="BB411" s="207"/>
      <c r="BC411" s="207"/>
      <c r="BD411" s="207"/>
      <c r="BE411" s="207"/>
      <c r="BF411" s="207"/>
      <c r="BG411" s="207"/>
      <c r="BH411" s="207"/>
    </row>
    <row r="412" spans="1:60" outlineLevel="1" x14ac:dyDescent="0.2">
      <c r="A412" s="214"/>
      <c r="B412" s="215"/>
      <c r="C412" s="242" t="s">
        <v>496</v>
      </c>
      <c r="D412" s="217"/>
      <c r="E412" s="218">
        <v>2.5860000000000003</v>
      </c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07"/>
      <c r="Y412" s="207"/>
      <c r="Z412" s="207"/>
      <c r="AA412" s="207"/>
      <c r="AB412" s="207"/>
      <c r="AC412" s="207"/>
      <c r="AD412" s="207"/>
      <c r="AE412" s="207"/>
      <c r="AF412" s="207"/>
      <c r="AG412" s="207" t="s">
        <v>157</v>
      </c>
      <c r="AH412" s="207">
        <v>0</v>
      </c>
      <c r="AI412" s="207"/>
      <c r="AJ412" s="207"/>
      <c r="AK412" s="207"/>
      <c r="AL412" s="207"/>
      <c r="AM412" s="207"/>
      <c r="AN412" s="207"/>
      <c r="AO412" s="207"/>
      <c r="AP412" s="207"/>
      <c r="AQ412" s="207"/>
      <c r="AR412" s="207"/>
      <c r="AS412" s="207"/>
      <c r="AT412" s="207"/>
      <c r="AU412" s="207"/>
      <c r="AV412" s="207"/>
      <c r="AW412" s="207"/>
      <c r="AX412" s="207"/>
      <c r="AY412" s="207"/>
      <c r="AZ412" s="207"/>
      <c r="BA412" s="207"/>
      <c r="BB412" s="207"/>
      <c r="BC412" s="207"/>
      <c r="BD412" s="207"/>
      <c r="BE412" s="207"/>
      <c r="BF412" s="207"/>
      <c r="BG412" s="207"/>
      <c r="BH412" s="207"/>
    </row>
    <row r="413" spans="1:60" outlineLevel="1" x14ac:dyDescent="0.2">
      <c r="A413" s="214"/>
      <c r="B413" s="215"/>
      <c r="C413" s="242" t="s">
        <v>497</v>
      </c>
      <c r="D413" s="217"/>
      <c r="E413" s="218">
        <v>0.98000000000000009</v>
      </c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07"/>
      <c r="Y413" s="207"/>
      <c r="Z413" s="207"/>
      <c r="AA413" s="207"/>
      <c r="AB413" s="207"/>
      <c r="AC413" s="207"/>
      <c r="AD413" s="207"/>
      <c r="AE413" s="207"/>
      <c r="AF413" s="207"/>
      <c r="AG413" s="207" t="s">
        <v>157</v>
      </c>
      <c r="AH413" s="207">
        <v>0</v>
      </c>
      <c r="AI413" s="207"/>
      <c r="AJ413" s="207"/>
      <c r="AK413" s="207"/>
      <c r="AL413" s="207"/>
      <c r="AM413" s="207"/>
      <c r="AN413" s="207"/>
      <c r="AO413" s="207"/>
      <c r="AP413" s="207"/>
      <c r="AQ413" s="207"/>
      <c r="AR413" s="207"/>
      <c r="AS413" s="207"/>
      <c r="AT413" s="207"/>
      <c r="AU413" s="207"/>
      <c r="AV413" s="207"/>
      <c r="AW413" s="207"/>
      <c r="AX413" s="207"/>
      <c r="AY413" s="207"/>
      <c r="AZ413" s="207"/>
      <c r="BA413" s="207"/>
      <c r="BB413" s="207"/>
      <c r="BC413" s="207"/>
      <c r="BD413" s="207"/>
      <c r="BE413" s="207"/>
      <c r="BF413" s="207"/>
      <c r="BG413" s="207"/>
      <c r="BH413" s="207"/>
    </row>
    <row r="414" spans="1:60" outlineLevel="1" x14ac:dyDescent="0.2">
      <c r="A414" s="214"/>
      <c r="B414" s="215"/>
      <c r="C414" s="242" t="s">
        <v>504</v>
      </c>
      <c r="D414" s="217"/>
      <c r="E414" s="218">
        <v>2.6325000000000003</v>
      </c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  <c r="X414" s="207"/>
      <c r="Y414" s="207"/>
      <c r="Z414" s="207"/>
      <c r="AA414" s="207"/>
      <c r="AB414" s="207"/>
      <c r="AC414" s="207"/>
      <c r="AD414" s="207"/>
      <c r="AE414" s="207"/>
      <c r="AF414" s="207"/>
      <c r="AG414" s="207" t="s">
        <v>157</v>
      </c>
      <c r="AH414" s="207">
        <v>0</v>
      </c>
      <c r="AI414" s="207"/>
      <c r="AJ414" s="207"/>
      <c r="AK414" s="207"/>
      <c r="AL414" s="207"/>
      <c r="AM414" s="207"/>
      <c r="AN414" s="207"/>
      <c r="AO414" s="207"/>
      <c r="AP414" s="207"/>
      <c r="AQ414" s="207"/>
      <c r="AR414" s="207"/>
      <c r="AS414" s="207"/>
      <c r="AT414" s="207"/>
      <c r="AU414" s="207"/>
      <c r="AV414" s="207"/>
      <c r="AW414" s="207"/>
      <c r="AX414" s="207"/>
      <c r="AY414" s="207"/>
      <c r="AZ414" s="207"/>
      <c r="BA414" s="207"/>
      <c r="BB414" s="207"/>
      <c r="BC414" s="207"/>
      <c r="BD414" s="207"/>
      <c r="BE414" s="207"/>
      <c r="BF414" s="207"/>
      <c r="BG414" s="207"/>
      <c r="BH414" s="207"/>
    </row>
    <row r="415" spans="1:60" outlineLevel="1" x14ac:dyDescent="0.2">
      <c r="A415" s="214"/>
      <c r="B415" s="215"/>
      <c r="C415" s="242" t="s">
        <v>513</v>
      </c>
      <c r="D415" s="217"/>
      <c r="E415" s="218">
        <v>28.73</v>
      </c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07"/>
      <c r="Y415" s="207"/>
      <c r="Z415" s="207"/>
      <c r="AA415" s="207"/>
      <c r="AB415" s="207"/>
      <c r="AC415" s="207"/>
      <c r="AD415" s="207"/>
      <c r="AE415" s="207"/>
      <c r="AF415" s="207"/>
      <c r="AG415" s="207" t="s">
        <v>157</v>
      </c>
      <c r="AH415" s="207">
        <v>0</v>
      </c>
      <c r="AI415" s="207"/>
      <c r="AJ415" s="207"/>
      <c r="AK415" s="207"/>
      <c r="AL415" s="207"/>
      <c r="AM415" s="207"/>
      <c r="AN415" s="207"/>
      <c r="AO415" s="207"/>
      <c r="AP415" s="207"/>
      <c r="AQ415" s="207"/>
      <c r="AR415" s="207"/>
      <c r="AS415" s="207"/>
      <c r="AT415" s="207"/>
      <c r="AU415" s="207"/>
      <c r="AV415" s="207"/>
      <c r="AW415" s="207"/>
      <c r="AX415" s="207"/>
      <c r="AY415" s="207"/>
      <c r="AZ415" s="207"/>
      <c r="BA415" s="207"/>
      <c r="BB415" s="207"/>
      <c r="BC415" s="207"/>
      <c r="BD415" s="207"/>
      <c r="BE415" s="207"/>
      <c r="BF415" s="207"/>
      <c r="BG415" s="207"/>
      <c r="BH415" s="207"/>
    </row>
    <row r="416" spans="1:60" outlineLevel="1" x14ac:dyDescent="0.2">
      <c r="A416" s="214"/>
      <c r="B416" s="215"/>
      <c r="C416" s="242" t="s">
        <v>506</v>
      </c>
      <c r="D416" s="217"/>
      <c r="E416" s="218">
        <v>7.4470000000000001</v>
      </c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07"/>
      <c r="Y416" s="207"/>
      <c r="Z416" s="207"/>
      <c r="AA416" s="207"/>
      <c r="AB416" s="207"/>
      <c r="AC416" s="207"/>
      <c r="AD416" s="207"/>
      <c r="AE416" s="207"/>
      <c r="AF416" s="207"/>
      <c r="AG416" s="207" t="s">
        <v>157</v>
      </c>
      <c r="AH416" s="207">
        <v>0</v>
      </c>
      <c r="AI416" s="207"/>
      <c r="AJ416" s="207"/>
      <c r="AK416" s="207"/>
      <c r="AL416" s="207"/>
      <c r="AM416" s="207"/>
      <c r="AN416" s="207"/>
      <c r="AO416" s="207"/>
      <c r="AP416" s="207"/>
      <c r="AQ416" s="207"/>
      <c r="AR416" s="207"/>
      <c r="AS416" s="207"/>
      <c r="AT416" s="207"/>
      <c r="AU416" s="207"/>
      <c r="AV416" s="207"/>
      <c r="AW416" s="207"/>
      <c r="AX416" s="207"/>
      <c r="AY416" s="207"/>
      <c r="AZ416" s="207"/>
      <c r="BA416" s="207"/>
      <c r="BB416" s="207"/>
      <c r="BC416" s="207"/>
      <c r="BD416" s="207"/>
      <c r="BE416" s="207"/>
      <c r="BF416" s="207"/>
      <c r="BG416" s="207"/>
      <c r="BH416" s="207"/>
    </row>
    <row r="417" spans="1:60" outlineLevel="1" x14ac:dyDescent="0.2">
      <c r="A417" s="214"/>
      <c r="B417" s="215"/>
      <c r="C417" s="242" t="s">
        <v>507</v>
      </c>
      <c r="D417" s="217"/>
      <c r="E417" s="218">
        <v>5.1280000000000001</v>
      </c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  <c r="X417" s="207"/>
      <c r="Y417" s="207"/>
      <c r="Z417" s="207"/>
      <c r="AA417" s="207"/>
      <c r="AB417" s="207"/>
      <c r="AC417" s="207"/>
      <c r="AD417" s="207"/>
      <c r="AE417" s="207"/>
      <c r="AF417" s="207"/>
      <c r="AG417" s="207" t="s">
        <v>157</v>
      </c>
      <c r="AH417" s="207">
        <v>0</v>
      </c>
      <c r="AI417" s="207"/>
      <c r="AJ417" s="207"/>
      <c r="AK417" s="207"/>
      <c r="AL417" s="207"/>
      <c r="AM417" s="207"/>
      <c r="AN417" s="207"/>
      <c r="AO417" s="207"/>
      <c r="AP417" s="207"/>
      <c r="AQ417" s="207"/>
      <c r="AR417" s="207"/>
      <c r="AS417" s="207"/>
      <c r="AT417" s="207"/>
      <c r="AU417" s="207"/>
      <c r="AV417" s="207"/>
      <c r="AW417" s="207"/>
      <c r="AX417" s="207"/>
      <c r="AY417" s="207"/>
      <c r="AZ417" s="207"/>
      <c r="BA417" s="207"/>
      <c r="BB417" s="207"/>
      <c r="BC417" s="207"/>
      <c r="BD417" s="207"/>
      <c r="BE417" s="207"/>
      <c r="BF417" s="207"/>
      <c r="BG417" s="207"/>
      <c r="BH417" s="207"/>
    </row>
    <row r="418" spans="1:60" outlineLevel="1" x14ac:dyDescent="0.2">
      <c r="A418" s="214"/>
      <c r="B418" s="215"/>
      <c r="C418" s="241"/>
      <c r="D418" s="235"/>
      <c r="E418" s="235"/>
      <c r="F418" s="235"/>
      <c r="G418" s="235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  <c r="X418" s="207"/>
      <c r="Y418" s="207"/>
      <c r="Z418" s="207"/>
      <c r="AA418" s="207"/>
      <c r="AB418" s="207"/>
      <c r="AC418" s="207"/>
      <c r="AD418" s="207"/>
      <c r="AE418" s="207"/>
      <c r="AF418" s="207"/>
      <c r="AG418" s="207" t="s">
        <v>145</v>
      </c>
      <c r="AH418" s="207"/>
      <c r="AI418" s="207"/>
      <c r="AJ418" s="207"/>
      <c r="AK418" s="207"/>
      <c r="AL418" s="207"/>
      <c r="AM418" s="207"/>
      <c r="AN418" s="207"/>
      <c r="AO418" s="207"/>
      <c r="AP418" s="207"/>
      <c r="AQ418" s="207"/>
      <c r="AR418" s="207"/>
      <c r="AS418" s="207"/>
      <c r="AT418" s="207"/>
      <c r="AU418" s="207"/>
      <c r="AV418" s="207"/>
      <c r="AW418" s="207"/>
      <c r="AX418" s="207"/>
      <c r="AY418" s="207"/>
      <c r="AZ418" s="207"/>
      <c r="BA418" s="207"/>
      <c r="BB418" s="207"/>
      <c r="BC418" s="207"/>
      <c r="BD418" s="207"/>
      <c r="BE418" s="207"/>
      <c r="BF418" s="207"/>
      <c r="BG418" s="207"/>
      <c r="BH418" s="207"/>
    </row>
    <row r="419" spans="1:60" outlineLevel="1" x14ac:dyDescent="0.2">
      <c r="A419" s="226">
        <v>59</v>
      </c>
      <c r="B419" s="227" t="s">
        <v>514</v>
      </c>
      <c r="C419" s="239" t="s">
        <v>515</v>
      </c>
      <c r="D419" s="228" t="s">
        <v>326</v>
      </c>
      <c r="E419" s="229">
        <v>212.13390000000001</v>
      </c>
      <c r="F419" s="230"/>
      <c r="G419" s="231">
        <f>ROUND(E419*F419,2)</f>
        <v>0</v>
      </c>
      <c r="H419" s="230"/>
      <c r="I419" s="231">
        <f>ROUND(E419*H419,2)</f>
        <v>0</v>
      </c>
      <c r="J419" s="230"/>
      <c r="K419" s="231">
        <f>ROUND(E419*J419,2)</f>
        <v>0</v>
      </c>
      <c r="L419" s="231">
        <v>21</v>
      </c>
      <c r="M419" s="231">
        <f>G419*(1+L419/100)</f>
        <v>0</v>
      </c>
      <c r="N419" s="231">
        <v>0</v>
      </c>
      <c r="O419" s="231">
        <f>ROUND(E419*N419,2)</f>
        <v>0</v>
      </c>
      <c r="P419" s="231">
        <v>0</v>
      </c>
      <c r="Q419" s="231">
        <f>ROUND(E419*P419,2)</f>
        <v>0</v>
      </c>
      <c r="R419" s="231" t="s">
        <v>333</v>
      </c>
      <c r="S419" s="231" t="s">
        <v>140</v>
      </c>
      <c r="T419" s="232" t="s">
        <v>140</v>
      </c>
      <c r="U419" s="216">
        <v>0</v>
      </c>
      <c r="V419" s="216">
        <f>ROUND(E419*U419,2)</f>
        <v>0</v>
      </c>
      <c r="W419" s="216"/>
      <c r="X419" s="207"/>
      <c r="Y419" s="207"/>
      <c r="Z419" s="207"/>
      <c r="AA419" s="207"/>
      <c r="AB419" s="207"/>
      <c r="AC419" s="207"/>
      <c r="AD419" s="207"/>
      <c r="AE419" s="207"/>
      <c r="AF419" s="207"/>
      <c r="AG419" s="207" t="s">
        <v>182</v>
      </c>
      <c r="AH419" s="207"/>
      <c r="AI419" s="207"/>
      <c r="AJ419" s="207"/>
      <c r="AK419" s="207"/>
      <c r="AL419" s="207"/>
      <c r="AM419" s="207"/>
      <c r="AN419" s="207"/>
      <c r="AO419" s="207"/>
      <c r="AP419" s="207"/>
      <c r="AQ419" s="207"/>
      <c r="AR419" s="207"/>
      <c r="AS419" s="207"/>
      <c r="AT419" s="207"/>
      <c r="AU419" s="207"/>
      <c r="AV419" s="207"/>
      <c r="AW419" s="207"/>
      <c r="AX419" s="207"/>
      <c r="AY419" s="207"/>
      <c r="AZ419" s="207"/>
      <c r="BA419" s="207"/>
      <c r="BB419" s="207"/>
      <c r="BC419" s="207"/>
      <c r="BD419" s="207"/>
      <c r="BE419" s="207"/>
      <c r="BF419" s="207"/>
      <c r="BG419" s="207"/>
      <c r="BH419" s="207"/>
    </row>
    <row r="420" spans="1:60" outlineLevel="1" x14ac:dyDescent="0.2">
      <c r="A420" s="214"/>
      <c r="B420" s="215"/>
      <c r="C420" s="242" t="s">
        <v>516</v>
      </c>
      <c r="D420" s="217"/>
      <c r="E420" s="218">
        <v>12.930000000000001</v>
      </c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07"/>
      <c r="Y420" s="207"/>
      <c r="Z420" s="207"/>
      <c r="AA420" s="207"/>
      <c r="AB420" s="207"/>
      <c r="AC420" s="207"/>
      <c r="AD420" s="207"/>
      <c r="AE420" s="207"/>
      <c r="AF420" s="207"/>
      <c r="AG420" s="207" t="s">
        <v>157</v>
      </c>
      <c r="AH420" s="207">
        <v>0</v>
      </c>
      <c r="AI420" s="207"/>
      <c r="AJ420" s="207"/>
      <c r="AK420" s="207"/>
      <c r="AL420" s="207"/>
      <c r="AM420" s="207"/>
      <c r="AN420" s="207"/>
      <c r="AO420" s="207"/>
      <c r="AP420" s="207"/>
      <c r="AQ420" s="207"/>
      <c r="AR420" s="207"/>
      <c r="AS420" s="207"/>
      <c r="AT420" s="207"/>
      <c r="AU420" s="207"/>
      <c r="AV420" s="207"/>
      <c r="AW420" s="207"/>
      <c r="AX420" s="207"/>
      <c r="AY420" s="207"/>
      <c r="AZ420" s="207"/>
      <c r="BA420" s="207"/>
      <c r="BB420" s="207"/>
      <c r="BC420" s="207"/>
      <c r="BD420" s="207"/>
      <c r="BE420" s="207"/>
      <c r="BF420" s="207"/>
      <c r="BG420" s="207"/>
      <c r="BH420" s="207"/>
    </row>
    <row r="421" spans="1:60" outlineLevel="1" x14ac:dyDescent="0.2">
      <c r="A421" s="214"/>
      <c r="B421" s="215"/>
      <c r="C421" s="242" t="s">
        <v>517</v>
      </c>
      <c r="D421" s="217"/>
      <c r="E421" s="218">
        <v>4.9000000000000004</v>
      </c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07"/>
      <c r="Y421" s="207"/>
      <c r="Z421" s="207"/>
      <c r="AA421" s="207"/>
      <c r="AB421" s="207"/>
      <c r="AC421" s="207"/>
      <c r="AD421" s="207"/>
      <c r="AE421" s="207"/>
      <c r="AF421" s="207"/>
      <c r="AG421" s="207" t="s">
        <v>157</v>
      </c>
      <c r="AH421" s="207">
        <v>0</v>
      </c>
      <c r="AI421" s="207"/>
      <c r="AJ421" s="207"/>
      <c r="AK421" s="207"/>
      <c r="AL421" s="207"/>
      <c r="AM421" s="207"/>
      <c r="AN421" s="207"/>
      <c r="AO421" s="207"/>
      <c r="AP421" s="207"/>
      <c r="AQ421" s="207"/>
      <c r="AR421" s="207"/>
      <c r="AS421" s="207"/>
      <c r="AT421" s="207"/>
      <c r="AU421" s="207"/>
      <c r="AV421" s="207"/>
      <c r="AW421" s="207"/>
      <c r="AX421" s="207"/>
      <c r="AY421" s="207"/>
      <c r="AZ421" s="207"/>
      <c r="BA421" s="207"/>
      <c r="BB421" s="207"/>
      <c r="BC421" s="207"/>
      <c r="BD421" s="207"/>
      <c r="BE421" s="207"/>
      <c r="BF421" s="207"/>
      <c r="BG421" s="207"/>
      <c r="BH421" s="207"/>
    </row>
    <row r="422" spans="1:60" outlineLevel="1" x14ac:dyDescent="0.2">
      <c r="A422" s="214"/>
      <c r="B422" s="215"/>
      <c r="C422" s="242" t="s">
        <v>518</v>
      </c>
      <c r="D422" s="217"/>
      <c r="E422" s="218">
        <v>13.162500000000001</v>
      </c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 t="s">
        <v>157</v>
      </c>
      <c r="AH422" s="207">
        <v>0</v>
      </c>
      <c r="AI422" s="207"/>
      <c r="AJ422" s="207"/>
      <c r="AK422" s="207"/>
      <c r="AL422" s="207"/>
      <c r="AM422" s="207"/>
      <c r="AN422" s="207"/>
      <c r="AO422" s="207"/>
      <c r="AP422" s="207"/>
      <c r="AQ422" s="207"/>
      <c r="AR422" s="207"/>
      <c r="AS422" s="207"/>
      <c r="AT422" s="207"/>
      <c r="AU422" s="207"/>
      <c r="AV422" s="207"/>
      <c r="AW422" s="207"/>
      <c r="AX422" s="207"/>
      <c r="AY422" s="207"/>
      <c r="AZ422" s="207"/>
      <c r="BA422" s="207"/>
      <c r="BB422" s="207"/>
      <c r="BC422" s="207"/>
      <c r="BD422" s="207"/>
      <c r="BE422" s="207"/>
      <c r="BF422" s="207"/>
      <c r="BG422" s="207"/>
      <c r="BH422" s="207"/>
    </row>
    <row r="423" spans="1:60" outlineLevel="1" x14ac:dyDescent="0.2">
      <c r="A423" s="214"/>
      <c r="B423" s="215"/>
      <c r="C423" s="242" t="s">
        <v>519</v>
      </c>
      <c r="D423" s="217"/>
      <c r="E423" s="218">
        <v>143.65</v>
      </c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  <c r="X423" s="207"/>
      <c r="Y423" s="207"/>
      <c r="Z423" s="207"/>
      <c r="AA423" s="207"/>
      <c r="AB423" s="207"/>
      <c r="AC423" s="207"/>
      <c r="AD423" s="207"/>
      <c r="AE423" s="207"/>
      <c r="AF423" s="207"/>
      <c r="AG423" s="207" t="s">
        <v>157</v>
      </c>
      <c r="AH423" s="207">
        <v>0</v>
      </c>
      <c r="AI423" s="207"/>
      <c r="AJ423" s="207"/>
      <c r="AK423" s="207"/>
      <c r="AL423" s="207"/>
      <c r="AM423" s="207"/>
      <c r="AN423" s="207"/>
      <c r="AO423" s="207"/>
      <c r="AP423" s="207"/>
      <c r="AQ423" s="207"/>
      <c r="AR423" s="207"/>
      <c r="AS423" s="207"/>
      <c r="AT423" s="207"/>
      <c r="AU423" s="207"/>
      <c r="AV423" s="207"/>
      <c r="AW423" s="207"/>
      <c r="AX423" s="207"/>
      <c r="AY423" s="207"/>
      <c r="AZ423" s="207"/>
      <c r="BA423" s="207"/>
      <c r="BB423" s="207"/>
      <c r="BC423" s="207"/>
      <c r="BD423" s="207"/>
      <c r="BE423" s="207"/>
      <c r="BF423" s="207"/>
      <c r="BG423" s="207"/>
      <c r="BH423" s="207"/>
    </row>
    <row r="424" spans="1:60" outlineLevel="1" x14ac:dyDescent="0.2">
      <c r="A424" s="214"/>
      <c r="B424" s="215"/>
      <c r="C424" s="242" t="s">
        <v>520</v>
      </c>
      <c r="D424" s="217"/>
      <c r="E424" s="218">
        <v>37.235000000000007</v>
      </c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  <c r="X424" s="207"/>
      <c r="Y424" s="207"/>
      <c r="Z424" s="207"/>
      <c r="AA424" s="207"/>
      <c r="AB424" s="207"/>
      <c r="AC424" s="207"/>
      <c r="AD424" s="207"/>
      <c r="AE424" s="207"/>
      <c r="AF424" s="207"/>
      <c r="AG424" s="207" t="s">
        <v>157</v>
      </c>
      <c r="AH424" s="207">
        <v>0</v>
      </c>
      <c r="AI424" s="207"/>
      <c r="AJ424" s="207"/>
      <c r="AK424" s="207"/>
      <c r="AL424" s="207"/>
      <c r="AM424" s="207"/>
      <c r="AN424" s="207"/>
      <c r="AO424" s="207"/>
      <c r="AP424" s="207"/>
      <c r="AQ424" s="207"/>
      <c r="AR424" s="207"/>
      <c r="AS424" s="207"/>
      <c r="AT424" s="207"/>
      <c r="AU424" s="207"/>
      <c r="AV424" s="207"/>
      <c r="AW424" s="207"/>
      <c r="AX424" s="207"/>
      <c r="AY424" s="207"/>
      <c r="AZ424" s="207"/>
      <c r="BA424" s="207"/>
      <c r="BB424" s="207"/>
      <c r="BC424" s="207"/>
      <c r="BD424" s="207"/>
      <c r="BE424" s="207"/>
      <c r="BF424" s="207"/>
      <c r="BG424" s="207"/>
      <c r="BH424" s="207"/>
    </row>
    <row r="425" spans="1:60" outlineLevel="1" x14ac:dyDescent="0.2">
      <c r="A425" s="214"/>
      <c r="B425" s="215"/>
      <c r="C425" s="242" t="s">
        <v>521</v>
      </c>
      <c r="D425" s="217"/>
      <c r="E425" s="218">
        <v>0.25640000000000002</v>
      </c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  <c r="X425" s="207"/>
      <c r="Y425" s="207"/>
      <c r="Z425" s="207"/>
      <c r="AA425" s="207"/>
      <c r="AB425" s="207"/>
      <c r="AC425" s="207"/>
      <c r="AD425" s="207"/>
      <c r="AE425" s="207"/>
      <c r="AF425" s="207"/>
      <c r="AG425" s="207" t="s">
        <v>157</v>
      </c>
      <c r="AH425" s="207">
        <v>0</v>
      </c>
      <c r="AI425" s="207"/>
      <c r="AJ425" s="207"/>
      <c r="AK425" s="207"/>
      <c r="AL425" s="207"/>
      <c r="AM425" s="207"/>
      <c r="AN425" s="207"/>
      <c r="AO425" s="207"/>
      <c r="AP425" s="207"/>
      <c r="AQ425" s="207"/>
      <c r="AR425" s="207"/>
      <c r="AS425" s="207"/>
      <c r="AT425" s="207"/>
      <c r="AU425" s="207"/>
      <c r="AV425" s="207"/>
      <c r="AW425" s="207"/>
      <c r="AX425" s="207"/>
      <c r="AY425" s="207"/>
      <c r="AZ425" s="207"/>
      <c r="BA425" s="207"/>
      <c r="BB425" s="207"/>
      <c r="BC425" s="207"/>
      <c r="BD425" s="207"/>
      <c r="BE425" s="207"/>
      <c r="BF425" s="207"/>
      <c r="BG425" s="207"/>
      <c r="BH425" s="207"/>
    </row>
    <row r="426" spans="1:60" outlineLevel="1" x14ac:dyDescent="0.2">
      <c r="A426" s="214"/>
      <c r="B426" s="215"/>
      <c r="C426" s="241"/>
      <c r="D426" s="235"/>
      <c r="E426" s="235"/>
      <c r="F426" s="235"/>
      <c r="G426" s="235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  <c r="X426" s="207"/>
      <c r="Y426" s="207"/>
      <c r="Z426" s="207"/>
      <c r="AA426" s="207"/>
      <c r="AB426" s="207"/>
      <c r="AC426" s="207"/>
      <c r="AD426" s="207"/>
      <c r="AE426" s="207"/>
      <c r="AF426" s="207"/>
      <c r="AG426" s="207" t="s">
        <v>145</v>
      </c>
      <c r="AH426" s="207"/>
      <c r="AI426" s="207"/>
      <c r="AJ426" s="207"/>
      <c r="AK426" s="207"/>
      <c r="AL426" s="207"/>
      <c r="AM426" s="207"/>
      <c r="AN426" s="207"/>
      <c r="AO426" s="207"/>
      <c r="AP426" s="207"/>
      <c r="AQ426" s="207"/>
      <c r="AR426" s="207"/>
      <c r="AS426" s="207"/>
      <c r="AT426" s="207"/>
      <c r="AU426" s="207"/>
      <c r="AV426" s="207"/>
      <c r="AW426" s="207"/>
      <c r="AX426" s="207"/>
      <c r="AY426" s="207"/>
      <c r="AZ426" s="207"/>
      <c r="BA426" s="207"/>
      <c r="BB426" s="207"/>
      <c r="BC426" s="207"/>
      <c r="BD426" s="207"/>
      <c r="BE426" s="207"/>
      <c r="BF426" s="207"/>
      <c r="BG426" s="207"/>
      <c r="BH426" s="207"/>
    </row>
    <row r="427" spans="1:60" ht="22.5" outlineLevel="1" x14ac:dyDescent="0.2">
      <c r="A427" s="226">
        <v>60</v>
      </c>
      <c r="B427" s="227" t="s">
        <v>522</v>
      </c>
      <c r="C427" s="239" t="s">
        <v>523</v>
      </c>
      <c r="D427" s="228" t="s">
        <v>326</v>
      </c>
      <c r="E427" s="229">
        <v>23.203500000000002</v>
      </c>
      <c r="F427" s="230"/>
      <c r="G427" s="231">
        <f>ROUND(E427*F427,2)</f>
        <v>0</v>
      </c>
      <c r="H427" s="230"/>
      <c r="I427" s="231">
        <f>ROUND(E427*H427,2)</f>
        <v>0</v>
      </c>
      <c r="J427" s="230"/>
      <c r="K427" s="231">
        <f>ROUND(E427*J427,2)</f>
        <v>0</v>
      </c>
      <c r="L427" s="231">
        <v>21</v>
      </c>
      <c r="M427" s="231">
        <f>G427*(1+L427/100)</f>
        <v>0</v>
      </c>
      <c r="N427" s="231">
        <v>0</v>
      </c>
      <c r="O427" s="231">
        <f>ROUND(E427*N427,2)</f>
        <v>0</v>
      </c>
      <c r="P427" s="231">
        <v>0</v>
      </c>
      <c r="Q427" s="231">
        <f>ROUND(E427*P427,2)</f>
        <v>0</v>
      </c>
      <c r="R427" s="231" t="s">
        <v>333</v>
      </c>
      <c r="S427" s="231" t="s">
        <v>140</v>
      </c>
      <c r="T427" s="232" t="s">
        <v>140</v>
      </c>
      <c r="U427" s="216">
        <v>0.94200000000000006</v>
      </c>
      <c r="V427" s="216">
        <f>ROUND(E427*U427,2)</f>
        <v>21.86</v>
      </c>
      <c r="W427" s="216"/>
      <c r="X427" s="207"/>
      <c r="Y427" s="207"/>
      <c r="Z427" s="207"/>
      <c r="AA427" s="207"/>
      <c r="AB427" s="207"/>
      <c r="AC427" s="207"/>
      <c r="AD427" s="207"/>
      <c r="AE427" s="207"/>
      <c r="AF427" s="207"/>
      <c r="AG427" s="207" t="s">
        <v>182</v>
      </c>
      <c r="AH427" s="207"/>
      <c r="AI427" s="207"/>
      <c r="AJ427" s="207"/>
      <c r="AK427" s="207"/>
      <c r="AL427" s="207"/>
      <c r="AM427" s="207"/>
      <c r="AN427" s="207"/>
      <c r="AO427" s="207"/>
      <c r="AP427" s="207"/>
      <c r="AQ427" s="207"/>
      <c r="AR427" s="207"/>
      <c r="AS427" s="207"/>
      <c r="AT427" s="207"/>
      <c r="AU427" s="207"/>
      <c r="AV427" s="207"/>
      <c r="AW427" s="207"/>
      <c r="AX427" s="207"/>
      <c r="AY427" s="207"/>
      <c r="AZ427" s="207"/>
      <c r="BA427" s="207"/>
      <c r="BB427" s="207"/>
      <c r="BC427" s="207"/>
      <c r="BD427" s="207"/>
      <c r="BE427" s="207"/>
      <c r="BF427" s="207"/>
      <c r="BG427" s="207"/>
      <c r="BH427" s="207"/>
    </row>
    <row r="428" spans="1:60" outlineLevel="1" x14ac:dyDescent="0.2">
      <c r="A428" s="214"/>
      <c r="B428" s="215"/>
      <c r="C428" s="242" t="s">
        <v>496</v>
      </c>
      <c r="D428" s="217"/>
      <c r="E428" s="218">
        <v>2.5860000000000003</v>
      </c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07"/>
      <c r="Y428" s="207"/>
      <c r="Z428" s="207"/>
      <c r="AA428" s="207"/>
      <c r="AB428" s="207"/>
      <c r="AC428" s="207"/>
      <c r="AD428" s="207"/>
      <c r="AE428" s="207"/>
      <c r="AF428" s="207"/>
      <c r="AG428" s="207" t="s">
        <v>157</v>
      </c>
      <c r="AH428" s="207">
        <v>0</v>
      </c>
      <c r="AI428" s="207"/>
      <c r="AJ428" s="207"/>
      <c r="AK428" s="207"/>
      <c r="AL428" s="207"/>
      <c r="AM428" s="207"/>
      <c r="AN428" s="207"/>
      <c r="AO428" s="207"/>
      <c r="AP428" s="207"/>
      <c r="AQ428" s="207"/>
      <c r="AR428" s="207"/>
      <c r="AS428" s="207"/>
      <c r="AT428" s="207"/>
      <c r="AU428" s="207"/>
      <c r="AV428" s="207"/>
      <c r="AW428" s="207"/>
      <c r="AX428" s="207"/>
      <c r="AY428" s="207"/>
      <c r="AZ428" s="207"/>
      <c r="BA428" s="207"/>
      <c r="BB428" s="207"/>
      <c r="BC428" s="207"/>
      <c r="BD428" s="207"/>
      <c r="BE428" s="207"/>
      <c r="BF428" s="207"/>
      <c r="BG428" s="207"/>
      <c r="BH428" s="207"/>
    </row>
    <row r="429" spans="1:60" outlineLevel="1" x14ac:dyDescent="0.2">
      <c r="A429" s="214"/>
      <c r="B429" s="215"/>
      <c r="C429" s="242" t="s">
        <v>497</v>
      </c>
      <c r="D429" s="217"/>
      <c r="E429" s="218">
        <v>0.98000000000000009</v>
      </c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 t="s">
        <v>157</v>
      </c>
      <c r="AH429" s="207">
        <v>0</v>
      </c>
      <c r="AI429" s="207"/>
      <c r="AJ429" s="207"/>
      <c r="AK429" s="207"/>
      <c r="AL429" s="207"/>
      <c r="AM429" s="207"/>
      <c r="AN429" s="207"/>
      <c r="AO429" s="207"/>
      <c r="AP429" s="207"/>
      <c r="AQ429" s="207"/>
      <c r="AR429" s="207"/>
      <c r="AS429" s="207"/>
      <c r="AT429" s="207"/>
      <c r="AU429" s="207"/>
      <c r="AV429" s="207"/>
      <c r="AW429" s="207"/>
      <c r="AX429" s="207"/>
      <c r="AY429" s="207"/>
      <c r="AZ429" s="207"/>
      <c r="BA429" s="207"/>
      <c r="BB429" s="207"/>
      <c r="BC429" s="207"/>
      <c r="BD429" s="207"/>
      <c r="BE429" s="207"/>
      <c r="BF429" s="207"/>
      <c r="BG429" s="207"/>
      <c r="BH429" s="207"/>
    </row>
    <row r="430" spans="1:60" outlineLevel="1" x14ac:dyDescent="0.2">
      <c r="A430" s="214"/>
      <c r="B430" s="215"/>
      <c r="C430" s="242" t="s">
        <v>504</v>
      </c>
      <c r="D430" s="217"/>
      <c r="E430" s="218">
        <v>2.6325000000000003</v>
      </c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07"/>
      <c r="Y430" s="207"/>
      <c r="Z430" s="207"/>
      <c r="AA430" s="207"/>
      <c r="AB430" s="207"/>
      <c r="AC430" s="207"/>
      <c r="AD430" s="207"/>
      <c r="AE430" s="207"/>
      <c r="AF430" s="207"/>
      <c r="AG430" s="207" t="s">
        <v>157</v>
      </c>
      <c r="AH430" s="207">
        <v>0</v>
      </c>
      <c r="AI430" s="207"/>
      <c r="AJ430" s="207"/>
      <c r="AK430" s="207"/>
      <c r="AL430" s="207"/>
      <c r="AM430" s="207"/>
      <c r="AN430" s="207"/>
      <c r="AO430" s="207"/>
      <c r="AP430" s="207"/>
      <c r="AQ430" s="207"/>
      <c r="AR430" s="207"/>
      <c r="AS430" s="207"/>
      <c r="AT430" s="207"/>
      <c r="AU430" s="207"/>
      <c r="AV430" s="207"/>
      <c r="AW430" s="207"/>
      <c r="AX430" s="207"/>
      <c r="AY430" s="207"/>
      <c r="AZ430" s="207"/>
      <c r="BA430" s="207"/>
      <c r="BB430" s="207"/>
      <c r="BC430" s="207"/>
      <c r="BD430" s="207"/>
      <c r="BE430" s="207"/>
      <c r="BF430" s="207"/>
      <c r="BG430" s="207"/>
      <c r="BH430" s="207"/>
    </row>
    <row r="431" spans="1:60" outlineLevel="1" x14ac:dyDescent="0.2">
      <c r="A431" s="214"/>
      <c r="B431" s="215"/>
      <c r="C431" s="242" t="s">
        <v>505</v>
      </c>
      <c r="D431" s="217"/>
      <c r="E431" s="218">
        <v>4.4300000000000006</v>
      </c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  <c r="X431" s="207"/>
      <c r="Y431" s="207"/>
      <c r="Z431" s="207"/>
      <c r="AA431" s="207"/>
      <c r="AB431" s="207"/>
      <c r="AC431" s="207"/>
      <c r="AD431" s="207"/>
      <c r="AE431" s="207"/>
      <c r="AF431" s="207"/>
      <c r="AG431" s="207" t="s">
        <v>157</v>
      </c>
      <c r="AH431" s="207">
        <v>0</v>
      </c>
      <c r="AI431" s="207"/>
      <c r="AJ431" s="207"/>
      <c r="AK431" s="207"/>
      <c r="AL431" s="207"/>
      <c r="AM431" s="207"/>
      <c r="AN431" s="207"/>
      <c r="AO431" s="207"/>
      <c r="AP431" s="207"/>
      <c r="AQ431" s="207"/>
      <c r="AR431" s="207"/>
      <c r="AS431" s="207"/>
      <c r="AT431" s="207"/>
      <c r="AU431" s="207"/>
      <c r="AV431" s="207"/>
      <c r="AW431" s="207"/>
      <c r="AX431" s="207"/>
      <c r="AY431" s="207"/>
      <c r="AZ431" s="207"/>
      <c r="BA431" s="207"/>
      <c r="BB431" s="207"/>
      <c r="BC431" s="207"/>
      <c r="BD431" s="207"/>
      <c r="BE431" s="207"/>
      <c r="BF431" s="207"/>
      <c r="BG431" s="207"/>
      <c r="BH431" s="207"/>
    </row>
    <row r="432" spans="1:60" outlineLevel="1" x14ac:dyDescent="0.2">
      <c r="A432" s="214"/>
      <c r="B432" s="215"/>
      <c r="C432" s="242" t="s">
        <v>506</v>
      </c>
      <c r="D432" s="217"/>
      <c r="E432" s="218">
        <v>7.4470000000000001</v>
      </c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  <c r="X432" s="207"/>
      <c r="Y432" s="207"/>
      <c r="Z432" s="207"/>
      <c r="AA432" s="207"/>
      <c r="AB432" s="207"/>
      <c r="AC432" s="207"/>
      <c r="AD432" s="207"/>
      <c r="AE432" s="207"/>
      <c r="AF432" s="207"/>
      <c r="AG432" s="207" t="s">
        <v>157</v>
      </c>
      <c r="AH432" s="207">
        <v>0</v>
      </c>
      <c r="AI432" s="207"/>
      <c r="AJ432" s="207"/>
      <c r="AK432" s="207"/>
      <c r="AL432" s="207"/>
      <c r="AM432" s="207"/>
      <c r="AN432" s="207"/>
      <c r="AO432" s="207"/>
      <c r="AP432" s="207"/>
      <c r="AQ432" s="207"/>
      <c r="AR432" s="207"/>
      <c r="AS432" s="207"/>
      <c r="AT432" s="207"/>
      <c r="AU432" s="207"/>
      <c r="AV432" s="207"/>
      <c r="AW432" s="207"/>
      <c r="AX432" s="207"/>
      <c r="AY432" s="207"/>
      <c r="AZ432" s="207"/>
      <c r="BA432" s="207"/>
      <c r="BB432" s="207"/>
      <c r="BC432" s="207"/>
      <c r="BD432" s="207"/>
      <c r="BE432" s="207"/>
      <c r="BF432" s="207"/>
      <c r="BG432" s="207"/>
      <c r="BH432" s="207"/>
    </row>
    <row r="433" spans="1:60" outlineLevel="1" x14ac:dyDescent="0.2">
      <c r="A433" s="214"/>
      <c r="B433" s="215"/>
      <c r="C433" s="242" t="s">
        <v>507</v>
      </c>
      <c r="D433" s="217"/>
      <c r="E433" s="218">
        <v>5.1280000000000001</v>
      </c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  <c r="X433" s="207"/>
      <c r="Y433" s="207"/>
      <c r="Z433" s="207"/>
      <c r="AA433" s="207"/>
      <c r="AB433" s="207"/>
      <c r="AC433" s="207"/>
      <c r="AD433" s="207"/>
      <c r="AE433" s="207"/>
      <c r="AF433" s="207"/>
      <c r="AG433" s="207" t="s">
        <v>157</v>
      </c>
      <c r="AH433" s="207">
        <v>0</v>
      </c>
      <c r="AI433" s="207"/>
      <c r="AJ433" s="207"/>
      <c r="AK433" s="207"/>
      <c r="AL433" s="207"/>
      <c r="AM433" s="207"/>
      <c r="AN433" s="207"/>
      <c r="AO433" s="207"/>
      <c r="AP433" s="207"/>
      <c r="AQ433" s="207"/>
      <c r="AR433" s="207"/>
      <c r="AS433" s="207"/>
      <c r="AT433" s="207"/>
      <c r="AU433" s="207"/>
      <c r="AV433" s="207"/>
      <c r="AW433" s="207"/>
      <c r="AX433" s="207"/>
      <c r="AY433" s="207"/>
      <c r="AZ433" s="207"/>
      <c r="BA433" s="207"/>
      <c r="BB433" s="207"/>
      <c r="BC433" s="207"/>
      <c r="BD433" s="207"/>
      <c r="BE433" s="207"/>
      <c r="BF433" s="207"/>
      <c r="BG433" s="207"/>
      <c r="BH433" s="207"/>
    </row>
    <row r="434" spans="1:60" outlineLevel="1" x14ac:dyDescent="0.2">
      <c r="A434" s="214"/>
      <c r="B434" s="215"/>
      <c r="C434" s="241"/>
      <c r="D434" s="235"/>
      <c r="E434" s="235"/>
      <c r="F434" s="235"/>
      <c r="G434" s="235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07"/>
      <c r="Y434" s="207"/>
      <c r="Z434" s="207"/>
      <c r="AA434" s="207"/>
      <c r="AB434" s="207"/>
      <c r="AC434" s="207"/>
      <c r="AD434" s="207"/>
      <c r="AE434" s="207"/>
      <c r="AF434" s="207"/>
      <c r="AG434" s="207" t="s">
        <v>145</v>
      </c>
      <c r="AH434" s="207"/>
      <c r="AI434" s="207"/>
      <c r="AJ434" s="207"/>
      <c r="AK434" s="207"/>
      <c r="AL434" s="207"/>
      <c r="AM434" s="207"/>
      <c r="AN434" s="207"/>
      <c r="AO434" s="207"/>
      <c r="AP434" s="207"/>
      <c r="AQ434" s="207"/>
      <c r="AR434" s="207"/>
      <c r="AS434" s="207"/>
      <c r="AT434" s="207"/>
      <c r="AU434" s="207"/>
      <c r="AV434" s="207"/>
      <c r="AW434" s="207"/>
      <c r="AX434" s="207"/>
      <c r="AY434" s="207"/>
      <c r="AZ434" s="207"/>
      <c r="BA434" s="207"/>
      <c r="BB434" s="207"/>
      <c r="BC434" s="207"/>
      <c r="BD434" s="207"/>
      <c r="BE434" s="207"/>
      <c r="BF434" s="207"/>
      <c r="BG434" s="207"/>
      <c r="BH434" s="207"/>
    </row>
    <row r="435" spans="1:60" ht="22.5" outlineLevel="1" x14ac:dyDescent="0.2">
      <c r="A435" s="226">
        <v>61</v>
      </c>
      <c r="B435" s="227" t="s">
        <v>524</v>
      </c>
      <c r="C435" s="239" t="s">
        <v>525</v>
      </c>
      <c r="D435" s="228" t="s">
        <v>326</v>
      </c>
      <c r="E435" s="229">
        <v>23.203500000000002</v>
      </c>
      <c r="F435" s="230"/>
      <c r="G435" s="231">
        <f>ROUND(E435*F435,2)</f>
        <v>0</v>
      </c>
      <c r="H435" s="230"/>
      <c r="I435" s="231">
        <f>ROUND(E435*H435,2)</f>
        <v>0</v>
      </c>
      <c r="J435" s="230"/>
      <c r="K435" s="231">
        <f>ROUND(E435*J435,2)</f>
        <v>0</v>
      </c>
      <c r="L435" s="231">
        <v>21</v>
      </c>
      <c r="M435" s="231">
        <f>G435*(1+L435/100)</f>
        <v>0</v>
      </c>
      <c r="N435" s="231">
        <v>0</v>
      </c>
      <c r="O435" s="231">
        <f>ROUND(E435*N435,2)</f>
        <v>0</v>
      </c>
      <c r="P435" s="231">
        <v>0</v>
      </c>
      <c r="Q435" s="231">
        <f>ROUND(E435*P435,2)</f>
        <v>0</v>
      </c>
      <c r="R435" s="231" t="s">
        <v>333</v>
      </c>
      <c r="S435" s="231" t="s">
        <v>140</v>
      </c>
      <c r="T435" s="232" t="s">
        <v>140</v>
      </c>
      <c r="U435" s="216">
        <v>0.10500000000000001</v>
      </c>
      <c r="V435" s="216">
        <f>ROUND(E435*U435,2)</f>
        <v>2.44</v>
      </c>
      <c r="W435" s="216"/>
      <c r="X435" s="207"/>
      <c r="Y435" s="207"/>
      <c r="Z435" s="207"/>
      <c r="AA435" s="207"/>
      <c r="AB435" s="207"/>
      <c r="AC435" s="207"/>
      <c r="AD435" s="207"/>
      <c r="AE435" s="207"/>
      <c r="AF435" s="207"/>
      <c r="AG435" s="207" t="s">
        <v>182</v>
      </c>
      <c r="AH435" s="207"/>
      <c r="AI435" s="207"/>
      <c r="AJ435" s="207"/>
      <c r="AK435" s="207"/>
      <c r="AL435" s="207"/>
      <c r="AM435" s="207"/>
      <c r="AN435" s="207"/>
      <c r="AO435" s="207"/>
      <c r="AP435" s="207"/>
      <c r="AQ435" s="207"/>
      <c r="AR435" s="207"/>
      <c r="AS435" s="207"/>
      <c r="AT435" s="207"/>
      <c r="AU435" s="207"/>
      <c r="AV435" s="207"/>
      <c r="AW435" s="207"/>
      <c r="AX435" s="207"/>
      <c r="AY435" s="207"/>
      <c r="AZ435" s="207"/>
      <c r="BA435" s="207"/>
      <c r="BB435" s="207"/>
      <c r="BC435" s="207"/>
      <c r="BD435" s="207"/>
      <c r="BE435" s="207"/>
      <c r="BF435" s="207"/>
      <c r="BG435" s="207"/>
      <c r="BH435" s="207"/>
    </row>
    <row r="436" spans="1:60" outlineLevel="1" x14ac:dyDescent="0.2">
      <c r="A436" s="214"/>
      <c r="B436" s="215"/>
      <c r="C436" s="242" t="s">
        <v>496</v>
      </c>
      <c r="D436" s="217"/>
      <c r="E436" s="218">
        <v>2.5860000000000003</v>
      </c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  <c r="X436" s="207"/>
      <c r="Y436" s="207"/>
      <c r="Z436" s="207"/>
      <c r="AA436" s="207"/>
      <c r="AB436" s="207"/>
      <c r="AC436" s="207"/>
      <c r="AD436" s="207"/>
      <c r="AE436" s="207"/>
      <c r="AF436" s="207"/>
      <c r="AG436" s="207" t="s">
        <v>157</v>
      </c>
      <c r="AH436" s="207">
        <v>0</v>
      </c>
      <c r="AI436" s="207"/>
      <c r="AJ436" s="207"/>
      <c r="AK436" s="207"/>
      <c r="AL436" s="207"/>
      <c r="AM436" s="207"/>
      <c r="AN436" s="207"/>
      <c r="AO436" s="207"/>
      <c r="AP436" s="207"/>
      <c r="AQ436" s="207"/>
      <c r="AR436" s="207"/>
      <c r="AS436" s="207"/>
      <c r="AT436" s="207"/>
      <c r="AU436" s="207"/>
      <c r="AV436" s="207"/>
      <c r="AW436" s="207"/>
      <c r="AX436" s="207"/>
      <c r="AY436" s="207"/>
      <c r="AZ436" s="207"/>
      <c r="BA436" s="207"/>
      <c r="BB436" s="207"/>
      <c r="BC436" s="207"/>
      <c r="BD436" s="207"/>
      <c r="BE436" s="207"/>
      <c r="BF436" s="207"/>
      <c r="BG436" s="207"/>
      <c r="BH436" s="207"/>
    </row>
    <row r="437" spans="1:60" outlineLevel="1" x14ac:dyDescent="0.2">
      <c r="A437" s="214"/>
      <c r="B437" s="215"/>
      <c r="C437" s="242" t="s">
        <v>497</v>
      </c>
      <c r="D437" s="217"/>
      <c r="E437" s="218">
        <v>0.98000000000000009</v>
      </c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  <c r="X437" s="207"/>
      <c r="Y437" s="207"/>
      <c r="Z437" s="207"/>
      <c r="AA437" s="207"/>
      <c r="AB437" s="207"/>
      <c r="AC437" s="207"/>
      <c r="AD437" s="207"/>
      <c r="AE437" s="207"/>
      <c r="AF437" s="207"/>
      <c r="AG437" s="207" t="s">
        <v>157</v>
      </c>
      <c r="AH437" s="207">
        <v>0</v>
      </c>
      <c r="AI437" s="207"/>
      <c r="AJ437" s="207"/>
      <c r="AK437" s="207"/>
      <c r="AL437" s="207"/>
      <c r="AM437" s="207"/>
      <c r="AN437" s="207"/>
      <c r="AO437" s="207"/>
      <c r="AP437" s="207"/>
      <c r="AQ437" s="207"/>
      <c r="AR437" s="207"/>
      <c r="AS437" s="207"/>
      <c r="AT437" s="207"/>
      <c r="AU437" s="207"/>
      <c r="AV437" s="207"/>
      <c r="AW437" s="207"/>
      <c r="AX437" s="207"/>
      <c r="AY437" s="207"/>
      <c r="AZ437" s="207"/>
      <c r="BA437" s="207"/>
      <c r="BB437" s="207"/>
      <c r="BC437" s="207"/>
      <c r="BD437" s="207"/>
      <c r="BE437" s="207"/>
      <c r="BF437" s="207"/>
      <c r="BG437" s="207"/>
      <c r="BH437" s="207"/>
    </row>
    <row r="438" spans="1:60" outlineLevel="1" x14ac:dyDescent="0.2">
      <c r="A438" s="214"/>
      <c r="B438" s="215"/>
      <c r="C438" s="242" t="s">
        <v>504</v>
      </c>
      <c r="D438" s="217"/>
      <c r="E438" s="218">
        <v>2.6325000000000003</v>
      </c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  <c r="X438" s="207"/>
      <c r="Y438" s="207"/>
      <c r="Z438" s="207"/>
      <c r="AA438" s="207"/>
      <c r="AB438" s="207"/>
      <c r="AC438" s="207"/>
      <c r="AD438" s="207"/>
      <c r="AE438" s="207"/>
      <c r="AF438" s="207"/>
      <c r="AG438" s="207" t="s">
        <v>157</v>
      </c>
      <c r="AH438" s="207">
        <v>0</v>
      </c>
      <c r="AI438" s="207"/>
      <c r="AJ438" s="207"/>
      <c r="AK438" s="207"/>
      <c r="AL438" s="207"/>
      <c r="AM438" s="207"/>
      <c r="AN438" s="207"/>
      <c r="AO438" s="207"/>
      <c r="AP438" s="207"/>
      <c r="AQ438" s="207"/>
      <c r="AR438" s="207"/>
      <c r="AS438" s="207"/>
      <c r="AT438" s="207"/>
      <c r="AU438" s="207"/>
      <c r="AV438" s="207"/>
      <c r="AW438" s="207"/>
      <c r="AX438" s="207"/>
      <c r="AY438" s="207"/>
      <c r="AZ438" s="207"/>
      <c r="BA438" s="207"/>
      <c r="BB438" s="207"/>
      <c r="BC438" s="207"/>
      <c r="BD438" s="207"/>
      <c r="BE438" s="207"/>
      <c r="BF438" s="207"/>
      <c r="BG438" s="207"/>
      <c r="BH438" s="207"/>
    </row>
    <row r="439" spans="1:60" outlineLevel="1" x14ac:dyDescent="0.2">
      <c r="A439" s="214"/>
      <c r="B439" s="215"/>
      <c r="C439" s="242" t="s">
        <v>505</v>
      </c>
      <c r="D439" s="217"/>
      <c r="E439" s="218">
        <v>4.4300000000000006</v>
      </c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07"/>
      <c r="Y439" s="207"/>
      <c r="Z439" s="207"/>
      <c r="AA439" s="207"/>
      <c r="AB439" s="207"/>
      <c r="AC439" s="207"/>
      <c r="AD439" s="207"/>
      <c r="AE439" s="207"/>
      <c r="AF439" s="207"/>
      <c r="AG439" s="207" t="s">
        <v>157</v>
      </c>
      <c r="AH439" s="207">
        <v>0</v>
      </c>
      <c r="AI439" s="207"/>
      <c r="AJ439" s="207"/>
      <c r="AK439" s="207"/>
      <c r="AL439" s="207"/>
      <c r="AM439" s="207"/>
      <c r="AN439" s="207"/>
      <c r="AO439" s="207"/>
      <c r="AP439" s="207"/>
      <c r="AQ439" s="207"/>
      <c r="AR439" s="207"/>
      <c r="AS439" s="207"/>
      <c r="AT439" s="207"/>
      <c r="AU439" s="207"/>
      <c r="AV439" s="207"/>
      <c r="AW439" s="207"/>
      <c r="AX439" s="207"/>
      <c r="AY439" s="207"/>
      <c r="AZ439" s="207"/>
      <c r="BA439" s="207"/>
      <c r="BB439" s="207"/>
      <c r="BC439" s="207"/>
      <c r="BD439" s="207"/>
      <c r="BE439" s="207"/>
      <c r="BF439" s="207"/>
      <c r="BG439" s="207"/>
      <c r="BH439" s="207"/>
    </row>
    <row r="440" spans="1:60" outlineLevel="1" x14ac:dyDescent="0.2">
      <c r="A440" s="214"/>
      <c r="B440" s="215"/>
      <c r="C440" s="242" t="s">
        <v>506</v>
      </c>
      <c r="D440" s="217"/>
      <c r="E440" s="218">
        <v>7.4470000000000001</v>
      </c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  <c r="X440" s="207"/>
      <c r="Y440" s="207"/>
      <c r="Z440" s="207"/>
      <c r="AA440" s="207"/>
      <c r="AB440" s="207"/>
      <c r="AC440" s="207"/>
      <c r="AD440" s="207"/>
      <c r="AE440" s="207"/>
      <c r="AF440" s="207"/>
      <c r="AG440" s="207" t="s">
        <v>157</v>
      </c>
      <c r="AH440" s="207">
        <v>0</v>
      </c>
      <c r="AI440" s="207"/>
      <c r="AJ440" s="207"/>
      <c r="AK440" s="207"/>
      <c r="AL440" s="207"/>
      <c r="AM440" s="207"/>
      <c r="AN440" s="207"/>
      <c r="AO440" s="207"/>
      <c r="AP440" s="207"/>
      <c r="AQ440" s="207"/>
      <c r="AR440" s="207"/>
      <c r="AS440" s="207"/>
      <c r="AT440" s="207"/>
      <c r="AU440" s="207"/>
      <c r="AV440" s="207"/>
      <c r="AW440" s="207"/>
      <c r="AX440" s="207"/>
      <c r="AY440" s="207"/>
      <c r="AZ440" s="207"/>
      <c r="BA440" s="207"/>
      <c r="BB440" s="207"/>
      <c r="BC440" s="207"/>
      <c r="BD440" s="207"/>
      <c r="BE440" s="207"/>
      <c r="BF440" s="207"/>
      <c r="BG440" s="207"/>
      <c r="BH440" s="207"/>
    </row>
    <row r="441" spans="1:60" outlineLevel="1" x14ac:dyDescent="0.2">
      <c r="A441" s="214"/>
      <c r="B441" s="215"/>
      <c r="C441" s="242" t="s">
        <v>507</v>
      </c>
      <c r="D441" s="217"/>
      <c r="E441" s="218">
        <v>5.1280000000000001</v>
      </c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  <c r="X441" s="207"/>
      <c r="Y441" s="207"/>
      <c r="Z441" s="207"/>
      <c r="AA441" s="207"/>
      <c r="AB441" s="207"/>
      <c r="AC441" s="207"/>
      <c r="AD441" s="207"/>
      <c r="AE441" s="207"/>
      <c r="AF441" s="207"/>
      <c r="AG441" s="207" t="s">
        <v>157</v>
      </c>
      <c r="AH441" s="207">
        <v>0</v>
      </c>
      <c r="AI441" s="207"/>
      <c r="AJ441" s="207"/>
      <c r="AK441" s="207"/>
      <c r="AL441" s="207"/>
      <c r="AM441" s="207"/>
      <c r="AN441" s="207"/>
      <c r="AO441" s="207"/>
      <c r="AP441" s="207"/>
      <c r="AQ441" s="207"/>
      <c r="AR441" s="207"/>
      <c r="AS441" s="207"/>
      <c r="AT441" s="207"/>
      <c r="AU441" s="207"/>
      <c r="AV441" s="207"/>
      <c r="AW441" s="207"/>
      <c r="AX441" s="207"/>
      <c r="AY441" s="207"/>
      <c r="AZ441" s="207"/>
      <c r="BA441" s="207"/>
      <c r="BB441" s="207"/>
      <c r="BC441" s="207"/>
      <c r="BD441" s="207"/>
      <c r="BE441" s="207"/>
      <c r="BF441" s="207"/>
      <c r="BG441" s="207"/>
      <c r="BH441" s="207"/>
    </row>
    <row r="442" spans="1:60" outlineLevel="1" x14ac:dyDescent="0.2">
      <c r="A442" s="214"/>
      <c r="B442" s="215"/>
      <c r="C442" s="241"/>
      <c r="D442" s="235"/>
      <c r="E442" s="235"/>
      <c r="F442" s="235"/>
      <c r="G442" s="235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  <c r="X442" s="207"/>
      <c r="Y442" s="207"/>
      <c r="Z442" s="207"/>
      <c r="AA442" s="207"/>
      <c r="AB442" s="207"/>
      <c r="AC442" s="207"/>
      <c r="AD442" s="207"/>
      <c r="AE442" s="207"/>
      <c r="AF442" s="207"/>
      <c r="AG442" s="207" t="s">
        <v>145</v>
      </c>
      <c r="AH442" s="207"/>
      <c r="AI442" s="207"/>
      <c r="AJ442" s="207"/>
      <c r="AK442" s="207"/>
      <c r="AL442" s="207"/>
      <c r="AM442" s="207"/>
      <c r="AN442" s="207"/>
      <c r="AO442" s="207"/>
      <c r="AP442" s="207"/>
      <c r="AQ442" s="207"/>
      <c r="AR442" s="207"/>
      <c r="AS442" s="207"/>
      <c r="AT442" s="207"/>
      <c r="AU442" s="207"/>
      <c r="AV442" s="207"/>
      <c r="AW442" s="207"/>
      <c r="AX442" s="207"/>
      <c r="AY442" s="207"/>
      <c r="AZ442" s="207"/>
      <c r="BA442" s="207"/>
      <c r="BB442" s="207"/>
      <c r="BC442" s="207"/>
      <c r="BD442" s="207"/>
      <c r="BE442" s="207"/>
      <c r="BF442" s="207"/>
      <c r="BG442" s="207"/>
      <c r="BH442" s="207"/>
    </row>
    <row r="443" spans="1:60" outlineLevel="1" x14ac:dyDescent="0.2">
      <c r="A443" s="226">
        <v>62</v>
      </c>
      <c r="B443" s="227" t="s">
        <v>526</v>
      </c>
      <c r="C443" s="239" t="s">
        <v>527</v>
      </c>
      <c r="D443" s="228" t="s">
        <v>326</v>
      </c>
      <c r="E443" s="229">
        <v>3094.259</v>
      </c>
      <c r="F443" s="230"/>
      <c r="G443" s="231">
        <f>ROUND(E443*F443,2)</f>
        <v>0</v>
      </c>
      <c r="H443" s="230"/>
      <c r="I443" s="231">
        <f>ROUND(E443*H443,2)</f>
        <v>0</v>
      </c>
      <c r="J443" s="230"/>
      <c r="K443" s="231">
        <f>ROUND(E443*J443,2)</f>
        <v>0</v>
      </c>
      <c r="L443" s="231">
        <v>21</v>
      </c>
      <c r="M443" s="231">
        <f>G443*(1+L443/100)</f>
        <v>0</v>
      </c>
      <c r="N443" s="231">
        <v>0</v>
      </c>
      <c r="O443" s="231">
        <f>ROUND(E443*N443,2)</f>
        <v>0</v>
      </c>
      <c r="P443" s="231">
        <v>0</v>
      </c>
      <c r="Q443" s="231">
        <f>ROUND(E443*P443,2)</f>
        <v>0</v>
      </c>
      <c r="R443" s="231"/>
      <c r="S443" s="231" t="s">
        <v>140</v>
      </c>
      <c r="T443" s="232" t="s">
        <v>140</v>
      </c>
      <c r="U443" s="216">
        <v>4.2000000000000003E-2</v>
      </c>
      <c r="V443" s="216">
        <f>ROUND(E443*U443,2)</f>
        <v>129.96</v>
      </c>
      <c r="W443" s="216"/>
      <c r="X443" s="207"/>
      <c r="Y443" s="207"/>
      <c r="Z443" s="207"/>
      <c r="AA443" s="207"/>
      <c r="AB443" s="207"/>
      <c r="AC443" s="207"/>
      <c r="AD443" s="207"/>
      <c r="AE443" s="207"/>
      <c r="AF443" s="207"/>
      <c r="AG443" s="207" t="s">
        <v>182</v>
      </c>
      <c r="AH443" s="207"/>
      <c r="AI443" s="207"/>
      <c r="AJ443" s="207"/>
      <c r="AK443" s="207"/>
      <c r="AL443" s="207"/>
      <c r="AM443" s="207"/>
      <c r="AN443" s="207"/>
      <c r="AO443" s="207"/>
      <c r="AP443" s="207"/>
      <c r="AQ443" s="207"/>
      <c r="AR443" s="207"/>
      <c r="AS443" s="207"/>
      <c r="AT443" s="207"/>
      <c r="AU443" s="207"/>
      <c r="AV443" s="207"/>
      <c r="AW443" s="207"/>
      <c r="AX443" s="207"/>
      <c r="AY443" s="207"/>
      <c r="AZ443" s="207"/>
      <c r="BA443" s="207"/>
      <c r="BB443" s="207"/>
      <c r="BC443" s="207"/>
      <c r="BD443" s="207"/>
      <c r="BE443" s="207"/>
      <c r="BF443" s="207"/>
      <c r="BG443" s="207"/>
      <c r="BH443" s="207"/>
    </row>
    <row r="444" spans="1:60" outlineLevel="1" x14ac:dyDescent="0.2">
      <c r="A444" s="214"/>
      <c r="B444" s="215"/>
      <c r="C444" s="240" t="s">
        <v>528</v>
      </c>
      <c r="D444" s="234"/>
      <c r="E444" s="234"/>
      <c r="F444" s="234"/>
      <c r="G444" s="234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  <c r="X444" s="207"/>
      <c r="Y444" s="207"/>
      <c r="Z444" s="207"/>
      <c r="AA444" s="207"/>
      <c r="AB444" s="207"/>
      <c r="AC444" s="207"/>
      <c r="AD444" s="207"/>
      <c r="AE444" s="207"/>
      <c r="AF444" s="207"/>
      <c r="AG444" s="207" t="s">
        <v>144</v>
      </c>
      <c r="AH444" s="207"/>
      <c r="AI444" s="207"/>
      <c r="AJ444" s="207"/>
      <c r="AK444" s="207"/>
      <c r="AL444" s="207"/>
      <c r="AM444" s="207"/>
      <c r="AN444" s="207"/>
      <c r="AO444" s="207"/>
      <c r="AP444" s="207"/>
      <c r="AQ444" s="207"/>
      <c r="AR444" s="207"/>
      <c r="AS444" s="207"/>
      <c r="AT444" s="207"/>
      <c r="AU444" s="207"/>
      <c r="AV444" s="207"/>
      <c r="AW444" s="207"/>
      <c r="AX444" s="207"/>
      <c r="AY444" s="207"/>
      <c r="AZ444" s="207"/>
      <c r="BA444" s="207"/>
      <c r="BB444" s="207"/>
      <c r="BC444" s="207"/>
      <c r="BD444" s="207"/>
      <c r="BE444" s="207"/>
      <c r="BF444" s="207"/>
      <c r="BG444" s="207"/>
      <c r="BH444" s="207"/>
    </row>
    <row r="445" spans="1:60" outlineLevel="1" x14ac:dyDescent="0.2">
      <c r="A445" s="214"/>
      <c r="B445" s="215"/>
      <c r="C445" s="242" t="s">
        <v>208</v>
      </c>
      <c r="D445" s="217"/>
      <c r="E445" s="218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  <c r="X445" s="207"/>
      <c r="Y445" s="207"/>
      <c r="Z445" s="207"/>
      <c r="AA445" s="207"/>
      <c r="AB445" s="207"/>
      <c r="AC445" s="207"/>
      <c r="AD445" s="207"/>
      <c r="AE445" s="207"/>
      <c r="AF445" s="207"/>
      <c r="AG445" s="207" t="s">
        <v>157</v>
      </c>
      <c r="AH445" s="207">
        <v>0</v>
      </c>
      <c r="AI445" s="207"/>
      <c r="AJ445" s="207"/>
      <c r="AK445" s="207"/>
      <c r="AL445" s="207"/>
      <c r="AM445" s="207"/>
      <c r="AN445" s="207"/>
      <c r="AO445" s="207"/>
      <c r="AP445" s="207"/>
      <c r="AQ445" s="207"/>
      <c r="AR445" s="207"/>
      <c r="AS445" s="207"/>
      <c r="AT445" s="207"/>
      <c r="AU445" s="207"/>
      <c r="AV445" s="207"/>
      <c r="AW445" s="207"/>
      <c r="AX445" s="207"/>
      <c r="AY445" s="207"/>
      <c r="AZ445" s="207"/>
      <c r="BA445" s="207"/>
      <c r="BB445" s="207"/>
      <c r="BC445" s="207"/>
      <c r="BD445" s="207"/>
      <c r="BE445" s="207"/>
      <c r="BF445" s="207"/>
      <c r="BG445" s="207"/>
      <c r="BH445" s="207"/>
    </row>
    <row r="446" spans="1:60" outlineLevel="1" x14ac:dyDescent="0.2">
      <c r="A446" s="214"/>
      <c r="B446" s="215"/>
      <c r="C446" s="242" t="s">
        <v>529</v>
      </c>
      <c r="D446" s="217"/>
      <c r="E446" s="218">
        <v>172.155</v>
      </c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07"/>
      <c r="Y446" s="207"/>
      <c r="Z446" s="207"/>
      <c r="AA446" s="207"/>
      <c r="AB446" s="207"/>
      <c r="AC446" s="207"/>
      <c r="AD446" s="207"/>
      <c r="AE446" s="207"/>
      <c r="AF446" s="207"/>
      <c r="AG446" s="207" t="s">
        <v>157</v>
      </c>
      <c r="AH446" s="207">
        <v>0</v>
      </c>
      <c r="AI446" s="207"/>
      <c r="AJ446" s="207"/>
      <c r="AK446" s="207"/>
      <c r="AL446" s="207"/>
      <c r="AM446" s="207"/>
      <c r="AN446" s="207"/>
      <c r="AO446" s="207"/>
      <c r="AP446" s="207"/>
      <c r="AQ446" s="207"/>
      <c r="AR446" s="207"/>
      <c r="AS446" s="207"/>
      <c r="AT446" s="207"/>
      <c r="AU446" s="207"/>
      <c r="AV446" s="207"/>
      <c r="AW446" s="207"/>
      <c r="AX446" s="207"/>
      <c r="AY446" s="207"/>
      <c r="AZ446" s="207"/>
      <c r="BA446" s="207"/>
      <c r="BB446" s="207"/>
      <c r="BC446" s="207"/>
      <c r="BD446" s="207"/>
      <c r="BE446" s="207"/>
      <c r="BF446" s="207"/>
      <c r="BG446" s="207"/>
      <c r="BH446" s="207"/>
    </row>
    <row r="447" spans="1:60" outlineLevel="1" x14ac:dyDescent="0.2">
      <c r="A447" s="214"/>
      <c r="B447" s="215"/>
      <c r="C447" s="242" t="s">
        <v>210</v>
      </c>
      <c r="D447" s="217"/>
      <c r="E447" s="218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  <c r="X447" s="207"/>
      <c r="Y447" s="207"/>
      <c r="Z447" s="207"/>
      <c r="AA447" s="207"/>
      <c r="AB447" s="207"/>
      <c r="AC447" s="207"/>
      <c r="AD447" s="207"/>
      <c r="AE447" s="207"/>
      <c r="AF447" s="207"/>
      <c r="AG447" s="207" t="s">
        <v>157</v>
      </c>
      <c r="AH447" s="207">
        <v>0</v>
      </c>
      <c r="AI447" s="207"/>
      <c r="AJ447" s="207"/>
      <c r="AK447" s="207"/>
      <c r="AL447" s="207"/>
      <c r="AM447" s="207"/>
      <c r="AN447" s="207"/>
      <c r="AO447" s="207"/>
      <c r="AP447" s="207"/>
      <c r="AQ447" s="207"/>
      <c r="AR447" s="207"/>
      <c r="AS447" s="207"/>
      <c r="AT447" s="207"/>
      <c r="AU447" s="207"/>
      <c r="AV447" s="207"/>
      <c r="AW447" s="207"/>
      <c r="AX447" s="207"/>
      <c r="AY447" s="207"/>
      <c r="AZ447" s="207"/>
      <c r="BA447" s="207"/>
      <c r="BB447" s="207"/>
      <c r="BC447" s="207"/>
      <c r="BD447" s="207"/>
      <c r="BE447" s="207"/>
      <c r="BF447" s="207"/>
      <c r="BG447" s="207"/>
      <c r="BH447" s="207"/>
    </row>
    <row r="448" spans="1:60" outlineLevel="1" x14ac:dyDescent="0.2">
      <c r="A448" s="214"/>
      <c r="B448" s="215"/>
      <c r="C448" s="242" t="s">
        <v>530</v>
      </c>
      <c r="D448" s="217"/>
      <c r="E448" s="218">
        <v>125.97500000000001</v>
      </c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  <c r="X448" s="207"/>
      <c r="Y448" s="207"/>
      <c r="Z448" s="207"/>
      <c r="AA448" s="207"/>
      <c r="AB448" s="207"/>
      <c r="AC448" s="207"/>
      <c r="AD448" s="207"/>
      <c r="AE448" s="207"/>
      <c r="AF448" s="207"/>
      <c r="AG448" s="207" t="s">
        <v>157</v>
      </c>
      <c r="AH448" s="207">
        <v>0</v>
      </c>
      <c r="AI448" s="207"/>
      <c r="AJ448" s="207"/>
      <c r="AK448" s="207"/>
      <c r="AL448" s="207"/>
      <c r="AM448" s="207"/>
      <c r="AN448" s="207"/>
      <c r="AO448" s="207"/>
      <c r="AP448" s="207"/>
      <c r="AQ448" s="207"/>
      <c r="AR448" s="207"/>
      <c r="AS448" s="207"/>
      <c r="AT448" s="207"/>
      <c r="AU448" s="207"/>
      <c r="AV448" s="207"/>
      <c r="AW448" s="207"/>
      <c r="AX448" s="207"/>
      <c r="AY448" s="207"/>
      <c r="AZ448" s="207"/>
      <c r="BA448" s="207"/>
      <c r="BB448" s="207"/>
      <c r="BC448" s="207"/>
      <c r="BD448" s="207"/>
      <c r="BE448" s="207"/>
      <c r="BF448" s="207"/>
      <c r="BG448" s="207"/>
      <c r="BH448" s="207"/>
    </row>
    <row r="449" spans="1:60" outlineLevel="1" x14ac:dyDescent="0.2">
      <c r="A449" s="214"/>
      <c r="B449" s="215"/>
      <c r="C449" s="242" t="s">
        <v>212</v>
      </c>
      <c r="D449" s="217"/>
      <c r="E449" s="218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  <c r="X449" s="207"/>
      <c r="Y449" s="207"/>
      <c r="Z449" s="207"/>
      <c r="AA449" s="207"/>
      <c r="AB449" s="207"/>
      <c r="AC449" s="207"/>
      <c r="AD449" s="207"/>
      <c r="AE449" s="207"/>
      <c r="AF449" s="207"/>
      <c r="AG449" s="207" t="s">
        <v>157</v>
      </c>
      <c r="AH449" s="207">
        <v>0</v>
      </c>
      <c r="AI449" s="207"/>
      <c r="AJ449" s="207"/>
      <c r="AK449" s="207"/>
      <c r="AL449" s="207"/>
      <c r="AM449" s="207"/>
      <c r="AN449" s="207"/>
      <c r="AO449" s="207"/>
      <c r="AP449" s="207"/>
      <c r="AQ449" s="207"/>
      <c r="AR449" s="207"/>
      <c r="AS449" s="207"/>
      <c r="AT449" s="207"/>
      <c r="AU449" s="207"/>
      <c r="AV449" s="207"/>
      <c r="AW449" s="207"/>
      <c r="AX449" s="207"/>
      <c r="AY449" s="207"/>
      <c r="AZ449" s="207"/>
      <c r="BA449" s="207"/>
      <c r="BB449" s="207"/>
      <c r="BC449" s="207"/>
      <c r="BD449" s="207"/>
      <c r="BE449" s="207"/>
      <c r="BF449" s="207"/>
      <c r="BG449" s="207"/>
      <c r="BH449" s="207"/>
    </row>
    <row r="450" spans="1:60" outlineLevel="1" x14ac:dyDescent="0.2">
      <c r="A450" s="214"/>
      <c r="B450" s="215"/>
      <c r="C450" s="242" t="s">
        <v>531</v>
      </c>
      <c r="D450" s="217"/>
      <c r="E450" s="218">
        <v>334.89600000000002</v>
      </c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  <c r="X450" s="207"/>
      <c r="Y450" s="207"/>
      <c r="Z450" s="207"/>
      <c r="AA450" s="207"/>
      <c r="AB450" s="207"/>
      <c r="AC450" s="207"/>
      <c r="AD450" s="207"/>
      <c r="AE450" s="207"/>
      <c r="AF450" s="207"/>
      <c r="AG450" s="207" t="s">
        <v>157</v>
      </c>
      <c r="AH450" s="207">
        <v>0</v>
      </c>
      <c r="AI450" s="207"/>
      <c r="AJ450" s="207"/>
      <c r="AK450" s="207"/>
      <c r="AL450" s="207"/>
      <c r="AM450" s="207"/>
      <c r="AN450" s="207"/>
      <c r="AO450" s="207"/>
      <c r="AP450" s="207"/>
      <c r="AQ450" s="207"/>
      <c r="AR450" s="207"/>
      <c r="AS450" s="207"/>
      <c r="AT450" s="207"/>
      <c r="AU450" s="207"/>
      <c r="AV450" s="207"/>
      <c r="AW450" s="207"/>
      <c r="AX450" s="207"/>
      <c r="AY450" s="207"/>
      <c r="AZ450" s="207"/>
      <c r="BA450" s="207"/>
      <c r="BB450" s="207"/>
      <c r="BC450" s="207"/>
      <c r="BD450" s="207"/>
      <c r="BE450" s="207"/>
      <c r="BF450" s="207"/>
      <c r="BG450" s="207"/>
      <c r="BH450" s="207"/>
    </row>
    <row r="451" spans="1:60" outlineLevel="1" x14ac:dyDescent="0.2">
      <c r="A451" s="214"/>
      <c r="B451" s="215"/>
      <c r="C451" s="242" t="s">
        <v>214</v>
      </c>
      <c r="D451" s="217"/>
      <c r="E451" s="218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  <c r="X451" s="207"/>
      <c r="Y451" s="207"/>
      <c r="Z451" s="207"/>
      <c r="AA451" s="207"/>
      <c r="AB451" s="207"/>
      <c r="AC451" s="207"/>
      <c r="AD451" s="207"/>
      <c r="AE451" s="207"/>
      <c r="AF451" s="207"/>
      <c r="AG451" s="207" t="s">
        <v>157</v>
      </c>
      <c r="AH451" s="207">
        <v>0</v>
      </c>
      <c r="AI451" s="207"/>
      <c r="AJ451" s="207"/>
      <c r="AK451" s="207"/>
      <c r="AL451" s="207"/>
      <c r="AM451" s="207"/>
      <c r="AN451" s="207"/>
      <c r="AO451" s="207"/>
      <c r="AP451" s="207"/>
      <c r="AQ451" s="207"/>
      <c r="AR451" s="207"/>
      <c r="AS451" s="207"/>
      <c r="AT451" s="207"/>
      <c r="AU451" s="207"/>
      <c r="AV451" s="207"/>
      <c r="AW451" s="207"/>
      <c r="AX451" s="207"/>
      <c r="AY451" s="207"/>
      <c r="AZ451" s="207"/>
      <c r="BA451" s="207"/>
      <c r="BB451" s="207"/>
      <c r="BC451" s="207"/>
      <c r="BD451" s="207"/>
      <c r="BE451" s="207"/>
      <c r="BF451" s="207"/>
      <c r="BG451" s="207"/>
      <c r="BH451" s="207"/>
    </row>
    <row r="452" spans="1:60" outlineLevel="1" x14ac:dyDescent="0.2">
      <c r="A452" s="214"/>
      <c r="B452" s="215"/>
      <c r="C452" s="242" t="s">
        <v>532</v>
      </c>
      <c r="D452" s="217"/>
      <c r="E452" s="218">
        <v>821.096</v>
      </c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  <c r="X452" s="207"/>
      <c r="Y452" s="207"/>
      <c r="Z452" s="207"/>
      <c r="AA452" s="207"/>
      <c r="AB452" s="207"/>
      <c r="AC452" s="207"/>
      <c r="AD452" s="207"/>
      <c r="AE452" s="207"/>
      <c r="AF452" s="207"/>
      <c r="AG452" s="207" t="s">
        <v>157</v>
      </c>
      <c r="AH452" s="207">
        <v>0</v>
      </c>
      <c r="AI452" s="207"/>
      <c r="AJ452" s="207"/>
      <c r="AK452" s="207"/>
      <c r="AL452" s="207"/>
      <c r="AM452" s="207"/>
      <c r="AN452" s="207"/>
      <c r="AO452" s="207"/>
      <c r="AP452" s="207"/>
      <c r="AQ452" s="207"/>
      <c r="AR452" s="207"/>
      <c r="AS452" s="207"/>
      <c r="AT452" s="207"/>
      <c r="AU452" s="207"/>
      <c r="AV452" s="207"/>
      <c r="AW452" s="207"/>
      <c r="AX452" s="207"/>
      <c r="AY452" s="207"/>
      <c r="AZ452" s="207"/>
      <c r="BA452" s="207"/>
      <c r="BB452" s="207"/>
      <c r="BC452" s="207"/>
      <c r="BD452" s="207"/>
      <c r="BE452" s="207"/>
      <c r="BF452" s="207"/>
      <c r="BG452" s="207"/>
      <c r="BH452" s="207"/>
    </row>
    <row r="453" spans="1:60" outlineLevel="1" x14ac:dyDescent="0.2">
      <c r="A453" s="214"/>
      <c r="B453" s="215"/>
      <c r="C453" s="242" t="s">
        <v>216</v>
      </c>
      <c r="D453" s="217"/>
      <c r="E453" s="218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  <c r="X453" s="207"/>
      <c r="Y453" s="207"/>
      <c r="Z453" s="207"/>
      <c r="AA453" s="207"/>
      <c r="AB453" s="207"/>
      <c r="AC453" s="207"/>
      <c r="AD453" s="207"/>
      <c r="AE453" s="207"/>
      <c r="AF453" s="207"/>
      <c r="AG453" s="207" t="s">
        <v>157</v>
      </c>
      <c r="AH453" s="207">
        <v>0</v>
      </c>
      <c r="AI453" s="207"/>
      <c r="AJ453" s="207"/>
      <c r="AK453" s="207"/>
      <c r="AL453" s="207"/>
      <c r="AM453" s="207"/>
      <c r="AN453" s="207"/>
      <c r="AO453" s="207"/>
      <c r="AP453" s="207"/>
      <c r="AQ453" s="207"/>
      <c r="AR453" s="207"/>
      <c r="AS453" s="207"/>
      <c r="AT453" s="207"/>
      <c r="AU453" s="207"/>
      <c r="AV453" s="207"/>
      <c r="AW453" s="207"/>
      <c r="AX453" s="207"/>
      <c r="AY453" s="207"/>
      <c r="AZ453" s="207"/>
      <c r="BA453" s="207"/>
      <c r="BB453" s="207"/>
      <c r="BC453" s="207"/>
      <c r="BD453" s="207"/>
      <c r="BE453" s="207"/>
      <c r="BF453" s="207"/>
      <c r="BG453" s="207"/>
      <c r="BH453" s="207"/>
    </row>
    <row r="454" spans="1:60" outlineLevel="1" x14ac:dyDescent="0.2">
      <c r="A454" s="214"/>
      <c r="B454" s="215"/>
      <c r="C454" s="242" t="s">
        <v>533</v>
      </c>
      <c r="D454" s="217"/>
      <c r="E454" s="218">
        <v>1110.4960000000001</v>
      </c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07"/>
      <c r="Y454" s="207"/>
      <c r="Z454" s="207"/>
      <c r="AA454" s="207"/>
      <c r="AB454" s="207"/>
      <c r="AC454" s="207"/>
      <c r="AD454" s="207"/>
      <c r="AE454" s="207"/>
      <c r="AF454" s="207"/>
      <c r="AG454" s="207" t="s">
        <v>157</v>
      </c>
      <c r="AH454" s="207">
        <v>0</v>
      </c>
      <c r="AI454" s="207"/>
      <c r="AJ454" s="207"/>
      <c r="AK454" s="207"/>
      <c r="AL454" s="207"/>
      <c r="AM454" s="207"/>
      <c r="AN454" s="207"/>
      <c r="AO454" s="207"/>
      <c r="AP454" s="207"/>
      <c r="AQ454" s="207"/>
      <c r="AR454" s="207"/>
      <c r="AS454" s="207"/>
      <c r="AT454" s="207"/>
      <c r="AU454" s="207"/>
      <c r="AV454" s="207"/>
      <c r="AW454" s="207"/>
      <c r="AX454" s="207"/>
      <c r="AY454" s="207"/>
      <c r="AZ454" s="207"/>
      <c r="BA454" s="207"/>
      <c r="BB454" s="207"/>
      <c r="BC454" s="207"/>
      <c r="BD454" s="207"/>
      <c r="BE454" s="207"/>
      <c r="BF454" s="207"/>
      <c r="BG454" s="207"/>
      <c r="BH454" s="207"/>
    </row>
    <row r="455" spans="1:60" outlineLevel="1" x14ac:dyDescent="0.2">
      <c r="A455" s="214"/>
      <c r="B455" s="215"/>
      <c r="C455" s="242" t="s">
        <v>219</v>
      </c>
      <c r="D455" s="217"/>
      <c r="E455" s="218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  <c r="X455" s="207"/>
      <c r="Y455" s="207"/>
      <c r="Z455" s="207"/>
      <c r="AA455" s="207"/>
      <c r="AB455" s="207"/>
      <c r="AC455" s="207"/>
      <c r="AD455" s="207"/>
      <c r="AE455" s="207"/>
      <c r="AF455" s="207"/>
      <c r="AG455" s="207" t="s">
        <v>157</v>
      </c>
      <c r="AH455" s="207">
        <v>0</v>
      </c>
      <c r="AI455" s="207"/>
      <c r="AJ455" s="207"/>
      <c r="AK455" s="207"/>
      <c r="AL455" s="207"/>
      <c r="AM455" s="207"/>
      <c r="AN455" s="207"/>
      <c r="AO455" s="207"/>
      <c r="AP455" s="207"/>
      <c r="AQ455" s="207"/>
      <c r="AR455" s="207"/>
      <c r="AS455" s="207"/>
      <c r="AT455" s="207"/>
      <c r="AU455" s="207"/>
      <c r="AV455" s="207"/>
      <c r="AW455" s="207"/>
      <c r="AX455" s="207"/>
      <c r="AY455" s="207"/>
      <c r="AZ455" s="207"/>
      <c r="BA455" s="207"/>
      <c r="BB455" s="207"/>
      <c r="BC455" s="207"/>
      <c r="BD455" s="207"/>
      <c r="BE455" s="207"/>
      <c r="BF455" s="207"/>
      <c r="BG455" s="207"/>
      <c r="BH455" s="207"/>
    </row>
    <row r="456" spans="1:60" outlineLevel="1" x14ac:dyDescent="0.2">
      <c r="A456" s="214"/>
      <c r="B456" s="215"/>
      <c r="C456" s="242" t="s">
        <v>534</v>
      </c>
      <c r="D456" s="217"/>
      <c r="E456" s="218">
        <v>529.64100000000008</v>
      </c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07"/>
      <c r="Y456" s="207"/>
      <c r="Z456" s="207"/>
      <c r="AA456" s="207"/>
      <c r="AB456" s="207"/>
      <c r="AC456" s="207"/>
      <c r="AD456" s="207"/>
      <c r="AE456" s="207"/>
      <c r="AF456" s="207"/>
      <c r="AG456" s="207" t="s">
        <v>157</v>
      </c>
      <c r="AH456" s="207">
        <v>0</v>
      </c>
      <c r="AI456" s="207"/>
      <c r="AJ456" s="207"/>
      <c r="AK456" s="207"/>
      <c r="AL456" s="207"/>
      <c r="AM456" s="207"/>
      <c r="AN456" s="207"/>
      <c r="AO456" s="207"/>
      <c r="AP456" s="207"/>
      <c r="AQ456" s="207"/>
      <c r="AR456" s="207"/>
      <c r="AS456" s="207"/>
      <c r="AT456" s="207"/>
      <c r="AU456" s="207"/>
      <c r="AV456" s="207"/>
      <c r="AW456" s="207"/>
      <c r="AX456" s="207"/>
      <c r="AY456" s="207"/>
      <c r="AZ456" s="207"/>
      <c r="BA456" s="207"/>
      <c r="BB456" s="207"/>
      <c r="BC456" s="207"/>
      <c r="BD456" s="207"/>
      <c r="BE456" s="207"/>
      <c r="BF456" s="207"/>
      <c r="BG456" s="207"/>
      <c r="BH456" s="207"/>
    </row>
    <row r="457" spans="1:60" outlineLevel="1" x14ac:dyDescent="0.2">
      <c r="A457" s="214"/>
      <c r="B457" s="215"/>
      <c r="C457" s="241"/>
      <c r="D457" s="235"/>
      <c r="E457" s="235"/>
      <c r="F457" s="235"/>
      <c r="G457" s="235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 t="s">
        <v>145</v>
      </c>
      <c r="AH457" s="207"/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7"/>
      <c r="AT457" s="207"/>
      <c r="AU457" s="207"/>
      <c r="AV457" s="207"/>
      <c r="AW457" s="207"/>
      <c r="AX457" s="207"/>
      <c r="AY457" s="207"/>
      <c r="AZ457" s="207"/>
      <c r="BA457" s="207"/>
      <c r="BB457" s="207"/>
      <c r="BC457" s="207"/>
      <c r="BD457" s="207"/>
      <c r="BE457" s="207"/>
      <c r="BF457" s="207"/>
      <c r="BG457" s="207"/>
      <c r="BH457" s="207"/>
    </row>
    <row r="458" spans="1:60" outlineLevel="1" x14ac:dyDescent="0.2">
      <c r="A458" s="226">
        <v>63</v>
      </c>
      <c r="B458" s="227" t="s">
        <v>535</v>
      </c>
      <c r="C458" s="239" t="s">
        <v>536</v>
      </c>
      <c r="D458" s="228" t="s">
        <v>326</v>
      </c>
      <c r="E458" s="229">
        <v>2.8800000000000003</v>
      </c>
      <c r="F458" s="230"/>
      <c r="G458" s="231">
        <f>ROUND(E458*F458,2)</f>
        <v>0</v>
      </c>
      <c r="H458" s="230"/>
      <c r="I458" s="231">
        <f>ROUND(E458*H458,2)</f>
        <v>0</v>
      </c>
      <c r="J458" s="230"/>
      <c r="K458" s="231">
        <f>ROUND(E458*J458,2)</f>
        <v>0</v>
      </c>
      <c r="L458" s="231">
        <v>21</v>
      </c>
      <c r="M458" s="231">
        <f>G458*(1+L458/100)</f>
        <v>0</v>
      </c>
      <c r="N458" s="231">
        <v>0</v>
      </c>
      <c r="O458" s="231">
        <f>ROUND(E458*N458,2)</f>
        <v>0</v>
      </c>
      <c r="P458" s="231">
        <v>0</v>
      </c>
      <c r="Q458" s="231">
        <f>ROUND(E458*P458,2)</f>
        <v>0</v>
      </c>
      <c r="R458" s="231"/>
      <c r="S458" s="231" t="s">
        <v>273</v>
      </c>
      <c r="T458" s="232" t="s">
        <v>141</v>
      </c>
      <c r="U458" s="216">
        <v>0</v>
      </c>
      <c r="V458" s="216">
        <f>ROUND(E458*U458,2)</f>
        <v>0</v>
      </c>
      <c r="W458" s="216"/>
      <c r="X458" s="207"/>
      <c r="Y458" s="207"/>
      <c r="Z458" s="207"/>
      <c r="AA458" s="207"/>
      <c r="AB458" s="207"/>
      <c r="AC458" s="207"/>
      <c r="AD458" s="207"/>
      <c r="AE458" s="207"/>
      <c r="AF458" s="207"/>
      <c r="AG458" s="207" t="s">
        <v>277</v>
      </c>
      <c r="AH458" s="207"/>
      <c r="AI458" s="207"/>
      <c r="AJ458" s="207"/>
      <c r="AK458" s="207"/>
      <c r="AL458" s="207"/>
      <c r="AM458" s="207"/>
      <c r="AN458" s="207"/>
      <c r="AO458" s="207"/>
      <c r="AP458" s="207"/>
      <c r="AQ458" s="207"/>
      <c r="AR458" s="207"/>
      <c r="AS458" s="207"/>
      <c r="AT458" s="207"/>
      <c r="AU458" s="207"/>
      <c r="AV458" s="207"/>
      <c r="AW458" s="207"/>
      <c r="AX458" s="207"/>
      <c r="AY458" s="207"/>
      <c r="AZ458" s="207"/>
      <c r="BA458" s="207"/>
      <c r="BB458" s="207"/>
      <c r="BC458" s="207"/>
      <c r="BD458" s="207"/>
      <c r="BE458" s="207"/>
      <c r="BF458" s="207"/>
      <c r="BG458" s="207"/>
      <c r="BH458" s="207"/>
    </row>
    <row r="459" spans="1:60" outlineLevel="1" x14ac:dyDescent="0.2">
      <c r="A459" s="214"/>
      <c r="B459" s="215"/>
      <c r="C459" s="242" t="s">
        <v>537</v>
      </c>
      <c r="D459" s="217"/>
      <c r="E459" s="218">
        <v>0.46500000000000002</v>
      </c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  <c r="X459" s="207"/>
      <c r="Y459" s="207"/>
      <c r="Z459" s="207"/>
      <c r="AA459" s="207"/>
      <c r="AB459" s="207"/>
      <c r="AC459" s="207"/>
      <c r="AD459" s="207"/>
      <c r="AE459" s="207"/>
      <c r="AF459" s="207"/>
      <c r="AG459" s="207" t="s">
        <v>157</v>
      </c>
      <c r="AH459" s="207">
        <v>0</v>
      </c>
      <c r="AI459" s="207"/>
      <c r="AJ459" s="207"/>
      <c r="AK459" s="207"/>
      <c r="AL459" s="207"/>
      <c r="AM459" s="207"/>
      <c r="AN459" s="207"/>
      <c r="AO459" s="207"/>
      <c r="AP459" s="207"/>
      <c r="AQ459" s="207"/>
      <c r="AR459" s="207"/>
      <c r="AS459" s="207"/>
      <c r="AT459" s="207"/>
      <c r="AU459" s="207"/>
      <c r="AV459" s="207"/>
      <c r="AW459" s="207"/>
      <c r="AX459" s="207"/>
      <c r="AY459" s="207"/>
      <c r="AZ459" s="207"/>
      <c r="BA459" s="207"/>
      <c r="BB459" s="207"/>
      <c r="BC459" s="207"/>
      <c r="BD459" s="207"/>
      <c r="BE459" s="207"/>
      <c r="BF459" s="207"/>
      <c r="BG459" s="207"/>
      <c r="BH459" s="207"/>
    </row>
    <row r="460" spans="1:60" outlineLevel="1" x14ac:dyDescent="0.2">
      <c r="A460" s="214"/>
      <c r="B460" s="215"/>
      <c r="C460" s="242" t="s">
        <v>538</v>
      </c>
      <c r="D460" s="217"/>
      <c r="E460" s="218">
        <v>0.27600000000000002</v>
      </c>
      <c r="F460" s="216"/>
      <c r="G460" s="216"/>
      <c r="H460" s="216"/>
      <c r="I460" s="216"/>
      <c r="J460" s="216"/>
      <c r="K460" s="216"/>
      <c r="L460" s="216"/>
      <c r="M460" s="216"/>
      <c r="N460" s="216"/>
      <c r="O460" s="216"/>
      <c r="P460" s="216"/>
      <c r="Q460" s="216"/>
      <c r="R460" s="216"/>
      <c r="S460" s="216"/>
      <c r="T460" s="216"/>
      <c r="U460" s="216"/>
      <c r="V460" s="216"/>
      <c r="W460" s="216"/>
      <c r="X460" s="207"/>
      <c r="Y460" s="207"/>
      <c r="Z460" s="207"/>
      <c r="AA460" s="207"/>
      <c r="AB460" s="207"/>
      <c r="AC460" s="207"/>
      <c r="AD460" s="207"/>
      <c r="AE460" s="207"/>
      <c r="AF460" s="207"/>
      <c r="AG460" s="207" t="s">
        <v>157</v>
      </c>
      <c r="AH460" s="207">
        <v>0</v>
      </c>
      <c r="AI460" s="207"/>
      <c r="AJ460" s="207"/>
      <c r="AK460" s="207"/>
      <c r="AL460" s="207"/>
      <c r="AM460" s="207"/>
      <c r="AN460" s="207"/>
      <c r="AO460" s="207"/>
      <c r="AP460" s="207"/>
      <c r="AQ460" s="207"/>
      <c r="AR460" s="207"/>
      <c r="AS460" s="207"/>
      <c r="AT460" s="207"/>
      <c r="AU460" s="207"/>
      <c r="AV460" s="207"/>
      <c r="AW460" s="207"/>
      <c r="AX460" s="207"/>
      <c r="AY460" s="207"/>
      <c r="AZ460" s="207"/>
      <c r="BA460" s="207"/>
      <c r="BB460" s="207"/>
      <c r="BC460" s="207"/>
      <c r="BD460" s="207"/>
      <c r="BE460" s="207"/>
      <c r="BF460" s="207"/>
      <c r="BG460" s="207"/>
      <c r="BH460" s="207"/>
    </row>
    <row r="461" spans="1:60" outlineLevel="1" x14ac:dyDescent="0.2">
      <c r="A461" s="214"/>
      <c r="B461" s="215"/>
      <c r="C461" s="242" t="s">
        <v>539</v>
      </c>
      <c r="D461" s="217"/>
      <c r="E461" s="218">
        <v>0.5</v>
      </c>
      <c r="F461" s="216"/>
      <c r="G461" s="216"/>
      <c r="H461" s="216"/>
      <c r="I461" s="216"/>
      <c r="J461" s="216"/>
      <c r="K461" s="216"/>
      <c r="L461" s="216"/>
      <c r="M461" s="216"/>
      <c r="N461" s="216"/>
      <c r="O461" s="216"/>
      <c r="P461" s="216"/>
      <c r="Q461" s="216"/>
      <c r="R461" s="216"/>
      <c r="S461" s="216"/>
      <c r="T461" s="216"/>
      <c r="U461" s="216"/>
      <c r="V461" s="216"/>
      <c r="W461" s="216"/>
      <c r="X461" s="207"/>
      <c r="Y461" s="207"/>
      <c r="Z461" s="207"/>
      <c r="AA461" s="207"/>
      <c r="AB461" s="207"/>
      <c r="AC461" s="207"/>
      <c r="AD461" s="207"/>
      <c r="AE461" s="207"/>
      <c r="AF461" s="207"/>
      <c r="AG461" s="207" t="s">
        <v>157</v>
      </c>
      <c r="AH461" s="207">
        <v>0</v>
      </c>
      <c r="AI461" s="207"/>
      <c r="AJ461" s="207"/>
      <c r="AK461" s="207"/>
      <c r="AL461" s="207"/>
      <c r="AM461" s="207"/>
      <c r="AN461" s="207"/>
      <c r="AO461" s="207"/>
      <c r="AP461" s="207"/>
      <c r="AQ461" s="207"/>
      <c r="AR461" s="207"/>
      <c r="AS461" s="207"/>
      <c r="AT461" s="207"/>
      <c r="AU461" s="207"/>
      <c r="AV461" s="207"/>
      <c r="AW461" s="207"/>
      <c r="AX461" s="207"/>
      <c r="AY461" s="207"/>
      <c r="AZ461" s="207"/>
      <c r="BA461" s="207"/>
      <c r="BB461" s="207"/>
      <c r="BC461" s="207"/>
      <c r="BD461" s="207"/>
      <c r="BE461" s="207"/>
      <c r="BF461" s="207"/>
      <c r="BG461" s="207"/>
      <c r="BH461" s="207"/>
    </row>
    <row r="462" spans="1:60" outlineLevel="1" x14ac:dyDescent="0.2">
      <c r="A462" s="214"/>
      <c r="B462" s="215"/>
      <c r="C462" s="242" t="s">
        <v>540</v>
      </c>
      <c r="D462" s="217"/>
      <c r="E462" s="218">
        <v>1.5550000000000002</v>
      </c>
      <c r="F462" s="216"/>
      <c r="G462" s="216"/>
      <c r="H462" s="216"/>
      <c r="I462" s="216"/>
      <c r="J462" s="216"/>
      <c r="K462" s="216"/>
      <c r="L462" s="216"/>
      <c r="M462" s="216"/>
      <c r="N462" s="216"/>
      <c r="O462" s="216"/>
      <c r="P462" s="216"/>
      <c r="Q462" s="216"/>
      <c r="R462" s="216"/>
      <c r="S462" s="216"/>
      <c r="T462" s="216"/>
      <c r="U462" s="216"/>
      <c r="V462" s="216"/>
      <c r="W462" s="216"/>
      <c r="X462" s="207"/>
      <c r="Y462" s="207"/>
      <c r="Z462" s="207"/>
      <c r="AA462" s="207"/>
      <c r="AB462" s="207"/>
      <c r="AC462" s="207"/>
      <c r="AD462" s="207"/>
      <c r="AE462" s="207"/>
      <c r="AF462" s="207"/>
      <c r="AG462" s="207" t="s">
        <v>157</v>
      </c>
      <c r="AH462" s="207">
        <v>0</v>
      </c>
      <c r="AI462" s="207"/>
      <c r="AJ462" s="207"/>
      <c r="AK462" s="207"/>
      <c r="AL462" s="207"/>
      <c r="AM462" s="207"/>
      <c r="AN462" s="207"/>
      <c r="AO462" s="207"/>
      <c r="AP462" s="207"/>
      <c r="AQ462" s="207"/>
      <c r="AR462" s="207"/>
      <c r="AS462" s="207"/>
      <c r="AT462" s="207"/>
      <c r="AU462" s="207"/>
      <c r="AV462" s="207"/>
      <c r="AW462" s="207"/>
      <c r="AX462" s="207"/>
      <c r="AY462" s="207"/>
      <c r="AZ462" s="207"/>
      <c r="BA462" s="207"/>
      <c r="BB462" s="207"/>
      <c r="BC462" s="207"/>
      <c r="BD462" s="207"/>
      <c r="BE462" s="207"/>
      <c r="BF462" s="207"/>
      <c r="BG462" s="207"/>
      <c r="BH462" s="207"/>
    </row>
    <row r="463" spans="1:60" outlineLevel="1" x14ac:dyDescent="0.2">
      <c r="A463" s="214"/>
      <c r="B463" s="215"/>
      <c r="C463" s="242" t="s">
        <v>541</v>
      </c>
      <c r="D463" s="217"/>
      <c r="E463" s="218">
        <v>8.4000000000000005E-2</v>
      </c>
      <c r="F463" s="216"/>
      <c r="G463" s="216"/>
      <c r="H463" s="216"/>
      <c r="I463" s="216"/>
      <c r="J463" s="216"/>
      <c r="K463" s="216"/>
      <c r="L463" s="216"/>
      <c r="M463" s="216"/>
      <c r="N463" s="216"/>
      <c r="O463" s="216"/>
      <c r="P463" s="216"/>
      <c r="Q463" s="216"/>
      <c r="R463" s="216"/>
      <c r="S463" s="216"/>
      <c r="T463" s="216"/>
      <c r="U463" s="216"/>
      <c r="V463" s="216"/>
      <c r="W463" s="216"/>
      <c r="X463" s="207"/>
      <c r="Y463" s="207"/>
      <c r="Z463" s="207"/>
      <c r="AA463" s="207"/>
      <c r="AB463" s="207"/>
      <c r="AC463" s="207"/>
      <c r="AD463" s="207"/>
      <c r="AE463" s="207"/>
      <c r="AF463" s="207"/>
      <c r="AG463" s="207" t="s">
        <v>157</v>
      </c>
      <c r="AH463" s="207">
        <v>0</v>
      </c>
      <c r="AI463" s="207"/>
      <c r="AJ463" s="207"/>
      <c r="AK463" s="207"/>
      <c r="AL463" s="207"/>
      <c r="AM463" s="207"/>
      <c r="AN463" s="207"/>
      <c r="AO463" s="207"/>
      <c r="AP463" s="207"/>
      <c r="AQ463" s="207"/>
      <c r="AR463" s="207"/>
      <c r="AS463" s="207"/>
      <c r="AT463" s="207"/>
      <c r="AU463" s="207"/>
      <c r="AV463" s="207"/>
      <c r="AW463" s="207"/>
      <c r="AX463" s="207"/>
      <c r="AY463" s="207"/>
      <c r="AZ463" s="207"/>
      <c r="BA463" s="207"/>
      <c r="BB463" s="207"/>
      <c r="BC463" s="207"/>
      <c r="BD463" s="207"/>
      <c r="BE463" s="207"/>
      <c r="BF463" s="207"/>
      <c r="BG463" s="207"/>
      <c r="BH463" s="207"/>
    </row>
    <row r="464" spans="1:60" outlineLevel="1" x14ac:dyDescent="0.2">
      <c r="A464" s="214"/>
      <c r="B464" s="215"/>
      <c r="C464" s="241"/>
      <c r="D464" s="235"/>
      <c r="E464" s="235"/>
      <c r="F464" s="235"/>
      <c r="G464" s="235"/>
      <c r="H464" s="216"/>
      <c r="I464" s="216"/>
      <c r="J464" s="216"/>
      <c r="K464" s="216"/>
      <c r="L464" s="216"/>
      <c r="M464" s="216"/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07"/>
      <c r="Y464" s="207"/>
      <c r="Z464" s="207"/>
      <c r="AA464" s="207"/>
      <c r="AB464" s="207"/>
      <c r="AC464" s="207"/>
      <c r="AD464" s="207"/>
      <c r="AE464" s="207"/>
      <c r="AF464" s="207"/>
      <c r="AG464" s="207" t="s">
        <v>145</v>
      </c>
      <c r="AH464" s="207"/>
      <c r="AI464" s="207"/>
      <c r="AJ464" s="207"/>
      <c r="AK464" s="207"/>
      <c r="AL464" s="207"/>
      <c r="AM464" s="207"/>
      <c r="AN464" s="207"/>
      <c r="AO464" s="207"/>
      <c r="AP464" s="207"/>
      <c r="AQ464" s="207"/>
      <c r="AR464" s="207"/>
      <c r="AS464" s="207"/>
      <c r="AT464" s="207"/>
      <c r="AU464" s="207"/>
      <c r="AV464" s="207"/>
      <c r="AW464" s="207"/>
      <c r="AX464" s="207"/>
      <c r="AY464" s="207"/>
      <c r="AZ464" s="207"/>
      <c r="BA464" s="207"/>
      <c r="BB464" s="207"/>
      <c r="BC464" s="207"/>
      <c r="BD464" s="207"/>
      <c r="BE464" s="207"/>
      <c r="BF464" s="207"/>
      <c r="BG464" s="207"/>
      <c r="BH464" s="207"/>
    </row>
    <row r="465" spans="1:60" outlineLevel="1" x14ac:dyDescent="0.2">
      <c r="A465" s="226">
        <v>64</v>
      </c>
      <c r="B465" s="227" t="s">
        <v>542</v>
      </c>
      <c r="C465" s="239" t="s">
        <v>543</v>
      </c>
      <c r="D465" s="228" t="s">
        <v>326</v>
      </c>
      <c r="E465" s="229">
        <v>0.34</v>
      </c>
      <c r="F465" s="230"/>
      <c r="G465" s="231">
        <f>ROUND(E465*F465,2)</f>
        <v>0</v>
      </c>
      <c r="H465" s="230"/>
      <c r="I465" s="231">
        <f>ROUND(E465*H465,2)</f>
        <v>0</v>
      </c>
      <c r="J465" s="230"/>
      <c r="K465" s="231">
        <f>ROUND(E465*J465,2)</f>
        <v>0</v>
      </c>
      <c r="L465" s="231">
        <v>21</v>
      </c>
      <c r="M465" s="231">
        <f>G465*(1+L465/100)</f>
        <v>0</v>
      </c>
      <c r="N465" s="231">
        <v>0</v>
      </c>
      <c r="O465" s="231">
        <f>ROUND(E465*N465,2)</f>
        <v>0</v>
      </c>
      <c r="P465" s="231">
        <v>0</v>
      </c>
      <c r="Q465" s="231">
        <f>ROUND(E465*P465,2)</f>
        <v>0</v>
      </c>
      <c r="R465" s="231"/>
      <c r="S465" s="231" t="s">
        <v>273</v>
      </c>
      <c r="T465" s="232" t="s">
        <v>141</v>
      </c>
      <c r="U465" s="216">
        <v>0</v>
      </c>
      <c r="V465" s="216">
        <f>ROUND(E465*U465,2)</f>
        <v>0</v>
      </c>
      <c r="W465" s="216"/>
      <c r="X465" s="207"/>
      <c r="Y465" s="207"/>
      <c r="Z465" s="207"/>
      <c r="AA465" s="207"/>
      <c r="AB465" s="207"/>
      <c r="AC465" s="207"/>
      <c r="AD465" s="207"/>
      <c r="AE465" s="207"/>
      <c r="AF465" s="207"/>
      <c r="AG465" s="207" t="s">
        <v>277</v>
      </c>
      <c r="AH465" s="207"/>
      <c r="AI465" s="207"/>
      <c r="AJ465" s="207"/>
      <c r="AK465" s="207"/>
      <c r="AL465" s="207"/>
      <c r="AM465" s="207"/>
      <c r="AN465" s="207"/>
      <c r="AO465" s="207"/>
      <c r="AP465" s="207"/>
      <c r="AQ465" s="207"/>
      <c r="AR465" s="207"/>
      <c r="AS465" s="207"/>
      <c r="AT465" s="207"/>
      <c r="AU465" s="207"/>
      <c r="AV465" s="207"/>
      <c r="AW465" s="207"/>
      <c r="AX465" s="207"/>
      <c r="AY465" s="207"/>
      <c r="AZ465" s="207"/>
      <c r="BA465" s="207"/>
      <c r="BB465" s="207"/>
      <c r="BC465" s="207"/>
      <c r="BD465" s="207"/>
      <c r="BE465" s="207"/>
      <c r="BF465" s="207"/>
      <c r="BG465" s="207"/>
      <c r="BH465" s="207"/>
    </row>
    <row r="466" spans="1:60" outlineLevel="1" x14ac:dyDescent="0.2">
      <c r="A466" s="214"/>
      <c r="B466" s="215"/>
      <c r="C466" s="242" t="s">
        <v>544</v>
      </c>
      <c r="D466" s="217"/>
      <c r="E466" s="218">
        <v>0.1</v>
      </c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216"/>
      <c r="U466" s="216"/>
      <c r="V466" s="216"/>
      <c r="W466" s="216"/>
      <c r="X466" s="207"/>
      <c r="Y466" s="207"/>
      <c r="Z466" s="207"/>
      <c r="AA466" s="207"/>
      <c r="AB466" s="207"/>
      <c r="AC466" s="207"/>
      <c r="AD466" s="207"/>
      <c r="AE466" s="207"/>
      <c r="AF466" s="207"/>
      <c r="AG466" s="207" t="s">
        <v>157</v>
      </c>
      <c r="AH466" s="207">
        <v>0</v>
      </c>
      <c r="AI466" s="207"/>
      <c r="AJ466" s="207"/>
      <c r="AK466" s="207"/>
      <c r="AL466" s="207"/>
      <c r="AM466" s="207"/>
      <c r="AN466" s="207"/>
      <c r="AO466" s="207"/>
      <c r="AP466" s="207"/>
      <c r="AQ466" s="207"/>
      <c r="AR466" s="207"/>
      <c r="AS466" s="207"/>
      <c r="AT466" s="207"/>
      <c r="AU466" s="207"/>
      <c r="AV466" s="207"/>
      <c r="AW466" s="207"/>
      <c r="AX466" s="207"/>
      <c r="AY466" s="207"/>
      <c r="AZ466" s="207"/>
      <c r="BA466" s="207"/>
      <c r="BB466" s="207"/>
      <c r="BC466" s="207"/>
      <c r="BD466" s="207"/>
      <c r="BE466" s="207"/>
      <c r="BF466" s="207"/>
      <c r="BG466" s="207"/>
      <c r="BH466" s="207"/>
    </row>
    <row r="467" spans="1:60" outlineLevel="1" x14ac:dyDescent="0.2">
      <c r="A467" s="214"/>
      <c r="B467" s="215"/>
      <c r="C467" s="242" t="s">
        <v>545</v>
      </c>
      <c r="D467" s="217"/>
      <c r="E467" s="218"/>
      <c r="F467" s="216"/>
      <c r="G467" s="216"/>
      <c r="H467" s="216"/>
      <c r="I467" s="216"/>
      <c r="J467" s="216"/>
      <c r="K467" s="216"/>
      <c r="L467" s="216"/>
      <c r="M467" s="216"/>
      <c r="N467" s="216"/>
      <c r="O467" s="216"/>
      <c r="P467" s="216"/>
      <c r="Q467" s="216"/>
      <c r="R467" s="216"/>
      <c r="S467" s="216"/>
      <c r="T467" s="216"/>
      <c r="U467" s="216"/>
      <c r="V467" s="216"/>
      <c r="W467" s="216"/>
      <c r="X467" s="207"/>
      <c r="Y467" s="207"/>
      <c r="Z467" s="207"/>
      <c r="AA467" s="207"/>
      <c r="AB467" s="207"/>
      <c r="AC467" s="207"/>
      <c r="AD467" s="207"/>
      <c r="AE467" s="207"/>
      <c r="AF467" s="207"/>
      <c r="AG467" s="207" t="s">
        <v>157</v>
      </c>
      <c r="AH467" s="207">
        <v>0</v>
      </c>
      <c r="AI467" s="207"/>
      <c r="AJ467" s="207"/>
      <c r="AK467" s="207"/>
      <c r="AL467" s="207"/>
      <c r="AM467" s="207"/>
      <c r="AN467" s="207"/>
      <c r="AO467" s="207"/>
      <c r="AP467" s="207"/>
      <c r="AQ467" s="207"/>
      <c r="AR467" s="207"/>
      <c r="AS467" s="207"/>
      <c r="AT467" s="207"/>
      <c r="AU467" s="207"/>
      <c r="AV467" s="207"/>
      <c r="AW467" s="207"/>
      <c r="AX467" s="207"/>
      <c r="AY467" s="207"/>
      <c r="AZ467" s="207"/>
      <c r="BA467" s="207"/>
      <c r="BB467" s="207"/>
      <c r="BC467" s="207"/>
      <c r="BD467" s="207"/>
      <c r="BE467" s="207"/>
      <c r="BF467" s="207"/>
      <c r="BG467" s="207"/>
      <c r="BH467" s="207"/>
    </row>
    <row r="468" spans="1:60" outlineLevel="1" x14ac:dyDescent="0.2">
      <c r="A468" s="214"/>
      <c r="B468" s="215"/>
      <c r="C468" s="242" t="s">
        <v>546</v>
      </c>
      <c r="D468" s="217"/>
      <c r="E468" s="218"/>
      <c r="F468" s="216"/>
      <c r="G468" s="216"/>
      <c r="H468" s="216"/>
      <c r="I468" s="216"/>
      <c r="J468" s="216"/>
      <c r="K468" s="216"/>
      <c r="L468" s="216"/>
      <c r="M468" s="216"/>
      <c r="N468" s="216"/>
      <c r="O468" s="216"/>
      <c r="P468" s="216"/>
      <c r="Q468" s="216"/>
      <c r="R468" s="216"/>
      <c r="S468" s="216"/>
      <c r="T468" s="216"/>
      <c r="U468" s="216"/>
      <c r="V468" s="216"/>
      <c r="W468" s="216"/>
      <c r="X468" s="207"/>
      <c r="Y468" s="207"/>
      <c r="Z468" s="207"/>
      <c r="AA468" s="207"/>
      <c r="AB468" s="207"/>
      <c r="AC468" s="207"/>
      <c r="AD468" s="207"/>
      <c r="AE468" s="207"/>
      <c r="AF468" s="207"/>
      <c r="AG468" s="207" t="s">
        <v>157</v>
      </c>
      <c r="AH468" s="207">
        <v>0</v>
      </c>
      <c r="AI468" s="207"/>
      <c r="AJ468" s="207"/>
      <c r="AK468" s="207"/>
      <c r="AL468" s="207"/>
      <c r="AM468" s="207"/>
      <c r="AN468" s="207"/>
      <c r="AO468" s="207"/>
      <c r="AP468" s="207"/>
      <c r="AQ468" s="207"/>
      <c r="AR468" s="207"/>
      <c r="AS468" s="207"/>
      <c r="AT468" s="207"/>
      <c r="AU468" s="207"/>
      <c r="AV468" s="207"/>
      <c r="AW468" s="207"/>
      <c r="AX468" s="207"/>
      <c r="AY468" s="207"/>
      <c r="AZ468" s="207"/>
      <c r="BA468" s="207"/>
      <c r="BB468" s="207"/>
      <c r="BC468" s="207"/>
      <c r="BD468" s="207"/>
      <c r="BE468" s="207"/>
      <c r="BF468" s="207"/>
      <c r="BG468" s="207"/>
      <c r="BH468" s="207"/>
    </row>
    <row r="469" spans="1:60" outlineLevel="1" x14ac:dyDescent="0.2">
      <c r="A469" s="214"/>
      <c r="B469" s="215"/>
      <c r="C469" s="242" t="s">
        <v>547</v>
      </c>
      <c r="D469" s="217"/>
      <c r="E469" s="218">
        <v>0.1</v>
      </c>
      <c r="F469" s="216"/>
      <c r="G469" s="216"/>
      <c r="H469" s="216"/>
      <c r="I469" s="216"/>
      <c r="J469" s="216"/>
      <c r="K469" s="216"/>
      <c r="L469" s="216"/>
      <c r="M469" s="216"/>
      <c r="N469" s="216"/>
      <c r="O469" s="216"/>
      <c r="P469" s="216"/>
      <c r="Q469" s="216"/>
      <c r="R469" s="216"/>
      <c r="S469" s="216"/>
      <c r="T469" s="216"/>
      <c r="U469" s="216"/>
      <c r="V469" s="216"/>
      <c r="W469" s="216"/>
      <c r="X469" s="207"/>
      <c r="Y469" s="207"/>
      <c r="Z469" s="207"/>
      <c r="AA469" s="207"/>
      <c r="AB469" s="207"/>
      <c r="AC469" s="207"/>
      <c r="AD469" s="207"/>
      <c r="AE469" s="207"/>
      <c r="AF469" s="207"/>
      <c r="AG469" s="207" t="s">
        <v>157</v>
      </c>
      <c r="AH469" s="207">
        <v>0</v>
      </c>
      <c r="AI469" s="207"/>
      <c r="AJ469" s="207"/>
      <c r="AK469" s="207"/>
      <c r="AL469" s="207"/>
      <c r="AM469" s="207"/>
      <c r="AN469" s="207"/>
      <c r="AO469" s="207"/>
      <c r="AP469" s="207"/>
      <c r="AQ469" s="207"/>
      <c r="AR469" s="207"/>
      <c r="AS469" s="207"/>
      <c r="AT469" s="207"/>
      <c r="AU469" s="207"/>
      <c r="AV469" s="207"/>
      <c r="AW469" s="207"/>
      <c r="AX469" s="207"/>
      <c r="AY469" s="207"/>
      <c r="AZ469" s="207"/>
      <c r="BA469" s="207"/>
      <c r="BB469" s="207"/>
      <c r="BC469" s="207"/>
      <c r="BD469" s="207"/>
      <c r="BE469" s="207"/>
      <c r="BF469" s="207"/>
      <c r="BG469" s="207"/>
      <c r="BH469" s="207"/>
    </row>
    <row r="470" spans="1:60" outlineLevel="1" x14ac:dyDescent="0.2">
      <c r="A470" s="214"/>
      <c r="B470" s="215"/>
      <c r="C470" s="242" t="s">
        <v>548</v>
      </c>
      <c r="D470" s="217"/>
      <c r="E470" s="218">
        <v>7.0000000000000007E-2</v>
      </c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07"/>
      <c r="Y470" s="207"/>
      <c r="Z470" s="207"/>
      <c r="AA470" s="207"/>
      <c r="AB470" s="207"/>
      <c r="AC470" s="207"/>
      <c r="AD470" s="207"/>
      <c r="AE470" s="207"/>
      <c r="AF470" s="207"/>
      <c r="AG470" s="207" t="s">
        <v>157</v>
      </c>
      <c r="AH470" s="207">
        <v>0</v>
      </c>
      <c r="AI470" s="207"/>
      <c r="AJ470" s="207"/>
      <c r="AK470" s="207"/>
      <c r="AL470" s="207"/>
      <c r="AM470" s="207"/>
      <c r="AN470" s="207"/>
      <c r="AO470" s="207"/>
      <c r="AP470" s="207"/>
      <c r="AQ470" s="207"/>
      <c r="AR470" s="207"/>
      <c r="AS470" s="207"/>
      <c r="AT470" s="207"/>
      <c r="AU470" s="207"/>
      <c r="AV470" s="207"/>
      <c r="AW470" s="207"/>
      <c r="AX470" s="207"/>
      <c r="AY470" s="207"/>
      <c r="AZ470" s="207"/>
      <c r="BA470" s="207"/>
      <c r="BB470" s="207"/>
      <c r="BC470" s="207"/>
      <c r="BD470" s="207"/>
      <c r="BE470" s="207"/>
      <c r="BF470" s="207"/>
      <c r="BG470" s="207"/>
      <c r="BH470" s="207"/>
    </row>
    <row r="471" spans="1:60" outlineLevel="1" x14ac:dyDescent="0.2">
      <c r="A471" s="214"/>
      <c r="B471" s="215"/>
      <c r="C471" s="242" t="s">
        <v>549</v>
      </c>
      <c r="D471" s="217"/>
      <c r="E471" s="218">
        <v>7.0000000000000007E-2</v>
      </c>
      <c r="F471" s="216"/>
      <c r="G471" s="216"/>
      <c r="H471" s="216"/>
      <c r="I471" s="216"/>
      <c r="J471" s="216"/>
      <c r="K471" s="216"/>
      <c r="L471" s="216"/>
      <c r="M471" s="216"/>
      <c r="N471" s="216"/>
      <c r="O471" s="216"/>
      <c r="P471" s="216"/>
      <c r="Q471" s="216"/>
      <c r="R471" s="216"/>
      <c r="S471" s="216"/>
      <c r="T471" s="216"/>
      <c r="U471" s="216"/>
      <c r="V471" s="216"/>
      <c r="W471" s="216"/>
      <c r="X471" s="207"/>
      <c r="Y471" s="207"/>
      <c r="Z471" s="207"/>
      <c r="AA471" s="207"/>
      <c r="AB471" s="207"/>
      <c r="AC471" s="207"/>
      <c r="AD471" s="207"/>
      <c r="AE471" s="207"/>
      <c r="AF471" s="207"/>
      <c r="AG471" s="207" t="s">
        <v>157</v>
      </c>
      <c r="AH471" s="207">
        <v>0</v>
      </c>
      <c r="AI471" s="207"/>
      <c r="AJ471" s="207"/>
      <c r="AK471" s="207"/>
      <c r="AL471" s="207"/>
      <c r="AM471" s="207"/>
      <c r="AN471" s="207"/>
      <c r="AO471" s="207"/>
      <c r="AP471" s="207"/>
      <c r="AQ471" s="207"/>
      <c r="AR471" s="207"/>
      <c r="AS471" s="207"/>
      <c r="AT471" s="207"/>
      <c r="AU471" s="207"/>
      <c r="AV471" s="207"/>
      <c r="AW471" s="207"/>
      <c r="AX471" s="207"/>
      <c r="AY471" s="207"/>
      <c r="AZ471" s="207"/>
      <c r="BA471" s="207"/>
      <c r="BB471" s="207"/>
      <c r="BC471" s="207"/>
      <c r="BD471" s="207"/>
      <c r="BE471" s="207"/>
      <c r="BF471" s="207"/>
      <c r="BG471" s="207"/>
      <c r="BH471" s="207"/>
    </row>
    <row r="472" spans="1:60" outlineLevel="1" x14ac:dyDescent="0.2">
      <c r="A472" s="214"/>
      <c r="B472" s="215"/>
      <c r="C472" s="241"/>
      <c r="D472" s="235"/>
      <c r="E472" s="235"/>
      <c r="F472" s="235"/>
      <c r="G472" s="235"/>
      <c r="H472" s="216"/>
      <c r="I472" s="216"/>
      <c r="J472" s="216"/>
      <c r="K472" s="216"/>
      <c r="L472" s="216"/>
      <c r="M472" s="216"/>
      <c r="N472" s="216"/>
      <c r="O472" s="216"/>
      <c r="P472" s="216"/>
      <c r="Q472" s="216"/>
      <c r="R472" s="216"/>
      <c r="S472" s="216"/>
      <c r="T472" s="216"/>
      <c r="U472" s="216"/>
      <c r="V472" s="216"/>
      <c r="W472" s="216"/>
      <c r="X472" s="207"/>
      <c r="Y472" s="207"/>
      <c r="Z472" s="207"/>
      <c r="AA472" s="207"/>
      <c r="AB472" s="207"/>
      <c r="AC472" s="207"/>
      <c r="AD472" s="207"/>
      <c r="AE472" s="207"/>
      <c r="AF472" s="207"/>
      <c r="AG472" s="207" t="s">
        <v>145</v>
      </c>
      <c r="AH472" s="207"/>
      <c r="AI472" s="207"/>
      <c r="AJ472" s="207"/>
      <c r="AK472" s="207"/>
      <c r="AL472" s="207"/>
      <c r="AM472" s="207"/>
      <c r="AN472" s="207"/>
      <c r="AO472" s="207"/>
      <c r="AP472" s="207"/>
      <c r="AQ472" s="207"/>
      <c r="AR472" s="207"/>
      <c r="AS472" s="207"/>
      <c r="AT472" s="207"/>
      <c r="AU472" s="207"/>
      <c r="AV472" s="207"/>
      <c r="AW472" s="207"/>
      <c r="AX472" s="207"/>
      <c r="AY472" s="207"/>
      <c r="AZ472" s="207"/>
      <c r="BA472" s="207"/>
      <c r="BB472" s="207"/>
      <c r="BC472" s="207"/>
      <c r="BD472" s="207"/>
      <c r="BE472" s="207"/>
      <c r="BF472" s="207"/>
      <c r="BG472" s="207"/>
      <c r="BH472" s="207"/>
    </row>
    <row r="473" spans="1:60" outlineLevel="1" x14ac:dyDescent="0.2">
      <c r="A473" s="226">
        <v>65</v>
      </c>
      <c r="B473" s="227" t="s">
        <v>550</v>
      </c>
      <c r="C473" s="239" t="s">
        <v>551</v>
      </c>
      <c r="D473" s="228" t="s">
        <v>326</v>
      </c>
      <c r="E473" s="229">
        <v>8.9500000000000011</v>
      </c>
      <c r="F473" s="230"/>
      <c r="G473" s="231">
        <f>ROUND(E473*F473,2)</f>
        <v>0</v>
      </c>
      <c r="H473" s="230"/>
      <c r="I473" s="231">
        <f>ROUND(E473*H473,2)</f>
        <v>0</v>
      </c>
      <c r="J473" s="230"/>
      <c r="K473" s="231">
        <f>ROUND(E473*J473,2)</f>
        <v>0</v>
      </c>
      <c r="L473" s="231">
        <v>21</v>
      </c>
      <c r="M473" s="231">
        <f>G473*(1+L473/100)</f>
        <v>0</v>
      </c>
      <c r="N473" s="231">
        <v>0</v>
      </c>
      <c r="O473" s="231">
        <f>ROUND(E473*N473,2)</f>
        <v>0</v>
      </c>
      <c r="P473" s="231">
        <v>0</v>
      </c>
      <c r="Q473" s="231">
        <f>ROUND(E473*P473,2)</f>
        <v>0</v>
      </c>
      <c r="R473" s="231"/>
      <c r="S473" s="231" t="s">
        <v>273</v>
      </c>
      <c r="T473" s="232" t="s">
        <v>320</v>
      </c>
      <c r="U473" s="216">
        <v>0</v>
      </c>
      <c r="V473" s="216">
        <f>ROUND(E473*U473,2)</f>
        <v>0</v>
      </c>
      <c r="W473" s="216"/>
      <c r="X473" s="207"/>
      <c r="Y473" s="207"/>
      <c r="Z473" s="207"/>
      <c r="AA473" s="207"/>
      <c r="AB473" s="207"/>
      <c r="AC473" s="207"/>
      <c r="AD473" s="207"/>
      <c r="AE473" s="207"/>
      <c r="AF473" s="207"/>
      <c r="AG473" s="207" t="s">
        <v>277</v>
      </c>
      <c r="AH473" s="207"/>
      <c r="AI473" s="207"/>
      <c r="AJ473" s="207"/>
      <c r="AK473" s="207"/>
      <c r="AL473" s="207"/>
      <c r="AM473" s="207"/>
      <c r="AN473" s="207"/>
      <c r="AO473" s="207"/>
      <c r="AP473" s="207"/>
      <c r="AQ473" s="207"/>
      <c r="AR473" s="207"/>
      <c r="AS473" s="207"/>
      <c r="AT473" s="207"/>
      <c r="AU473" s="207"/>
      <c r="AV473" s="207"/>
      <c r="AW473" s="207"/>
      <c r="AX473" s="207"/>
      <c r="AY473" s="207"/>
      <c r="AZ473" s="207"/>
      <c r="BA473" s="207"/>
      <c r="BB473" s="207"/>
      <c r="BC473" s="207"/>
      <c r="BD473" s="207"/>
      <c r="BE473" s="207"/>
      <c r="BF473" s="207"/>
      <c r="BG473" s="207"/>
      <c r="BH473" s="207"/>
    </row>
    <row r="474" spans="1:60" outlineLevel="1" x14ac:dyDescent="0.2">
      <c r="A474" s="214"/>
      <c r="B474" s="215"/>
      <c r="C474" s="242" t="s">
        <v>552</v>
      </c>
      <c r="D474" s="217"/>
      <c r="E474" s="218">
        <v>0.63600000000000001</v>
      </c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07"/>
      <c r="Y474" s="207"/>
      <c r="Z474" s="207"/>
      <c r="AA474" s="207"/>
      <c r="AB474" s="207"/>
      <c r="AC474" s="207"/>
      <c r="AD474" s="207"/>
      <c r="AE474" s="207"/>
      <c r="AF474" s="207"/>
      <c r="AG474" s="207" t="s">
        <v>157</v>
      </c>
      <c r="AH474" s="207">
        <v>0</v>
      </c>
      <c r="AI474" s="207"/>
      <c r="AJ474" s="207"/>
      <c r="AK474" s="207"/>
      <c r="AL474" s="207"/>
      <c r="AM474" s="207"/>
      <c r="AN474" s="207"/>
      <c r="AO474" s="207"/>
      <c r="AP474" s="207"/>
      <c r="AQ474" s="207"/>
      <c r="AR474" s="207"/>
      <c r="AS474" s="207"/>
      <c r="AT474" s="207"/>
      <c r="AU474" s="207"/>
      <c r="AV474" s="207"/>
      <c r="AW474" s="207"/>
      <c r="AX474" s="207"/>
      <c r="AY474" s="207"/>
      <c r="AZ474" s="207"/>
      <c r="BA474" s="207"/>
      <c r="BB474" s="207"/>
      <c r="BC474" s="207"/>
      <c r="BD474" s="207"/>
      <c r="BE474" s="207"/>
      <c r="BF474" s="207"/>
      <c r="BG474" s="207"/>
      <c r="BH474" s="207"/>
    </row>
    <row r="475" spans="1:60" outlineLevel="1" x14ac:dyDescent="0.2">
      <c r="A475" s="214"/>
      <c r="B475" s="215"/>
      <c r="C475" s="242" t="s">
        <v>497</v>
      </c>
      <c r="D475" s="217"/>
      <c r="E475" s="218">
        <v>0.98000000000000009</v>
      </c>
      <c r="F475" s="216"/>
      <c r="G475" s="216"/>
      <c r="H475" s="216"/>
      <c r="I475" s="216"/>
      <c r="J475" s="216"/>
      <c r="K475" s="216"/>
      <c r="L475" s="216"/>
      <c r="M475" s="216"/>
      <c r="N475" s="216"/>
      <c r="O475" s="216"/>
      <c r="P475" s="216"/>
      <c r="Q475" s="216"/>
      <c r="R475" s="216"/>
      <c r="S475" s="216"/>
      <c r="T475" s="216"/>
      <c r="U475" s="216"/>
      <c r="V475" s="216"/>
      <c r="W475" s="216"/>
      <c r="X475" s="207"/>
      <c r="Y475" s="207"/>
      <c r="Z475" s="207"/>
      <c r="AA475" s="207"/>
      <c r="AB475" s="207"/>
      <c r="AC475" s="207"/>
      <c r="AD475" s="207"/>
      <c r="AE475" s="207"/>
      <c r="AF475" s="207"/>
      <c r="AG475" s="207" t="s">
        <v>157</v>
      </c>
      <c r="AH475" s="207">
        <v>0</v>
      </c>
      <c r="AI475" s="207"/>
      <c r="AJ475" s="207"/>
      <c r="AK475" s="207"/>
      <c r="AL475" s="207"/>
      <c r="AM475" s="207"/>
      <c r="AN475" s="207"/>
      <c r="AO475" s="207"/>
      <c r="AP475" s="207"/>
      <c r="AQ475" s="207"/>
      <c r="AR475" s="207"/>
      <c r="AS475" s="207"/>
      <c r="AT475" s="207"/>
      <c r="AU475" s="207"/>
      <c r="AV475" s="207"/>
      <c r="AW475" s="207"/>
      <c r="AX475" s="207"/>
      <c r="AY475" s="207"/>
      <c r="AZ475" s="207"/>
      <c r="BA475" s="207"/>
      <c r="BB475" s="207"/>
      <c r="BC475" s="207"/>
      <c r="BD475" s="207"/>
      <c r="BE475" s="207"/>
      <c r="BF475" s="207"/>
      <c r="BG475" s="207"/>
      <c r="BH475" s="207"/>
    </row>
    <row r="476" spans="1:60" outlineLevel="1" x14ac:dyDescent="0.2">
      <c r="A476" s="214"/>
      <c r="B476" s="215"/>
      <c r="C476" s="242" t="s">
        <v>553</v>
      </c>
      <c r="D476" s="217"/>
      <c r="E476" s="218">
        <v>0.48000000000000004</v>
      </c>
      <c r="F476" s="216"/>
      <c r="G476" s="216"/>
      <c r="H476" s="216"/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07"/>
      <c r="Y476" s="207"/>
      <c r="Z476" s="207"/>
      <c r="AA476" s="207"/>
      <c r="AB476" s="207"/>
      <c r="AC476" s="207"/>
      <c r="AD476" s="207"/>
      <c r="AE476" s="207"/>
      <c r="AF476" s="207"/>
      <c r="AG476" s="207" t="s">
        <v>157</v>
      </c>
      <c r="AH476" s="207">
        <v>0</v>
      </c>
      <c r="AI476" s="207"/>
      <c r="AJ476" s="207"/>
      <c r="AK476" s="207"/>
      <c r="AL476" s="207"/>
      <c r="AM476" s="207"/>
      <c r="AN476" s="207"/>
      <c r="AO476" s="207"/>
      <c r="AP476" s="207"/>
      <c r="AQ476" s="207"/>
      <c r="AR476" s="207"/>
      <c r="AS476" s="207"/>
      <c r="AT476" s="207"/>
      <c r="AU476" s="207"/>
      <c r="AV476" s="207"/>
      <c r="AW476" s="207"/>
      <c r="AX476" s="207"/>
      <c r="AY476" s="207"/>
      <c r="AZ476" s="207"/>
      <c r="BA476" s="207"/>
      <c r="BB476" s="207"/>
      <c r="BC476" s="207"/>
      <c r="BD476" s="207"/>
      <c r="BE476" s="207"/>
      <c r="BF476" s="207"/>
      <c r="BG476" s="207"/>
      <c r="BH476" s="207"/>
    </row>
    <row r="477" spans="1:60" outlineLevel="1" x14ac:dyDescent="0.2">
      <c r="A477" s="214"/>
      <c r="B477" s="215"/>
      <c r="C477" s="242" t="s">
        <v>554</v>
      </c>
      <c r="D477" s="217"/>
      <c r="E477" s="218">
        <v>1.1280000000000001</v>
      </c>
      <c r="F477" s="216"/>
      <c r="G477" s="216"/>
      <c r="H477" s="216"/>
      <c r="I477" s="216"/>
      <c r="J477" s="216"/>
      <c r="K477" s="216"/>
      <c r="L477" s="216"/>
      <c r="M477" s="216"/>
      <c r="N477" s="216"/>
      <c r="O477" s="216"/>
      <c r="P477" s="216"/>
      <c r="Q477" s="216"/>
      <c r="R477" s="216"/>
      <c r="S477" s="216"/>
      <c r="T477" s="216"/>
      <c r="U477" s="216"/>
      <c r="V477" s="216"/>
      <c r="W477" s="216"/>
      <c r="X477" s="207"/>
      <c r="Y477" s="207"/>
      <c r="Z477" s="207"/>
      <c r="AA477" s="207"/>
      <c r="AB477" s="207"/>
      <c r="AC477" s="207"/>
      <c r="AD477" s="207"/>
      <c r="AE477" s="207"/>
      <c r="AF477" s="207"/>
      <c r="AG477" s="207" t="s">
        <v>157</v>
      </c>
      <c r="AH477" s="207">
        <v>0</v>
      </c>
      <c r="AI477" s="207"/>
      <c r="AJ477" s="207"/>
      <c r="AK477" s="207"/>
      <c r="AL477" s="207"/>
      <c r="AM477" s="207"/>
      <c r="AN477" s="207"/>
      <c r="AO477" s="207"/>
      <c r="AP477" s="207"/>
      <c r="AQ477" s="207"/>
      <c r="AR477" s="207"/>
      <c r="AS477" s="207"/>
      <c r="AT477" s="207"/>
      <c r="AU477" s="207"/>
      <c r="AV477" s="207"/>
      <c r="AW477" s="207"/>
      <c r="AX477" s="207"/>
      <c r="AY477" s="207"/>
      <c r="AZ477" s="207"/>
      <c r="BA477" s="207"/>
      <c r="BB477" s="207"/>
      <c r="BC477" s="207"/>
      <c r="BD477" s="207"/>
      <c r="BE477" s="207"/>
      <c r="BF477" s="207"/>
      <c r="BG477" s="207"/>
      <c r="BH477" s="207"/>
    </row>
    <row r="478" spans="1:60" outlineLevel="1" x14ac:dyDescent="0.2">
      <c r="A478" s="214"/>
      <c r="B478" s="215"/>
      <c r="C478" s="242" t="s">
        <v>555</v>
      </c>
      <c r="D478" s="217"/>
      <c r="E478" s="218">
        <v>3.5420000000000003</v>
      </c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216"/>
      <c r="U478" s="216"/>
      <c r="V478" s="216"/>
      <c r="W478" s="216"/>
      <c r="X478" s="207"/>
      <c r="Y478" s="207"/>
      <c r="Z478" s="207"/>
      <c r="AA478" s="207"/>
      <c r="AB478" s="207"/>
      <c r="AC478" s="207"/>
      <c r="AD478" s="207"/>
      <c r="AE478" s="207"/>
      <c r="AF478" s="207"/>
      <c r="AG478" s="207" t="s">
        <v>157</v>
      </c>
      <c r="AH478" s="207">
        <v>0</v>
      </c>
      <c r="AI478" s="207"/>
      <c r="AJ478" s="207"/>
      <c r="AK478" s="207"/>
      <c r="AL478" s="207"/>
      <c r="AM478" s="207"/>
      <c r="AN478" s="207"/>
      <c r="AO478" s="207"/>
      <c r="AP478" s="207"/>
      <c r="AQ478" s="207"/>
      <c r="AR478" s="207"/>
      <c r="AS478" s="207"/>
      <c r="AT478" s="207"/>
      <c r="AU478" s="207"/>
      <c r="AV478" s="207"/>
      <c r="AW478" s="207"/>
      <c r="AX478" s="207"/>
      <c r="AY478" s="207"/>
      <c r="AZ478" s="207"/>
      <c r="BA478" s="207"/>
      <c r="BB478" s="207"/>
      <c r="BC478" s="207"/>
      <c r="BD478" s="207"/>
      <c r="BE478" s="207"/>
      <c r="BF478" s="207"/>
      <c r="BG478" s="207"/>
      <c r="BH478" s="207"/>
    </row>
    <row r="479" spans="1:60" outlineLevel="1" x14ac:dyDescent="0.2">
      <c r="A479" s="214"/>
      <c r="B479" s="215"/>
      <c r="C479" s="242" t="s">
        <v>556</v>
      </c>
      <c r="D479" s="217"/>
      <c r="E479" s="218">
        <v>2.1840000000000002</v>
      </c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07"/>
      <c r="Y479" s="207"/>
      <c r="Z479" s="207"/>
      <c r="AA479" s="207"/>
      <c r="AB479" s="207"/>
      <c r="AC479" s="207"/>
      <c r="AD479" s="207"/>
      <c r="AE479" s="207"/>
      <c r="AF479" s="207"/>
      <c r="AG479" s="207" t="s">
        <v>157</v>
      </c>
      <c r="AH479" s="207">
        <v>0</v>
      </c>
      <c r="AI479" s="207"/>
      <c r="AJ479" s="207"/>
      <c r="AK479" s="207"/>
      <c r="AL479" s="207"/>
      <c r="AM479" s="207"/>
      <c r="AN479" s="207"/>
      <c r="AO479" s="207"/>
      <c r="AP479" s="207"/>
      <c r="AQ479" s="207"/>
      <c r="AR479" s="207"/>
      <c r="AS479" s="207"/>
      <c r="AT479" s="207"/>
      <c r="AU479" s="207"/>
      <c r="AV479" s="207"/>
      <c r="AW479" s="207"/>
      <c r="AX479" s="207"/>
      <c r="AY479" s="207"/>
      <c r="AZ479" s="207"/>
      <c r="BA479" s="207"/>
      <c r="BB479" s="207"/>
      <c r="BC479" s="207"/>
      <c r="BD479" s="207"/>
      <c r="BE479" s="207"/>
      <c r="BF479" s="207"/>
      <c r="BG479" s="207"/>
      <c r="BH479" s="207"/>
    </row>
    <row r="480" spans="1:60" outlineLevel="1" x14ac:dyDescent="0.2">
      <c r="A480" s="214"/>
      <c r="B480" s="215"/>
      <c r="C480" s="241"/>
      <c r="D480" s="235"/>
      <c r="E480" s="235"/>
      <c r="F480" s="235"/>
      <c r="G480" s="235"/>
      <c r="H480" s="216"/>
      <c r="I480" s="216"/>
      <c r="J480" s="216"/>
      <c r="K480" s="216"/>
      <c r="L480" s="216"/>
      <c r="M480" s="216"/>
      <c r="N480" s="216"/>
      <c r="O480" s="216"/>
      <c r="P480" s="216"/>
      <c r="Q480" s="216"/>
      <c r="R480" s="216"/>
      <c r="S480" s="216"/>
      <c r="T480" s="216"/>
      <c r="U480" s="216"/>
      <c r="V480" s="216"/>
      <c r="W480" s="216"/>
      <c r="X480" s="207"/>
      <c r="Y480" s="207"/>
      <c r="Z480" s="207"/>
      <c r="AA480" s="207"/>
      <c r="AB480" s="207"/>
      <c r="AC480" s="207"/>
      <c r="AD480" s="207"/>
      <c r="AE480" s="207"/>
      <c r="AF480" s="207"/>
      <c r="AG480" s="207" t="s">
        <v>145</v>
      </c>
      <c r="AH480" s="207"/>
      <c r="AI480" s="207"/>
      <c r="AJ480" s="207"/>
      <c r="AK480" s="207"/>
      <c r="AL480" s="207"/>
      <c r="AM480" s="207"/>
      <c r="AN480" s="207"/>
      <c r="AO480" s="207"/>
      <c r="AP480" s="207"/>
      <c r="AQ480" s="207"/>
      <c r="AR480" s="207"/>
      <c r="AS480" s="207"/>
      <c r="AT480" s="207"/>
      <c r="AU480" s="207"/>
      <c r="AV480" s="207"/>
      <c r="AW480" s="207"/>
      <c r="AX480" s="207"/>
      <c r="AY480" s="207"/>
      <c r="AZ480" s="207"/>
      <c r="BA480" s="207"/>
      <c r="BB480" s="207"/>
      <c r="BC480" s="207"/>
      <c r="BD480" s="207"/>
      <c r="BE480" s="207"/>
      <c r="BF480" s="207"/>
      <c r="BG480" s="207"/>
      <c r="BH480" s="207"/>
    </row>
    <row r="481" spans="1:60" outlineLevel="1" x14ac:dyDescent="0.2">
      <c r="A481" s="226">
        <v>66</v>
      </c>
      <c r="B481" s="227" t="s">
        <v>557</v>
      </c>
      <c r="C481" s="239" t="s">
        <v>558</v>
      </c>
      <c r="D481" s="228" t="s">
        <v>326</v>
      </c>
      <c r="E481" s="229">
        <v>31.275000000000002</v>
      </c>
      <c r="F481" s="230"/>
      <c r="G481" s="231">
        <f>ROUND(E481*F481,2)</f>
        <v>0</v>
      </c>
      <c r="H481" s="230"/>
      <c r="I481" s="231">
        <f>ROUND(E481*H481,2)</f>
        <v>0</v>
      </c>
      <c r="J481" s="230"/>
      <c r="K481" s="231">
        <f>ROUND(E481*J481,2)</f>
        <v>0</v>
      </c>
      <c r="L481" s="231">
        <v>21</v>
      </c>
      <c r="M481" s="231">
        <f>G481*(1+L481/100)</f>
        <v>0</v>
      </c>
      <c r="N481" s="231">
        <v>0</v>
      </c>
      <c r="O481" s="231">
        <f>ROUND(E481*N481,2)</f>
        <v>0</v>
      </c>
      <c r="P481" s="231">
        <v>0</v>
      </c>
      <c r="Q481" s="231">
        <f>ROUND(E481*P481,2)</f>
        <v>0</v>
      </c>
      <c r="R481" s="231"/>
      <c r="S481" s="231" t="s">
        <v>273</v>
      </c>
      <c r="T481" s="232" t="s">
        <v>141</v>
      </c>
      <c r="U481" s="216">
        <v>0</v>
      </c>
      <c r="V481" s="216">
        <f>ROUND(E481*U481,2)</f>
        <v>0</v>
      </c>
      <c r="W481" s="216"/>
      <c r="X481" s="207"/>
      <c r="Y481" s="207"/>
      <c r="Z481" s="207"/>
      <c r="AA481" s="207"/>
      <c r="AB481" s="207"/>
      <c r="AC481" s="207"/>
      <c r="AD481" s="207"/>
      <c r="AE481" s="207"/>
      <c r="AF481" s="207"/>
      <c r="AG481" s="207" t="s">
        <v>277</v>
      </c>
      <c r="AH481" s="207"/>
      <c r="AI481" s="207"/>
      <c r="AJ481" s="207"/>
      <c r="AK481" s="207"/>
      <c r="AL481" s="207"/>
      <c r="AM481" s="207"/>
      <c r="AN481" s="207"/>
      <c r="AO481" s="207"/>
      <c r="AP481" s="207"/>
      <c r="AQ481" s="207"/>
      <c r="AR481" s="207"/>
      <c r="AS481" s="207"/>
      <c r="AT481" s="207"/>
      <c r="AU481" s="207"/>
      <c r="AV481" s="207"/>
      <c r="AW481" s="207"/>
      <c r="AX481" s="207"/>
      <c r="AY481" s="207"/>
      <c r="AZ481" s="207"/>
      <c r="BA481" s="207"/>
      <c r="BB481" s="207"/>
      <c r="BC481" s="207"/>
      <c r="BD481" s="207"/>
      <c r="BE481" s="207"/>
      <c r="BF481" s="207"/>
      <c r="BG481" s="207"/>
      <c r="BH481" s="207"/>
    </row>
    <row r="482" spans="1:60" outlineLevel="1" x14ac:dyDescent="0.2">
      <c r="A482" s="214"/>
      <c r="B482" s="215"/>
      <c r="C482" s="242" t="s">
        <v>559</v>
      </c>
      <c r="D482" s="217"/>
      <c r="E482" s="218">
        <v>1.8350000000000002</v>
      </c>
      <c r="F482" s="216"/>
      <c r="G482" s="216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216"/>
      <c r="S482" s="216"/>
      <c r="T482" s="216"/>
      <c r="U482" s="216"/>
      <c r="V482" s="216"/>
      <c r="W482" s="216"/>
      <c r="X482" s="207"/>
      <c r="Y482" s="207"/>
      <c r="Z482" s="207"/>
      <c r="AA482" s="207"/>
      <c r="AB482" s="207"/>
      <c r="AC482" s="207"/>
      <c r="AD482" s="207"/>
      <c r="AE482" s="207"/>
      <c r="AF482" s="207"/>
      <c r="AG482" s="207" t="s">
        <v>157</v>
      </c>
      <c r="AH482" s="207">
        <v>0</v>
      </c>
      <c r="AI482" s="207"/>
      <c r="AJ482" s="207"/>
      <c r="AK482" s="207"/>
      <c r="AL482" s="207"/>
      <c r="AM482" s="207"/>
      <c r="AN482" s="207"/>
      <c r="AO482" s="207"/>
      <c r="AP482" s="207"/>
      <c r="AQ482" s="207"/>
      <c r="AR482" s="207"/>
      <c r="AS482" s="207"/>
      <c r="AT482" s="207"/>
      <c r="AU482" s="207"/>
      <c r="AV482" s="207"/>
      <c r="AW482" s="207"/>
      <c r="AX482" s="207"/>
      <c r="AY482" s="207"/>
      <c r="AZ482" s="207"/>
      <c r="BA482" s="207"/>
      <c r="BB482" s="207"/>
      <c r="BC482" s="207"/>
      <c r="BD482" s="207"/>
      <c r="BE482" s="207"/>
      <c r="BF482" s="207"/>
      <c r="BG482" s="207"/>
      <c r="BH482" s="207"/>
    </row>
    <row r="483" spans="1:60" outlineLevel="1" x14ac:dyDescent="0.2">
      <c r="A483" s="214"/>
      <c r="B483" s="215"/>
      <c r="C483" s="242" t="s">
        <v>560</v>
      </c>
      <c r="D483" s="217"/>
      <c r="E483" s="218">
        <v>24.37</v>
      </c>
      <c r="F483" s="216"/>
      <c r="G483" s="216"/>
      <c r="H483" s="216"/>
      <c r="I483" s="216"/>
      <c r="J483" s="216"/>
      <c r="K483" s="216"/>
      <c r="L483" s="216"/>
      <c r="M483" s="216"/>
      <c r="N483" s="216"/>
      <c r="O483" s="216"/>
      <c r="P483" s="216"/>
      <c r="Q483" s="216"/>
      <c r="R483" s="216"/>
      <c r="S483" s="216"/>
      <c r="T483" s="216"/>
      <c r="U483" s="216"/>
      <c r="V483" s="216"/>
      <c r="W483" s="216"/>
      <c r="X483" s="207"/>
      <c r="Y483" s="207"/>
      <c r="Z483" s="207"/>
      <c r="AA483" s="207"/>
      <c r="AB483" s="207"/>
      <c r="AC483" s="207"/>
      <c r="AD483" s="207"/>
      <c r="AE483" s="207"/>
      <c r="AF483" s="207"/>
      <c r="AG483" s="207" t="s">
        <v>157</v>
      </c>
      <c r="AH483" s="207">
        <v>0</v>
      </c>
      <c r="AI483" s="207"/>
      <c r="AJ483" s="207"/>
      <c r="AK483" s="207"/>
      <c r="AL483" s="207"/>
      <c r="AM483" s="207"/>
      <c r="AN483" s="207"/>
      <c r="AO483" s="207"/>
      <c r="AP483" s="207"/>
      <c r="AQ483" s="207"/>
      <c r="AR483" s="207"/>
      <c r="AS483" s="207"/>
      <c r="AT483" s="207"/>
      <c r="AU483" s="207"/>
      <c r="AV483" s="207"/>
      <c r="AW483" s="207"/>
      <c r="AX483" s="207"/>
      <c r="AY483" s="207"/>
      <c r="AZ483" s="207"/>
      <c r="BA483" s="207"/>
      <c r="BB483" s="207"/>
      <c r="BC483" s="207"/>
      <c r="BD483" s="207"/>
      <c r="BE483" s="207"/>
      <c r="BF483" s="207"/>
      <c r="BG483" s="207"/>
      <c r="BH483" s="207"/>
    </row>
    <row r="484" spans="1:60" outlineLevel="1" x14ac:dyDescent="0.2">
      <c r="A484" s="214"/>
      <c r="B484" s="215"/>
      <c r="C484" s="242" t="s">
        <v>561</v>
      </c>
      <c r="D484" s="217"/>
      <c r="E484" s="218">
        <v>2.2800000000000002</v>
      </c>
      <c r="F484" s="216"/>
      <c r="G484" s="216"/>
      <c r="H484" s="216"/>
      <c r="I484" s="216"/>
      <c r="J484" s="216"/>
      <c r="K484" s="216"/>
      <c r="L484" s="216"/>
      <c r="M484" s="216"/>
      <c r="N484" s="216"/>
      <c r="O484" s="216"/>
      <c r="P484" s="216"/>
      <c r="Q484" s="216"/>
      <c r="R484" s="216"/>
      <c r="S484" s="216"/>
      <c r="T484" s="216"/>
      <c r="U484" s="216"/>
      <c r="V484" s="216"/>
      <c r="W484" s="216"/>
      <c r="X484" s="207"/>
      <c r="Y484" s="207"/>
      <c r="Z484" s="207"/>
      <c r="AA484" s="207"/>
      <c r="AB484" s="207"/>
      <c r="AC484" s="207"/>
      <c r="AD484" s="207"/>
      <c r="AE484" s="207"/>
      <c r="AF484" s="207"/>
      <c r="AG484" s="207" t="s">
        <v>157</v>
      </c>
      <c r="AH484" s="207">
        <v>0</v>
      </c>
      <c r="AI484" s="207"/>
      <c r="AJ484" s="207"/>
      <c r="AK484" s="207"/>
      <c r="AL484" s="207"/>
      <c r="AM484" s="207"/>
      <c r="AN484" s="207"/>
      <c r="AO484" s="207"/>
      <c r="AP484" s="207"/>
      <c r="AQ484" s="207"/>
      <c r="AR484" s="207"/>
      <c r="AS484" s="207"/>
      <c r="AT484" s="207"/>
      <c r="AU484" s="207"/>
      <c r="AV484" s="207"/>
      <c r="AW484" s="207"/>
      <c r="AX484" s="207"/>
      <c r="AY484" s="207"/>
      <c r="AZ484" s="207"/>
      <c r="BA484" s="207"/>
      <c r="BB484" s="207"/>
      <c r="BC484" s="207"/>
      <c r="BD484" s="207"/>
      <c r="BE484" s="207"/>
      <c r="BF484" s="207"/>
      <c r="BG484" s="207"/>
      <c r="BH484" s="207"/>
    </row>
    <row r="485" spans="1:60" outlineLevel="1" x14ac:dyDescent="0.2">
      <c r="A485" s="214"/>
      <c r="B485" s="215"/>
      <c r="C485" s="242" t="s">
        <v>562</v>
      </c>
      <c r="D485" s="217"/>
      <c r="E485" s="218">
        <v>2.79</v>
      </c>
      <c r="F485" s="216"/>
      <c r="G485" s="216"/>
      <c r="H485" s="216"/>
      <c r="I485" s="216"/>
      <c r="J485" s="216"/>
      <c r="K485" s="216"/>
      <c r="L485" s="216"/>
      <c r="M485" s="216"/>
      <c r="N485" s="216"/>
      <c r="O485" s="216"/>
      <c r="P485" s="216"/>
      <c r="Q485" s="216"/>
      <c r="R485" s="216"/>
      <c r="S485" s="216"/>
      <c r="T485" s="216"/>
      <c r="U485" s="216"/>
      <c r="V485" s="216"/>
      <c r="W485" s="216"/>
      <c r="X485" s="207"/>
      <c r="Y485" s="207"/>
      <c r="Z485" s="207"/>
      <c r="AA485" s="207"/>
      <c r="AB485" s="207"/>
      <c r="AC485" s="207"/>
      <c r="AD485" s="207"/>
      <c r="AE485" s="207"/>
      <c r="AF485" s="207"/>
      <c r="AG485" s="207" t="s">
        <v>157</v>
      </c>
      <c r="AH485" s="207">
        <v>0</v>
      </c>
      <c r="AI485" s="207"/>
      <c r="AJ485" s="207"/>
      <c r="AK485" s="207"/>
      <c r="AL485" s="207"/>
      <c r="AM485" s="207"/>
      <c r="AN485" s="207"/>
      <c r="AO485" s="207"/>
      <c r="AP485" s="207"/>
      <c r="AQ485" s="207"/>
      <c r="AR485" s="207"/>
      <c r="AS485" s="207"/>
      <c r="AT485" s="207"/>
      <c r="AU485" s="207"/>
      <c r="AV485" s="207"/>
      <c r="AW485" s="207"/>
      <c r="AX485" s="207"/>
      <c r="AY485" s="207"/>
      <c r="AZ485" s="207"/>
      <c r="BA485" s="207"/>
      <c r="BB485" s="207"/>
      <c r="BC485" s="207"/>
      <c r="BD485" s="207"/>
      <c r="BE485" s="207"/>
      <c r="BF485" s="207"/>
      <c r="BG485" s="207"/>
      <c r="BH485" s="207"/>
    </row>
    <row r="486" spans="1:60" outlineLevel="1" x14ac:dyDescent="0.2">
      <c r="A486" s="214"/>
      <c r="B486" s="215"/>
      <c r="C486" s="241"/>
      <c r="D486" s="235"/>
      <c r="E486" s="235"/>
      <c r="F486" s="235"/>
      <c r="G486" s="235"/>
      <c r="H486" s="216"/>
      <c r="I486" s="216"/>
      <c r="J486" s="216"/>
      <c r="K486" s="216"/>
      <c r="L486" s="216"/>
      <c r="M486" s="216"/>
      <c r="N486" s="216"/>
      <c r="O486" s="216"/>
      <c r="P486" s="216"/>
      <c r="Q486" s="216"/>
      <c r="R486" s="216"/>
      <c r="S486" s="216"/>
      <c r="T486" s="216"/>
      <c r="U486" s="216"/>
      <c r="V486" s="216"/>
      <c r="W486" s="216"/>
      <c r="X486" s="207"/>
      <c r="Y486" s="207"/>
      <c r="Z486" s="207"/>
      <c r="AA486" s="207"/>
      <c r="AB486" s="207"/>
      <c r="AC486" s="207"/>
      <c r="AD486" s="207"/>
      <c r="AE486" s="207"/>
      <c r="AF486" s="207"/>
      <c r="AG486" s="207" t="s">
        <v>145</v>
      </c>
      <c r="AH486" s="207"/>
      <c r="AI486" s="207"/>
      <c r="AJ486" s="207"/>
      <c r="AK486" s="207"/>
      <c r="AL486" s="207"/>
      <c r="AM486" s="207"/>
      <c r="AN486" s="207"/>
      <c r="AO486" s="207"/>
      <c r="AP486" s="207"/>
      <c r="AQ486" s="207"/>
      <c r="AR486" s="207"/>
      <c r="AS486" s="207"/>
      <c r="AT486" s="207"/>
      <c r="AU486" s="207"/>
      <c r="AV486" s="207"/>
      <c r="AW486" s="207"/>
      <c r="AX486" s="207"/>
      <c r="AY486" s="207"/>
      <c r="AZ486" s="207"/>
      <c r="BA486" s="207"/>
      <c r="BB486" s="207"/>
      <c r="BC486" s="207"/>
      <c r="BD486" s="207"/>
      <c r="BE486" s="207"/>
      <c r="BF486" s="207"/>
      <c r="BG486" s="207"/>
      <c r="BH486" s="207"/>
    </row>
    <row r="487" spans="1:60" outlineLevel="1" x14ac:dyDescent="0.2">
      <c r="A487" s="226">
        <v>67</v>
      </c>
      <c r="B487" s="227" t="s">
        <v>563</v>
      </c>
      <c r="C487" s="239" t="s">
        <v>564</v>
      </c>
      <c r="D487" s="228" t="s">
        <v>326</v>
      </c>
      <c r="E487" s="229">
        <v>3094.2580000000003</v>
      </c>
      <c r="F487" s="230"/>
      <c r="G487" s="231">
        <f>ROUND(E487*F487,2)</f>
        <v>0</v>
      </c>
      <c r="H487" s="230"/>
      <c r="I487" s="231">
        <f>ROUND(E487*H487,2)</f>
        <v>0</v>
      </c>
      <c r="J487" s="230"/>
      <c r="K487" s="231">
        <f>ROUND(E487*J487,2)</f>
        <v>0</v>
      </c>
      <c r="L487" s="231">
        <v>21</v>
      </c>
      <c r="M487" s="231">
        <f>G487*(1+L487/100)</f>
        <v>0</v>
      </c>
      <c r="N487" s="231">
        <v>0</v>
      </c>
      <c r="O487" s="231">
        <f>ROUND(E487*N487,2)</f>
        <v>0</v>
      </c>
      <c r="P487" s="231">
        <v>0</v>
      </c>
      <c r="Q487" s="231">
        <f>ROUND(E487*P487,2)</f>
        <v>0</v>
      </c>
      <c r="R487" s="231"/>
      <c r="S487" s="231" t="s">
        <v>273</v>
      </c>
      <c r="T487" s="232" t="s">
        <v>141</v>
      </c>
      <c r="U487" s="216">
        <v>0</v>
      </c>
      <c r="V487" s="216">
        <f>ROUND(E487*U487,2)</f>
        <v>0</v>
      </c>
      <c r="W487" s="216"/>
      <c r="X487" s="207"/>
      <c r="Y487" s="207"/>
      <c r="Z487" s="207"/>
      <c r="AA487" s="207"/>
      <c r="AB487" s="207"/>
      <c r="AC487" s="207"/>
      <c r="AD487" s="207"/>
      <c r="AE487" s="207"/>
      <c r="AF487" s="207"/>
      <c r="AG487" s="207" t="s">
        <v>277</v>
      </c>
      <c r="AH487" s="207"/>
      <c r="AI487" s="207"/>
      <c r="AJ487" s="207"/>
      <c r="AK487" s="207"/>
      <c r="AL487" s="207"/>
      <c r="AM487" s="207"/>
      <c r="AN487" s="207"/>
      <c r="AO487" s="207"/>
      <c r="AP487" s="207"/>
      <c r="AQ487" s="207"/>
      <c r="AR487" s="207"/>
      <c r="AS487" s="207"/>
      <c r="AT487" s="207"/>
      <c r="AU487" s="207"/>
      <c r="AV487" s="207"/>
      <c r="AW487" s="207"/>
      <c r="AX487" s="207"/>
      <c r="AY487" s="207"/>
      <c r="AZ487" s="207"/>
      <c r="BA487" s="207"/>
      <c r="BB487" s="207"/>
      <c r="BC487" s="207"/>
      <c r="BD487" s="207"/>
      <c r="BE487" s="207"/>
      <c r="BF487" s="207"/>
      <c r="BG487" s="207"/>
      <c r="BH487" s="207"/>
    </row>
    <row r="488" spans="1:60" outlineLevel="1" x14ac:dyDescent="0.2">
      <c r="A488" s="214"/>
      <c r="B488" s="215"/>
      <c r="C488" s="242" t="s">
        <v>208</v>
      </c>
      <c r="D488" s="217"/>
      <c r="E488" s="218"/>
      <c r="F488" s="216"/>
      <c r="G488" s="216"/>
      <c r="H488" s="216"/>
      <c r="I488" s="216"/>
      <c r="J488" s="216"/>
      <c r="K488" s="216"/>
      <c r="L488" s="216"/>
      <c r="M488" s="216"/>
      <c r="N488" s="216"/>
      <c r="O488" s="216"/>
      <c r="P488" s="216"/>
      <c r="Q488" s="216"/>
      <c r="R488" s="216"/>
      <c r="S488" s="216"/>
      <c r="T488" s="216"/>
      <c r="U488" s="216"/>
      <c r="V488" s="216"/>
      <c r="W488" s="216"/>
      <c r="X488" s="207"/>
      <c r="Y488" s="207"/>
      <c r="Z488" s="207"/>
      <c r="AA488" s="207"/>
      <c r="AB488" s="207"/>
      <c r="AC488" s="207"/>
      <c r="AD488" s="207"/>
      <c r="AE488" s="207"/>
      <c r="AF488" s="207"/>
      <c r="AG488" s="207" t="s">
        <v>157</v>
      </c>
      <c r="AH488" s="207">
        <v>0</v>
      </c>
      <c r="AI488" s="207"/>
      <c r="AJ488" s="207"/>
      <c r="AK488" s="207"/>
      <c r="AL488" s="207"/>
      <c r="AM488" s="207"/>
      <c r="AN488" s="207"/>
      <c r="AO488" s="207"/>
      <c r="AP488" s="207"/>
      <c r="AQ488" s="207"/>
      <c r="AR488" s="207"/>
      <c r="AS488" s="207"/>
      <c r="AT488" s="207"/>
      <c r="AU488" s="207"/>
      <c r="AV488" s="207"/>
      <c r="AW488" s="207"/>
      <c r="AX488" s="207"/>
      <c r="AY488" s="207"/>
      <c r="AZ488" s="207"/>
      <c r="BA488" s="207"/>
      <c r="BB488" s="207"/>
      <c r="BC488" s="207"/>
      <c r="BD488" s="207"/>
      <c r="BE488" s="207"/>
      <c r="BF488" s="207"/>
      <c r="BG488" s="207"/>
      <c r="BH488" s="207"/>
    </row>
    <row r="489" spans="1:60" outlineLevel="1" x14ac:dyDescent="0.2">
      <c r="A489" s="214"/>
      <c r="B489" s="215"/>
      <c r="C489" s="242" t="s">
        <v>565</v>
      </c>
      <c r="D489" s="217"/>
      <c r="E489" s="218">
        <v>172.155</v>
      </c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07"/>
      <c r="Y489" s="207"/>
      <c r="Z489" s="207"/>
      <c r="AA489" s="207"/>
      <c r="AB489" s="207"/>
      <c r="AC489" s="207"/>
      <c r="AD489" s="207"/>
      <c r="AE489" s="207"/>
      <c r="AF489" s="207"/>
      <c r="AG489" s="207" t="s">
        <v>157</v>
      </c>
      <c r="AH489" s="207">
        <v>0</v>
      </c>
      <c r="AI489" s="207"/>
      <c r="AJ489" s="207"/>
      <c r="AK489" s="207"/>
      <c r="AL489" s="207"/>
      <c r="AM489" s="207"/>
      <c r="AN489" s="207"/>
      <c r="AO489" s="207"/>
      <c r="AP489" s="207"/>
      <c r="AQ489" s="207"/>
      <c r="AR489" s="207"/>
      <c r="AS489" s="207"/>
      <c r="AT489" s="207"/>
      <c r="AU489" s="207"/>
      <c r="AV489" s="207"/>
      <c r="AW489" s="207"/>
      <c r="AX489" s="207"/>
      <c r="AY489" s="207"/>
      <c r="AZ489" s="207"/>
      <c r="BA489" s="207"/>
      <c r="BB489" s="207"/>
      <c r="BC489" s="207"/>
      <c r="BD489" s="207"/>
      <c r="BE489" s="207"/>
      <c r="BF489" s="207"/>
      <c r="BG489" s="207"/>
      <c r="BH489" s="207"/>
    </row>
    <row r="490" spans="1:60" outlineLevel="1" x14ac:dyDescent="0.2">
      <c r="A490" s="214"/>
      <c r="B490" s="215"/>
      <c r="C490" s="242" t="s">
        <v>566</v>
      </c>
      <c r="D490" s="217"/>
      <c r="E490" s="218">
        <v>125.97500000000001</v>
      </c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07"/>
      <c r="Y490" s="207"/>
      <c r="Z490" s="207"/>
      <c r="AA490" s="207"/>
      <c r="AB490" s="207"/>
      <c r="AC490" s="207"/>
      <c r="AD490" s="207"/>
      <c r="AE490" s="207"/>
      <c r="AF490" s="207"/>
      <c r="AG490" s="207" t="s">
        <v>157</v>
      </c>
      <c r="AH490" s="207">
        <v>0</v>
      </c>
      <c r="AI490" s="207"/>
      <c r="AJ490" s="207"/>
      <c r="AK490" s="207"/>
      <c r="AL490" s="207"/>
      <c r="AM490" s="207"/>
      <c r="AN490" s="207"/>
      <c r="AO490" s="207"/>
      <c r="AP490" s="207"/>
      <c r="AQ490" s="207"/>
      <c r="AR490" s="207"/>
      <c r="AS490" s="207"/>
      <c r="AT490" s="207"/>
      <c r="AU490" s="207"/>
      <c r="AV490" s="207"/>
      <c r="AW490" s="207"/>
      <c r="AX490" s="207"/>
      <c r="AY490" s="207"/>
      <c r="AZ490" s="207"/>
      <c r="BA490" s="207"/>
      <c r="BB490" s="207"/>
      <c r="BC490" s="207"/>
      <c r="BD490" s="207"/>
      <c r="BE490" s="207"/>
      <c r="BF490" s="207"/>
      <c r="BG490" s="207"/>
      <c r="BH490" s="207"/>
    </row>
    <row r="491" spans="1:60" outlineLevel="1" x14ac:dyDescent="0.2">
      <c r="A491" s="214"/>
      <c r="B491" s="215"/>
      <c r="C491" s="242" t="s">
        <v>567</v>
      </c>
      <c r="D491" s="217"/>
      <c r="E491" s="218">
        <v>334.89600000000002</v>
      </c>
      <c r="F491" s="216"/>
      <c r="G491" s="216"/>
      <c r="H491" s="216"/>
      <c r="I491" s="216"/>
      <c r="J491" s="216"/>
      <c r="K491" s="216"/>
      <c r="L491" s="216"/>
      <c r="M491" s="216"/>
      <c r="N491" s="216"/>
      <c r="O491" s="216"/>
      <c r="P491" s="216"/>
      <c r="Q491" s="216"/>
      <c r="R491" s="216"/>
      <c r="S491" s="216"/>
      <c r="T491" s="216"/>
      <c r="U491" s="216"/>
      <c r="V491" s="216"/>
      <c r="W491" s="216"/>
      <c r="X491" s="207"/>
      <c r="Y491" s="207"/>
      <c r="Z491" s="207"/>
      <c r="AA491" s="207"/>
      <c r="AB491" s="207"/>
      <c r="AC491" s="207"/>
      <c r="AD491" s="207"/>
      <c r="AE491" s="207"/>
      <c r="AF491" s="207"/>
      <c r="AG491" s="207" t="s">
        <v>157</v>
      </c>
      <c r="AH491" s="207">
        <v>0</v>
      </c>
      <c r="AI491" s="207"/>
      <c r="AJ491" s="207"/>
      <c r="AK491" s="207"/>
      <c r="AL491" s="207"/>
      <c r="AM491" s="207"/>
      <c r="AN491" s="207"/>
      <c r="AO491" s="207"/>
      <c r="AP491" s="207"/>
      <c r="AQ491" s="207"/>
      <c r="AR491" s="207"/>
      <c r="AS491" s="207"/>
      <c r="AT491" s="207"/>
      <c r="AU491" s="207"/>
      <c r="AV491" s="207"/>
      <c r="AW491" s="207"/>
      <c r="AX491" s="207"/>
      <c r="AY491" s="207"/>
      <c r="AZ491" s="207"/>
      <c r="BA491" s="207"/>
      <c r="BB491" s="207"/>
      <c r="BC491" s="207"/>
      <c r="BD491" s="207"/>
      <c r="BE491" s="207"/>
      <c r="BF491" s="207"/>
      <c r="BG491" s="207"/>
      <c r="BH491" s="207"/>
    </row>
    <row r="492" spans="1:60" outlineLevel="1" x14ac:dyDescent="0.2">
      <c r="A492" s="214"/>
      <c r="B492" s="215"/>
      <c r="C492" s="242" t="s">
        <v>568</v>
      </c>
      <c r="D492" s="217"/>
      <c r="E492" s="218">
        <v>821.096</v>
      </c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07"/>
      <c r="Y492" s="207"/>
      <c r="Z492" s="207"/>
      <c r="AA492" s="207"/>
      <c r="AB492" s="207"/>
      <c r="AC492" s="207"/>
      <c r="AD492" s="207"/>
      <c r="AE492" s="207"/>
      <c r="AF492" s="207"/>
      <c r="AG492" s="207" t="s">
        <v>157</v>
      </c>
      <c r="AH492" s="207">
        <v>0</v>
      </c>
      <c r="AI492" s="207"/>
      <c r="AJ492" s="207"/>
      <c r="AK492" s="207"/>
      <c r="AL492" s="207"/>
      <c r="AM492" s="207"/>
      <c r="AN492" s="207"/>
      <c r="AO492" s="207"/>
      <c r="AP492" s="207"/>
      <c r="AQ492" s="207"/>
      <c r="AR492" s="207"/>
      <c r="AS492" s="207"/>
      <c r="AT492" s="207"/>
      <c r="AU492" s="207"/>
      <c r="AV492" s="207"/>
      <c r="AW492" s="207"/>
      <c r="AX492" s="207"/>
      <c r="AY492" s="207"/>
      <c r="AZ492" s="207"/>
      <c r="BA492" s="207"/>
      <c r="BB492" s="207"/>
      <c r="BC492" s="207"/>
      <c r="BD492" s="207"/>
      <c r="BE492" s="207"/>
      <c r="BF492" s="207"/>
      <c r="BG492" s="207"/>
      <c r="BH492" s="207"/>
    </row>
    <row r="493" spans="1:60" outlineLevel="1" x14ac:dyDescent="0.2">
      <c r="A493" s="214"/>
      <c r="B493" s="215"/>
      <c r="C493" s="242" t="s">
        <v>569</v>
      </c>
      <c r="D493" s="217"/>
      <c r="E493" s="218">
        <v>1110.4960000000001</v>
      </c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07"/>
      <c r="Y493" s="207"/>
      <c r="Z493" s="207"/>
      <c r="AA493" s="207"/>
      <c r="AB493" s="207"/>
      <c r="AC493" s="207"/>
      <c r="AD493" s="207"/>
      <c r="AE493" s="207"/>
      <c r="AF493" s="207"/>
      <c r="AG493" s="207" t="s">
        <v>157</v>
      </c>
      <c r="AH493" s="207">
        <v>0</v>
      </c>
      <c r="AI493" s="207"/>
      <c r="AJ493" s="207"/>
      <c r="AK493" s="207"/>
      <c r="AL493" s="207"/>
      <c r="AM493" s="207"/>
      <c r="AN493" s="207"/>
      <c r="AO493" s="207"/>
      <c r="AP493" s="207"/>
      <c r="AQ493" s="207"/>
      <c r="AR493" s="207"/>
      <c r="AS493" s="207"/>
      <c r="AT493" s="207"/>
      <c r="AU493" s="207"/>
      <c r="AV493" s="207"/>
      <c r="AW493" s="207"/>
      <c r="AX493" s="207"/>
      <c r="AY493" s="207"/>
      <c r="AZ493" s="207"/>
      <c r="BA493" s="207"/>
      <c r="BB493" s="207"/>
      <c r="BC493" s="207"/>
      <c r="BD493" s="207"/>
      <c r="BE493" s="207"/>
      <c r="BF493" s="207"/>
      <c r="BG493" s="207"/>
      <c r="BH493" s="207"/>
    </row>
    <row r="494" spans="1:60" outlineLevel="1" x14ac:dyDescent="0.2">
      <c r="A494" s="214"/>
      <c r="B494" s="215"/>
      <c r="C494" s="242" t="s">
        <v>570</v>
      </c>
      <c r="D494" s="217"/>
      <c r="E494" s="218">
        <v>529.6400000000001</v>
      </c>
      <c r="F494" s="216"/>
      <c r="G494" s="216"/>
      <c r="H494" s="216"/>
      <c r="I494" s="216"/>
      <c r="J494" s="216"/>
      <c r="K494" s="216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6"/>
      <c r="X494" s="207"/>
      <c r="Y494" s="207"/>
      <c r="Z494" s="207"/>
      <c r="AA494" s="207"/>
      <c r="AB494" s="207"/>
      <c r="AC494" s="207"/>
      <c r="AD494" s="207"/>
      <c r="AE494" s="207"/>
      <c r="AF494" s="207"/>
      <c r="AG494" s="207" t="s">
        <v>157</v>
      </c>
      <c r="AH494" s="207">
        <v>0</v>
      </c>
      <c r="AI494" s="207"/>
      <c r="AJ494" s="207"/>
      <c r="AK494" s="207"/>
      <c r="AL494" s="207"/>
      <c r="AM494" s="207"/>
      <c r="AN494" s="207"/>
      <c r="AO494" s="207"/>
      <c r="AP494" s="207"/>
      <c r="AQ494" s="207"/>
      <c r="AR494" s="207"/>
      <c r="AS494" s="207"/>
      <c r="AT494" s="207"/>
      <c r="AU494" s="207"/>
      <c r="AV494" s="207"/>
      <c r="AW494" s="207"/>
      <c r="AX494" s="207"/>
      <c r="AY494" s="207"/>
      <c r="AZ494" s="207"/>
      <c r="BA494" s="207"/>
      <c r="BB494" s="207"/>
      <c r="BC494" s="207"/>
      <c r="BD494" s="207"/>
      <c r="BE494" s="207"/>
      <c r="BF494" s="207"/>
      <c r="BG494" s="207"/>
      <c r="BH494" s="207"/>
    </row>
    <row r="495" spans="1:60" outlineLevel="1" x14ac:dyDescent="0.2">
      <c r="A495" s="214"/>
      <c r="B495" s="215"/>
      <c r="C495" s="241"/>
      <c r="D495" s="235"/>
      <c r="E495" s="235"/>
      <c r="F495" s="235"/>
      <c r="G495" s="235"/>
      <c r="H495" s="216"/>
      <c r="I495" s="216"/>
      <c r="J495" s="216"/>
      <c r="K495" s="216"/>
      <c r="L495" s="216"/>
      <c r="M495" s="216"/>
      <c r="N495" s="216"/>
      <c r="O495" s="216"/>
      <c r="P495" s="216"/>
      <c r="Q495" s="216"/>
      <c r="R495" s="216"/>
      <c r="S495" s="216"/>
      <c r="T495" s="216"/>
      <c r="U495" s="216"/>
      <c r="V495" s="216"/>
      <c r="W495" s="216"/>
      <c r="X495" s="207"/>
      <c r="Y495" s="207"/>
      <c r="Z495" s="207"/>
      <c r="AA495" s="207"/>
      <c r="AB495" s="207"/>
      <c r="AC495" s="207"/>
      <c r="AD495" s="207"/>
      <c r="AE495" s="207"/>
      <c r="AF495" s="207"/>
      <c r="AG495" s="207" t="s">
        <v>145</v>
      </c>
      <c r="AH495" s="207"/>
      <c r="AI495" s="207"/>
      <c r="AJ495" s="207"/>
      <c r="AK495" s="207"/>
      <c r="AL495" s="207"/>
      <c r="AM495" s="207"/>
      <c r="AN495" s="207"/>
      <c r="AO495" s="207"/>
      <c r="AP495" s="207"/>
      <c r="AQ495" s="207"/>
      <c r="AR495" s="207"/>
      <c r="AS495" s="207"/>
      <c r="AT495" s="207"/>
      <c r="AU495" s="207"/>
      <c r="AV495" s="207"/>
      <c r="AW495" s="207"/>
      <c r="AX495" s="207"/>
      <c r="AY495" s="207"/>
      <c r="AZ495" s="207"/>
      <c r="BA495" s="207"/>
      <c r="BB495" s="207"/>
      <c r="BC495" s="207"/>
      <c r="BD495" s="207"/>
      <c r="BE495" s="207"/>
      <c r="BF495" s="207"/>
      <c r="BG495" s="207"/>
      <c r="BH495" s="207"/>
    </row>
    <row r="496" spans="1:60" outlineLevel="1" x14ac:dyDescent="0.2">
      <c r="A496" s="226">
        <v>68</v>
      </c>
      <c r="B496" s="227" t="s">
        <v>571</v>
      </c>
      <c r="C496" s="239" t="s">
        <v>572</v>
      </c>
      <c r="D496" s="228" t="s">
        <v>326</v>
      </c>
      <c r="E496" s="229">
        <v>4.1695000000000002</v>
      </c>
      <c r="F496" s="230"/>
      <c r="G496" s="231">
        <f>ROUND(E496*F496,2)</f>
        <v>0</v>
      </c>
      <c r="H496" s="230"/>
      <c r="I496" s="231">
        <f>ROUND(E496*H496,2)</f>
        <v>0</v>
      </c>
      <c r="J496" s="230"/>
      <c r="K496" s="231">
        <f>ROUND(E496*J496,2)</f>
        <v>0</v>
      </c>
      <c r="L496" s="231">
        <v>21</v>
      </c>
      <c r="M496" s="231">
        <f>G496*(1+L496/100)</f>
        <v>0</v>
      </c>
      <c r="N496" s="231">
        <v>0</v>
      </c>
      <c r="O496" s="231">
        <f>ROUND(E496*N496,2)</f>
        <v>0</v>
      </c>
      <c r="P496" s="231">
        <v>0</v>
      </c>
      <c r="Q496" s="231">
        <f>ROUND(E496*P496,2)</f>
        <v>0</v>
      </c>
      <c r="R496" s="231"/>
      <c r="S496" s="231" t="s">
        <v>273</v>
      </c>
      <c r="T496" s="232" t="s">
        <v>141</v>
      </c>
      <c r="U496" s="216">
        <v>0</v>
      </c>
      <c r="V496" s="216">
        <f>ROUND(E496*U496,2)</f>
        <v>0</v>
      </c>
      <c r="W496" s="216"/>
      <c r="X496" s="207"/>
      <c r="Y496" s="207"/>
      <c r="Z496" s="207"/>
      <c r="AA496" s="207"/>
      <c r="AB496" s="207"/>
      <c r="AC496" s="207"/>
      <c r="AD496" s="207"/>
      <c r="AE496" s="207"/>
      <c r="AF496" s="207"/>
      <c r="AG496" s="207" t="s">
        <v>277</v>
      </c>
      <c r="AH496" s="207"/>
      <c r="AI496" s="207"/>
      <c r="AJ496" s="207"/>
      <c r="AK496" s="207"/>
      <c r="AL496" s="207"/>
      <c r="AM496" s="207"/>
      <c r="AN496" s="207"/>
      <c r="AO496" s="207"/>
      <c r="AP496" s="207"/>
      <c r="AQ496" s="207"/>
      <c r="AR496" s="207"/>
      <c r="AS496" s="207"/>
      <c r="AT496" s="207"/>
      <c r="AU496" s="207"/>
      <c r="AV496" s="207"/>
      <c r="AW496" s="207"/>
      <c r="AX496" s="207"/>
      <c r="AY496" s="207"/>
      <c r="AZ496" s="207"/>
      <c r="BA496" s="207"/>
      <c r="BB496" s="207"/>
      <c r="BC496" s="207"/>
      <c r="BD496" s="207"/>
      <c r="BE496" s="207"/>
      <c r="BF496" s="207"/>
      <c r="BG496" s="207"/>
      <c r="BH496" s="207"/>
    </row>
    <row r="497" spans="1:60" outlineLevel="1" x14ac:dyDescent="0.2">
      <c r="A497" s="214"/>
      <c r="B497" s="215"/>
      <c r="C497" s="242" t="s">
        <v>208</v>
      </c>
      <c r="D497" s="217"/>
      <c r="E497" s="218"/>
      <c r="F497" s="216"/>
      <c r="G497" s="216"/>
      <c r="H497" s="216"/>
      <c r="I497" s="216"/>
      <c r="J497" s="216"/>
      <c r="K497" s="216"/>
      <c r="L497" s="216"/>
      <c r="M497" s="216"/>
      <c r="N497" s="216"/>
      <c r="O497" s="216"/>
      <c r="P497" s="216"/>
      <c r="Q497" s="216"/>
      <c r="R497" s="216"/>
      <c r="S497" s="216"/>
      <c r="T497" s="216"/>
      <c r="U497" s="216"/>
      <c r="V497" s="216"/>
      <c r="W497" s="216"/>
      <c r="X497" s="207"/>
      <c r="Y497" s="207"/>
      <c r="Z497" s="207"/>
      <c r="AA497" s="207"/>
      <c r="AB497" s="207"/>
      <c r="AC497" s="207"/>
      <c r="AD497" s="207"/>
      <c r="AE497" s="207"/>
      <c r="AF497" s="207"/>
      <c r="AG497" s="207" t="s">
        <v>157</v>
      </c>
      <c r="AH497" s="207">
        <v>0</v>
      </c>
      <c r="AI497" s="207"/>
      <c r="AJ497" s="207"/>
      <c r="AK497" s="207"/>
      <c r="AL497" s="207"/>
      <c r="AM497" s="207"/>
      <c r="AN497" s="207"/>
      <c r="AO497" s="207"/>
      <c r="AP497" s="207"/>
      <c r="AQ497" s="207"/>
      <c r="AR497" s="207"/>
      <c r="AS497" s="207"/>
      <c r="AT497" s="207"/>
      <c r="AU497" s="207"/>
      <c r="AV497" s="207"/>
      <c r="AW497" s="207"/>
      <c r="AX497" s="207"/>
      <c r="AY497" s="207"/>
      <c r="AZ497" s="207"/>
      <c r="BA497" s="207"/>
      <c r="BB497" s="207"/>
      <c r="BC497" s="207"/>
      <c r="BD497" s="207"/>
      <c r="BE497" s="207"/>
      <c r="BF497" s="207"/>
      <c r="BG497" s="207"/>
      <c r="BH497" s="207"/>
    </row>
    <row r="498" spans="1:60" outlineLevel="1" x14ac:dyDescent="0.2">
      <c r="A498" s="214"/>
      <c r="B498" s="215"/>
      <c r="C498" s="242" t="s">
        <v>573</v>
      </c>
      <c r="D498" s="217"/>
      <c r="E498" s="218">
        <v>1.4800000000000002</v>
      </c>
      <c r="F498" s="216"/>
      <c r="G498" s="216"/>
      <c r="H498" s="216"/>
      <c r="I498" s="216"/>
      <c r="J498" s="216"/>
      <c r="K498" s="216"/>
      <c r="L498" s="216"/>
      <c r="M498" s="216"/>
      <c r="N498" s="216"/>
      <c r="O498" s="216"/>
      <c r="P498" s="216"/>
      <c r="Q498" s="216"/>
      <c r="R498" s="216"/>
      <c r="S498" s="216"/>
      <c r="T498" s="216"/>
      <c r="U498" s="216"/>
      <c r="V498" s="216"/>
      <c r="W498" s="216"/>
      <c r="X498" s="207"/>
      <c r="Y498" s="207"/>
      <c r="Z498" s="207"/>
      <c r="AA498" s="207"/>
      <c r="AB498" s="207"/>
      <c r="AC498" s="207"/>
      <c r="AD498" s="207"/>
      <c r="AE498" s="207"/>
      <c r="AF498" s="207"/>
      <c r="AG498" s="207" t="s">
        <v>157</v>
      </c>
      <c r="AH498" s="207">
        <v>0</v>
      </c>
      <c r="AI498" s="207"/>
      <c r="AJ498" s="207"/>
      <c r="AK498" s="207"/>
      <c r="AL498" s="207"/>
      <c r="AM498" s="207"/>
      <c r="AN498" s="207"/>
      <c r="AO498" s="207"/>
      <c r="AP498" s="207"/>
      <c r="AQ498" s="207"/>
      <c r="AR498" s="207"/>
      <c r="AS498" s="207"/>
      <c r="AT498" s="207"/>
      <c r="AU498" s="207"/>
      <c r="AV498" s="207"/>
      <c r="AW498" s="207"/>
      <c r="AX498" s="207"/>
      <c r="AY498" s="207"/>
      <c r="AZ498" s="207"/>
      <c r="BA498" s="207"/>
      <c r="BB498" s="207"/>
      <c r="BC498" s="207"/>
      <c r="BD498" s="207"/>
      <c r="BE498" s="207"/>
      <c r="BF498" s="207"/>
      <c r="BG498" s="207"/>
      <c r="BH498" s="207"/>
    </row>
    <row r="499" spans="1:60" outlineLevel="1" x14ac:dyDescent="0.2">
      <c r="A499" s="214"/>
      <c r="B499" s="215"/>
      <c r="C499" s="242" t="s">
        <v>574</v>
      </c>
      <c r="D499" s="217"/>
      <c r="E499" s="218">
        <v>1.6E-2</v>
      </c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216"/>
      <c r="Q499" s="216"/>
      <c r="R499" s="216"/>
      <c r="S499" s="216"/>
      <c r="T499" s="216"/>
      <c r="U499" s="216"/>
      <c r="V499" s="216"/>
      <c r="W499" s="216"/>
      <c r="X499" s="207"/>
      <c r="Y499" s="207"/>
      <c r="Z499" s="207"/>
      <c r="AA499" s="207"/>
      <c r="AB499" s="207"/>
      <c r="AC499" s="207"/>
      <c r="AD499" s="207"/>
      <c r="AE499" s="207"/>
      <c r="AF499" s="207"/>
      <c r="AG499" s="207" t="s">
        <v>157</v>
      </c>
      <c r="AH499" s="207">
        <v>0</v>
      </c>
      <c r="AI499" s="207"/>
      <c r="AJ499" s="207"/>
      <c r="AK499" s="207"/>
      <c r="AL499" s="207"/>
      <c r="AM499" s="207"/>
      <c r="AN499" s="207"/>
      <c r="AO499" s="207"/>
      <c r="AP499" s="207"/>
      <c r="AQ499" s="207"/>
      <c r="AR499" s="207"/>
      <c r="AS499" s="207"/>
      <c r="AT499" s="207"/>
      <c r="AU499" s="207"/>
      <c r="AV499" s="207"/>
      <c r="AW499" s="207"/>
      <c r="AX499" s="207"/>
      <c r="AY499" s="207"/>
      <c r="AZ499" s="207"/>
      <c r="BA499" s="207"/>
      <c r="BB499" s="207"/>
      <c r="BC499" s="207"/>
      <c r="BD499" s="207"/>
      <c r="BE499" s="207"/>
      <c r="BF499" s="207"/>
      <c r="BG499" s="207"/>
      <c r="BH499" s="207"/>
    </row>
    <row r="500" spans="1:60" outlineLevel="1" x14ac:dyDescent="0.2">
      <c r="A500" s="214"/>
      <c r="B500" s="215"/>
      <c r="C500" s="242" t="s">
        <v>212</v>
      </c>
      <c r="D500" s="217"/>
      <c r="E500" s="218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07"/>
      <c r="Y500" s="207"/>
      <c r="Z500" s="207"/>
      <c r="AA500" s="207"/>
      <c r="AB500" s="207"/>
      <c r="AC500" s="207"/>
      <c r="AD500" s="207"/>
      <c r="AE500" s="207"/>
      <c r="AF500" s="207"/>
      <c r="AG500" s="207" t="s">
        <v>157</v>
      </c>
      <c r="AH500" s="207">
        <v>0</v>
      </c>
      <c r="AI500" s="207"/>
      <c r="AJ500" s="207"/>
      <c r="AK500" s="207"/>
      <c r="AL500" s="207"/>
      <c r="AM500" s="207"/>
      <c r="AN500" s="207"/>
      <c r="AO500" s="207"/>
      <c r="AP500" s="207"/>
      <c r="AQ500" s="207"/>
      <c r="AR500" s="207"/>
      <c r="AS500" s="207"/>
      <c r="AT500" s="207"/>
      <c r="AU500" s="207"/>
      <c r="AV500" s="207"/>
      <c r="AW500" s="207"/>
      <c r="AX500" s="207"/>
      <c r="AY500" s="207"/>
      <c r="AZ500" s="207"/>
      <c r="BA500" s="207"/>
      <c r="BB500" s="207"/>
      <c r="BC500" s="207"/>
      <c r="BD500" s="207"/>
      <c r="BE500" s="207"/>
      <c r="BF500" s="207"/>
      <c r="BG500" s="207"/>
      <c r="BH500" s="207"/>
    </row>
    <row r="501" spans="1:60" outlineLevel="1" x14ac:dyDescent="0.2">
      <c r="A501" s="214"/>
      <c r="B501" s="215"/>
      <c r="C501" s="242" t="s">
        <v>575</v>
      </c>
      <c r="D501" s="217"/>
      <c r="E501" s="218">
        <v>4.1500000000000002E-2</v>
      </c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6"/>
      <c r="W501" s="216"/>
      <c r="X501" s="207"/>
      <c r="Y501" s="207"/>
      <c r="Z501" s="207"/>
      <c r="AA501" s="207"/>
      <c r="AB501" s="207"/>
      <c r="AC501" s="207"/>
      <c r="AD501" s="207"/>
      <c r="AE501" s="207"/>
      <c r="AF501" s="207"/>
      <c r="AG501" s="207" t="s">
        <v>157</v>
      </c>
      <c r="AH501" s="207">
        <v>0</v>
      </c>
      <c r="AI501" s="207"/>
      <c r="AJ501" s="207"/>
      <c r="AK501" s="207"/>
      <c r="AL501" s="207"/>
      <c r="AM501" s="207"/>
      <c r="AN501" s="207"/>
      <c r="AO501" s="207"/>
      <c r="AP501" s="207"/>
      <c r="AQ501" s="207"/>
      <c r="AR501" s="207"/>
      <c r="AS501" s="207"/>
      <c r="AT501" s="207"/>
      <c r="AU501" s="207"/>
      <c r="AV501" s="207"/>
      <c r="AW501" s="207"/>
      <c r="AX501" s="207"/>
      <c r="AY501" s="207"/>
      <c r="AZ501" s="207"/>
      <c r="BA501" s="207"/>
      <c r="BB501" s="207"/>
      <c r="BC501" s="207"/>
      <c r="BD501" s="207"/>
      <c r="BE501" s="207"/>
      <c r="BF501" s="207"/>
      <c r="BG501" s="207"/>
      <c r="BH501" s="207"/>
    </row>
    <row r="502" spans="1:60" outlineLevel="1" x14ac:dyDescent="0.2">
      <c r="A502" s="214"/>
      <c r="B502" s="215"/>
      <c r="C502" s="242" t="s">
        <v>576</v>
      </c>
      <c r="D502" s="217"/>
      <c r="E502" s="218">
        <v>2.6320000000000001</v>
      </c>
      <c r="F502" s="216"/>
      <c r="G502" s="216"/>
      <c r="H502" s="216"/>
      <c r="I502" s="216"/>
      <c r="J502" s="216"/>
      <c r="K502" s="216"/>
      <c r="L502" s="216"/>
      <c r="M502" s="216"/>
      <c r="N502" s="216"/>
      <c r="O502" s="216"/>
      <c r="P502" s="216"/>
      <c r="Q502" s="216"/>
      <c r="R502" s="216"/>
      <c r="S502" s="216"/>
      <c r="T502" s="216"/>
      <c r="U502" s="216"/>
      <c r="V502" s="216"/>
      <c r="W502" s="216"/>
      <c r="X502" s="207"/>
      <c r="Y502" s="207"/>
      <c r="Z502" s="207"/>
      <c r="AA502" s="207"/>
      <c r="AB502" s="207"/>
      <c r="AC502" s="207"/>
      <c r="AD502" s="207"/>
      <c r="AE502" s="207"/>
      <c r="AF502" s="207"/>
      <c r="AG502" s="207" t="s">
        <v>157</v>
      </c>
      <c r="AH502" s="207">
        <v>0</v>
      </c>
      <c r="AI502" s="207"/>
      <c r="AJ502" s="207"/>
      <c r="AK502" s="207"/>
      <c r="AL502" s="207"/>
      <c r="AM502" s="207"/>
      <c r="AN502" s="207"/>
      <c r="AO502" s="207"/>
      <c r="AP502" s="207"/>
      <c r="AQ502" s="207"/>
      <c r="AR502" s="207"/>
      <c r="AS502" s="207"/>
      <c r="AT502" s="207"/>
      <c r="AU502" s="207"/>
      <c r="AV502" s="207"/>
      <c r="AW502" s="207"/>
      <c r="AX502" s="207"/>
      <c r="AY502" s="207"/>
      <c r="AZ502" s="207"/>
      <c r="BA502" s="207"/>
      <c r="BB502" s="207"/>
      <c r="BC502" s="207"/>
      <c r="BD502" s="207"/>
      <c r="BE502" s="207"/>
      <c r="BF502" s="207"/>
      <c r="BG502" s="207"/>
      <c r="BH502" s="207"/>
    </row>
    <row r="503" spans="1:60" outlineLevel="1" x14ac:dyDescent="0.2">
      <c r="A503" s="214"/>
      <c r="B503" s="215"/>
      <c r="C503" s="241"/>
      <c r="D503" s="235"/>
      <c r="E503" s="235"/>
      <c r="F503" s="235"/>
      <c r="G503" s="235"/>
      <c r="H503" s="216"/>
      <c r="I503" s="216"/>
      <c r="J503" s="216"/>
      <c r="K503" s="216"/>
      <c r="L503" s="216"/>
      <c r="M503" s="216"/>
      <c r="N503" s="216"/>
      <c r="O503" s="216"/>
      <c r="P503" s="216"/>
      <c r="Q503" s="216"/>
      <c r="R503" s="216"/>
      <c r="S503" s="216"/>
      <c r="T503" s="216"/>
      <c r="U503" s="216"/>
      <c r="V503" s="216"/>
      <c r="W503" s="216"/>
      <c r="X503" s="207"/>
      <c r="Y503" s="207"/>
      <c r="Z503" s="207"/>
      <c r="AA503" s="207"/>
      <c r="AB503" s="207"/>
      <c r="AC503" s="207"/>
      <c r="AD503" s="207"/>
      <c r="AE503" s="207"/>
      <c r="AF503" s="207"/>
      <c r="AG503" s="207" t="s">
        <v>145</v>
      </c>
      <c r="AH503" s="207"/>
      <c r="AI503" s="207"/>
      <c r="AJ503" s="207"/>
      <c r="AK503" s="207"/>
      <c r="AL503" s="207"/>
      <c r="AM503" s="207"/>
      <c r="AN503" s="207"/>
      <c r="AO503" s="207"/>
      <c r="AP503" s="207"/>
      <c r="AQ503" s="207"/>
      <c r="AR503" s="207"/>
      <c r="AS503" s="207"/>
      <c r="AT503" s="207"/>
      <c r="AU503" s="207"/>
      <c r="AV503" s="207"/>
      <c r="AW503" s="207"/>
      <c r="AX503" s="207"/>
      <c r="AY503" s="207"/>
      <c r="AZ503" s="207"/>
      <c r="BA503" s="207"/>
      <c r="BB503" s="207"/>
      <c r="BC503" s="207"/>
      <c r="BD503" s="207"/>
      <c r="BE503" s="207"/>
      <c r="BF503" s="207"/>
      <c r="BG503" s="207"/>
      <c r="BH503" s="207"/>
    </row>
    <row r="504" spans="1:60" x14ac:dyDescent="0.2">
      <c r="A504" s="5"/>
      <c r="B504" s="6"/>
      <c r="C504" s="244"/>
      <c r="D504" s="8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AE504">
        <v>15</v>
      </c>
      <c r="AF504">
        <v>21</v>
      </c>
    </row>
    <row r="505" spans="1:60" x14ac:dyDescent="0.2">
      <c r="A505" s="210"/>
      <c r="B505" s="211" t="s">
        <v>29</v>
      </c>
      <c r="C505" s="245"/>
      <c r="D505" s="212"/>
      <c r="E505" s="213"/>
      <c r="F505" s="213"/>
      <c r="G505" s="237">
        <f>G8+G134+G155+G165+G179+G201+G290+G293+G304+G324+G340+G346+G368+G376+G385</f>
        <v>0</v>
      </c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AE505">
        <f>SUMIF(L7:L503,AE504,G7:G503)</f>
        <v>0</v>
      </c>
      <c r="AF505">
        <f>SUMIF(L7:L503,AF504,G7:G503)</f>
        <v>0</v>
      </c>
      <c r="AG505" t="s">
        <v>175</v>
      </c>
    </row>
    <row r="506" spans="1:60" x14ac:dyDescent="0.2">
      <c r="C506" s="246"/>
      <c r="D506" s="191"/>
      <c r="AG506" t="s">
        <v>176</v>
      </c>
    </row>
    <row r="507" spans="1:60" x14ac:dyDescent="0.2">
      <c r="D507" s="191"/>
    </row>
    <row r="508" spans="1:60" x14ac:dyDescent="0.2">
      <c r="D508" s="191"/>
    </row>
    <row r="509" spans="1:60" x14ac:dyDescent="0.2">
      <c r="D509" s="191"/>
    </row>
    <row r="510" spans="1:60" x14ac:dyDescent="0.2">
      <c r="D510" s="191"/>
    </row>
    <row r="511" spans="1:60" x14ac:dyDescent="0.2">
      <c r="D511" s="191"/>
    </row>
    <row r="512" spans="1:60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sheetProtection algorithmName="SHA-512" hashValue="LJprhfNN644hVzMOxjdlYfKKOx4orBx1i3hwkHmRchJMNhU2s2KA0V+YIU/6bSk0DnqFCMOyvI+DlJBR+YnFEQ==" saltValue="g36nLGfDJr0ESvvwstXqdg==" spinCount="100000" sheet="1"/>
  <mergeCells count="100">
    <mergeCell ref="C480:G480"/>
    <mergeCell ref="C486:G486"/>
    <mergeCell ref="C495:G495"/>
    <mergeCell ref="C503:G503"/>
    <mergeCell ref="C434:G434"/>
    <mergeCell ref="C442:G442"/>
    <mergeCell ref="C444:G444"/>
    <mergeCell ref="C457:G457"/>
    <mergeCell ref="C464:G464"/>
    <mergeCell ref="C472:G472"/>
    <mergeCell ref="C393:G393"/>
    <mergeCell ref="C401:G401"/>
    <mergeCell ref="C409:G409"/>
    <mergeCell ref="C411:G411"/>
    <mergeCell ref="C418:G418"/>
    <mergeCell ref="C426:G426"/>
    <mergeCell ref="C345:G345"/>
    <mergeCell ref="C353:G353"/>
    <mergeCell ref="C364:G364"/>
    <mergeCell ref="C367:G367"/>
    <mergeCell ref="C375:G375"/>
    <mergeCell ref="C384:G384"/>
    <mergeCell ref="C320:G320"/>
    <mergeCell ref="C323:G323"/>
    <mergeCell ref="C328:G328"/>
    <mergeCell ref="C336:G336"/>
    <mergeCell ref="C339:G339"/>
    <mergeCell ref="C342:G342"/>
    <mergeCell ref="C289:G289"/>
    <mergeCell ref="C292:G292"/>
    <mergeCell ref="C297:G297"/>
    <mergeCell ref="C303:G303"/>
    <mergeCell ref="C311:G311"/>
    <mergeCell ref="C314:G314"/>
    <mergeCell ref="C237:G237"/>
    <mergeCell ref="C249:G249"/>
    <mergeCell ref="C266:G266"/>
    <mergeCell ref="C273:G273"/>
    <mergeCell ref="C275:G275"/>
    <mergeCell ref="C279:G279"/>
    <mergeCell ref="C213:G213"/>
    <mergeCell ref="C215:G215"/>
    <mergeCell ref="C219:G219"/>
    <mergeCell ref="C221:G221"/>
    <mergeCell ref="C228:G228"/>
    <mergeCell ref="C230:G230"/>
    <mergeCell ref="C181:G181"/>
    <mergeCell ref="C187:G187"/>
    <mergeCell ref="C189:G189"/>
    <mergeCell ref="C196:G196"/>
    <mergeCell ref="C198:G198"/>
    <mergeCell ref="C200:G200"/>
    <mergeCell ref="C154:G154"/>
    <mergeCell ref="C157:G157"/>
    <mergeCell ref="C164:G164"/>
    <mergeCell ref="C171:G171"/>
    <mergeCell ref="C175:G175"/>
    <mergeCell ref="C178:G178"/>
    <mergeCell ref="C141:G141"/>
    <mergeCell ref="C143:G143"/>
    <mergeCell ref="C145:G145"/>
    <mergeCell ref="C147:G147"/>
    <mergeCell ref="C149:G149"/>
    <mergeCell ref="C151:G151"/>
    <mergeCell ref="C115:G115"/>
    <mergeCell ref="C117:G117"/>
    <mergeCell ref="C125:G125"/>
    <mergeCell ref="C133:G133"/>
    <mergeCell ref="C136:G136"/>
    <mergeCell ref="C139:G139"/>
    <mergeCell ref="C86:G86"/>
    <mergeCell ref="C89:G89"/>
    <mergeCell ref="C97:G97"/>
    <mergeCell ref="C99:G99"/>
    <mergeCell ref="C106:G106"/>
    <mergeCell ref="C108:G108"/>
    <mergeCell ref="C54:G54"/>
    <mergeCell ref="C56:G56"/>
    <mergeCell ref="C61:G61"/>
    <mergeCell ref="C63:G63"/>
    <mergeCell ref="C64:G64"/>
    <mergeCell ref="C84:G84"/>
    <mergeCell ref="C25:G25"/>
    <mergeCell ref="C28:G28"/>
    <mergeCell ref="C30:G30"/>
    <mergeCell ref="C31:G31"/>
    <mergeCell ref="C45:G45"/>
    <mergeCell ref="C47:G47"/>
    <mergeCell ref="C14:G14"/>
    <mergeCell ref="C16:G16"/>
    <mergeCell ref="C18:G18"/>
    <mergeCell ref="C20:G20"/>
    <mergeCell ref="C21:G21"/>
    <mergeCell ref="C23:G23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63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2" t="s">
        <v>177</v>
      </c>
      <c r="B1" s="192"/>
      <c r="C1" s="192"/>
      <c r="D1" s="192"/>
      <c r="E1" s="192"/>
      <c r="F1" s="192"/>
      <c r="G1" s="192"/>
      <c r="AG1" t="s">
        <v>110</v>
      </c>
    </row>
    <row r="2" spans="1:60" ht="24.95" customHeight="1" x14ac:dyDescent="0.2">
      <c r="A2" s="193" t="s">
        <v>7</v>
      </c>
      <c r="B2" s="71" t="s">
        <v>44</v>
      </c>
      <c r="C2" s="196" t="s">
        <v>45</v>
      </c>
      <c r="D2" s="194"/>
      <c r="E2" s="194"/>
      <c r="F2" s="194"/>
      <c r="G2" s="195"/>
      <c r="AG2" t="s">
        <v>111</v>
      </c>
    </row>
    <row r="3" spans="1:60" ht="24.95" customHeight="1" x14ac:dyDescent="0.2">
      <c r="A3" s="193" t="s">
        <v>8</v>
      </c>
      <c r="B3" s="71" t="s">
        <v>60</v>
      </c>
      <c r="C3" s="196" t="s">
        <v>61</v>
      </c>
      <c r="D3" s="194"/>
      <c r="E3" s="194"/>
      <c r="F3" s="194"/>
      <c r="G3" s="195"/>
      <c r="AC3" s="128" t="s">
        <v>111</v>
      </c>
      <c r="AG3" t="s">
        <v>113</v>
      </c>
    </row>
    <row r="4" spans="1:60" ht="24.95" customHeight="1" x14ac:dyDescent="0.2">
      <c r="A4" s="197" t="s">
        <v>9</v>
      </c>
      <c r="B4" s="198" t="s">
        <v>63</v>
      </c>
      <c r="C4" s="199" t="s">
        <v>64</v>
      </c>
      <c r="D4" s="200"/>
      <c r="E4" s="200"/>
      <c r="F4" s="200"/>
      <c r="G4" s="201"/>
      <c r="AG4" t="s">
        <v>114</v>
      </c>
    </row>
    <row r="5" spans="1:60" x14ac:dyDescent="0.2">
      <c r="D5" s="191"/>
    </row>
    <row r="6" spans="1:60" ht="38.25" x14ac:dyDescent="0.2">
      <c r="A6" s="203" t="s">
        <v>115</v>
      </c>
      <c r="B6" s="205" t="s">
        <v>116</v>
      </c>
      <c r="C6" s="205" t="s">
        <v>117</v>
      </c>
      <c r="D6" s="204" t="s">
        <v>118</v>
      </c>
      <c r="E6" s="203" t="s">
        <v>119</v>
      </c>
      <c r="F6" s="202" t="s">
        <v>120</v>
      </c>
      <c r="G6" s="203" t="s">
        <v>29</v>
      </c>
      <c r="H6" s="206" t="s">
        <v>30</v>
      </c>
      <c r="I6" s="206" t="s">
        <v>121</v>
      </c>
      <c r="J6" s="206" t="s">
        <v>31</v>
      </c>
      <c r="K6" s="206" t="s">
        <v>122</v>
      </c>
      <c r="L6" s="206" t="s">
        <v>123</v>
      </c>
      <c r="M6" s="206" t="s">
        <v>124</v>
      </c>
      <c r="N6" s="206" t="s">
        <v>125</v>
      </c>
      <c r="O6" s="206" t="s">
        <v>126</v>
      </c>
      <c r="P6" s="206" t="s">
        <v>127</v>
      </c>
      <c r="Q6" s="206" t="s">
        <v>128</v>
      </c>
      <c r="R6" s="206" t="s">
        <v>129</v>
      </c>
      <c r="S6" s="206" t="s">
        <v>130</v>
      </c>
      <c r="T6" s="206" t="s">
        <v>131</v>
      </c>
      <c r="U6" s="206" t="s">
        <v>132</v>
      </c>
      <c r="V6" s="206" t="s">
        <v>133</v>
      </c>
      <c r="W6" s="206" t="s">
        <v>134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x14ac:dyDescent="0.2">
      <c r="A8" s="220" t="s">
        <v>135</v>
      </c>
      <c r="B8" s="221" t="s">
        <v>59</v>
      </c>
      <c r="C8" s="238" t="s">
        <v>71</v>
      </c>
      <c r="D8" s="222"/>
      <c r="E8" s="223"/>
      <c r="F8" s="224"/>
      <c r="G8" s="224">
        <f>SUMIF(AG9:AG15,"&lt;&gt;NOR",G9:G15)</f>
        <v>0</v>
      </c>
      <c r="H8" s="224"/>
      <c r="I8" s="224">
        <f>SUM(I9:I15)</f>
        <v>0</v>
      </c>
      <c r="J8" s="224"/>
      <c r="K8" s="224">
        <f>SUM(K9:K15)</f>
        <v>0</v>
      </c>
      <c r="L8" s="224"/>
      <c r="M8" s="224">
        <f>SUM(M9:M15)</f>
        <v>0</v>
      </c>
      <c r="N8" s="224"/>
      <c r="O8" s="224">
        <f>SUM(O9:O15)</f>
        <v>0</v>
      </c>
      <c r="P8" s="224"/>
      <c r="Q8" s="224">
        <f>SUM(Q9:Q15)</f>
        <v>0</v>
      </c>
      <c r="R8" s="224"/>
      <c r="S8" s="224"/>
      <c r="T8" s="225"/>
      <c r="U8" s="219"/>
      <c r="V8" s="219">
        <f>SUM(V9:V15)</f>
        <v>95.88000000000001</v>
      </c>
      <c r="W8" s="219"/>
      <c r="AG8" t="s">
        <v>136</v>
      </c>
    </row>
    <row r="9" spans="1:60" outlineLevel="1" x14ac:dyDescent="0.2">
      <c r="A9" s="226">
        <v>1</v>
      </c>
      <c r="B9" s="227" t="s">
        <v>577</v>
      </c>
      <c r="C9" s="239" t="s">
        <v>578</v>
      </c>
      <c r="D9" s="228" t="s">
        <v>180</v>
      </c>
      <c r="E9" s="229">
        <v>450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 t="s">
        <v>186</v>
      </c>
      <c r="S9" s="231" t="s">
        <v>140</v>
      </c>
      <c r="T9" s="232" t="s">
        <v>140</v>
      </c>
      <c r="U9" s="216">
        <v>0.17200000000000001</v>
      </c>
      <c r="V9" s="216">
        <f>ROUND(E9*U9,2)</f>
        <v>77.400000000000006</v>
      </c>
      <c r="W9" s="216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182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ht="22.5" outlineLevel="1" x14ac:dyDescent="0.2">
      <c r="A10" s="214"/>
      <c r="B10" s="215"/>
      <c r="C10" s="249" t="s">
        <v>579</v>
      </c>
      <c r="D10" s="247"/>
      <c r="E10" s="247"/>
      <c r="F10" s="247"/>
      <c r="G10" s="247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188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33" t="str">
        <f>C10</f>
        <v>s odstraněním kořenů a s případným nutným odklizením křovin a stromů na hromady na vzdálenost do 50 m nebo s naložením na dopravní prostředek, do sklonu terénu 1 : 5,</v>
      </c>
      <c r="BB10" s="207"/>
      <c r="BC10" s="207"/>
      <c r="BD10" s="207"/>
      <c r="BE10" s="207"/>
      <c r="BF10" s="207"/>
      <c r="BG10" s="207"/>
      <c r="BH10" s="207"/>
    </row>
    <row r="11" spans="1:60" outlineLevel="1" x14ac:dyDescent="0.2">
      <c r="A11" s="214"/>
      <c r="B11" s="215"/>
      <c r="C11" s="242" t="s">
        <v>580</v>
      </c>
      <c r="D11" s="217"/>
      <c r="E11" s="218">
        <v>450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157</v>
      </c>
      <c r="AH11" s="207">
        <v>0</v>
      </c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14"/>
      <c r="B12" s="215"/>
      <c r="C12" s="241"/>
      <c r="D12" s="235"/>
      <c r="E12" s="235"/>
      <c r="F12" s="235"/>
      <c r="G12" s="235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145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">
      <c r="A13" s="226">
        <v>2</v>
      </c>
      <c r="B13" s="227" t="s">
        <v>581</v>
      </c>
      <c r="C13" s="239" t="s">
        <v>582</v>
      </c>
      <c r="D13" s="228" t="s">
        <v>205</v>
      </c>
      <c r="E13" s="229">
        <v>5</v>
      </c>
      <c r="F13" s="230"/>
      <c r="G13" s="231">
        <f>ROUND(E13*F13,2)</f>
        <v>0</v>
      </c>
      <c r="H13" s="230"/>
      <c r="I13" s="231">
        <f>ROUND(E13*H13,2)</f>
        <v>0</v>
      </c>
      <c r="J13" s="230"/>
      <c r="K13" s="231">
        <f>ROUND(E13*J13,2)</f>
        <v>0</v>
      </c>
      <c r="L13" s="231">
        <v>21</v>
      </c>
      <c r="M13" s="231">
        <f>G13*(1+L13/100)</f>
        <v>0</v>
      </c>
      <c r="N13" s="231">
        <v>0</v>
      </c>
      <c r="O13" s="231">
        <f>ROUND(E13*N13,2)</f>
        <v>0</v>
      </c>
      <c r="P13" s="231">
        <v>0</v>
      </c>
      <c r="Q13" s="231">
        <f>ROUND(E13*P13,2)</f>
        <v>0</v>
      </c>
      <c r="R13" s="231" t="s">
        <v>181</v>
      </c>
      <c r="S13" s="231" t="s">
        <v>140</v>
      </c>
      <c r="T13" s="232" t="s">
        <v>140</v>
      </c>
      <c r="U13" s="216">
        <v>3.6960000000000002</v>
      </c>
      <c r="V13" s="216">
        <f>ROUND(E13*U13,2)</f>
        <v>18.48</v>
      </c>
      <c r="W13" s="216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182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14"/>
      <c r="B14" s="215"/>
      <c r="C14" s="249" t="s">
        <v>583</v>
      </c>
      <c r="D14" s="247"/>
      <c r="E14" s="247"/>
      <c r="F14" s="247"/>
      <c r="G14" s="247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188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">
      <c r="A15" s="214"/>
      <c r="B15" s="215"/>
      <c r="C15" s="241"/>
      <c r="D15" s="235"/>
      <c r="E15" s="235"/>
      <c r="F15" s="235"/>
      <c r="G15" s="235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145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x14ac:dyDescent="0.2">
      <c r="A16" s="220" t="s">
        <v>135</v>
      </c>
      <c r="B16" s="221" t="s">
        <v>78</v>
      </c>
      <c r="C16" s="238" t="s">
        <v>79</v>
      </c>
      <c r="D16" s="222"/>
      <c r="E16" s="223"/>
      <c r="F16" s="224"/>
      <c r="G16" s="224">
        <f>SUMIF(AG17:AG32,"&lt;&gt;NOR",G17:G32)</f>
        <v>0</v>
      </c>
      <c r="H16" s="224"/>
      <c r="I16" s="224">
        <f>SUM(I17:I32)</f>
        <v>0</v>
      </c>
      <c r="J16" s="224"/>
      <c r="K16" s="224">
        <f>SUM(K17:K32)</f>
        <v>0</v>
      </c>
      <c r="L16" s="224"/>
      <c r="M16" s="224">
        <f>SUM(M17:M32)</f>
        <v>0</v>
      </c>
      <c r="N16" s="224"/>
      <c r="O16" s="224">
        <f>SUM(O17:O32)</f>
        <v>0</v>
      </c>
      <c r="P16" s="224"/>
      <c r="Q16" s="224">
        <f>SUM(Q17:Q32)</f>
        <v>0</v>
      </c>
      <c r="R16" s="224"/>
      <c r="S16" s="224"/>
      <c r="T16" s="225"/>
      <c r="U16" s="219"/>
      <c r="V16" s="219">
        <f>SUM(V17:V32)</f>
        <v>0</v>
      </c>
      <c r="W16" s="219"/>
      <c r="AG16" t="s">
        <v>136</v>
      </c>
    </row>
    <row r="17" spans="1:60" ht="22.5" outlineLevel="1" x14ac:dyDescent="0.2">
      <c r="A17" s="226">
        <v>3</v>
      </c>
      <c r="B17" s="227" t="s">
        <v>584</v>
      </c>
      <c r="C17" s="239" t="s">
        <v>585</v>
      </c>
      <c r="D17" s="228" t="s">
        <v>185</v>
      </c>
      <c r="E17" s="229">
        <v>3</v>
      </c>
      <c r="F17" s="230"/>
      <c r="G17" s="231">
        <f>ROUND(E17*F17,2)</f>
        <v>0</v>
      </c>
      <c r="H17" s="230"/>
      <c r="I17" s="231">
        <f>ROUND(E17*H17,2)</f>
        <v>0</v>
      </c>
      <c r="J17" s="230"/>
      <c r="K17" s="231">
        <f>ROUND(E17*J17,2)</f>
        <v>0</v>
      </c>
      <c r="L17" s="231">
        <v>21</v>
      </c>
      <c r="M17" s="231">
        <f>G17*(1+L17/100)</f>
        <v>0</v>
      </c>
      <c r="N17" s="231">
        <v>0</v>
      </c>
      <c r="O17" s="231">
        <f>ROUND(E17*N17,2)</f>
        <v>0</v>
      </c>
      <c r="P17" s="231">
        <v>0</v>
      </c>
      <c r="Q17" s="231">
        <f>ROUND(E17*P17,2)</f>
        <v>0</v>
      </c>
      <c r="R17" s="231"/>
      <c r="S17" s="231" t="s">
        <v>273</v>
      </c>
      <c r="T17" s="232" t="s">
        <v>141</v>
      </c>
      <c r="U17" s="216">
        <v>0</v>
      </c>
      <c r="V17" s="216">
        <f>ROUND(E17*U17,2)</f>
        <v>0</v>
      </c>
      <c r="W17" s="216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182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">
      <c r="A18" s="214"/>
      <c r="B18" s="215"/>
      <c r="C18" s="242" t="s">
        <v>586</v>
      </c>
      <c r="D18" s="217"/>
      <c r="E18" s="218">
        <v>3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157</v>
      </c>
      <c r="AH18" s="207">
        <v>0</v>
      </c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">
      <c r="A19" s="214"/>
      <c r="B19" s="215"/>
      <c r="C19" s="241"/>
      <c r="D19" s="235"/>
      <c r="E19" s="235"/>
      <c r="F19" s="235"/>
      <c r="G19" s="235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145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ht="22.5" outlineLevel="1" x14ac:dyDescent="0.2">
      <c r="A20" s="226">
        <v>4</v>
      </c>
      <c r="B20" s="227" t="s">
        <v>587</v>
      </c>
      <c r="C20" s="239" t="s">
        <v>588</v>
      </c>
      <c r="D20" s="228" t="s">
        <v>185</v>
      </c>
      <c r="E20" s="229">
        <v>2</v>
      </c>
      <c r="F20" s="230"/>
      <c r="G20" s="231">
        <f>ROUND(E20*F20,2)</f>
        <v>0</v>
      </c>
      <c r="H20" s="230"/>
      <c r="I20" s="231">
        <f>ROUND(E20*H20,2)</f>
        <v>0</v>
      </c>
      <c r="J20" s="230"/>
      <c r="K20" s="231">
        <f>ROUND(E20*J20,2)</f>
        <v>0</v>
      </c>
      <c r="L20" s="231">
        <v>21</v>
      </c>
      <c r="M20" s="231">
        <f>G20*(1+L20/100)</f>
        <v>0</v>
      </c>
      <c r="N20" s="231">
        <v>0</v>
      </c>
      <c r="O20" s="231">
        <f>ROUND(E20*N20,2)</f>
        <v>0</v>
      </c>
      <c r="P20" s="231">
        <v>0</v>
      </c>
      <c r="Q20" s="231">
        <f>ROUND(E20*P20,2)</f>
        <v>0</v>
      </c>
      <c r="R20" s="231"/>
      <c r="S20" s="231" t="s">
        <v>273</v>
      </c>
      <c r="T20" s="232" t="s">
        <v>141</v>
      </c>
      <c r="U20" s="216">
        <v>0</v>
      </c>
      <c r="V20" s="216">
        <f>ROUND(E20*U20,2)</f>
        <v>0</v>
      </c>
      <c r="W20" s="216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182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14"/>
      <c r="B21" s="215"/>
      <c r="C21" s="242" t="s">
        <v>589</v>
      </c>
      <c r="D21" s="217"/>
      <c r="E21" s="218">
        <v>2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157</v>
      </c>
      <c r="AH21" s="207">
        <v>0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">
      <c r="A22" s="214"/>
      <c r="B22" s="215"/>
      <c r="C22" s="241"/>
      <c r="D22" s="235"/>
      <c r="E22" s="235"/>
      <c r="F22" s="235"/>
      <c r="G22" s="235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145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ht="22.5" outlineLevel="1" x14ac:dyDescent="0.2">
      <c r="A23" s="226">
        <v>5</v>
      </c>
      <c r="B23" s="227" t="s">
        <v>590</v>
      </c>
      <c r="C23" s="239" t="s">
        <v>591</v>
      </c>
      <c r="D23" s="228" t="s">
        <v>185</v>
      </c>
      <c r="E23" s="229">
        <v>10</v>
      </c>
      <c r="F23" s="230"/>
      <c r="G23" s="231">
        <f>ROUND(E23*F23,2)</f>
        <v>0</v>
      </c>
      <c r="H23" s="230"/>
      <c r="I23" s="231">
        <f>ROUND(E23*H23,2)</f>
        <v>0</v>
      </c>
      <c r="J23" s="230"/>
      <c r="K23" s="231">
        <f>ROUND(E23*J23,2)</f>
        <v>0</v>
      </c>
      <c r="L23" s="231">
        <v>21</v>
      </c>
      <c r="M23" s="231">
        <f>G23*(1+L23/100)</f>
        <v>0</v>
      </c>
      <c r="N23" s="231">
        <v>0</v>
      </c>
      <c r="O23" s="231">
        <f>ROUND(E23*N23,2)</f>
        <v>0</v>
      </c>
      <c r="P23" s="231">
        <v>0</v>
      </c>
      <c r="Q23" s="231">
        <f>ROUND(E23*P23,2)</f>
        <v>0</v>
      </c>
      <c r="R23" s="231"/>
      <c r="S23" s="231" t="s">
        <v>273</v>
      </c>
      <c r="T23" s="232" t="s">
        <v>141</v>
      </c>
      <c r="U23" s="216">
        <v>0</v>
      </c>
      <c r="V23" s="216">
        <f>ROUND(E23*U23,2)</f>
        <v>0</v>
      </c>
      <c r="W23" s="216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182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">
      <c r="A24" s="214"/>
      <c r="B24" s="215"/>
      <c r="C24" s="242" t="s">
        <v>592</v>
      </c>
      <c r="D24" s="217"/>
      <c r="E24" s="218">
        <v>10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157</v>
      </c>
      <c r="AH24" s="207">
        <v>0</v>
      </c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">
      <c r="A25" s="214"/>
      <c r="B25" s="215"/>
      <c r="C25" s="241"/>
      <c r="D25" s="235"/>
      <c r="E25" s="235"/>
      <c r="F25" s="235"/>
      <c r="G25" s="235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145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">
      <c r="A26" s="226">
        <v>6</v>
      </c>
      <c r="B26" s="227" t="s">
        <v>593</v>
      </c>
      <c r="C26" s="239" t="s">
        <v>594</v>
      </c>
      <c r="D26" s="228" t="s">
        <v>185</v>
      </c>
      <c r="E26" s="229">
        <v>3</v>
      </c>
      <c r="F26" s="230"/>
      <c r="G26" s="231">
        <f>ROUND(E26*F26,2)</f>
        <v>0</v>
      </c>
      <c r="H26" s="230"/>
      <c r="I26" s="231">
        <f>ROUND(E26*H26,2)</f>
        <v>0</v>
      </c>
      <c r="J26" s="230"/>
      <c r="K26" s="231">
        <f>ROUND(E26*J26,2)</f>
        <v>0</v>
      </c>
      <c r="L26" s="231">
        <v>21</v>
      </c>
      <c r="M26" s="231">
        <f>G26*(1+L26/100)</f>
        <v>0</v>
      </c>
      <c r="N26" s="231">
        <v>0</v>
      </c>
      <c r="O26" s="231">
        <f>ROUND(E26*N26,2)</f>
        <v>0</v>
      </c>
      <c r="P26" s="231">
        <v>0</v>
      </c>
      <c r="Q26" s="231">
        <f>ROUND(E26*P26,2)</f>
        <v>0</v>
      </c>
      <c r="R26" s="231"/>
      <c r="S26" s="231" t="s">
        <v>273</v>
      </c>
      <c r="T26" s="232" t="s">
        <v>141</v>
      </c>
      <c r="U26" s="216">
        <v>0</v>
      </c>
      <c r="V26" s="216">
        <f>ROUND(E26*U26,2)</f>
        <v>0</v>
      </c>
      <c r="W26" s="216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182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">
      <c r="A27" s="214"/>
      <c r="B27" s="215"/>
      <c r="C27" s="242" t="s">
        <v>595</v>
      </c>
      <c r="D27" s="217"/>
      <c r="E27" s="218">
        <v>3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157</v>
      </c>
      <c r="AH27" s="207">
        <v>0</v>
      </c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">
      <c r="A28" s="214"/>
      <c r="B28" s="215"/>
      <c r="C28" s="242" t="s">
        <v>596</v>
      </c>
      <c r="D28" s="217"/>
      <c r="E28" s="218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157</v>
      </c>
      <c r="AH28" s="207">
        <v>0</v>
      </c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">
      <c r="A29" s="214"/>
      <c r="B29" s="215"/>
      <c r="C29" s="242" t="s">
        <v>597</v>
      </c>
      <c r="D29" s="217"/>
      <c r="E29" s="218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157</v>
      </c>
      <c r="AH29" s="207">
        <v>0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">
      <c r="A30" s="214"/>
      <c r="B30" s="215"/>
      <c r="C30" s="242" t="s">
        <v>598</v>
      </c>
      <c r="D30" s="217"/>
      <c r="E30" s="218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157</v>
      </c>
      <c r="AH30" s="207">
        <v>0</v>
      </c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">
      <c r="A31" s="214"/>
      <c r="B31" s="215"/>
      <c r="C31" s="242" t="s">
        <v>599</v>
      </c>
      <c r="D31" s="217"/>
      <c r="E31" s="218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157</v>
      </c>
      <c r="AH31" s="207">
        <v>0</v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14"/>
      <c r="B32" s="215"/>
      <c r="C32" s="241"/>
      <c r="D32" s="235"/>
      <c r="E32" s="235"/>
      <c r="F32" s="235"/>
      <c r="G32" s="235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145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x14ac:dyDescent="0.2">
      <c r="A33" s="220" t="s">
        <v>135</v>
      </c>
      <c r="B33" s="221" t="s">
        <v>80</v>
      </c>
      <c r="C33" s="238" t="s">
        <v>81</v>
      </c>
      <c r="D33" s="222"/>
      <c r="E33" s="223"/>
      <c r="F33" s="224"/>
      <c r="G33" s="224">
        <f>SUMIF(AG34:AG39,"&lt;&gt;NOR",G34:G39)</f>
        <v>0</v>
      </c>
      <c r="H33" s="224"/>
      <c r="I33" s="224">
        <f>SUM(I34:I39)</f>
        <v>0</v>
      </c>
      <c r="J33" s="224"/>
      <c r="K33" s="224">
        <f>SUM(K34:K39)</f>
        <v>0</v>
      </c>
      <c r="L33" s="224"/>
      <c r="M33" s="224">
        <f>SUM(M34:M39)</f>
        <v>0</v>
      </c>
      <c r="N33" s="224"/>
      <c r="O33" s="224">
        <f>SUM(O34:O39)</f>
        <v>0</v>
      </c>
      <c r="P33" s="224"/>
      <c r="Q33" s="224">
        <f>SUM(Q34:Q39)</f>
        <v>0</v>
      </c>
      <c r="R33" s="224"/>
      <c r="S33" s="224"/>
      <c r="T33" s="225"/>
      <c r="U33" s="219"/>
      <c r="V33" s="219">
        <f>SUM(V34:V39)</f>
        <v>0</v>
      </c>
      <c r="W33" s="219"/>
      <c r="AG33" t="s">
        <v>136</v>
      </c>
    </row>
    <row r="34" spans="1:60" outlineLevel="1" x14ac:dyDescent="0.2">
      <c r="A34" s="226">
        <v>7</v>
      </c>
      <c r="B34" s="227" t="s">
        <v>600</v>
      </c>
      <c r="C34" s="239" t="s">
        <v>601</v>
      </c>
      <c r="D34" s="228" t="s">
        <v>185</v>
      </c>
      <c r="E34" s="229">
        <v>4</v>
      </c>
      <c r="F34" s="230"/>
      <c r="G34" s="231">
        <f>ROUND(E34*F34,2)</f>
        <v>0</v>
      </c>
      <c r="H34" s="230"/>
      <c r="I34" s="231">
        <f>ROUND(E34*H34,2)</f>
        <v>0</v>
      </c>
      <c r="J34" s="230"/>
      <c r="K34" s="231">
        <f>ROUND(E34*J34,2)</f>
        <v>0</v>
      </c>
      <c r="L34" s="231">
        <v>21</v>
      </c>
      <c r="M34" s="231">
        <f>G34*(1+L34/100)</f>
        <v>0</v>
      </c>
      <c r="N34" s="231">
        <v>0</v>
      </c>
      <c r="O34" s="231">
        <f>ROUND(E34*N34,2)</f>
        <v>0</v>
      </c>
      <c r="P34" s="231">
        <v>0</v>
      </c>
      <c r="Q34" s="231">
        <f>ROUND(E34*P34,2)</f>
        <v>0</v>
      </c>
      <c r="R34" s="231"/>
      <c r="S34" s="231" t="s">
        <v>273</v>
      </c>
      <c r="T34" s="232" t="s">
        <v>141</v>
      </c>
      <c r="U34" s="216">
        <v>0</v>
      </c>
      <c r="V34" s="216">
        <f>ROUND(E34*U34,2)</f>
        <v>0</v>
      </c>
      <c r="W34" s="216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182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">
      <c r="A35" s="214"/>
      <c r="B35" s="215"/>
      <c r="C35" s="242" t="s">
        <v>602</v>
      </c>
      <c r="D35" s="217"/>
      <c r="E35" s="218">
        <v>1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157</v>
      </c>
      <c r="AH35" s="207">
        <v>0</v>
      </c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">
      <c r="A36" s="214"/>
      <c r="B36" s="215"/>
      <c r="C36" s="242" t="s">
        <v>603</v>
      </c>
      <c r="D36" s="217"/>
      <c r="E36" s="218">
        <v>1</v>
      </c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157</v>
      </c>
      <c r="AH36" s="207">
        <v>0</v>
      </c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">
      <c r="A37" s="214"/>
      <c r="B37" s="215"/>
      <c r="C37" s="242" t="s">
        <v>604</v>
      </c>
      <c r="D37" s="217"/>
      <c r="E37" s="218">
        <v>1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157</v>
      </c>
      <c r="AH37" s="207">
        <v>0</v>
      </c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">
      <c r="A38" s="214"/>
      <c r="B38" s="215"/>
      <c r="C38" s="242" t="s">
        <v>605</v>
      </c>
      <c r="D38" s="217"/>
      <c r="E38" s="218">
        <v>1</v>
      </c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07"/>
      <c r="Y38" s="207"/>
      <c r="Z38" s="207"/>
      <c r="AA38" s="207"/>
      <c r="AB38" s="207"/>
      <c r="AC38" s="207"/>
      <c r="AD38" s="207"/>
      <c r="AE38" s="207"/>
      <c r="AF38" s="207"/>
      <c r="AG38" s="207" t="s">
        <v>157</v>
      </c>
      <c r="AH38" s="207">
        <v>0</v>
      </c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">
      <c r="A39" s="214"/>
      <c r="B39" s="215"/>
      <c r="C39" s="241"/>
      <c r="D39" s="235"/>
      <c r="E39" s="235"/>
      <c r="F39" s="235"/>
      <c r="G39" s="235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145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x14ac:dyDescent="0.2">
      <c r="A40" s="220" t="s">
        <v>135</v>
      </c>
      <c r="B40" s="221" t="s">
        <v>108</v>
      </c>
      <c r="C40" s="238" t="s">
        <v>28</v>
      </c>
      <c r="D40" s="222"/>
      <c r="E40" s="223"/>
      <c r="F40" s="224"/>
      <c r="G40" s="224">
        <f>SUMIF(AG41:AG52,"&lt;&gt;NOR",G41:G52)</f>
        <v>0</v>
      </c>
      <c r="H40" s="224"/>
      <c r="I40" s="224">
        <f>SUM(I41:I52)</f>
        <v>0</v>
      </c>
      <c r="J40" s="224"/>
      <c r="K40" s="224">
        <f>SUM(K41:K52)</f>
        <v>0</v>
      </c>
      <c r="L40" s="224"/>
      <c r="M40" s="224">
        <f>SUM(M41:M52)</f>
        <v>0</v>
      </c>
      <c r="N40" s="224"/>
      <c r="O40" s="224">
        <f>SUM(O41:O52)</f>
        <v>0</v>
      </c>
      <c r="P40" s="224"/>
      <c r="Q40" s="224">
        <f>SUM(Q41:Q52)</f>
        <v>0</v>
      </c>
      <c r="R40" s="224"/>
      <c r="S40" s="224"/>
      <c r="T40" s="225"/>
      <c r="U40" s="219"/>
      <c r="V40" s="219">
        <f>SUM(V41:V52)</f>
        <v>0</v>
      </c>
      <c r="W40" s="219"/>
      <c r="AG40" t="s">
        <v>136</v>
      </c>
    </row>
    <row r="41" spans="1:60" outlineLevel="1" x14ac:dyDescent="0.2">
      <c r="A41" s="226">
        <v>8</v>
      </c>
      <c r="B41" s="227" t="s">
        <v>600</v>
      </c>
      <c r="C41" s="239" t="s">
        <v>606</v>
      </c>
      <c r="D41" s="228" t="s">
        <v>272</v>
      </c>
      <c r="E41" s="229">
        <v>1</v>
      </c>
      <c r="F41" s="230"/>
      <c r="G41" s="231">
        <f>ROUND(E41*F41,2)</f>
        <v>0</v>
      </c>
      <c r="H41" s="230"/>
      <c r="I41" s="231">
        <f>ROUND(E41*H41,2)</f>
        <v>0</v>
      </c>
      <c r="J41" s="230"/>
      <c r="K41" s="231">
        <f>ROUND(E41*J41,2)</f>
        <v>0</v>
      </c>
      <c r="L41" s="231">
        <v>21</v>
      </c>
      <c r="M41" s="231">
        <f>G41*(1+L41/100)</f>
        <v>0</v>
      </c>
      <c r="N41" s="231">
        <v>0</v>
      </c>
      <c r="O41" s="231">
        <f>ROUND(E41*N41,2)</f>
        <v>0</v>
      </c>
      <c r="P41" s="231">
        <v>0</v>
      </c>
      <c r="Q41" s="231">
        <f>ROUND(E41*P41,2)</f>
        <v>0</v>
      </c>
      <c r="R41" s="231"/>
      <c r="S41" s="231" t="s">
        <v>273</v>
      </c>
      <c r="T41" s="232" t="s">
        <v>141</v>
      </c>
      <c r="U41" s="216">
        <v>0</v>
      </c>
      <c r="V41" s="216">
        <f>ROUND(E41*U41,2)</f>
        <v>0</v>
      </c>
      <c r="W41" s="216"/>
      <c r="X41" s="207"/>
      <c r="Y41" s="207"/>
      <c r="Z41" s="207"/>
      <c r="AA41" s="207"/>
      <c r="AB41" s="207"/>
      <c r="AC41" s="207"/>
      <c r="AD41" s="207"/>
      <c r="AE41" s="207"/>
      <c r="AF41" s="207"/>
      <c r="AG41" s="207" t="s">
        <v>154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">
      <c r="A42" s="214"/>
      <c r="B42" s="215"/>
      <c r="C42" s="243"/>
      <c r="D42" s="236"/>
      <c r="E42" s="236"/>
      <c r="F42" s="236"/>
      <c r="G42" s="23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07"/>
      <c r="Y42" s="207"/>
      <c r="Z42" s="207"/>
      <c r="AA42" s="207"/>
      <c r="AB42" s="207"/>
      <c r="AC42" s="207"/>
      <c r="AD42" s="207"/>
      <c r="AE42" s="207"/>
      <c r="AF42" s="207"/>
      <c r="AG42" s="207" t="s">
        <v>145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">
      <c r="A43" s="226">
        <v>9</v>
      </c>
      <c r="B43" s="227" t="s">
        <v>607</v>
      </c>
      <c r="C43" s="239" t="s">
        <v>608</v>
      </c>
      <c r="D43" s="228" t="s">
        <v>272</v>
      </c>
      <c r="E43" s="229">
        <v>1</v>
      </c>
      <c r="F43" s="230"/>
      <c r="G43" s="231">
        <f>ROUND(E43*F43,2)</f>
        <v>0</v>
      </c>
      <c r="H43" s="230"/>
      <c r="I43" s="231">
        <f>ROUND(E43*H43,2)</f>
        <v>0</v>
      </c>
      <c r="J43" s="230"/>
      <c r="K43" s="231">
        <f>ROUND(E43*J43,2)</f>
        <v>0</v>
      </c>
      <c r="L43" s="231">
        <v>21</v>
      </c>
      <c r="M43" s="231">
        <f>G43*(1+L43/100)</f>
        <v>0</v>
      </c>
      <c r="N43" s="231">
        <v>0</v>
      </c>
      <c r="O43" s="231">
        <f>ROUND(E43*N43,2)</f>
        <v>0</v>
      </c>
      <c r="P43" s="231">
        <v>0</v>
      </c>
      <c r="Q43" s="231">
        <f>ROUND(E43*P43,2)</f>
        <v>0</v>
      </c>
      <c r="R43" s="231"/>
      <c r="S43" s="231" t="s">
        <v>273</v>
      </c>
      <c r="T43" s="232" t="s">
        <v>141</v>
      </c>
      <c r="U43" s="216">
        <v>0</v>
      </c>
      <c r="V43" s="216">
        <f>ROUND(E43*U43,2)</f>
        <v>0</v>
      </c>
      <c r="W43" s="216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154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">
      <c r="A44" s="214"/>
      <c r="B44" s="215"/>
      <c r="C44" s="243"/>
      <c r="D44" s="236"/>
      <c r="E44" s="236"/>
      <c r="F44" s="236"/>
      <c r="G44" s="23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07"/>
      <c r="Y44" s="207"/>
      <c r="Z44" s="207"/>
      <c r="AA44" s="207"/>
      <c r="AB44" s="207"/>
      <c r="AC44" s="207"/>
      <c r="AD44" s="207"/>
      <c r="AE44" s="207"/>
      <c r="AF44" s="207"/>
      <c r="AG44" s="207" t="s">
        <v>145</v>
      </c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outlineLevel="1" x14ac:dyDescent="0.2">
      <c r="A45" s="226">
        <v>10</v>
      </c>
      <c r="B45" s="227" t="s">
        <v>609</v>
      </c>
      <c r="C45" s="239" t="s">
        <v>610</v>
      </c>
      <c r="D45" s="228" t="s">
        <v>272</v>
      </c>
      <c r="E45" s="229">
        <v>1</v>
      </c>
      <c r="F45" s="230"/>
      <c r="G45" s="231">
        <f>ROUND(E45*F45,2)</f>
        <v>0</v>
      </c>
      <c r="H45" s="230"/>
      <c r="I45" s="231">
        <f>ROUND(E45*H45,2)</f>
        <v>0</v>
      </c>
      <c r="J45" s="230"/>
      <c r="K45" s="231">
        <f>ROUND(E45*J45,2)</f>
        <v>0</v>
      </c>
      <c r="L45" s="231">
        <v>21</v>
      </c>
      <c r="M45" s="231">
        <f>G45*(1+L45/100)</f>
        <v>0</v>
      </c>
      <c r="N45" s="231">
        <v>0</v>
      </c>
      <c r="O45" s="231">
        <f>ROUND(E45*N45,2)</f>
        <v>0</v>
      </c>
      <c r="P45" s="231">
        <v>0</v>
      </c>
      <c r="Q45" s="231">
        <f>ROUND(E45*P45,2)</f>
        <v>0</v>
      </c>
      <c r="R45" s="231"/>
      <c r="S45" s="231" t="s">
        <v>273</v>
      </c>
      <c r="T45" s="232" t="s">
        <v>141</v>
      </c>
      <c r="U45" s="216">
        <v>0</v>
      </c>
      <c r="V45" s="216">
        <f>ROUND(E45*U45,2)</f>
        <v>0</v>
      </c>
      <c r="W45" s="216"/>
      <c r="X45" s="207"/>
      <c r="Y45" s="207"/>
      <c r="Z45" s="207"/>
      <c r="AA45" s="207"/>
      <c r="AB45" s="207"/>
      <c r="AC45" s="207"/>
      <c r="AD45" s="207"/>
      <c r="AE45" s="207"/>
      <c r="AF45" s="207"/>
      <c r="AG45" s="207" t="s">
        <v>154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">
      <c r="A46" s="214"/>
      <c r="B46" s="215"/>
      <c r="C46" s="243"/>
      <c r="D46" s="236"/>
      <c r="E46" s="236"/>
      <c r="F46" s="236"/>
      <c r="G46" s="23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145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">
      <c r="A47" s="226">
        <v>11</v>
      </c>
      <c r="B47" s="227" t="s">
        <v>611</v>
      </c>
      <c r="C47" s="239" t="s">
        <v>612</v>
      </c>
      <c r="D47" s="228" t="s">
        <v>272</v>
      </c>
      <c r="E47" s="229">
        <v>1</v>
      </c>
      <c r="F47" s="230"/>
      <c r="G47" s="231">
        <f>ROUND(E47*F47,2)</f>
        <v>0</v>
      </c>
      <c r="H47" s="230"/>
      <c r="I47" s="231">
        <f>ROUND(E47*H47,2)</f>
        <v>0</v>
      </c>
      <c r="J47" s="230"/>
      <c r="K47" s="231">
        <f>ROUND(E47*J47,2)</f>
        <v>0</v>
      </c>
      <c r="L47" s="231">
        <v>21</v>
      </c>
      <c r="M47" s="231">
        <f>G47*(1+L47/100)</f>
        <v>0</v>
      </c>
      <c r="N47" s="231">
        <v>0</v>
      </c>
      <c r="O47" s="231">
        <f>ROUND(E47*N47,2)</f>
        <v>0</v>
      </c>
      <c r="P47" s="231">
        <v>0</v>
      </c>
      <c r="Q47" s="231">
        <f>ROUND(E47*P47,2)</f>
        <v>0</v>
      </c>
      <c r="R47" s="231"/>
      <c r="S47" s="231" t="s">
        <v>273</v>
      </c>
      <c r="T47" s="232" t="s">
        <v>141</v>
      </c>
      <c r="U47" s="216">
        <v>0</v>
      </c>
      <c r="V47" s="216">
        <f>ROUND(E47*U47,2)</f>
        <v>0</v>
      </c>
      <c r="W47" s="216"/>
      <c r="X47" s="207"/>
      <c r="Y47" s="207"/>
      <c r="Z47" s="207"/>
      <c r="AA47" s="207"/>
      <c r="AB47" s="207"/>
      <c r="AC47" s="207"/>
      <c r="AD47" s="207"/>
      <c r="AE47" s="207"/>
      <c r="AF47" s="207"/>
      <c r="AG47" s="207" t="s">
        <v>154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outlineLevel="1" x14ac:dyDescent="0.2">
      <c r="A48" s="214"/>
      <c r="B48" s="215"/>
      <c r="C48" s="243"/>
      <c r="D48" s="236"/>
      <c r="E48" s="236"/>
      <c r="F48" s="236"/>
      <c r="G48" s="23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07"/>
      <c r="Y48" s="207"/>
      <c r="Z48" s="207"/>
      <c r="AA48" s="207"/>
      <c r="AB48" s="207"/>
      <c r="AC48" s="207"/>
      <c r="AD48" s="207"/>
      <c r="AE48" s="207"/>
      <c r="AF48" s="207"/>
      <c r="AG48" s="207" t="s">
        <v>145</v>
      </c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outlineLevel="1" x14ac:dyDescent="0.2">
      <c r="A49" s="226">
        <v>12</v>
      </c>
      <c r="B49" s="227" t="s">
        <v>613</v>
      </c>
      <c r="C49" s="239" t="s">
        <v>614</v>
      </c>
      <c r="D49" s="228" t="s">
        <v>272</v>
      </c>
      <c r="E49" s="229">
        <v>1</v>
      </c>
      <c r="F49" s="230"/>
      <c r="G49" s="231">
        <f>ROUND(E49*F49,2)</f>
        <v>0</v>
      </c>
      <c r="H49" s="230"/>
      <c r="I49" s="231">
        <f>ROUND(E49*H49,2)</f>
        <v>0</v>
      </c>
      <c r="J49" s="230"/>
      <c r="K49" s="231">
        <f>ROUND(E49*J49,2)</f>
        <v>0</v>
      </c>
      <c r="L49" s="231">
        <v>21</v>
      </c>
      <c r="M49" s="231">
        <f>G49*(1+L49/100)</f>
        <v>0</v>
      </c>
      <c r="N49" s="231">
        <v>0</v>
      </c>
      <c r="O49" s="231">
        <f>ROUND(E49*N49,2)</f>
        <v>0</v>
      </c>
      <c r="P49" s="231">
        <v>0</v>
      </c>
      <c r="Q49" s="231">
        <f>ROUND(E49*P49,2)</f>
        <v>0</v>
      </c>
      <c r="R49" s="231"/>
      <c r="S49" s="231" t="s">
        <v>273</v>
      </c>
      <c r="T49" s="232" t="s">
        <v>141</v>
      </c>
      <c r="U49" s="216">
        <v>0</v>
      </c>
      <c r="V49" s="216">
        <f>ROUND(E49*U49,2)</f>
        <v>0</v>
      </c>
      <c r="W49" s="216"/>
      <c r="X49" s="207"/>
      <c r="Y49" s="207"/>
      <c r="Z49" s="207"/>
      <c r="AA49" s="207"/>
      <c r="AB49" s="207"/>
      <c r="AC49" s="207"/>
      <c r="AD49" s="207"/>
      <c r="AE49" s="207"/>
      <c r="AF49" s="207"/>
      <c r="AG49" s="207" t="s">
        <v>154</v>
      </c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">
      <c r="A50" s="214"/>
      <c r="B50" s="215"/>
      <c r="C50" s="243"/>
      <c r="D50" s="236"/>
      <c r="E50" s="236"/>
      <c r="F50" s="236"/>
      <c r="G50" s="23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07"/>
      <c r="Y50" s="207"/>
      <c r="Z50" s="207"/>
      <c r="AA50" s="207"/>
      <c r="AB50" s="207"/>
      <c r="AC50" s="207"/>
      <c r="AD50" s="207"/>
      <c r="AE50" s="207"/>
      <c r="AF50" s="207"/>
      <c r="AG50" s="207" t="s">
        <v>145</v>
      </c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">
      <c r="A51" s="226">
        <v>13</v>
      </c>
      <c r="B51" s="227" t="s">
        <v>615</v>
      </c>
      <c r="C51" s="239" t="s">
        <v>616</v>
      </c>
      <c r="D51" s="228" t="s">
        <v>272</v>
      </c>
      <c r="E51" s="229">
        <v>3</v>
      </c>
      <c r="F51" s="230"/>
      <c r="G51" s="231">
        <f>ROUND(E51*F51,2)</f>
        <v>0</v>
      </c>
      <c r="H51" s="230"/>
      <c r="I51" s="231">
        <f>ROUND(E51*H51,2)</f>
        <v>0</v>
      </c>
      <c r="J51" s="230"/>
      <c r="K51" s="231">
        <f>ROUND(E51*J51,2)</f>
        <v>0</v>
      </c>
      <c r="L51" s="231">
        <v>21</v>
      </c>
      <c r="M51" s="231">
        <f>G51*(1+L51/100)</f>
        <v>0</v>
      </c>
      <c r="N51" s="231">
        <v>0</v>
      </c>
      <c r="O51" s="231">
        <f>ROUND(E51*N51,2)</f>
        <v>0</v>
      </c>
      <c r="P51" s="231">
        <v>0</v>
      </c>
      <c r="Q51" s="231">
        <f>ROUND(E51*P51,2)</f>
        <v>0</v>
      </c>
      <c r="R51" s="231"/>
      <c r="S51" s="231" t="s">
        <v>273</v>
      </c>
      <c r="T51" s="232" t="s">
        <v>141</v>
      </c>
      <c r="U51" s="216">
        <v>0</v>
      </c>
      <c r="V51" s="216">
        <f>ROUND(E51*U51,2)</f>
        <v>0</v>
      </c>
      <c r="W51" s="216"/>
      <c r="X51" s="207"/>
      <c r="Y51" s="207"/>
      <c r="Z51" s="207"/>
      <c r="AA51" s="207"/>
      <c r="AB51" s="207"/>
      <c r="AC51" s="207"/>
      <c r="AD51" s="207"/>
      <c r="AE51" s="207"/>
      <c r="AF51" s="207"/>
      <c r="AG51" s="207" t="s">
        <v>154</v>
      </c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">
      <c r="A52" s="214"/>
      <c r="B52" s="215"/>
      <c r="C52" s="243"/>
      <c r="D52" s="236"/>
      <c r="E52" s="236"/>
      <c r="F52" s="236"/>
      <c r="G52" s="23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07"/>
      <c r="Y52" s="207"/>
      <c r="Z52" s="207"/>
      <c r="AA52" s="207"/>
      <c r="AB52" s="207"/>
      <c r="AC52" s="207"/>
      <c r="AD52" s="207"/>
      <c r="AE52" s="207"/>
      <c r="AF52" s="207"/>
      <c r="AG52" s="207" t="s">
        <v>145</v>
      </c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x14ac:dyDescent="0.2">
      <c r="A53" s="5"/>
      <c r="B53" s="6"/>
      <c r="C53" s="244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AE53">
        <v>15</v>
      </c>
      <c r="AF53">
        <v>21</v>
      </c>
    </row>
    <row r="54" spans="1:60" x14ac:dyDescent="0.2">
      <c r="A54" s="210"/>
      <c r="B54" s="211" t="s">
        <v>29</v>
      </c>
      <c r="C54" s="245"/>
      <c r="D54" s="212"/>
      <c r="E54" s="213"/>
      <c r="F54" s="213"/>
      <c r="G54" s="237">
        <f>G8+G16+G33+G40</f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AE54">
        <f>SUMIF(L7:L52,AE53,G7:G52)</f>
        <v>0</v>
      </c>
      <c r="AF54">
        <f>SUMIF(L7:L52,AF53,G7:G52)</f>
        <v>0</v>
      </c>
      <c r="AG54" t="s">
        <v>175</v>
      </c>
    </row>
    <row r="55" spans="1:60" x14ac:dyDescent="0.2">
      <c r="C55" s="246"/>
      <c r="D55" s="191"/>
      <c r="AG55" t="s">
        <v>176</v>
      </c>
    </row>
    <row r="56" spans="1:60" x14ac:dyDescent="0.2">
      <c r="D56" s="191"/>
    </row>
    <row r="57" spans="1:60" x14ac:dyDescent="0.2">
      <c r="D57" s="191"/>
    </row>
    <row r="58" spans="1:60" x14ac:dyDescent="0.2">
      <c r="D58" s="191"/>
    </row>
    <row r="59" spans="1:60" x14ac:dyDescent="0.2">
      <c r="D59" s="191"/>
    </row>
    <row r="60" spans="1:60" x14ac:dyDescent="0.2">
      <c r="D60" s="191"/>
    </row>
    <row r="61" spans="1:60" x14ac:dyDescent="0.2">
      <c r="D61" s="191"/>
    </row>
    <row r="62" spans="1:60" x14ac:dyDescent="0.2">
      <c r="D62" s="191"/>
    </row>
    <row r="63" spans="1:60" x14ac:dyDescent="0.2">
      <c r="D63" s="191"/>
    </row>
    <row r="64" spans="1:60" x14ac:dyDescent="0.2">
      <c r="D64" s="191"/>
    </row>
    <row r="65" spans="4:4" x14ac:dyDescent="0.2">
      <c r="D65" s="191"/>
    </row>
    <row r="66" spans="4:4" x14ac:dyDescent="0.2">
      <c r="D66" s="191"/>
    </row>
    <row r="67" spans="4:4" x14ac:dyDescent="0.2">
      <c r="D67" s="191"/>
    </row>
    <row r="68" spans="4:4" x14ac:dyDescent="0.2">
      <c r="D68" s="191"/>
    </row>
    <row r="69" spans="4:4" x14ac:dyDescent="0.2">
      <c r="D69" s="191"/>
    </row>
    <row r="70" spans="4:4" x14ac:dyDescent="0.2">
      <c r="D70" s="191"/>
    </row>
    <row r="71" spans="4:4" x14ac:dyDescent="0.2">
      <c r="D71" s="191"/>
    </row>
    <row r="72" spans="4:4" x14ac:dyDescent="0.2">
      <c r="D72" s="191"/>
    </row>
    <row r="73" spans="4:4" x14ac:dyDescent="0.2">
      <c r="D73" s="191"/>
    </row>
    <row r="74" spans="4:4" x14ac:dyDescent="0.2">
      <c r="D74" s="191"/>
    </row>
    <row r="75" spans="4:4" x14ac:dyDescent="0.2">
      <c r="D75" s="191"/>
    </row>
    <row r="76" spans="4:4" x14ac:dyDescent="0.2">
      <c r="D76" s="191"/>
    </row>
    <row r="77" spans="4:4" x14ac:dyDescent="0.2">
      <c r="D77" s="191"/>
    </row>
    <row r="78" spans="4:4" x14ac:dyDescent="0.2">
      <c r="D78" s="191"/>
    </row>
    <row r="79" spans="4:4" x14ac:dyDescent="0.2">
      <c r="D79" s="191"/>
    </row>
    <row r="80" spans="4:4" x14ac:dyDescent="0.2">
      <c r="D80" s="191"/>
    </row>
    <row r="81" spans="4:4" x14ac:dyDescent="0.2">
      <c r="D81" s="191"/>
    </row>
    <row r="82" spans="4:4" x14ac:dyDescent="0.2">
      <c r="D82" s="191"/>
    </row>
    <row r="83" spans="4:4" x14ac:dyDescent="0.2">
      <c r="D83" s="191"/>
    </row>
    <row r="84" spans="4:4" x14ac:dyDescent="0.2">
      <c r="D84" s="191"/>
    </row>
    <row r="85" spans="4:4" x14ac:dyDescent="0.2">
      <c r="D85" s="191"/>
    </row>
    <row r="86" spans="4:4" x14ac:dyDescent="0.2">
      <c r="D86" s="191"/>
    </row>
    <row r="87" spans="4:4" x14ac:dyDescent="0.2">
      <c r="D87" s="191"/>
    </row>
    <row r="88" spans="4:4" x14ac:dyDescent="0.2">
      <c r="D88" s="191"/>
    </row>
    <row r="89" spans="4:4" x14ac:dyDescent="0.2">
      <c r="D89" s="191"/>
    </row>
    <row r="90" spans="4:4" x14ac:dyDescent="0.2">
      <c r="D90" s="191"/>
    </row>
    <row r="91" spans="4:4" x14ac:dyDescent="0.2">
      <c r="D91" s="191"/>
    </row>
    <row r="92" spans="4:4" x14ac:dyDescent="0.2">
      <c r="D92" s="191"/>
    </row>
    <row r="93" spans="4:4" x14ac:dyDescent="0.2">
      <c r="D93" s="191"/>
    </row>
    <row r="94" spans="4:4" x14ac:dyDescent="0.2">
      <c r="D94" s="191"/>
    </row>
    <row r="95" spans="4:4" x14ac:dyDescent="0.2">
      <c r="D95" s="191"/>
    </row>
    <row r="96" spans="4:4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sheetProtection algorithmName="SHA-512" hashValue="hfGfpu7SIvz07JJPcm6jnUNaw+590vzZgICisCa6MRuyNWdQNeMFDpTyW2WH8t5xzpJSy3J5jZ7Q0hPL5NsGrQ==" saltValue="qWPgelIH5imQlvilrkWJSA==" spinCount="100000" sheet="1"/>
  <mergeCells count="19">
    <mergeCell ref="C52:G52"/>
    <mergeCell ref="C39:G39"/>
    <mergeCell ref="C42:G42"/>
    <mergeCell ref="C44:G44"/>
    <mergeCell ref="C46:G46"/>
    <mergeCell ref="C48:G48"/>
    <mergeCell ref="C50:G50"/>
    <mergeCell ref="C14:G14"/>
    <mergeCell ref="C15:G15"/>
    <mergeCell ref="C19:G19"/>
    <mergeCell ref="C22:G22"/>
    <mergeCell ref="C25:G25"/>
    <mergeCell ref="C32:G32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63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2" t="s">
        <v>177</v>
      </c>
      <c r="B1" s="192"/>
      <c r="C1" s="192"/>
      <c r="D1" s="192"/>
      <c r="E1" s="192"/>
      <c r="F1" s="192"/>
      <c r="G1" s="192"/>
      <c r="AG1" t="s">
        <v>110</v>
      </c>
    </row>
    <row r="2" spans="1:60" ht="24.95" customHeight="1" x14ac:dyDescent="0.2">
      <c r="A2" s="193" t="s">
        <v>7</v>
      </c>
      <c r="B2" s="71" t="s">
        <v>44</v>
      </c>
      <c r="C2" s="196" t="s">
        <v>45</v>
      </c>
      <c r="D2" s="194"/>
      <c r="E2" s="194"/>
      <c r="F2" s="194"/>
      <c r="G2" s="195"/>
      <c r="AG2" t="s">
        <v>111</v>
      </c>
    </row>
    <row r="3" spans="1:60" ht="24.95" customHeight="1" x14ac:dyDescent="0.2">
      <c r="A3" s="193" t="s">
        <v>8</v>
      </c>
      <c r="B3" s="71" t="s">
        <v>60</v>
      </c>
      <c r="C3" s="196" t="s">
        <v>61</v>
      </c>
      <c r="D3" s="194"/>
      <c r="E3" s="194"/>
      <c r="F3" s="194"/>
      <c r="G3" s="195"/>
      <c r="AC3" s="128" t="s">
        <v>111</v>
      </c>
      <c r="AG3" t="s">
        <v>113</v>
      </c>
    </row>
    <row r="4" spans="1:60" ht="24.95" customHeight="1" x14ac:dyDescent="0.2">
      <c r="A4" s="197" t="s">
        <v>9</v>
      </c>
      <c r="B4" s="198" t="s">
        <v>65</v>
      </c>
      <c r="C4" s="199" t="s">
        <v>66</v>
      </c>
      <c r="D4" s="200"/>
      <c r="E4" s="200"/>
      <c r="F4" s="200"/>
      <c r="G4" s="201"/>
      <c r="AG4" t="s">
        <v>114</v>
      </c>
    </row>
    <row r="5" spans="1:60" x14ac:dyDescent="0.2">
      <c r="D5" s="191"/>
    </row>
    <row r="6" spans="1:60" ht="38.25" x14ac:dyDescent="0.2">
      <c r="A6" s="203" t="s">
        <v>115</v>
      </c>
      <c r="B6" s="205" t="s">
        <v>116</v>
      </c>
      <c r="C6" s="205" t="s">
        <v>117</v>
      </c>
      <c r="D6" s="204" t="s">
        <v>118</v>
      </c>
      <c r="E6" s="203" t="s">
        <v>119</v>
      </c>
      <c r="F6" s="202" t="s">
        <v>120</v>
      </c>
      <c r="G6" s="203" t="s">
        <v>29</v>
      </c>
      <c r="H6" s="206" t="s">
        <v>30</v>
      </c>
      <c r="I6" s="206" t="s">
        <v>121</v>
      </c>
      <c r="J6" s="206" t="s">
        <v>31</v>
      </c>
      <c r="K6" s="206" t="s">
        <v>122</v>
      </c>
      <c r="L6" s="206" t="s">
        <v>123</v>
      </c>
      <c r="M6" s="206" t="s">
        <v>124</v>
      </c>
      <c r="N6" s="206" t="s">
        <v>125</v>
      </c>
      <c r="O6" s="206" t="s">
        <v>126</v>
      </c>
      <c r="P6" s="206" t="s">
        <v>127</v>
      </c>
      <c r="Q6" s="206" t="s">
        <v>128</v>
      </c>
      <c r="R6" s="206" t="s">
        <v>129</v>
      </c>
      <c r="S6" s="206" t="s">
        <v>130</v>
      </c>
      <c r="T6" s="206" t="s">
        <v>131</v>
      </c>
      <c r="U6" s="206" t="s">
        <v>132</v>
      </c>
      <c r="V6" s="206" t="s">
        <v>133</v>
      </c>
      <c r="W6" s="206" t="s">
        <v>134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x14ac:dyDescent="0.2">
      <c r="A8" s="220" t="s">
        <v>135</v>
      </c>
      <c r="B8" s="221" t="s">
        <v>59</v>
      </c>
      <c r="C8" s="238" t="s">
        <v>71</v>
      </c>
      <c r="D8" s="222"/>
      <c r="E8" s="223"/>
      <c r="F8" s="224"/>
      <c r="G8" s="224">
        <f>SUMIF(AG9:AG32,"&lt;&gt;NOR",G9:G32)</f>
        <v>0</v>
      </c>
      <c r="H8" s="224"/>
      <c r="I8" s="224">
        <f>SUM(I9:I32)</f>
        <v>0</v>
      </c>
      <c r="J8" s="224"/>
      <c r="K8" s="224">
        <f>SUM(K9:K32)</f>
        <v>0</v>
      </c>
      <c r="L8" s="224"/>
      <c r="M8" s="224">
        <f>SUM(M9:M32)</f>
        <v>0</v>
      </c>
      <c r="N8" s="224"/>
      <c r="O8" s="224">
        <f>SUM(O9:O32)</f>
        <v>6.01</v>
      </c>
      <c r="P8" s="224"/>
      <c r="Q8" s="224">
        <f>SUM(Q9:Q32)</f>
        <v>0</v>
      </c>
      <c r="R8" s="224"/>
      <c r="S8" s="224"/>
      <c r="T8" s="225"/>
      <c r="U8" s="219"/>
      <c r="V8" s="219">
        <f>SUM(V9:V32)</f>
        <v>17.110000000000003</v>
      </c>
      <c r="W8" s="219"/>
      <c r="AG8" t="s">
        <v>136</v>
      </c>
    </row>
    <row r="9" spans="1:60" outlineLevel="1" x14ac:dyDescent="0.2">
      <c r="A9" s="226">
        <v>1</v>
      </c>
      <c r="B9" s="227" t="s">
        <v>617</v>
      </c>
      <c r="C9" s="239" t="s">
        <v>618</v>
      </c>
      <c r="D9" s="228" t="s">
        <v>205</v>
      </c>
      <c r="E9" s="229">
        <v>3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/>
      <c r="S9" s="231" t="s">
        <v>273</v>
      </c>
      <c r="T9" s="232" t="s">
        <v>141</v>
      </c>
      <c r="U9" s="216">
        <v>0</v>
      </c>
      <c r="V9" s="216">
        <f>ROUND(E9*U9,2)</f>
        <v>0</v>
      </c>
      <c r="W9" s="216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619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">
      <c r="A10" s="214"/>
      <c r="B10" s="215"/>
      <c r="C10" s="243"/>
      <c r="D10" s="236"/>
      <c r="E10" s="236"/>
      <c r="F10" s="236"/>
      <c r="G10" s="23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145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">
      <c r="A11" s="226">
        <v>2</v>
      </c>
      <c r="B11" s="227" t="s">
        <v>230</v>
      </c>
      <c r="C11" s="239" t="s">
        <v>231</v>
      </c>
      <c r="D11" s="228" t="s">
        <v>205</v>
      </c>
      <c r="E11" s="229">
        <v>3</v>
      </c>
      <c r="F11" s="230"/>
      <c r="G11" s="231">
        <f>ROUND(E11*F11,2)</f>
        <v>0</v>
      </c>
      <c r="H11" s="230"/>
      <c r="I11" s="231">
        <f>ROUND(E11*H11,2)</f>
        <v>0</v>
      </c>
      <c r="J11" s="230"/>
      <c r="K11" s="231">
        <f>ROUND(E11*J11,2)</f>
        <v>0</v>
      </c>
      <c r="L11" s="231">
        <v>21</v>
      </c>
      <c r="M11" s="231">
        <f>G11*(1+L11/100)</f>
        <v>0</v>
      </c>
      <c r="N11" s="231">
        <v>0</v>
      </c>
      <c r="O11" s="231">
        <f>ROUND(E11*N11,2)</f>
        <v>0</v>
      </c>
      <c r="P11" s="231">
        <v>0</v>
      </c>
      <c r="Q11" s="231">
        <f>ROUND(E11*P11,2)</f>
        <v>0</v>
      </c>
      <c r="R11" s="231" t="s">
        <v>186</v>
      </c>
      <c r="S11" s="231" t="s">
        <v>140</v>
      </c>
      <c r="T11" s="232" t="s">
        <v>140</v>
      </c>
      <c r="U11" s="216">
        <v>3.5330000000000004</v>
      </c>
      <c r="V11" s="216">
        <f>ROUND(E11*U11,2)</f>
        <v>10.6</v>
      </c>
      <c r="W11" s="216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619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14"/>
      <c r="B12" s="215"/>
      <c r="C12" s="249" t="s">
        <v>232</v>
      </c>
      <c r="D12" s="247"/>
      <c r="E12" s="247"/>
      <c r="F12" s="247"/>
      <c r="G12" s="247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188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">
      <c r="A13" s="214"/>
      <c r="B13" s="215"/>
      <c r="C13" s="241"/>
      <c r="D13" s="235"/>
      <c r="E13" s="235"/>
      <c r="F13" s="235"/>
      <c r="G13" s="235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145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26">
        <v>3</v>
      </c>
      <c r="B14" s="227" t="s">
        <v>620</v>
      </c>
      <c r="C14" s="239" t="s">
        <v>621</v>
      </c>
      <c r="D14" s="228" t="s">
        <v>180</v>
      </c>
      <c r="E14" s="229">
        <v>6</v>
      </c>
      <c r="F14" s="230"/>
      <c r="G14" s="231">
        <f>ROUND(E14*F14,2)</f>
        <v>0</v>
      </c>
      <c r="H14" s="230"/>
      <c r="I14" s="231">
        <f>ROUND(E14*H14,2)</f>
        <v>0</v>
      </c>
      <c r="J14" s="230"/>
      <c r="K14" s="231">
        <f>ROUND(E14*J14,2)</f>
        <v>0</v>
      </c>
      <c r="L14" s="231">
        <v>21</v>
      </c>
      <c r="M14" s="231">
        <f>G14*(1+L14/100)</f>
        <v>0</v>
      </c>
      <c r="N14" s="231">
        <v>1.99E-3</v>
      </c>
      <c r="O14" s="231">
        <f>ROUND(E14*N14,2)</f>
        <v>0.01</v>
      </c>
      <c r="P14" s="231">
        <v>0</v>
      </c>
      <c r="Q14" s="231">
        <f>ROUND(E14*P14,2)</f>
        <v>0</v>
      </c>
      <c r="R14" s="231" t="s">
        <v>186</v>
      </c>
      <c r="S14" s="231" t="s">
        <v>140</v>
      </c>
      <c r="T14" s="232" t="s">
        <v>140</v>
      </c>
      <c r="U14" s="216">
        <v>0.40200000000000002</v>
      </c>
      <c r="V14" s="216">
        <f>ROUND(E14*U14,2)</f>
        <v>2.41</v>
      </c>
      <c r="W14" s="216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619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">
      <c r="A15" s="214"/>
      <c r="B15" s="215"/>
      <c r="C15" s="249" t="s">
        <v>622</v>
      </c>
      <c r="D15" s="247"/>
      <c r="E15" s="247"/>
      <c r="F15" s="247"/>
      <c r="G15" s="247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188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">
      <c r="A16" s="214"/>
      <c r="B16" s="215"/>
      <c r="C16" s="241"/>
      <c r="D16" s="235"/>
      <c r="E16" s="235"/>
      <c r="F16" s="235"/>
      <c r="G16" s="235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145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outlineLevel="1" x14ac:dyDescent="0.2">
      <c r="A17" s="226">
        <v>4</v>
      </c>
      <c r="B17" s="227" t="s">
        <v>623</v>
      </c>
      <c r="C17" s="239" t="s">
        <v>624</v>
      </c>
      <c r="D17" s="228" t="s">
        <v>180</v>
      </c>
      <c r="E17" s="229">
        <v>6</v>
      </c>
      <c r="F17" s="230"/>
      <c r="G17" s="231">
        <f>ROUND(E17*F17,2)</f>
        <v>0</v>
      </c>
      <c r="H17" s="230"/>
      <c r="I17" s="231">
        <f>ROUND(E17*H17,2)</f>
        <v>0</v>
      </c>
      <c r="J17" s="230"/>
      <c r="K17" s="231">
        <f>ROUND(E17*J17,2)</f>
        <v>0</v>
      </c>
      <c r="L17" s="231">
        <v>21</v>
      </c>
      <c r="M17" s="231">
        <f>G17*(1+L17/100)</f>
        <v>0</v>
      </c>
      <c r="N17" s="231">
        <v>0</v>
      </c>
      <c r="O17" s="231">
        <f>ROUND(E17*N17,2)</f>
        <v>0</v>
      </c>
      <c r="P17" s="231">
        <v>0</v>
      </c>
      <c r="Q17" s="231">
        <f>ROUND(E17*P17,2)</f>
        <v>0</v>
      </c>
      <c r="R17" s="231" t="s">
        <v>186</v>
      </c>
      <c r="S17" s="231" t="s">
        <v>140</v>
      </c>
      <c r="T17" s="232" t="s">
        <v>140</v>
      </c>
      <c r="U17" s="216">
        <v>0.17800000000000002</v>
      </c>
      <c r="V17" s="216">
        <f>ROUND(E17*U17,2)</f>
        <v>1.07</v>
      </c>
      <c r="W17" s="216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619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">
      <c r="A18" s="214"/>
      <c r="B18" s="215"/>
      <c r="C18" s="249" t="s">
        <v>625</v>
      </c>
      <c r="D18" s="247"/>
      <c r="E18" s="247"/>
      <c r="F18" s="247"/>
      <c r="G18" s="247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188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">
      <c r="A19" s="214"/>
      <c r="B19" s="215"/>
      <c r="C19" s="241"/>
      <c r="D19" s="235"/>
      <c r="E19" s="235"/>
      <c r="F19" s="235"/>
      <c r="G19" s="235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145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">
      <c r="A20" s="226">
        <v>5</v>
      </c>
      <c r="B20" s="227" t="s">
        <v>626</v>
      </c>
      <c r="C20" s="239" t="s">
        <v>627</v>
      </c>
      <c r="D20" s="228" t="s">
        <v>205</v>
      </c>
      <c r="E20" s="229">
        <v>3</v>
      </c>
      <c r="F20" s="230"/>
      <c r="G20" s="231">
        <f>ROUND(E20*F20,2)</f>
        <v>0</v>
      </c>
      <c r="H20" s="230"/>
      <c r="I20" s="231">
        <f>ROUND(E20*H20,2)</f>
        <v>0</v>
      </c>
      <c r="J20" s="230"/>
      <c r="K20" s="231">
        <f>ROUND(E20*J20,2)</f>
        <v>0</v>
      </c>
      <c r="L20" s="231">
        <v>21</v>
      </c>
      <c r="M20" s="231">
        <f>G20*(1+L20/100)</f>
        <v>0</v>
      </c>
      <c r="N20" s="231">
        <v>0</v>
      </c>
      <c r="O20" s="231">
        <f>ROUND(E20*N20,2)</f>
        <v>0</v>
      </c>
      <c r="P20" s="231">
        <v>0</v>
      </c>
      <c r="Q20" s="231">
        <f>ROUND(E20*P20,2)</f>
        <v>0</v>
      </c>
      <c r="R20" s="231" t="s">
        <v>186</v>
      </c>
      <c r="S20" s="231" t="s">
        <v>140</v>
      </c>
      <c r="T20" s="232" t="s">
        <v>140</v>
      </c>
      <c r="U20" s="216">
        <v>0.34500000000000003</v>
      </c>
      <c r="V20" s="216">
        <f>ROUND(E20*U20,2)</f>
        <v>1.04</v>
      </c>
      <c r="W20" s="216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619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14"/>
      <c r="B21" s="215"/>
      <c r="C21" s="249" t="s">
        <v>628</v>
      </c>
      <c r="D21" s="247"/>
      <c r="E21" s="247"/>
      <c r="F21" s="247"/>
      <c r="G21" s="247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188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33" t="str">
        <f>C21</f>
        <v>bez naložení do dopravní nádoby, ale s vyprázdněním dopravní nádoby na hromadu nebo na dopravní prostředek,</v>
      </c>
      <c r="BB21" s="207"/>
      <c r="BC21" s="207"/>
      <c r="BD21" s="207"/>
      <c r="BE21" s="207"/>
      <c r="BF21" s="207"/>
      <c r="BG21" s="207"/>
      <c r="BH21" s="207"/>
    </row>
    <row r="22" spans="1:60" outlineLevel="1" x14ac:dyDescent="0.2">
      <c r="A22" s="214"/>
      <c r="B22" s="215"/>
      <c r="C22" s="241"/>
      <c r="D22" s="235"/>
      <c r="E22" s="235"/>
      <c r="F22" s="235"/>
      <c r="G22" s="235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145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ht="22.5" outlineLevel="1" x14ac:dyDescent="0.2">
      <c r="A23" s="226">
        <v>6</v>
      </c>
      <c r="B23" s="227" t="s">
        <v>235</v>
      </c>
      <c r="C23" s="239" t="s">
        <v>236</v>
      </c>
      <c r="D23" s="228" t="s">
        <v>205</v>
      </c>
      <c r="E23" s="229">
        <v>2</v>
      </c>
      <c r="F23" s="230"/>
      <c r="G23" s="231">
        <f>ROUND(E23*F23,2)</f>
        <v>0</v>
      </c>
      <c r="H23" s="230"/>
      <c r="I23" s="231">
        <f>ROUND(E23*H23,2)</f>
        <v>0</v>
      </c>
      <c r="J23" s="230"/>
      <c r="K23" s="231">
        <f>ROUND(E23*J23,2)</f>
        <v>0</v>
      </c>
      <c r="L23" s="231">
        <v>21</v>
      </c>
      <c r="M23" s="231">
        <f>G23*(1+L23/100)</f>
        <v>0</v>
      </c>
      <c r="N23" s="231">
        <v>0</v>
      </c>
      <c r="O23" s="231">
        <f>ROUND(E23*N23,2)</f>
        <v>0</v>
      </c>
      <c r="P23" s="231">
        <v>0</v>
      </c>
      <c r="Q23" s="231">
        <f>ROUND(E23*P23,2)</f>
        <v>0</v>
      </c>
      <c r="R23" s="231" t="s">
        <v>186</v>
      </c>
      <c r="S23" s="231" t="s">
        <v>140</v>
      </c>
      <c r="T23" s="232" t="s">
        <v>140</v>
      </c>
      <c r="U23" s="216">
        <v>0.20200000000000001</v>
      </c>
      <c r="V23" s="216">
        <f>ROUND(E23*U23,2)</f>
        <v>0.4</v>
      </c>
      <c r="W23" s="216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619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">
      <c r="A24" s="214"/>
      <c r="B24" s="215"/>
      <c r="C24" s="249" t="s">
        <v>237</v>
      </c>
      <c r="D24" s="247"/>
      <c r="E24" s="247"/>
      <c r="F24" s="247"/>
      <c r="G24" s="247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188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">
      <c r="A25" s="214"/>
      <c r="B25" s="215"/>
      <c r="C25" s="241"/>
      <c r="D25" s="235"/>
      <c r="E25" s="235"/>
      <c r="F25" s="235"/>
      <c r="G25" s="235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145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">
      <c r="A26" s="226">
        <v>7</v>
      </c>
      <c r="B26" s="227" t="s">
        <v>629</v>
      </c>
      <c r="C26" s="239" t="s">
        <v>630</v>
      </c>
      <c r="D26" s="228" t="s">
        <v>326</v>
      </c>
      <c r="E26" s="229">
        <v>4</v>
      </c>
      <c r="F26" s="230"/>
      <c r="G26" s="231">
        <f>ROUND(E26*F26,2)</f>
        <v>0</v>
      </c>
      <c r="H26" s="230"/>
      <c r="I26" s="231">
        <f>ROUND(E26*H26,2)</f>
        <v>0</v>
      </c>
      <c r="J26" s="230"/>
      <c r="K26" s="231">
        <f>ROUND(E26*J26,2)</f>
        <v>0</v>
      </c>
      <c r="L26" s="231">
        <v>21</v>
      </c>
      <c r="M26" s="231">
        <f>G26*(1+L26/100)</f>
        <v>0</v>
      </c>
      <c r="N26" s="231">
        <v>1</v>
      </c>
      <c r="O26" s="231">
        <f>ROUND(E26*N26,2)</f>
        <v>4</v>
      </c>
      <c r="P26" s="231">
        <v>0</v>
      </c>
      <c r="Q26" s="231">
        <f>ROUND(E26*P26,2)</f>
        <v>0</v>
      </c>
      <c r="R26" s="231" t="s">
        <v>631</v>
      </c>
      <c r="S26" s="231" t="s">
        <v>140</v>
      </c>
      <c r="T26" s="232" t="s">
        <v>140</v>
      </c>
      <c r="U26" s="216">
        <v>0</v>
      </c>
      <c r="V26" s="216">
        <f>ROUND(E26*U26,2)</f>
        <v>0</v>
      </c>
      <c r="W26" s="216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632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">
      <c r="A27" s="214"/>
      <c r="B27" s="215"/>
      <c r="C27" s="243"/>
      <c r="D27" s="236"/>
      <c r="E27" s="236"/>
      <c r="F27" s="236"/>
      <c r="G27" s="23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145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">
      <c r="A28" s="226">
        <v>8</v>
      </c>
      <c r="B28" s="227" t="s">
        <v>633</v>
      </c>
      <c r="C28" s="239" t="s">
        <v>634</v>
      </c>
      <c r="D28" s="228" t="s">
        <v>205</v>
      </c>
      <c r="E28" s="229">
        <v>1</v>
      </c>
      <c r="F28" s="230"/>
      <c r="G28" s="231">
        <f>ROUND(E28*F28,2)</f>
        <v>0</v>
      </c>
      <c r="H28" s="230"/>
      <c r="I28" s="231">
        <f>ROUND(E28*H28,2)</f>
        <v>0</v>
      </c>
      <c r="J28" s="230"/>
      <c r="K28" s="231">
        <f>ROUND(E28*J28,2)</f>
        <v>0</v>
      </c>
      <c r="L28" s="231">
        <v>21</v>
      </c>
      <c r="M28" s="231">
        <f>G28*(1+L28/100)</f>
        <v>0</v>
      </c>
      <c r="N28" s="231">
        <v>0</v>
      </c>
      <c r="O28" s="231">
        <f>ROUND(E28*N28,2)</f>
        <v>0</v>
      </c>
      <c r="P28" s="231">
        <v>0</v>
      </c>
      <c r="Q28" s="231">
        <f>ROUND(E28*P28,2)</f>
        <v>0</v>
      </c>
      <c r="R28" s="231" t="s">
        <v>186</v>
      </c>
      <c r="S28" s="231" t="s">
        <v>140</v>
      </c>
      <c r="T28" s="232" t="s">
        <v>140</v>
      </c>
      <c r="U28" s="216">
        <v>1.5870000000000002</v>
      </c>
      <c r="V28" s="216">
        <f>ROUND(E28*U28,2)</f>
        <v>1.59</v>
      </c>
      <c r="W28" s="216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619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ht="22.5" outlineLevel="1" x14ac:dyDescent="0.2">
      <c r="A29" s="214"/>
      <c r="B29" s="215"/>
      <c r="C29" s="249" t="s">
        <v>635</v>
      </c>
      <c r="D29" s="247"/>
      <c r="E29" s="247"/>
      <c r="F29" s="247"/>
      <c r="G29" s="247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188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33" t="str">
        <f>C29</f>
        <v>sypaninou z vhodných hornin tř. 1 - 4 nebo materiálem připraveným podél výkopu ve vzdálenosti do 3 m od jeho kraje, pro jakoukoliv hloubku výkopu a jakoukoliv míru zhutnění,</v>
      </c>
      <c r="BB29" s="207"/>
      <c r="BC29" s="207"/>
      <c r="BD29" s="207"/>
      <c r="BE29" s="207"/>
      <c r="BF29" s="207"/>
      <c r="BG29" s="207"/>
      <c r="BH29" s="207"/>
    </row>
    <row r="30" spans="1:60" outlineLevel="1" x14ac:dyDescent="0.2">
      <c r="A30" s="214"/>
      <c r="B30" s="215"/>
      <c r="C30" s="241"/>
      <c r="D30" s="235"/>
      <c r="E30" s="235"/>
      <c r="F30" s="235"/>
      <c r="G30" s="235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145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">
      <c r="A31" s="226">
        <v>9</v>
      </c>
      <c r="B31" s="227" t="s">
        <v>636</v>
      </c>
      <c r="C31" s="239" t="s">
        <v>637</v>
      </c>
      <c r="D31" s="228" t="s">
        <v>326</v>
      </c>
      <c r="E31" s="229">
        <v>2</v>
      </c>
      <c r="F31" s="230"/>
      <c r="G31" s="231">
        <f>ROUND(E31*F31,2)</f>
        <v>0</v>
      </c>
      <c r="H31" s="230"/>
      <c r="I31" s="231">
        <f>ROUND(E31*H31,2)</f>
        <v>0</v>
      </c>
      <c r="J31" s="230"/>
      <c r="K31" s="231">
        <f>ROUND(E31*J31,2)</f>
        <v>0</v>
      </c>
      <c r="L31" s="231">
        <v>21</v>
      </c>
      <c r="M31" s="231">
        <f>G31*(1+L31/100)</f>
        <v>0</v>
      </c>
      <c r="N31" s="231">
        <v>1</v>
      </c>
      <c r="O31" s="231">
        <f>ROUND(E31*N31,2)</f>
        <v>2</v>
      </c>
      <c r="P31" s="231">
        <v>0</v>
      </c>
      <c r="Q31" s="231">
        <f>ROUND(E31*P31,2)</f>
        <v>0</v>
      </c>
      <c r="R31" s="231" t="s">
        <v>631</v>
      </c>
      <c r="S31" s="231" t="s">
        <v>140</v>
      </c>
      <c r="T31" s="232" t="s">
        <v>140</v>
      </c>
      <c r="U31" s="216">
        <v>0</v>
      </c>
      <c r="V31" s="216">
        <f>ROUND(E31*U31,2)</f>
        <v>0</v>
      </c>
      <c r="W31" s="216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632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14"/>
      <c r="B32" s="215"/>
      <c r="C32" s="243"/>
      <c r="D32" s="236"/>
      <c r="E32" s="236"/>
      <c r="F32" s="236"/>
      <c r="G32" s="23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145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x14ac:dyDescent="0.2">
      <c r="A33" s="220" t="s">
        <v>135</v>
      </c>
      <c r="B33" s="221" t="s">
        <v>74</v>
      </c>
      <c r="C33" s="238" t="s">
        <v>75</v>
      </c>
      <c r="D33" s="222"/>
      <c r="E33" s="223"/>
      <c r="F33" s="224"/>
      <c r="G33" s="224">
        <f>SUMIF(AG34:AG36,"&lt;&gt;NOR",G34:G36)</f>
        <v>0</v>
      </c>
      <c r="H33" s="224"/>
      <c r="I33" s="224">
        <f>SUM(I34:I36)</f>
        <v>0</v>
      </c>
      <c r="J33" s="224"/>
      <c r="K33" s="224">
        <f>SUM(K34:K36)</f>
        <v>0</v>
      </c>
      <c r="L33" s="224"/>
      <c r="M33" s="224">
        <f>SUM(M34:M36)</f>
        <v>0</v>
      </c>
      <c r="N33" s="224"/>
      <c r="O33" s="224">
        <f>SUM(O34:O36)</f>
        <v>0.38</v>
      </c>
      <c r="P33" s="224"/>
      <c r="Q33" s="224">
        <f>SUM(Q34:Q36)</f>
        <v>0</v>
      </c>
      <c r="R33" s="224"/>
      <c r="S33" s="224"/>
      <c r="T33" s="225"/>
      <c r="U33" s="219"/>
      <c r="V33" s="219">
        <f>SUM(V34:V36)</f>
        <v>0.34</v>
      </c>
      <c r="W33" s="219"/>
      <c r="AG33" t="s">
        <v>136</v>
      </c>
    </row>
    <row r="34" spans="1:60" outlineLevel="1" x14ac:dyDescent="0.2">
      <c r="A34" s="226">
        <v>10</v>
      </c>
      <c r="B34" s="227" t="s">
        <v>638</v>
      </c>
      <c r="C34" s="239" t="s">
        <v>639</v>
      </c>
      <c r="D34" s="228" t="s">
        <v>205</v>
      </c>
      <c r="E34" s="229">
        <v>0.2</v>
      </c>
      <c r="F34" s="230"/>
      <c r="G34" s="231">
        <f>ROUND(E34*F34,2)</f>
        <v>0</v>
      </c>
      <c r="H34" s="230"/>
      <c r="I34" s="231">
        <f>ROUND(E34*H34,2)</f>
        <v>0</v>
      </c>
      <c r="J34" s="230"/>
      <c r="K34" s="231">
        <f>ROUND(E34*J34,2)</f>
        <v>0</v>
      </c>
      <c r="L34" s="231">
        <v>21</v>
      </c>
      <c r="M34" s="231">
        <f>G34*(1+L34/100)</f>
        <v>0</v>
      </c>
      <c r="N34" s="231">
        <v>1.8907700000000001</v>
      </c>
      <c r="O34" s="231">
        <f>ROUND(E34*N34,2)</f>
        <v>0.38</v>
      </c>
      <c r="P34" s="231">
        <v>0</v>
      </c>
      <c r="Q34" s="231">
        <f>ROUND(E34*P34,2)</f>
        <v>0</v>
      </c>
      <c r="R34" s="231" t="s">
        <v>640</v>
      </c>
      <c r="S34" s="231" t="s">
        <v>140</v>
      </c>
      <c r="T34" s="232" t="s">
        <v>140</v>
      </c>
      <c r="U34" s="216">
        <v>1.6950000000000001</v>
      </c>
      <c r="V34" s="216">
        <f>ROUND(E34*U34,2)</f>
        <v>0.34</v>
      </c>
      <c r="W34" s="216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619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">
      <c r="A35" s="214"/>
      <c r="B35" s="215"/>
      <c r="C35" s="249" t="s">
        <v>641</v>
      </c>
      <c r="D35" s="247"/>
      <c r="E35" s="247"/>
      <c r="F35" s="247"/>
      <c r="G35" s="247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188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">
      <c r="A36" s="214"/>
      <c r="B36" s="215"/>
      <c r="C36" s="241"/>
      <c r="D36" s="235"/>
      <c r="E36" s="235"/>
      <c r="F36" s="235"/>
      <c r="G36" s="235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145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x14ac:dyDescent="0.2">
      <c r="A37" s="220" t="s">
        <v>135</v>
      </c>
      <c r="B37" s="221" t="s">
        <v>78</v>
      </c>
      <c r="C37" s="238" t="s">
        <v>79</v>
      </c>
      <c r="D37" s="222"/>
      <c r="E37" s="223"/>
      <c r="F37" s="224"/>
      <c r="G37" s="224">
        <f>SUMIF(AG38:AG41,"&lt;&gt;NOR",G38:G41)</f>
        <v>0</v>
      </c>
      <c r="H37" s="224"/>
      <c r="I37" s="224">
        <f>SUM(I38:I41)</f>
        <v>0</v>
      </c>
      <c r="J37" s="224"/>
      <c r="K37" s="224">
        <f>SUM(K38:K41)</f>
        <v>0</v>
      </c>
      <c r="L37" s="224"/>
      <c r="M37" s="224">
        <f>SUM(M38:M41)</f>
        <v>0</v>
      </c>
      <c r="N37" s="224"/>
      <c r="O37" s="224">
        <f>SUM(O38:O41)</f>
        <v>0</v>
      </c>
      <c r="P37" s="224"/>
      <c r="Q37" s="224">
        <f>SUM(Q38:Q41)</f>
        <v>0</v>
      </c>
      <c r="R37" s="224"/>
      <c r="S37" s="224"/>
      <c r="T37" s="225"/>
      <c r="U37" s="219"/>
      <c r="V37" s="219">
        <f>SUM(V38:V41)</f>
        <v>0</v>
      </c>
      <c r="W37" s="219"/>
      <c r="AG37" t="s">
        <v>136</v>
      </c>
    </row>
    <row r="38" spans="1:60" outlineLevel="1" x14ac:dyDescent="0.2">
      <c r="A38" s="226">
        <v>11</v>
      </c>
      <c r="B38" s="227" t="s">
        <v>642</v>
      </c>
      <c r="C38" s="239" t="s">
        <v>643</v>
      </c>
      <c r="D38" s="228" t="s">
        <v>458</v>
      </c>
      <c r="E38" s="229">
        <v>2</v>
      </c>
      <c r="F38" s="230"/>
      <c r="G38" s="231">
        <f>ROUND(E38*F38,2)</f>
        <v>0</v>
      </c>
      <c r="H38" s="230"/>
      <c r="I38" s="231">
        <f>ROUND(E38*H38,2)</f>
        <v>0</v>
      </c>
      <c r="J38" s="230"/>
      <c r="K38" s="231">
        <f>ROUND(E38*J38,2)</f>
        <v>0</v>
      </c>
      <c r="L38" s="231">
        <v>21</v>
      </c>
      <c r="M38" s="231">
        <f>G38*(1+L38/100)</f>
        <v>0</v>
      </c>
      <c r="N38" s="231">
        <v>1.9000000000000001E-4</v>
      </c>
      <c r="O38" s="231">
        <f>ROUND(E38*N38,2)</f>
        <v>0</v>
      </c>
      <c r="P38" s="231">
        <v>0</v>
      </c>
      <c r="Q38" s="231">
        <f>ROUND(E38*P38,2)</f>
        <v>0</v>
      </c>
      <c r="R38" s="231"/>
      <c r="S38" s="231" t="s">
        <v>273</v>
      </c>
      <c r="T38" s="232" t="s">
        <v>141</v>
      </c>
      <c r="U38" s="216">
        <v>0</v>
      </c>
      <c r="V38" s="216">
        <f>ROUND(E38*U38,2)</f>
        <v>0</v>
      </c>
      <c r="W38" s="216"/>
      <c r="X38" s="207"/>
      <c r="Y38" s="207"/>
      <c r="Z38" s="207"/>
      <c r="AA38" s="207"/>
      <c r="AB38" s="207"/>
      <c r="AC38" s="207"/>
      <c r="AD38" s="207"/>
      <c r="AE38" s="207"/>
      <c r="AF38" s="207"/>
      <c r="AG38" s="207" t="s">
        <v>619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">
      <c r="A39" s="214"/>
      <c r="B39" s="215"/>
      <c r="C39" s="243"/>
      <c r="D39" s="236"/>
      <c r="E39" s="236"/>
      <c r="F39" s="236"/>
      <c r="G39" s="23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145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outlineLevel="1" x14ac:dyDescent="0.2">
      <c r="A40" s="226">
        <v>12</v>
      </c>
      <c r="B40" s="227" t="s">
        <v>644</v>
      </c>
      <c r="C40" s="239" t="s">
        <v>645</v>
      </c>
      <c r="D40" s="228" t="s">
        <v>458</v>
      </c>
      <c r="E40" s="229">
        <v>2</v>
      </c>
      <c r="F40" s="230"/>
      <c r="G40" s="231">
        <f>ROUND(E40*F40,2)</f>
        <v>0</v>
      </c>
      <c r="H40" s="230"/>
      <c r="I40" s="231">
        <f>ROUND(E40*H40,2)</f>
        <v>0</v>
      </c>
      <c r="J40" s="230"/>
      <c r="K40" s="231">
        <f>ROUND(E40*J40,2)</f>
        <v>0</v>
      </c>
      <c r="L40" s="231">
        <v>21</v>
      </c>
      <c r="M40" s="231">
        <f>G40*(1+L40/100)</f>
        <v>0</v>
      </c>
      <c r="N40" s="231">
        <v>9.0000000000000006E-5</v>
      </c>
      <c r="O40" s="231">
        <f>ROUND(E40*N40,2)</f>
        <v>0</v>
      </c>
      <c r="P40" s="231">
        <v>0</v>
      </c>
      <c r="Q40" s="231">
        <f>ROUND(E40*P40,2)</f>
        <v>0</v>
      </c>
      <c r="R40" s="231"/>
      <c r="S40" s="231" t="s">
        <v>273</v>
      </c>
      <c r="T40" s="232" t="s">
        <v>141</v>
      </c>
      <c r="U40" s="216">
        <v>0</v>
      </c>
      <c r="V40" s="216">
        <f>ROUND(E40*U40,2)</f>
        <v>0</v>
      </c>
      <c r="W40" s="216"/>
      <c r="X40" s="207"/>
      <c r="Y40" s="207"/>
      <c r="Z40" s="207"/>
      <c r="AA40" s="207"/>
      <c r="AB40" s="207"/>
      <c r="AC40" s="207"/>
      <c r="AD40" s="207"/>
      <c r="AE40" s="207"/>
      <c r="AF40" s="207"/>
      <c r="AG40" s="207" t="s">
        <v>619</v>
      </c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">
      <c r="A41" s="214"/>
      <c r="B41" s="215"/>
      <c r="C41" s="243"/>
      <c r="D41" s="236"/>
      <c r="E41" s="236"/>
      <c r="F41" s="236"/>
      <c r="G41" s="23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07"/>
      <c r="Y41" s="207"/>
      <c r="Z41" s="207"/>
      <c r="AA41" s="207"/>
      <c r="AB41" s="207"/>
      <c r="AC41" s="207"/>
      <c r="AD41" s="207"/>
      <c r="AE41" s="207"/>
      <c r="AF41" s="207"/>
      <c r="AG41" s="207" t="s">
        <v>145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x14ac:dyDescent="0.2">
      <c r="A42" s="220" t="s">
        <v>135</v>
      </c>
      <c r="B42" s="221" t="s">
        <v>72</v>
      </c>
      <c r="C42" s="238" t="s">
        <v>73</v>
      </c>
      <c r="D42" s="222"/>
      <c r="E42" s="223"/>
      <c r="F42" s="224"/>
      <c r="G42" s="224">
        <f>SUMIF(AG43:AG71,"&lt;&gt;NOR",G43:G71)</f>
        <v>0</v>
      </c>
      <c r="H42" s="224"/>
      <c r="I42" s="224">
        <f>SUM(I43:I71)</f>
        <v>0</v>
      </c>
      <c r="J42" s="224"/>
      <c r="K42" s="224">
        <f>SUM(K43:K71)</f>
        <v>0</v>
      </c>
      <c r="L42" s="224"/>
      <c r="M42" s="224">
        <f>SUM(M43:M71)</f>
        <v>0</v>
      </c>
      <c r="N42" s="224"/>
      <c r="O42" s="224">
        <f>SUM(O43:O71)</f>
        <v>0.01</v>
      </c>
      <c r="P42" s="224"/>
      <c r="Q42" s="224">
        <f>SUM(Q43:Q71)</f>
        <v>0</v>
      </c>
      <c r="R42" s="224"/>
      <c r="S42" s="224"/>
      <c r="T42" s="225"/>
      <c r="U42" s="219"/>
      <c r="V42" s="219">
        <f>SUM(V43:V71)</f>
        <v>0</v>
      </c>
      <c r="W42" s="219"/>
      <c r="AG42" t="s">
        <v>136</v>
      </c>
    </row>
    <row r="43" spans="1:60" outlineLevel="1" x14ac:dyDescent="0.2">
      <c r="A43" s="226">
        <v>13</v>
      </c>
      <c r="B43" s="227" t="s">
        <v>646</v>
      </c>
      <c r="C43" s="239" t="s">
        <v>647</v>
      </c>
      <c r="D43" s="228" t="s">
        <v>185</v>
      </c>
      <c r="E43" s="229">
        <v>1</v>
      </c>
      <c r="F43" s="230"/>
      <c r="G43" s="231">
        <f>ROUND(E43*F43,2)</f>
        <v>0</v>
      </c>
      <c r="H43" s="230"/>
      <c r="I43" s="231">
        <f>ROUND(E43*H43,2)</f>
        <v>0</v>
      </c>
      <c r="J43" s="230"/>
      <c r="K43" s="231">
        <f>ROUND(E43*J43,2)</f>
        <v>0</v>
      </c>
      <c r="L43" s="231">
        <v>21</v>
      </c>
      <c r="M43" s="231">
        <f>G43*(1+L43/100)</f>
        <v>0</v>
      </c>
      <c r="N43" s="231">
        <v>6.7000000000000002E-4</v>
      </c>
      <c r="O43" s="231">
        <f>ROUND(E43*N43,2)</f>
        <v>0</v>
      </c>
      <c r="P43" s="231">
        <v>0</v>
      </c>
      <c r="Q43" s="231">
        <f>ROUND(E43*P43,2)</f>
        <v>0</v>
      </c>
      <c r="R43" s="231"/>
      <c r="S43" s="231" t="s">
        <v>273</v>
      </c>
      <c r="T43" s="232" t="s">
        <v>141</v>
      </c>
      <c r="U43" s="216">
        <v>0</v>
      </c>
      <c r="V43" s="216">
        <f>ROUND(E43*U43,2)</f>
        <v>0</v>
      </c>
      <c r="W43" s="216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619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">
      <c r="A44" s="214"/>
      <c r="B44" s="215"/>
      <c r="C44" s="243"/>
      <c r="D44" s="236"/>
      <c r="E44" s="236"/>
      <c r="F44" s="236"/>
      <c r="G44" s="23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07"/>
      <c r="Y44" s="207"/>
      <c r="Z44" s="207"/>
      <c r="AA44" s="207"/>
      <c r="AB44" s="207"/>
      <c r="AC44" s="207"/>
      <c r="AD44" s="207"/>
      <c r="AE44" s="207"/>
      <c r="AF44" s="207"/>
      <c r="AG44" s="207" t="s">
        <v>145</v>
      </c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outlineLevel="1" x14ac:dyDescent="0.2">
      <c r="A45" s="226">
        <v>14</v>
      </c>
      <c r="B45" s="227" t="s">
        <v>648</v>
      </c>
      <c r="C45" s="239" t="s">
        <v>649</v>
      </c>
      <c r="D45" s="228" t="s">
        <v>650</v>
      </c>
      <c r="E45" s="229">
        <v>1</v>
      </c>
      <c r="F45" s="230"/>
      <c r="G45" s="231">
        <f>ROUND(E45*F45,2)</f>
        <v>0</v>
      </c>
      <c r="H45" s="230"/>
      <c r="I45" s="231">
        <f>ROUND(E45*H45,2)</f>
        <v>0</v>
      </c>
      <c r="J45" s="230"/>
      <c r="K45" s="231">
        <f>ROUND(E45*J45,2)</f>
        <v>0</v>
      </c>
      <c r="L45" s="231">
        <v>21</v>
      </c>
      <c r="M45" s="231">
        <f>G45*(1+L45/100)</f>
        <v>0</v>
      </c>
      <c r="N45" s="231">
        <v>0</v>
      </c>
      <c r="O45" s="231">
        <f>ROUND(E45*N45,2)</f>
        <v>0</v>
      </c>
      <c r="P45" s="231">
        <v>0</v>
      </c>
      <c r="Q45" s="231">
        <f>ROUND(E45*P45,2)</f>
        <v>0</v>
      </c>
      <c r="R45" s="231"/>
      <c r="S45" s="231" t="s">
        <v>273</v>
      </c>
      <c r="T45" s="232" t="s">
        <v>141</v>
      </c>
      <c r="U45" s="216">
        <v>0</v>
      </c>
      <c r="V45" s="216">
        <f>ROUND(E45*U45,2)</f>
        <v>0</v>
      </c>
      <c r="W45" s="216"/>
      <c r="X45" s="207"/>
      <c r="Y45" s="207"/>
      <c r="Z45" s="207"/>
      <c r="AA45" s="207"/>
      <c r="AB45" s="207"/>
      <c r="AC45" s="207"/>
      <c r="AD45" s="207"/>
      <c r="AE45" s="207"/>
      <c r="AF45" s="207"/>
      <c r="AG45" s="207" t="s">
        <v>619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">
      <c r="A46" s="214"/>
      <c r="B46" s="215"/>
      <c r="C46" s="243"/>
      <c r="D46" s="236"/>
      <c r="E46" s="236"/>
      <c r="F46" s="236"/>
      <c r="G46" s="23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145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">
      <c r="A47" s="226">
        <v>15</v>
      </c>
      <c r="B47" s="227" t="s">
        <v>651</v>
      </c>
      <c r="C47" s="239" t="s">
        <v>652</v>
      </c>
      <c r="D47" s="228" t="s">
        <v>458</v>
      </c>
      <c r="E47" s="229">
        <v>1.5</v>
      </c>
      <c r="F47" s="230"/>
      <c r="G47" s="231">
        <f>ROUND(E47*F47,2)</f>
        <v>0</v>
      </c>
      <c r="H47" s="230"/>
      <c r="I47" s="231">
        <f>ROUND(E47*H47,2)</f>
        <v>0</v>
      </c>
      <c r="J47" s="230"/>
      <c r="K47" s="231">
        <f>ROUND(E47*J47,2)</f>
        <v>0</v>
      </c>
      <c r="L47" s="231">
        <v>21</v>
      </c>
      <c r="M47" s="231">
        <f>G47*(1+L47/100)</f>
        <v>0</v>
      </c>
      <c r="N47" s="231">
        <v>0</v>
      </c>
      <c r="O47" s="231">
        <f>ROUND(E47*N47,2)</f>
        <v>0</v>
      </c>
      <c r="P47" s="231">
        <v>0</v>
      </c>
      <c r="Q47" s="231">
        <f>ROUND(E47*P47,2)</f>
        <v>0</v>
      </c>
      <c r="R47" s="231"/>
      <c r="S47" s="231" t="s">
        <v>273</v>
      </c>
      <c r="T47" s="232" t="s">
        <v>141</v>
      </c>
      <c r="U47" s="216">
        <v>0</v>
      </c>
      <c r="V47" s="216">
        <f>ROUND(E47*U47,2)</f>
        <v>0</v>
      </c>
      <c r="W47" s="216"/>
      <c r="X47" s="207"/>
      <c r="Y47" s="207"/>
      <c r="Z47" s="207"/>
      <c r="AA47" s="207"/>
      <c r="AB47" s="207"/>
      <c r="AC47" s="207"/>
      <c r="AD47" s="207"/>
      <c r="AE47" s="207"/>
      <c r="AF47" s="207"/>
      <c r="AG47" s="207" t="s">
        <v>619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outlineLevel="1" x14ac:dyDescent="0.2">
      <c r="A48" s="214"/>
      <c r="B48" s="215"/>
      <c r="C48" s="243"/>
      <c r="D48" s="236"/>
      <c r="E48" s="236"/>
      <c r="F48" s="236"/>
      <c r="G48" s="23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07"/>
      <c r="Y48" s="207"/>
      <c r="Z48" s="207"/>
      <c r="AA48" s="207"/>
      <c r="AB48" s="207"/>
      <c r="AC48" s="207"/>
      <c r="AD48" s="207"/>
      <c r="AE48" s="207"/>
      <c r="AF48" s="207"/>
      <c r="AG48" s="207" t="s">
        <v>145</v>
      </c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outlineLevel="1" x14ac:dyDescent="0.2">
      <c r="A49" s="226">
        <v>16</v>
      </c>
      <c r="B49" s="227" t="s">
        <v>653</v>
      </c>
      <c r="C49" s="239" t="s">
        <v>654</v>
      </c>
      <c r="D49" s="228" t="s">
        <v>185</v>
      </c>
      <c r="E49" s="229">
        <v>1</v>
      </c>
      <c r="F49" s="230"/>
      <c r="G49" s="231">
        <f>ROUND(E49*F49,2)</f>
        <v>0</v>
      </c>
      <c r="H49" s="230"/>
      <c r="I49" s="231">
        <f>ROUND(E49*H49,2)</f>
        <v>0</v>
      </c>
      <c r="J49" s="230"/>
      <c r="K49" s="231">
        <f>ROUND(E49*J49,2)</f>
        <v>0</v>
      </c>
      <c r="L49" s="231">
        <v>21</v>
      </c>
      <c r="M49" s="231">
        <f>G49*(1+L49/100)</f>
        <v>0</v>
      </c>
      <c r="N49" s="231">
        <v>5.8E-4</v>
      </c>
      <c r="O49" s="231">
        <f>ROUND(E49*N49,2)</f>
        <v>0</v>
      </c>
      <c r="P49" s="231">
        <v>0</v>
      </c>
      <c r="Q49" s="231">
        <f>ROUND(E49*P49,2)</f>
        <v>0</v>
      </c>
      <c r="R49" s="231"/>
      <c r="S49" s="231" t="s">
        <v>273</v>
      </c>
      <c r="T49" s="232" t="s">
        <v>141</v>
      </c>
      <c r="U49" s="216">
        <v>0</v>
      </c>
      <c r="V49" s="216">
        <f>ROUND(E49*U49,2)</f>
        <v>0</v>
      </c>
      <c r="W49" s="216"/>
      <c r="X49" s="207"/>
      <c r="Y49" s="207"/>
      <c r="Z49" s="207"/>
      <c r="AA49" s="207"/>
      <c r="AB49" s="207"/>
      <c r="AC49" s="207"/>
      <c r="AD49" s="207"/>
      <c r="AE49" s="207"/>
      <c r="AF49" s="207"/>
      <c r="AG49" s="207" t="s">
        <v>619</v>
      </c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">
      <c r="A50" s="214"/>
      <c r="B50" s="215"/>
      <c r="C50" s="243"/>
      <c r="D50" s="236"/>
      <c r="E50" s="236"/>
      <c r="F50" s="236"/>
      <c r="G50" s="23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07"/>
      <c r="Y50" s="207"/>
      <c r="Z50" s="207"/>
      <c r="AA50" s="207"/>
      <c r="AB50" s="207"/>
      <c r="AC50" s="207"/>
      <c r="AD50" s="207"/>
      <c r="AE50" s="207"/>
      <c r="AF50" s="207"/>
      <c r="AG50" s="207" t="s">
        <v>145</v>
      </c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">
      <c r="A51" s="226">
        <v>17</v>
      </c>
      <c r="B51" s="227" t="s">
        <v>655</v>
      </c>
      <c r="C51" s="239" t="s">
        <v>656</v>
      </c>
      <c r="D51" s="228" t="s">
        <v>458</v>
      </c>
      <c r="E51" s="229">
        <v>1</v>
      </c>
      <c r="F51" s="230"/>
      <c r="G51" s="231">
        <f>ROUND(E51*F51,2)</f>
        <v>0</v>
      </c>
      <c r="H51" s="230"/>
      <c r="I51" s="231">
        <f>ROUND(E51*H51,2)</f>
        <v>0</v>
      </c>
      <c r="J51" s="230"/>
      <c r="K51" s="231">
        <f>ROUND(E51*J51,2)</f>
        <v>0</v>
      </c>
      <c r="L51" s="231">
        <v>21</v>
      </c>
      <c r="M51" s="231">
        <f>G51*(1+L51/100)</f>
        <v>0</v>
      </c>
      <c r="N51" s="231">
        <v>1.0800000000000001E-2</v>
      </c>
      <c r="O51" s="231">
        <f>ROUND(E51*N51,2)</f>
        <v>0.01</v>
      </c>
      <c r="P51" s="231">
        <v>0</v>
      </c>
      <c r="Q51" s="231">
        <f>ROUND(E51*P51,2)</f>
        <v>0</v>
      </c>
      <c r="R51" s="231"/>
      <c r="S51" s="231" t="s">
        <v>273</v>
      </c>
      <c r="T51" s="232" t="s">
        <v>141</v>
      </c>
      <c r="U51" s="216">
        <v>0</v>
      </c>
      <c r="V51" s="216">
        <f>ROUND(E51*U51,2)</f>
        <v>0</v>
      </c>
      <c r="W51" s="216"/>
      <c r="X51" s="207"/>
      <c r="Y51" s="207"/>
      <c r="Z51" s="207"/>
      <c r="AA51" s="207"/>
      <c r="AB51" s="207"/>
      <c r="AC51" s="207"/>
      <c r="AD51" s="207"/>
      <c r="AE51" s="207"/>
      <c r="AF51" s="207"/>
      <c r="AG51" s="207" t="s">
        <v>632</v>
      </c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">
      <c r="A52" s="214"/>
      <c r="B52" s="215"/>
      <c r="C52" s="243"/>
      <c r="D52" s="236"/>
      <c r="E52" s="236"/>
      <c r="F52" s="236"/>
      <c r="G52" s="23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07"/>
      <c r="Y52" s="207"/>
      <c r="Z52" s="207"/>
      <c r="AA52" s="207"/>
      <c r="AB52" s="207"/>
      <c r="AC52" s="207"/>
      <c r="AD52" s="207"/>
      <c r="AE52" s="207"/>
      <c r="AF52" s="207"/>
      <c r="AG52" s="207" t="s">
        <v>145</v>
      </c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outlineLevel="1" x14ac:dyDescent="0.2">
      <c r="A53" s="226">
        <v>18</v>
      </c>
      <c r="B53" s="227" t="s">
        <v>657</v>
      </c>
      <c r="C53" s="239" t="s">
        <v>658</v>
      </c>
      <c r="D53" s="228" t="s">
        <v>185</v>
      </c>
      <c r="E53" s="229">
        <v>2</v>
      </c>
      <c r="F53" s="230"/>
      <c r="G53" s="231">
        <f>ROUND(E53*F53,2)</f>
        <v>0</v>
      </c>
      <c r="H53" s="230"/>
      <c r="I53" s="231">
        <f>ROUND(E53*H53,2)</f>
        <v>0</v>
      </c>
      <c r="J53" s="230"/>
      <c r="K53" s="231">
        <f>ROUND(E53*J53,2)</f>
        <v>0</v>
      </c>
      <c r="L53" s="231">
        <v>21</v>
      </c>
      <c r="M53" s="231">
        <f>G53*(1+L53/100)</f>
        <v>0</v>
      </c>
      <c r="N53" s="231">
        <v>1.6000000000000001E-4</v>
      </c>
      <c r="O53" s="231">
        <f>ROUND(E53*N53,2)</f>
        <v>0</v>
      </c>
      <c r="P53" s="231">
        <v>0</v>
      </c>
      <c r="Q53" s="231">
        <f>ROUND(E53*P53,2)</f>
        <v>0</v>
      </c>
      <c r="R53" s="231"/>
      <c r="S53" s="231" t="s">
        <v>273</v>
      </c>
      <c r="T53" s="232" t="s">
        <v>141</v>
      </c>
      <c r="U53" s="216">
        <v>0</v>
      </c>
      <c r="V53" s="216">
        <f>ROUND(E53*U53,2)</f>
        <v>0</v>
      </c>
      <c r="W53" s="216"/>
      <c r="X53" s="207"/>
      <c r="Y53" s="207"/>
      <c r="Z53" s="207"/>
      <c r="AA53" s="207"/>
      <c r="AB53" s="207"/>
      <c r="AC53" s="207"/>
      <c r="AD53" s="207"/>
      <c r="AE53" s="207"/>
      <c r="AF53" s="207"/>
      <c r="AG53" s="207" t="s">
        <v>619</v>
      </c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">
      <c r="A54" s="214"/>
      <c r="B54" s="215"/>
      <c r="C54" s="243"/>
      <c r="D54" s="236"/>
      <c r="E54" s="236"/>
      <c r="F54" s="236"/>
      <c r="G54" s="23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07"/>
      <c r="Y54" s="207"/>
      <c r="Z54" s="207"/>
      <c r="AA54" s="207"/>
      <c r="AB54" s="207"/>
      <c r="AC54" s="207"/>
      <c r="AD54" s="207"/>
      <c r="AE54" s="207"/>
      <c r="AF54" s="207"/>
      <c r="AG54" s="207" t="s">
        <v>145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">
      <c r="A55" s="226">
        <v>19</v>
      </c>
      <c r="B55" s="227" t="s">
        <v>659</v>
      </c>
      <c r="C55" s="239" t="s">
        <v>660</v>
      </c>
      <c r="D55" s="228" t="s">
        <v>185</v>
      </c>
      <c r="E55" s="229">
        <v>2</v>
      </c>
      <c r="F55" s="230"/>
      <c r="G55" s="231">
        <f>ROUND(E55*F55,2)</f>
        <v>0</v>
      </c>
      <c r="H55" s="230"/>
      <c r="I55" s="231">
        <f>ROUND(E55*H55,2)</f>
        <v>0</v>
      </c>
      <c r="J55" s="230"/>
      <c r="K55" s="231">
        <f>ROUND(E55*J55,2)</f>
        <v>0</v>
      </c>
      <c r="L55" s="231">
        <v>21</v>
      </c>
      <c r="M55" s="231">
        <f>G55*(1+L55/100)</f>
        <v>0</v>
      </c>
      <c r="N55" s="231">
        <v>0</v>
      </c>
      <c r="O55" s="231">
        <f>ROUND(E55*N55,2)</f>
        <v>0</v>
      </c>
      <c r="P55" s="231">
        <v>0</v>
      </c>
      <c r="Q55" s="231">
        <f>ROUND(E55*P55,2)</f>
        <v>0</v>
      </c>
      <c r="R55" s="231"/>
      <c r="S55" s="231" t="s">
        <v>273</v>
      </c>
      <c r="T55" s="232" t="s">
        <v>141</v>
      </c>
      <c r="U55" s="216">
        <v>0</v>
      </c>
      <c r="V55" s="216">
        <f>ROUND(E55*U55,2)</f>
        <v>0</v>
      </c>
      <c r="W55" s="216"/>
      <c r="X55" s="207"/>
      <c r="Y55" s="207"/>
      <c r="Z55" s="207"/>
      <c r="AA55" s="207"/>
      <c r="AB55" s="207"/>
      <c r="AC55" s="207"/>
      <c r="AD55" s="207"/>
      <c r="AE55" s="207"/>
      <c r="AF55" s="207"/>
      <c r="AG55" s="207" t="s">
        <v>619</v>
      </c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outlineLevel="1" x14ac:dyDescent="0.2">
      <c r="A56" s="214"/>
      <c r="B56" s="215"/>
      <c r="C56" s="243"/>
      <c r="D56" s="236"/>
      <c r="E56" s="236"/>
      <c r="F56" s="236"/>
      <c r="G56" s="23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07"/>
      <c r="Y56" s="207"/>
      <c r="Z56" s="207"/>
      <c r="AA56" s="207"/>
      <c r="AB56" s="207"/>
      <c r="AC56" s="207"/>
      <c r="AD56" s="207"/>
      <c r="AE56" s="207"/>
      <c r="AF56" s="207"/>
      <c r="AG56" s="207" t="s">
        <v>145</v>
      </c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ht="22.5" outlineLevel="1" x14ac:dyDescent="0.2">
      <c r="A57" s="226">
        <v>20</v>
      </c>
      <c r="B57" s="227" t="s">
        <v>661</v>
      </c>
      <c r="C57" s="239" t="s">
        <v>662</v>
      </c>
      <c r="D57" s="228" t="s">
        <v>458</v>
      </c>
      <c r="E57" s="229">
        <v>1.5</v>
      </c>
      <c r="F57" s="230"/>
      <c r="G57" s="231">
        <f>ROUND(E57*F57,2)</f>
        <v>0</v>
      </c>
      <c r="H57" s="230"/>
      <c r="I57" s="231">
        <f>ROUND(E57*H57,2)</f>
        <v>0</v>
      </c>
      <c r="J57" s="230"/>
      <c r="K57" s="231">
        <f>ROUND(E57*J57,2)</f>
        <v>0</v>
      </c>
      <c r="L57" s="231">
        <v>21</v>
      </c>
      <c r="M57" s="231">
        <f>G57*(1+L57/100)</f>
        <v>0</v>
      </c>
      <c r="N57" s="231">
        <v>0</v>
      </c>
      <c r="O57" s="231">
        <f>ROUND(E57*N57,2)</f>
        <v>0</v>
      </c>
      <c r="P57" s="231">
        <v>0</v>
      </c>
      <c r="Q57" s="231">
        <f>ROUND(E57*P57,2)</f>
        <v>0</v>
      </c>
      <c r="R57" s="231"/>
      <c r="S57" s="231" t="s">
        <v>273</v>
      </c>
      <c r="T57" s="232" t="s">
        <v>141</v>
      </c>
      <c r="U57" s="216">
        <v>0</v>
      </c>
      <c r="V57" s="216">
        <f>ROUND(E57*U57,2)</f>
        <v>0</v>
      </c>
      <c r="W57" s="216"/>
      <c r="X57" s="207"/>
      <c r="Y57" s="207"/>
      <c r="Z57" s="207"/>
      <c r="AA57" s="207"/>
      <c r="AB57" s="207"/>
      <c r="AC57" s="207"/>
      <c r="AD57" s="207"/>
      <c r="AE57" s="207"/>
      <c r="AF57" s="207"/>
      <c r="AG57" s="207" t="s">
        <v>619</v>
      </c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outlineLevel="1" x14ac:dyDescent="0.2">
      <c r="A58" s="214"/>
      <c r="B58" s="215"/>
      <c r="C58" s="243"/>
      <c r="D58" s="236"/>
      <c r="E58" s="236"/>
      <c r="F58" s="236"/>
      <c r="G58" s="23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07"/>
      <c r="Y58" s="207"/>
      <c r="Z58" s="207"/>
      <c r="AA58" s="207"/>
      <c r="AB58" s="207"/>
      <c r="AC58" s="207"/>
      <c r="AD58" s="207"/>
      <c r="AE58" s="207"/>
      <c r="AF58" s="207"/>
      <c r="AG58" s="207" t="s">
        <v>145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outlineLevel="1" x14ac:dyDescent="0.2">
      <c r="A59" s="226">
        <v>21</v>
      </c>
      <c r="B59" s="227" t="s">
        <v>663</v>
      </c>
      <c r="C59" s="239" t="s">
        <v>664</v>
      </c>
      <c r="D59" s="228" t="s">
        <v>458</v>
      </c>
      <c r="E59" s="229">
        <v>1.6500000000000001</v>
      </c>
      <c r="F59" s="230"/>
      <c r="G59" s="231">
        <f>ROUND(E59*F59,2)</f>
        <v>0</v>
      </c>
      <c r="H59" s="230"/>
      <c r="I59" s="231">
        <f>ROUND(E59*H59,2)</f>
        <v>0</v>
      </c>
      <c r="J59" s="230"/>
      <c r="K59" s="231">
        <f>ROUND(E59*J59,2)</f>
        <v>0</v>
      </c>
      <c r="L59" s="231">
        <v>21</v>
      </c>
      <c r="M59" s="231">
        <f>G59*(1+L59/100)</f>
        <v>0</v>
      </c>
      <c r="N59" s="231">
        <v>6.600000000000001E-4</v>
      </c>
      <c r="O59" s="231">
        <f>ROUND(E59*N59,2)</f>
        <v>0</v>
      </c>
      <c r="P59" s="231">
        <v>0</v>
      </c>
      <c r="Q59" s="231">
        <f>ROUND(E59*P59,2)</f>
        <v>0</v>
      </c>
      <c r="R59" s="231"/>
      <c r="S59" s="231" t="s">
        <v>273</v>
      </c>
      <c r="T59" s="232" t="s">
        <v>141</v>
      </c>
      <c r="U59" s="216">
        <v>0</v>
      </c>
      <c r="V59" s="216">
        <f>ROUND(E59*U59,2)</f>
        <v>0</v>
      </c>
      <c r="W59" s="216"/>
      <c r="X59" s="207"/>
      <c r="Y59" s="207"/>
      <c r="Z59" s="207"/>
      <c r="AA59" s="207"/>
      <c r="AB59" s="207"/>
      <c r="AC59" s="207"/>
      <c r="AD59" s="207"/>
      <c r="AE59" s="207"/>
      <c r="AF59" s="207"/>
      <c r="AG59" s="207" t="s">
        <v>632</v>
      </c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">
      <c r="A60" s="214"/>
      <c r="B60" s="215"/>
      <c r="C60" s="240" t="s">
        <v>665</v>
      </c>
      <c r="D60" s="234"/>
      <c r="E60" s="234"/>
      <c r="F60" s="234"/>
      <c r="G60" s="234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07"/>
      <c r="Y60" s="207"/>
      <c r="Z60" s="207"/>
      <c r="AA60" s="207"/>
      <c r="AB60" s="207"/>
      <c r="AC60" s="207"/>
      <c r="AD60" s="207"/>
      <c r="AE60" s="207"/>
      <c r="AF60" s="207"/>
      <c r="AG60" s="207" t="s">
        <v>144</v>
      </c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">
      <c r="A61" s="214"/>
      <c r="B61" s="215"/>
      <c r="C61" s="241"/>
      <c r="D61" s="235"/>
      <c r="E61" s="235"/>
      <c r="F61" s="235"/>
      <c r="G61" s="235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07"/>
      <c r="Y61" s="207"/>
      <c r="Z61" s="207"/>
      <c r="AA61" s="207"/>
      <c r="AB61" s="207"/>
      <c r="AC61" s="207"/>
      <c r="AD61" s="207"/>
      <c r="AE61" s="207"/>
      <c r="AF61" s="207"/>
      <c r="AG61" s="207" t="s">
        <v>145</v>
      </c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ht="22.5" outlineLevel="1" x14ac:dyDescent="0.2">
      <c r="A62" s="226">
        <v>22</v>
      </c>
      <c r="B62" s="227" t="s">
        <v>666</v>
      </c>
      <c r="C62" s="239" t="s">
        <v>667</v>
      </c>
      <c r="D62" s="228" t="s">
        <v>185</v>
      </c>
      <c r="E62" s="229">
        <v>2</v>
      </c>
      <c r="F62" s="230"/>
      <c r="G62" s="231">
        <f>ROUND(E62*F62,2)</f>
        <v>0</v>
      </c>
      <c r="H62" s="230"/>
      <c r="I62" s="231">
        <f>ROUND(E62*H62,2)</f>
        <v>0</v>
      </c>
      <c r="J62" s="230"/>
      <c r="K62" s="231">
        <f>ROUND(E62*J62,2)</f>
        <v>0</v>
      </c>
      <c r="L62" s="231">
        <v>21</v>
      </c>
      <c r="M62" s="231">
        <f>G62*(1+L62/100)</f>
        <v>0</v>
      </c>
      <c r="N62" s="231">
        <v>0</v>
      </c>
      <c r="O62" s="231">
        <f>ROUND(E62*N62,2)</f>
        <v>0</v>
      </c>
      <c r="P62" s="231">
        <v>0</v>
      </c>
      <c r="Q62" s="231">
        <f>ROUND(E62*P62,2)</f>
        <v>0</v>
      </c>
      <c r="R62" s="231"/>
      <c r="S62" s="231" t="s">
        <v>273</v>
      </c>
      <c r="T62" s="232" t="s">
        <v>141</v>
      </c>
      <c r="U62" s="216">
        <v>0</v>
      </c>
      <c r="V62" s="216">
        <f>ROUND(E62*U62,2)</f>
        <v>0</v>
      </c>
      <c r="W62" s="216"/>
      <c r="X62" s="207"/>
      <c r="Y62" s="207"/>
      <c r="Z62" s="207"/>
      <c r="AA62" s="207"/>
      <c r="AB62" s="207"/>
      <c r="AC62" s="207"/>
      <c r="AD62" s="207"/>
      <c r="AE62" s="207"/>
      <c r="AF62" s="207"/>
      <c r="AG62" s="207" t="s">
        <v>619</v>
      </c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">
      <c r="A63" s="214"/>
      <c r="B63" s="215"/>
      <c r="C63" s="243"/>
      <c r="D63" s="236"/>
      <c r="E63" s="236"/>
      <c r="F63" s="236"/>
      <c r="G63" s="23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07"/>
      <c r="Y63" s="207"/>
      <c r="Z63" s="207"/>
      <c r="AA63" s="207"/>
      <c r="AB63" s="207"/>
      <c r="AC63" s="207"/>
      <c r="AD63" s="207"/>
      <c r="AE63" s="207"/>
      <c r="AF63" s="207"/>
      <c r="AG63" s="207" t="s">
        <v>145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outlineLevel="1" x14ac:dyDescent="0.2">
      <c r="A64" s="226">
        <v>23</v>
      </c>
      <c r="B64" s="227" t="s">
        <v>668</v>
      </c>
      <c r="C64" s="239" t="s">
        <v>669</v>
      </c>
      <c r="D64" s="228" t="s">
        <v>185</v>
      </c>
      <c r="E64" s="229">
        <v>2</v>
      </c>
      <c r="F64" s="230"/>
      <c r="G64" s="231">
        <f>ROUND(E64*F64,2)</f>
        <v>0</v>
      </c>
      <c r="H64" s="230"/>
      <c r="I64" s="231">
        <f>ROUND(E64*H64,2)</f>
        <v>0</v>
      </c>
      <c r="J64" s="230"/>
      <c r="K64" s="231">
        <f>ROUND(E64*J64,2)</f>
        <v>0</v>
      </c>
      <c r="L64" s="231">
        <v>21</v>
      </c>
      <c r="M64" s="231">
        <f>G64*(1+L64/100)</f>
        <v>0</v>
      </c>
      <c r="N64" s="231">
        <v>2.0000000000000001E-4</v>
      </c>
      <c r="O64" s="231">
        <f>ROUND(E64*N64,2)</f>
        <v>0</v>
      </c>
      <c r="P64" s="231">
        <v>0</v>
      </c>
      <c r="Q64" s="231">
        <f>ROUND(E64*P64,2)</f>
        <v>0</v>
      </c>
      <c r="R64" s="231"/>
      <c r="S64" s="231" t="s">
        <v>273</v>
      </c>
      <c r="T64" s="232" t="s">
        <v>141</v>
      </c>
      <c r="U64" s="216">
        <v>0</v>
      </c>
      <c r="V64" s="216">
        <f>ROUND(E64*U64,2)</f>
        <v>0</v>
      </c>
      <c r="W64" s="216"/>
      <c r="X64" s="207"/>
      <c r="Y64" s="207"/>
      <c r="Z64" s="207"/>
      <c r="AA64" s="207"/>
      <c r="AB64" s="207"/>
      <c r="AC64" s="207"/>
      <c r="AD64" s="207"/>
      <c r="AE64" s="207"/>
      <c r="AF64" s="207"/>
      <c r="AG64" s="207" t="s">
        <v>632</v>
      </c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outlineLevel="1" x14ac:dyDescent="0.2">
      <c r="A65" s="214"/>
      <c r="B65" s="215"/>
      <c r="C65" s="243"/>
      <c r="D65" s="236"/>
      <c r="E65" s="236"/>
      <c r="F65" s="236"/>
      <c r="G65" s="23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07"/>
      <c r="Y65" s="207"/>
      <c r="Z65" s="207"/>
      <c r="AA65" s="207"/>
      <c r="AB65" s="207"/>
      <c r="AC65" s="207"/>
      <c r="AD65" s="207"/>
      <c r="AE65" s="207"/>
      <c r="AF65" s="207"/>
      <c r="AG65" s="207" t="s">
        <v>145</v>
      </c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</row>
    <row r="66" spans="1:60" outlineLevel="1" x14ac:dyDescent="0.2">
      <c r="A66" s="226">
        <v>24</v>
      </c>
      <c r="B66" s="227" t="s">
        <v>670</v>
      </c>
      <c r="C66" s="239" t="s">
        <v>671</v>
      </c>
      <c r="D66" s="228" t="s">
        <v>458</v>
      </c>
      <c r="E66" s="229">
        <v>2</v>
      </c>
      <c r="F66" s="230"/>
      <c r="G66" s="231">
        <f>ROUND(E66*F66,2)</f>
        <v>0</v>
      </c>
      <c r="H66" s="230"/>
      <c r="I66" s="231">
        <f>ROUND(E66*H66,2)</f>
        <v>0</v>
      </c>
      <c r="J66" s="230"/>
      <c r="K66" s="231">
        <f>ROUND(E66*J66,2)</f>
        <v>0</v>
      </c>
      <c r="L66" s="231">
        <v>21</v>
      </c>
      <c r="M66" s="231">
        <f>G66*(1+L66/100)</f>
        <v>0</v>
      </c>
      <c r="N66" s="231">
        <v>0</v>
      </c>
      <c r="O66" s="231">
        <f>ROUND(E66*N66,2)</f>
        <v>0</v>
      </c>
      <c r="P66" s="231">
        <v>0</v>
      </c>
      <c r="Q66" s="231">
        <f>ROUND(E66*P66,2)</f>
        <v>0</v>
      </c>
      <c r="R66" s="231"/>
      <c r="S66" s="231" t="s">
        <v>273</v>
      </c>
      <c r="T66" s="232" t="s">
        <v>141</v>
      </c>
      <c r="U66" s="216">
        <v>0</v>
      </c>
      <c r="V66" s="216">
        <f>ROUND(E66*U66,2)</f>
        <v>0</v>
      </c>
      <c r="W66" s="216"/>
      <c r="X66" s="207"/>
      <c r="Y66" s="207"/>
      <c r="Z66" s="207"/>
      <c r="AA66" s="207"/>
      <c r="AB66" s="207"/>
      <c r="AC66" s="207"/>
      <c r="AD66" s="207"/>
      <c r="AE66" s="207"/>
      <c r="AF66" s="207"/>
      <c r="AG66" s="207" t="s">
        <v>619</v>
      </c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outlineLevel="1" x14ac:dyDescent="0.2">
      <c r="A67" s="214"/>
      <c r="B67" s="215"/>
      <c r="C67" s="243"/>
      <c r="D67" s="236"/>
      <c r="E67" s="236"/>
      <c r="F67" s="236"/>
      <c r="G67" s="23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07"/>
      <c r="Y67" s="207"/>
      <c r="Z67" s="207"/>
      <c r="AA67" s="207"/>
      <c r="AB67" s="207"/>
      <c r="AC67" s="207"/>
      <c r="AD67" s="207"/>
      <c r="AE67" s="207"/>
      <c r="AF67" s="207"/>
      <c r="AG67" s="207" t="s">
        <v>145</v>
      </c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outlineLevel="1" x14ac:dyDescent="0.2">
      <c r="A68" s="226">
        <v>25</v>
      </c>
      <c r="B68" s="227" t="s">
        <v>672</v>
      </c>
      <c r="C68" s="239" t="s">
        <v>673</v>
      </c>
      <c r="D68" s="228" t="s">
        <v>185</v>
      </c>
      <c r="E68" s="229">
        <v>1</v>
      </c>
      <c r="F68" s="230"/>
      <c r="G68" s="231">
        <f>ROUND(E68*F68,2)</f>
        <v>0</v>
      </c>
      <c r="H68" s="230"/>
      <c r="I68" s="231">
        <f>ROUND(E68*H68,2)</f>
        <v>0</v>
      </c>
      <c r="J68" s="230"/>
      <c r="K68" s="231">
        <f>ROUND(E68*J68,2)</f>
        <v>0</v>
      </c>
      <c r="L68" s="231">
        <v>21</v>
      </c>
      <c r="M68" s="231">
        <f>G68*(1+L68/100)</f>
        <v>0</v>
      </c>
      <c r="N68" s="231">
        <v>0</v>
      </c>
      <c r="O68" s="231">
        <f>ROUND(E68*N68,2)</f>
        <v>0</v>
      </c>
      <c r="P68" s="231">
        <v>0</v>
      </c>
      <c r="Q68" s="231">
        <f>ROUND(E68*P68,2)</f>
        <v>0</v>
      </c>
      <c r="R68" s="231"/>
      <c r="S68" s="231" t="s">
        <v>273</v>
      </c>
      <c r="T68" s="232" t="s">
        <v>141</v>
      </c>
      <c r="U68" s="216">
        <v>0</v>
      </c>
      <c r="V68" s="216">
        <f>ROUND(E68*U68,2)</f>
        <v>0</v>
      </c>
      <c r="W68" s="216"/>
      <c r="X68" s="207"/>
      <c r="Y68" s="207"/>
      <c r="Z68" s="207"/>
      <c r="AA68" s="207"/>
      <c r="AB68" s="207"/>
      <c r="AC68" s="207"/>
      <c r="AD68" s="207"/>
      <c r="AE68" s="207"/>
      <c r="AF68" s="207"/>
      <c r="AG68" s="207" t="s">
        <v>619</v>
      </c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</row>
    <row r="69" spans="1:60" outlineLevel="1" x14ac:dyDescent="0.2">
      <c r="A69" s="214"/>
      <c r="B69" s="215"/>
      <c r="C69" s="243"/>
      <c r="D69" s="236"/>
      <c r="E69" s="236"/>
      <c r="F69" s="236"/>
      <c r="G69" s="23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07"/>
      <c r="Y69" s="207"/>
      <c r="Z69" s="207"/>
      <c r="AA69" s="207"/>
      <c r="AB69" s="207"/>
      <c r="AC69" s="207"/>
      <c r="AD69" s="207"/>
      <c r="AE69" s="207"/>
      <c r="AF69" s="207"/>
      <c r="AG69" s="207" t="s">
        <v>145</v>
      </c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outlineLevel="1" x14ac:dyDescent="0.2">
      <c r="A70" s="226">
        <v>26</v>
      </c>
      <c r="B70" s="227" t="s">
        <v>674</v>
      </c>
      <c r="C70" s="239" t="s">
        <v>675</v>
      </c>
      <c r="D70" s="228" t="s">
        <v>185</v>
      </c>
      <c r="E70" s="229">
        <v>1</v>
      </c>
      <c r="F70" s="230"/>
      <c r="G70" s="231">
        <f>ROUND(E70*F70,2)</f>
        <v>0</v>
      </c>
      <c r="H70" s="230"/>
      <c r="I70" s="231">
        <f>ROUND(E70*H70,2)</f>
        <v>0</v>
      </c>
      <c r="J70" s="230"/>
      <c r="K70" s="231">
        <f>ROUND(E70*J70,2)</f>
        <v>0</v>
      </c>
      <c r="L70" s="231">
        <v>21</v>
      </c>
      <c r="M70" s="231">
        <f>G70*(1+L70/100)</f>
        <v>0</v>
      </c>
      <c r="N70" s="231">
        <v>0</v>
      </c>
      <c r="O70" s="231">
        <f>ROUND(E70*N70,2)</f>
        <v>0</v>
      </c>
      <c r="P70" s="231">
        <v>0</v>
      </c>
      <c r="Q70" s="231">
        <f>ROUND(E70*P70,2)</f>
        <v>0</v>
      </c>
      <c r="R70" s="231"/>
      <c r="S70" s="231" t="s">
        <v>273</v>
      </c>
      <c r="T70" s="232" t="s">
        <v>141</v>
      </c>
      <c r="U70" s="216">
        <v>0</v>
      </c>
      <c r="V70" s="216">
        <f>ROUND(E70*U70,2)</f>
        <v>0</v>
      </c>
      <c r="W70" s="216"/>
      <c r="X70" s="207"/>
      <c r="Y70" s="207"/>
      <c r="Z70" s="207"/>
      <c r="AA70" s="207"/>
      <c r="AB70" s="207"/>
      <c r="AC70" s="207"/>
      <c r="AD70" s="207"/>
      <c r="AE70" s="207"/>
      <c r="AF70" s="207"/>
      <c r="AG70" s="207" t="s">
        <v>619</v>
      </c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outlineLevel="1" x14ac:dyDescent="0.2">
      <c r="A71" s="214"/>
      <c r="B71" s="215"/>
      <c r="C71" s="243"/>
      <c r="D71" s="236"/>
      <c r="E71" s="236"/>
      <c r="F71" s="236"/>
      <c r="G71" s="23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07"/>
      <c r="Y71" s="207"/>
      <c r="Z71" s="207"/>
      <c r="AA71" s="207"/>
      <c r="AB71" s="207"/>
      <c r="AC71" s="207"/>
      <c r="AD71" s="207"/>
      <c r="AE71" s="207"/>
      <c r="AF71" s="207"/>
      <c r="AG71" s="207" t="s">
        <v>145</v>
      </c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x14ac:dyDescent="0.2">
      <c r="A72" s="5"/>
      <c r="B72" s="6"/>
      <c r="C72" s="244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AE72">
        <v>15</v>
      </c>
      <c r="AF72">
        <v>21</v>
      </c>
    </row>
    <row r="73" spans="1:60" x14ac:dyDescent="0.2">
      <c r="A73" s="210"/>
      <c r="B73" s="211" t="s">
        <v>29</v>
      </c>
      <c r="C73" s="245"/>
      <c r="D73" s="212"/>
      <c r="E73" s="213"/>
      <c r="F73" s="213"/>
      <c r="G73" s="237">
        <f>G8+G33+G37+G42</f>
        <v>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AE73">
        <f>SUMIF(L7:L71,AE72,G7:G71)</f>
        <v>0</v>
      </c>
      <c r="AF73">
        <f>SUMIF(L7:L71,AF72,G7:G71)</f>
        <v>0</v>
      </c>
      <c r="AG73" t="s">
        <v>175</v>
      </c>
    </row>
    <row r="74" spans="1:60" x14ac:dyDescent="0.2">
      <c r="C74" s="246"/>
      <c r="D74" s="191"/>
      <c r="AG74" t="s">
        <v>176</v>
      </c>
    </row>
    <row r="75" spans="1:60" x14ac:dyDescent="0.2">
      <c r="D75" s="191"/>
    </row>
    <row r="76" spans="1:60" x14ac:dyDescent="0.2">
      <c r="D76" s="191"/>
    </row>
    <row r="77" spans="1:60" x14ac:dyDescent="0.2">
      <c r="D77" s="191"/>
    </row>
    <row r="78" spans="1:60" x14ac:dyDescent="0.2">
      <c r="D78" s="191"/>
    </row>
    <row r="79" spans="1:60" x14ac:dyDescent="0.2">
      <c r="D79" s="191"/>
    </row>
    <row r="80" spans="1:60" x14ac:dyDescent="0.2">
      <c r="D80" s="191"/>
    </row>
    <row r="81" spans="4:4" x14ac:dyDescent="0.2">
      <c r="D81" s="191"/>
    </row>
    <row r="82" spans="4:4" x14ac:dyDescent="0.2">
      <c r="D82" s="191"/>
    </row>
    <row r="83" spans="4:4" x14ac:dyDescent="0.2">
      <c r="D83" s="191"/>
    </row>
    <row r="84" spans="4:4" x14ac:dyDescent="0.2">
      <c r="D84" s="191"/>
    </row>
    <row r="85" spans="4:4" x14ac:dyDescent="0.2">
      <c r="D85" s="191"/>
    </row>
    <row r="86" spans="4:4" x14ac:dyDescent="0.2">
      <c r="D86" s="191"/>
    </row>
    <row r="87" spans="4:4" x14ac:dyDescent="0.2">
      <c r="D87" s="191"/>
    </row>
    <row r="88" spans="4:4" x14ac:dyDescent="0.2">
      <c r="D88" s="191"/>
    </row>
    <row r="89" spans="4:4" x14ac:dyDescent="0.2">
      <c r="D89" s="191"/>
    </row>
    <row r="90" spans="4:4" x14ac:dyDescent="0.2">
      <c r="D90" s="191"/>
    </row>
    <row r="91" spans="4:4" x14ac:dyDescent="0.2">
      <c r="D91" s="191"/>
    </row>
    <row r="92" spans="4:4" x14ac:dyDescent="0.2">
      <c r="D92" s="191"/>
    </row>
    <row r="93" spans="4:4" x14ac:dyDescent="0.2">
      <c r="D93" s="191"/>
    </row>
    <row r="94" spans="4:4" x14ac:dyDescent="0.2">
      <c r="D94" s="191"/>
    </row>
    <row r="95" spans="4:4" x14ac:dyDescent="0.2">
      <c r="D95" s="191"/>
    </row>
    <row r="96" spans="4:4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sheetProtection algorithmName="SHA-512" hashValue="vPjUAEc4pd7DNbYR8VymoAmKDjo5xoNFWAEysalkJJS6+yLxWVCL0eVF8oPgQ+JCmLy1C6tvpgAx27zeJ8zeYw==" saltValue="ax+/UsTeWtDwJk2b4mDPLw==" spinCount="100000" sheet="1"/>
  <mergeCells count="38">
    <mergeCell ref="C69:G69"/>
    <mergeCell ref="C71:G71"/>
    <mergeCell ref="C58:G58"/>
    <mergeCell ref="C60:G60"/>
    <mergeCell ref="C61:G61"/>
    <mergeCell ref="C63:G63"/>
    <mergeCell ref="C65:G65"/>
    <mergeCell ref="C67:G67"/>
    <mergeCell ref="C46:G46"/>
    <mergeCell ref="C48:G48"/>
    <mergeCell ref="C50:G50"/>
    <mergeCell ref="C52:G52"/>
    <mergeCell ref="C54:G54"/>
    <mergeCell ref="C56:G56"/>
    <mergeCell ref="C32:G32"/>
    <mergeCell ref="C35:G35"/>
    <mergeCell ref="C36:G36"/>
    <mergeCell ref="C39:G39"/>
    <mergeCell ref="C41:G41"/>
    <mergeCell ref="C44:G44"/>
    <mergeCell ref="C22:G22"/>
    <mergeCell ref="C24:G24"/>
    <mergeCell ref="C25:G25"/>
    <mergeCell ref="C27:G27"/>
    <mergeCell ref="C29:G29"/>
    <mergeCell ref="C30:G30"/>
    <mergeCell ref="C13:G13"/>
    <mergeCell ref="C15:G15"/>
    <mergeCell ref="C16:G16"/>
    <mergeCell ref="C18:G18"/>
    <mergeCell ref="C19:G19"/>
    <mergeCell ref="C21:G21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SO-01 1 Naklady</vt:lpstr>
      <vt:lpstr>SO-02 1 Pol</vt:lpstr>
      <vt:lpstr>SO-02 2 Pol</vt:lpstr>
      <vt:lpstr>SO-02 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'SO-01 1 Naklady'!Názvy_tisku</vt:lpstr>
      <vt:lpstr>'SO-02 1 Pol'!Názvy_tisku</vt:lpstr>
      <vt:lpstr>'SO-02 2 Pol'!Názvy_tisku</vt:lpstr>
      <vt:lpstr>'SO-02 3 Pol'!Názvy_tisku</vt:lpstr>
      <vt:lpstr>oadresa</vt:lpstr>
      <vt:lpstr>Stavba!Objednatel</vt:lpstr>
      <vt:lpstr>Stavba!Objekt</vt:lpstr>
      <vt:lpstr>'SO-01 1 Naklady'!Oblast_tisku</vt:lpstr>
      <vt:lpstr>'SO-02 1 Pol'!Oblast_tisku</vt:lpstr>
      <vt:lpstr>'SO-02 2 Pol'!Oblast_tisku</vt:lpstr>
      <vt:lpstr>'SO-02 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cp:lastPrinted>2014-02-28T09:52:57Z</cp:lastPrinted>
  <dcterms:created xsi:type="dcterms:W3CDTF">2009-04-08T07:15:50Z</dcterms:created>
  <dcterms:modified xsi:type="dcterms:W3CDTF">2018-10-08T11:10:12Z</dcterms:modified>
</cp:coreProperties>
</file>