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330" activeTab="0"/>
  </bookViews>
  <sheets>
    <sheet name="Rekapitulace stavby" sheetId="1" r:id="rId1"/>
    <sheet name="01 - Třída 67B" sheetId="2" r:id="rId2"/>
    <sheet name="00 - VRN" sheetId="3" r:id="rId3"/>
    <sheet name="02 - Zadní schodiště" sheetId="4" r:id="rId4"/>
    <sheet name="03 - Malby za radiátory" sheetId="5" r:id="rId5"/>
    <sheet name="04 - Vstup do cestovní ka..." sheetId="6" r:id="rId6"/>
    <sheet name="05 - Chodba 1.NP" sheetId="7" r:id="rId7"/>
    <sheet name="06 - Sklad keramiky" sheetId="8" r:id="rId8"/>
  </sheets>
  <definedNames>
    <definedName name="_xlnm._FilterDatabase" localSheetId="2" hidden="1">'00 - VRN'!$C$81:$K$89</definedName>
    <definedName name="_xlnm._FilterDatabase" localSheetId="1" hidden="1">'01 - Třída 67B'!$C$87:$K$180</definedName>
    <definedName name="_xlnm._FilterDatabase" localSheetId="3" hidden="1">'02 - Zadní schodiště'!$C$85:$K$137</definedName>
    <definedName name="_xlnm._FilterDatabase" localSheetId="4" hidden="1">'03 - Malby za radiátory'!$C$80:$K$87</definedName>
    <definedName name="_xlnm._FilterDatabase" localSheetId="5" hidden="1">'04 - Vstup do cestovní ka...'!$C$86:$K$152</definedName>
    <definedName name="_xlnm._FilterDatabase" localSheetId="6" hidden="1">'05 - Chodba 1.NP'!$C$86:$K$154</definedName>
    <definedName name="_xlnm._FilterDatabase" localSheetId="7" hidden="1">'06 - Sklad keramiky'!$C$85:$K$132</definedName>
    <definedName name="_xlnm.Print_Area" localSheetId="2">'00 - VRN'!$C$4:$J$39,'00 - VRN'!$C$45:$J$63,'00 - VRN'!$C$69:$K$89</definedName>
    <definedName name="_xlnm.Print_Area" localSheetId="1">'01 - Třída 67B'!$C$4:$J$39,'01 - Třída 67B'!$C$45:$J$69,'01 - Třída 67B'!$C$75:$K$180</definedName>
    <definedName name="_xlnm.Print_Area" localSheetId="3">'02 - Zadní schodiště'!$C$4:$J$39,'02 - Zadní schodiště'!$C$45:$J$67,'02 - Zadní schodiště'!$C$73:$K$137</definedName>
    <definedName name="_xlnm.Print_Area" localSheetId="4">'03 - Malby za radiátory'!$C$4:$J$39,'03 - Malby za radiátory'!$C$45:$J$62,'03 - Malby za radiátory'!$C$68:$K$87</definedName>
    <definedName name="_xlnm.Print_Area" localSheetId="5">'04 - Vstup do cestovní ka...'!$C$4:$J$39,'04 - Vstup do cestovní ka...'!$C$45:$J$68,'04 - Vstup do cestovní ka...'!$C$74:$K$152</definedName>
    <definedName name="_xlnm.Print_Area" localSheetId="6">'05 - Chodba 1.NP'!$C$4:$J$39,'05 - Chodba 1.NP'!$C$45:$J$68,'05 - Chodba 1.NP'!$C$74:$K$154</definedName>
    <definedName name="_xlnm.Print_Area" localSheetId="7">'06 - Sklad keramiky'!$C$4:$J$39,'06 - Sklad keramiky'!$C$45:$J$67,'06 - Sklad keramiky'!$C$73:$K$132</definedName>
    <definedName name="_xlnm.Print_Area" localSheetId="0">'Rekapitulace stavby'!$D$4:$AO$36,'Rekapitulace stavby'!$C$42:$AQ$62</definedName>
    <definedName name="_xlnm.Print_Titles" localSheetId="0">'Rekapitulace stavby'!$52:$52</definedName>
    <definedName name="_xlnm.Print_Titles" localSheetId="1">'01 - Třída 67B'!$87:$87</definedName>
    <definedName name="_xlnm.Print_Titles" localSheetId="2">'00 - VRN'!$81:$81</definedName>
    <definedName name="_xlnm.Print_Titles" localSheetId="3">'02 - Zadní schodiště'!$85:$85</definedName>
    <definedName name="_xlnm.Print_Titles" localSheetId="4">'03 - Malby za radiátory'!$80:$80</definedName>
    <definedName name="_xlnm.Print_Titles" localSheetId="5">'04 - Vstup do cestovní ka...'!$86:$86</definedName>
    <definedName name="_xlnm.Print_Titles" localSheetId="6">'05 - Chodba 1.NP'!$86:$86</definedName>
    <definedName name="_xlnm.Print_Titles" localSheetId="7">'06 - Sklad keramiky'!$85:$85</definedName>
  </definedNames>
  <calcPr calcId="162913"/>
</workbook>
</file>

<file path=xl/sharedStrings.xml><?xml version="1.0" encoding="utf-8"?>
<sst xmlns="http://schemas.openxmlformats.org/spreadsheetml/2006/main" count="3886" uniqueCount="543">
  <si>
    <t>Export Komplet</t>
  </si>
  <si>
    <t/>
  </si>
  <si>
    <t>2.0</t>
  </si>
  <si>
    <t>ZAMOK</t>
  </si>
  <si>
    <t>False</t>
  </si>
  <si>
    <t>{7780defd-51a9-4ecc-85e8-adec79eba8ee}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</si>
  <si>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</si>
  <si>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</si>
  <si>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</si>
  <si>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</si>
  <si>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</si>
  <si>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</si>
  <si>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</si>
  <si>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</si>
  <si>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</si>
  <si>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</si>
  <si>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</si>
  <si>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ZUŠ Sokolov - udržovací práce</t>
  </si>
  <si>
    <t>KSO:</t>
  </si>
  <si>
    <t>CC-CZ:</t>
  </si>
  <si>
    <t>Místo:</t>
  </si>
  <si>
    <t xml:space="preserve"> </t>
  </si>
  <si>
    <t>Datum:</t>
  </si>
  <si>
    <t>16. 3. 2019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</si>
  <si>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</si>
  <si>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</si>
  <si>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</si>
  <si>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</si>
  <si>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</si>
  <si>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</si>
  <si>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</si>
  <si>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True</t>
  </si>
  <si>
    <t>Zpracovatel:</t>
  </si>
  <si>
    <t>Michal Kubelka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</si>
  <si>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</si>
  <si>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</si>
  <si>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</si>
  <si>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</si>
  <si>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</si>
  <si>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</si>
  <si>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</si>
  <si>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</si>
  <si>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</si>
  <si>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</si>
  <si>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</si>
  <si>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</si>
  <si>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</si>
  <si>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</si>
  <si>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</si>
  <si>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</si>
  <si>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</si>
  <si>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</si>
  <si>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</si>
  <si>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</si>
  <si>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</si>
  <si>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</si>
  <si>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</si>
  <si>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</si>
  <si>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</si>
  <si>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</si>
  <si>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</si>
  <si>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</si>
  <si>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</si>
  <si>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</si>
  <si>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</si>
  <si>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</si>
  <si>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</si>
  <si>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</si>
  <si>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</si>
  <si>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</si>
  <si>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</si>
  <si>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</si>
  <si>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</si>
  <si>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</si>
  <si>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</si>
  <si>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Třída 67B</t>
  </si>
  <si>
    <t>STA</t>
  </si>
  <si>
    <t>1</t>
  </si>
  <si>
    <t>{3ef7f532-6593-4afc-b4d9-230d820a5ae2}</t>
  </si>
  <si>
    <t>2</t>
  </si>
  <si>
    <t>VRN</t>
  </si>
  <si>
    <t>{5dbe455d-61c7-46d0-9ea6-391c0591e249}</t>
  </si>
  <si>
    <t>02</t>
  </si>
  <si>
    <t>Zadní schodiště</t>
  </si>
  <si>
    <t>{10e3de6b-c55d-4e89-abc3-e972c5c0eeaa}</t>
  </si>
  <si>
    <t>03</t>
  </si>
  <si>
    <t>Malby za radiátory</t>
  </si>
  <si>
    <t>{4253e063-e60d-4255-9b8b-5479cb350f7f}</t>
  </si>
  <si>
    <t>04</t>
  </si>
  <si>
    <t>Vstup do cestovní kanceláře</t>
  </si>
  <si>
    <t>{5802a5d8-263a-44e5-bd12-42c53cba1233}</t>
  </si>
  <si>
    <t>05</t>
  </si>
  <si>
    <t>Chodba 1.NP</t>
  </si>
  <si>
    <t>{78d05005-a7fb-4fbe-b48f-83f1937cbc65}</t>
  </si>
  <si>
    <t>06</t>
  </si>
  <si>
    <t>Sklad keramiky</t>
  </si>
  <si>
    <t>{c09b5244-73c8-4f01-9da5-132dbf88793a}</t>
  </si>
  <si>
    <t>KRYCÍ LIST SOUPISU PRACÍ</t>
  </si>
  <si>
    <t>Objekt:</t>
  </si>
  <si>
    <t>01 - Třída 67B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</si>
  <si>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</si>
  <si>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</si>
  <si>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</si>
  <si>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</si>
  <si>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</si>
  <si>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</si>
  <si>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</si>
  <si>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</si>
  <si>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</si>
  <si>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</si>
  <si>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</si>
  <si>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</si>
  <si>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776 - Podlahy povlakové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</si>
  <si>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</si>
  <si>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</si>
  <si>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</si>
  <si>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</si>
  <si>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</si>
  <si>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</si>
  <si>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</si>
  <si>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</si>
  <si>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</si>
  <si>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</si>
  <si>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</si>
  <si>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</si>
  <si>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</si>
  <si>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</si>
  <si>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</si>
  <si>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</si>
  <si>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</si>
  <si>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</si>
  <si>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</si>
  <si>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</si>
  <si>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629991011</t>
  </si>
  <si>
    <t>Zakrytí výplní otvorů a svislých ploch fólií přilepenou lepící páskou</t>
  </si>
  <si>
    <t>m2</t>
  </si>
  <si>
    <t>CS ÚRS 2019 01</t>
  </si>
  <si>
    <t>4</t>
  </si>
  <si>
    <t>100850111</t>
  </si>
  <si>
    <t>PP</t>
  </si>
  <si>
    <t>Zakrytí vnějších ploch před znečištěním  včetně pozdějšího odkrytí výplní otvorů a svislých ploch fólií přilepenou lepící páskou</t>
  </si>
  <si>
    <t>VV</t>
  </si>
  <si>
    <t>(1,15*1,45)*3</t>
  </si>
  <si>
    <t>0,8*2</t>
  </si>
  <si>
    <t>Součet</t>
  </si>
  <si>
    <t>611325412</t>
  </si>
  <si>
    <t>Oprava vnitřní vápenocementové hladké omítky stropů v rozsahu plochy do 30%</t>
  </si>
  <si>
    <t>-884474698</t>
  </si>
  <si>
    <t>Oprava vápenocementové omítky vnitřních ploch hladké, tloušťky do 20 mm stropů, v rozsahu opravované plochy přes 10 do 30%</t>
  </si>
  <si>
    <t>3</t>
  </si>
  <si>
    <t>611131121</t>
  </si>
  <si>
    <t>Penetrační disperzní nátěr vnitřních stropů nanášený ručně</t>
  </si>
  <si>
    <t>808495594</t>
  </si>
  <si>
    <t>Podkladní a spojovací vrstva vnitřních omítaných ploch  penetrace akrylát-silikonová nanášená ručně stropů</t>
  </si>
  <si>
    <t>611311131</t>
  </si>
  <si>
    <t>Potažení vnitřních rovných stropů vápenným štukem tloušťky do 3 mm</t>
  </si>
  <si>
    <t>1159871738</t>
  </si>
  <si>
    <t>Potažení vnitřních ploch štukem tloušťky do 3 mm vodorovných konstrukcí stropů rovných</t>
  </si>
  <si>
    <t>5</t>
  </si>
  <si>
    <t>612315412</t>
  </si>
  <si>
    <t>Oprava vnitřní vápenné hladké omítky stěn v rozsahu plochy do 30%</t>
  </si>
  <si>
    <t>-419466687</t>
  </si>
  <si>
    <t>Oprava vápenné omítky vnitřních ploch hladké, tloušťky do 20 mm stěn, v rozsahu opravované plochy přes 10 do 30%</t>
  </si>
  <si>
    <t>612131121</t>
  </si>
  <si>
    <t>Penetrační disperzní nátěr vnitřních stěn nanášený ručně</t>
  </si>
  <si>
    <t>-1210058696</t>
  </si>
  <si>
    <t>Podkladní a spojovací vrstva vnitřních omítaných ploch  penetrace akrylát-silikonová nanášená ručně stěn</t>
  </si>
  <si>
    <t>7</t>
  </si>
  <si>
    <t>612311131</t>
  </si>
  <si>
    <t>Potažení vnitřních stěn vápenným štukem tloušťky do 3 mm</t>
  </si>
  <si>
    <t>-555052988</t>
  </si>
  <si>
    <t>Potažení vnitřních ploch štukem tloušťky do 3 mm svislých konstrukcí stěn</t>
  </si>
  <si>
    <t>9</t>
  </si>
  <si>
    <t>Ostatní konstrukce a práce, bourání</t>
  </si>
  <si>
    <t>8</t>
  </si>
  <si>
    <t>009-x1</t>
  </si>
  <si>
    <t>Vyklizení, uschování a zpětné nastěhování vybavení místnosti - židle, piano, tabule, věšáky s krycíma deskama, skříně apod...</t>
  </si>
  <si>
    <t>soubor</t>
  </si>
  <si>
    <t>-20918268</t>
  </si>
  <si>
    <t>978011141</t>
  </si>
  <si>
    <t>Otlučení (osekání) vnitřní vápenné nebo vápenocementové omítky stropů v rozsahu do 30 %</t>
  </si>
  <si>
    <t>-620532786</t>
  </si>
  <si>
    <t>Otlučení vápenných nebo vápenocementových omítek vnitřních ploch stropů, v rozsahu přes 10 do 30 %</t>
  </si>
  <si>
    <t>10,37*4,67</t>
  </si>
  <si>
    <t>-0,4*0,4</t>
  </si>
  <si>
    <t>10</t>
  </si>
  <si>
    <t>978013141</t>
  </si>
  <si>
    <t>Otlučení (osekání) vnitřní vápenné nebo vápenocementové omítky stěn v rozsahu do 30 %</t>
  </si>
  <si>
    <t>985878167</t>
  </si>
  <si>
    <t>Otlučení vápenných nebo vápenocementových omítek vnitřních ploch stěn s vyškrabáním spar, s očištěním zdiva, v rozsahu přes 10 do 30 %</t>
  </si>
  <si>
    <t>(10,37+10,37+4,67+4,67+0,4+0,4)*2,75</t>
  </si>
  <si>
    <t>-(1,15*1,45)*3</t>
  </si>
  <si>
    <t>((1,15+1,45+1,45)*3)*0,15</t>
  </si>
  <si>
    <t>-0,8*2</t>
  </si>
  <si>
    <t>11</t>
  </si>
  <si>
    <t>949101111</t>
  </si>
  <si>
    <t>Lešení pomocné pro objekty pozemních staveb s lešeňovou podlahou v do 1,9 m zatížení do 150 kg/m2</t>
  </si>
  <si>
    <t>-1520437094</t>
  </si>
  <si>
    <t>Lešení pomocné pracovní pro objekty pozemních staveb  pro zatížení do 150 kg/m2, o výšce lešeňové podlahy do 1,9 m</t>
  </si>
  <si>
    <t>12</t>
  </si>
  <si>
    <t>952901111</t>
  </si>
  <si>
    <t>Vyčištění budov bytové a občanské výstavby při výšce podlaží do 4 m</t>
  </si>
  <si>
    <t>-1979389631</t>
  </si>
  <si>
    <t>Vyčištění budov nebo objektů před předáním do užívání  budov bytové nebo občanské výstavby, světlé výšky podlaží do 4 m</t>
  </si>
  <si>
    <t>997</t>
  </si>
  <si>
    <t>Přesun sutě</t>
  </si>
  <si>
    <t>13</t>
  </si>
  <si>
    <t>997013213</t>
  </si>
  <si>
    <t>Vnitrostaveništní doprava suti a vybouraných hmot pro budovy v do 12 m ručně</t>
  </si>
  <si>
    <t>t</t>
  </si>
  <si>
    <t>275257113</t>
  </si>
  <si>
    <t>Vnitrostaveništní doprava suti a vybouraných hmot  vodorovně do 50 m svisle ručně (nošením po schodech) pro budovy a haly výšky přes 9 do 12 m</t>
  </si>
  <si>
    <t>14</t>
  </si>
  <si>
    <t>997002611</t>
  </si>
  <si>
    <t>Nakládání suti a vybouraných hmot</t>
  </si>
  <si>
    <t>1269313191</t>
  </si>
  <si>
    <t>Nakládání suti a vybouraných hmot na dopravní prostředek  pro vodorovné přemístění</t>
  </si>
  <si>
    <t>997013501</t>
  </si>
  <si>
    <t>Odvoz suti a vybouraných hmot na skládku nebo meziskládku do 1 km se složením</t>
  </si>
  <si>
    <t>-285282144</t>
  </si>
  <si>
    <t>Odvoz suti a vybouraných hmot na skládku nebo meziskládku  se složením, na vzdálenost do 1 km</t>
  </si>
  <si>
    <t>16</t>
  </si>
  <si>
    <t>997013509</t>
  </si>
  <si>
    <t>Příplatek k odvozu suti a vybouraných hmot na skládku ZKD 1 km přes 1 km</t>
  </si>
  <si>
    <t>1099580918</t>
  </si>
  <si>
    <t>Odvoz suti a vybouraných hmot na skládku nebo meziskládku  se složením, na vzdálenost Příplatek k ceně za každý další i započatý 1 km přes 1 km</t>
  </si>
  <si>
    <t>1,321*6</t>
  </si>
  <si>
    <t>17</t>
  </si>
  <si>
    <t>997013803</t>
  </si>
  <si>
    <t>Poplatek za uložení na skládce (skládkovné) stavebního odpadu cihelného kód odpadu 170 102</t>
  </si>
  <si>
    <t>1319374252</t>
  </si>
  <si>
    <t>Poplatek za uložení stavebního odpadu na skládce (skládkovné) cihelného zatříděného do Katalogu odpadů pod kódem 170 102</t>
  </si>
  <si>
    <t>18</t>
  </si>
  <si>
    <t>997013831</t>
  </si>
  <si>
    <t>Poplatek za uložení na skládce (skládkovné) stavebního odpadu směsného kód odpadu 170 904</t>
  </si>
  <si>
    <t>-1407387320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</si>
  <si>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</si>
  <si>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</si>
  <si>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</si>
  <si>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19</t>
  </si>
  <si>
    <t>998018002</t>
  </si>
  <si>
    <t>Přesun hmot ruční pro budovy v do 12 m</t>
  </si>
  <si>
    <t>97610919</t>
  </si>
  <si>
    <t>Přesun hmot pro budovy občanské výstavby, bydlení, výrobu a služby  ruční - bez užití mechanizace vodorovná dopravní vzdálenost do 100 m pro budovy s jakoukoliv nosnou konstrukcí výšky přes 6 do 12 m</t>
  </si>
  <si>
    <t>PSV</t>
  </si>
  <si>
    <t>Práce a dodávky PSV</t>
  </si>
  <si>
    <t>741</t>
  </si>
  <si>
    <t>Elektroinstalace - silnoproud</t>
  </si>
  <si>
    <t>20</t>
  </si>
  <si>
    <t>741374823</t>
  </si>
  <si>
    <t>Demontáž osvětlovacího modulového systému zářivkového délky přes 1100 mm se zachováním funkčnosti</t>
  </si>
  <si>
    <t>kus</t>
  </si>
  <si>
    <t>-1703323669</t>
  </si>
  <si>
    <t>Demontáž svítidel se zachováním funkčnosti v bytových nebo společenských místnostech modulového systému zářivkových, délky přes 1100 mm</t>
  </si>
  <si>
    <t>741371004</t>
  </si>
  <si>
    <t>Montáž svítidlo zářivkové bytové stropní přisazené 2 zdroje s krytem</t>
  </si>
  <si>
    <t>-1159618029</t>
  </si>
  <si>
    <t>Montáž svítidel zářivkových se zapojením vodičů bytových nebo společenských místností stropních přisazených 2 zdroje s krytem</t>
  </si>
  <si>
    <t>22</t>
  </si>
  <si>
    <t>741810001</t>
  </si>
  <si>
    <t>Celková prohlídka elektrického rozvodu a zařízení do 100 000,- Kč</t>
  </si>
  <si>
    <t>-1868300689</t>
  </si>
  <si>
    <t>Zkoušky a prohlídky elektrických rozvodů a zařízení celková prohlídka a vyhotovení revizní zprávy pro objem montážních prací do 100 tis. Kč</t>
  </si>
  <si>
    <t>23</t>
  </si>
  <si>
    <t>998741202</t>
  </si>
  <si>
    <t>Přesun hmot procentní pro silnoproud v objektech v do 12 m</t>
  </si>
  <si>
    <t>%</t>
  </si>
  <si>
    <t>-1446697602</t>
  </si>
  <si>
    <t>Přesun hmot pro silnoproud stanovený procentní sazbou (%) z ceny vodorovná dopravní vzdálenost do 50 m v objektech výšky přes 6 do 12 m</t>
  </si>
  <si>
    <t>776</t>
  </si>
  <si>
    <t>Podlahy povlakové</t>
  </si>
  <si>
    <t>24</t>
  </si>
  <si>
    <t>776201811</t>
  </si>
  <si>
    <t>Demontáž lepených povlakových podlah bez podložky ručně - koberec, pro zpětné použití</t>
  </si>
  <si>
    <t>-2082521474</t>
  </si>
  <si>
    <t>Demontáž povlakových podlahovin lepených ručně bez podložky</t>
  </si>
  <si>
    <t>25</t>
  </si>
  <si>
    <t>776410811</t>
  </si>
  <si>
    <t>Odstranění soklíků a lišt kobercových</t>
  </si>
  <si>
    <t>m</t>
  </si>
  <si>
    <t>1307649086</t>
  </si>
  <si>
    <t>Demontáž soklíků nebo lišt pryžových nebo plastových</t>
  </si>
  <si>
    <t>10,37+10,37+4,67+4,67+0,4+0,4-0,8</t>
  </si>
  <si>
    <t>26</t>
  </si>
  <si>
    <t>776211111</t>
  </si>
  <si>
    <t>Lepení textilních pásů - sejmutý koberec</t>
  </si>
  <si>
    <t>-1631747449</t>
  </si>
  <si>
    <t>Montáž textilních podlahovin lepením pásů standardních</t>
  </si>
  <si>
    <t>27</t>
  </si>
  <si>
    <t>776411111</t>
  </si>
  <si>
    <t>Montáž obvodových soklíků výšky do 80 mm</t>
  </si>
  <si>
    <t>-3242497</t>
  </si>
  <si>
    <t>Montáž soklíků lepením obvodových, výšky do 80 mm</t>
  </si>
  <si>
    <t>28</t>
  </si>
  <si>
    <t>M</t>
  </si>
  <si>
    <t>776-x1</t>
  </si>
  <si>
    <t>sokl kobercový obšitý - dle stávajícího</t>
  </si>
  <si>
    <t>32</t>
  </si>
  <si>
    <t>825257045</t>
  </si>
  <si>
    <t>30,08*1,15 'Přepočtené koeficientem množství</t>
  </si>
  <si>
    <t>29</t>
  </si>
  <si>
    <t>998776202</t>
  </si>
  <si>
    <t>Přesun hmot procentní pro podlahy povlakové v objektech v do 12 m</t>
  </si>
  <si>
    <t>657881492</t>
  </si>
  <si>
    <t>Přesun hmot pro podlahy povlakové  stanovený procentní sazbou (%) z ceny vodorovná dopravní vzdálenost do 50 m v objektech výšky přes 6 do 12 m</t>
  </si>
  <si>
    <t>784</t>
  </si>
  <si>
    <t>Dokončovací práce - malby a tapety</t>
  </si>
  <si>
    <t>30</t>
  </si>
  <si>
    <t>784121001</t>
  </si>
  <si>
    <t>Oškrabání malby v mísnostech výšky do 3,80 m</t>
  </si>
  <si>
    <t>717157479</t>
  </si>
  <si>
    <t>Oškrabání malby v místnostech výšky do 3,80 m</t>
  </si>
  <si>
    <t>(80,14+48,268)*0,7</t>
  </si>
  <si>
    <t>31</t>
  </si>
  <si>
    <t>784181121</t>
  </si>
  <si>
    <t>Hloubková jednonásobná penetrace podkladu v místnostech výšky do 3,80 m</t>
  </si>
  <si>
    <t>574514540</t>
  </si>
  <si>
    <t>Penetrace podkladu jednonásobná hloubková v místnostech výšky do 3,80 m</t>
  </si>
  <si>
    <t>80,14+48,268</t>
  </si>
  <si>
    <t>784211101</t>
  </si>
  <si>
    <t>Dvojnásobné bílé malby ze směsí za mokra výborně otěruvzdorných v místnostech výšky do 3,80 m</t>
  </si>
  <si>
    <t>53105805</t>
  </si>
  <si>
    <t>Malby z malířských směsí otěruvzdorných za mokra dvojnásobné, bílé za mokra otěruvzdorné výborně v místnostech výšky do 3,80 m</t>
  </si>
  <si>
    <t>00 - VRN</t>
  </si>
  <si>
    <t>VRN - Vedlejší rozpočtové náklady</t>
  </si>
  <si>
    <t xml:space="preserve">    VRN6 - Územní vlivy</t>
  </si>
  <si>
    <t xml:space="preserve">    VRN9 - Ostatní náklady</t>
  </si>
  <si>
    <t>Vedlejší rozpočtové náklady</t>
  </si>
  <si>
    <t>VRN6</t>
  </si>
  <si>
    <t>Územní vlivy</t>
  </si>
  <si>
    <t>065002000</t>
  </si>
  <si>
    <t>Mimostaveništní doprava materiálů</t>
  </si>
  <si>
    <t>1024</t>
  </si>
  <si>
    <t>1701058214</t>
  </si>
  <si>
    <t>VRN9</t>
  </si>
  <si>
    <t>Ostatní náklady</t>
  </si>
  <si>
    <t>090001000</t>
  </si>
  <si>
    <t>Ostatní náklady - dle uvážení zhotovitele - např. doprava zaměstnanců na stavbu, pronájem kontejneru apod...</t>
  </si>
  <si>
    <t>-1083235664</t>
  </si>
  <si>
    <t>02 - Zadní schodiště</t>
  </si>
  <si>
    <t>611321141</t>
  </si>
  <si>
    <t>Vápenocementová omítka štuková dvouvrstvá vnitřních stropů rovných nanášená ručně</t>
  </si>
  <si>
    <t>322165067</t>
  </si>
  <si>
    <t>Omítka vápenocementová vnitřních ploch  nanášená ručně dvouvrstvá, tloušťky jádrové omítky do 10 mm a tloušťky štuku do 3 mm štuková vodorovných konstrukcí stropů rovných</t>
  </si>
  <si>
    <t>612321141</t>
  </si>
  <si>
    <t>Vápenocementová omítka štuková dvouvrstvá vnitřních stěn nanášená ručně</t>
  </si>
  <si>
    <t>988404194</t>
  </si>
  <si>
    <t>Omítka vápenocementová vnitřních ploch  nanášená ručně dvouvrstvá, tloušťky jádrové omítky do 10 mm a tloušťky štuku do 3 mm štuková svislých konstrukcí stěn</t>
  </si>
  <si>
    <t>978011191</t>
  </si>
  <si>
    <t>Otlučení (osekání) vnitřní vápenné nebo vápenocementové omítky stropů v rozsahu do 100 %</t>
  </si>
  <si>
    <t>-555390668</t>
  </si>
  <si>
    <t>Otlučení vápenných nebo vápenocementových omítek vnitřních ploch stropů, v rozsahu přes 50 do 100 %</t>
  </si>
  <si>
    <t>978013191</t>
  </si>
  <si>
    <t>Otlučení (osekání) vnitřní vápenné nebo vápenocementové omítky stěn v rozsahu do 100 %</t>
  </si>
  <si>
    <t>-877902134</t>
  </si>
  <si>
    <t>Otlučení vápenných nebo vápenocementových omítek vnitřních ploch stěn s vyškrabáním spar, s očištěním zdiva, v rozsahu přes 50 do 100 %</t>
  </si>
  <si>
    <t>009-x3</t>
  </si>
  <si>
    <t>Zakrytí podlah</t>
  </si>
  <si>
    <t>1196981850</t>
  </si>
  <si>
    <t>Kompletní provedení lešení (vyšky podlaží do 5m) - dle zvyklosti zhotovitele</t>
  </si>
  <si>
    <t>1966698572</t>
  </si>
  <si>
    <t>Kompletní provedení lešení - dle zvyklosti zhotovitele</t>
  </si>
  <si>
    <t>009-x2</t>
  </si>
  <si>
    <t>Kompletní závěrečný úklid</t>
  </si>
  <si>
    <t>-1555319670</t>
  </si>
  <si>
    <t>997013215</t>
  </si>
  <si>
    <t>Vnitrostaveništní doprava suti a vybouraných hmot pro budovy v do 18 m ručně</t>
  </si>
  <si>
    <t>1219896450</t>
  </si>
  <si>
    <t>Vnitrostaveništní doprava suti a vybouraných hmot  vodorovně do 50 m svisle ručně (nošením po schodech) pro budovy a haly výšky přes 15 do 18 m</t>
  </si>
  <si>
    <t>1753993653</t>
  </si>
  <si>
    <t>-1717180436</t>
  </si>
  <si>
    <t>1172656425</t>
  </si>
  <si>
    <t>1,92*6</t>
  </si>
  <si>
    <t>271367242</t>
  </si>
  <si>
    <t>998018003</t>
  </si>
  <si>
    <t>Přesun hmot ruční pro budovy v do 24 m</t>
  </si>
  <si>
    <t>-991341913</t>
  </si>
  <si>
    <t>Přesun hmot pro budovy občanské výstavby, bydlení, výrobu a služby  ruční - bez užití mechanizace vodorovná dopravní vzdálenost do 100 m pro budovy s jakoukoliv nosnou konstrukcí výšky přes 12 do 24 m</t>
  </si>
  <si>
    <t>784111007</t>
  </si>
  <si>
    <t>Oprášení (ometení ) podkladu na schodišti o výšce podlaží do 3,80 m</t>
  </si>
  <si>
    <t>809238977</t>
  </si>
  <si>
    <t>Oprášení (ometení) podkladu na schodišti o výšce podlaží přes 3,80 do 5,00 m</t>
  </si>
  <si>
    <t>(2,83+1,62+1,62)*2,36</t>
  </si>
  <si>
    <t>2,83*1,62</t>
  </si>
  <si>
    <t>(3,96+1,44)*2</t>
  </si>
  <si>
    <t>1,2*2,1</t>
  </si>
  <si>
    <t>((5+5)*2,66)*4</t>
  </si>
  <si>
    <t>((2,6+2+2)*8)*2,42</t>
  </si>
  <si>
    <t>-(1,2*2)*6</t>
  </si>
  <si>
    <t>(1,2+2+2)*0,4</t>
  </si>
  <si>
    <t>(9*2,6)*4</t>
  </si>
  <si>
    <t>((5+5)*0,3)*4</t>
  </si>
  <si>
    <t>784181129</t>
  </si>
  <si>
    <t>Hloubková jednonásobná penetrace podkladu na schodišti o výšce podlaží do 5,00 m</t>
  </si>
  <si>
    <t>764893512</t>
  </si>
  <si>
    <t>Penetrace podkladu jednonásobná hloubková na schodišti o výšce podlaží přes 3,80 do 5,00 m</t>
  </si>
  <si>
    <t>784211109</t>
  </si>
  <si>
    <t>Dvojnásobné bílé malby ze směsí za mokra výborně otěruvzdorných na schodišti výšky do 5,00 m</t>
  </si>
  <si>
    <t>1909592740</t>
  </si>
  <si>
    <t>Malby z malířských směsí otěruvzdorných za mokra dvojnásobné, bílé za mokra otěruvzdorné výborně na schodišti o výšce podlaží přes 3,80 do 5,00 m</t>
  </si>
  <si>
    <t>03 - Malby za radiátory</t>
  </si>
  <si>
    <t>784-x1</t>
  </si>
  <si>
    <t>Provedení tmelení vč. zbroušení za deskovými radiátory - bez demontáže radiátoru - co nejvíce to půjde - vč. přikrytí podlahy, úklidu apod...</t>
  </si>
  <si>
    <t>-1321255200</t>
  </si>
  <si>
    <t>Provedení tmelení vč. zbroušení za deskovými radiátory</t>
  </si>
  <si>
    <t>784-x2</t>
  </si>
  <si>
    <t>Provedení maleb za deskovými radiátory - bez demontáže radiátoru - malba např. zárohákem co nejvíce to půjde (prosvítá jiná barva než je aktuálně v místnostech) - vč. přikrytí podlahy, úklidu apod...</t>
  </si>
  <si>
    <t>2002565926</t>
  </si>
  <si>
    <t>04 - Vstup do cestovní kanceláře</t>
  </si>
  <si>
    <t xml:space="preserve">    771 - Podlahy z dlaždic</t>
  </si>
  <si>
    <t>612821002</t>
  </si>
  <si>
    <t>Vnitřní sanační štuková omítka pro vlhké zdivo prováděná ručně</t>
  </si>
  <si>
    <t>321821168</t>
  </si>
  <si>
    <t>Sanační omítka vnitřních ploch stěn pro vlhké zdivo, prováděná ručně štuková</t>
  </si>
  <si>
    <t>619991001</t>
  </si>
  <si>
    <t>Zakrytí podlah fólií přilepenou lepící páskou</t>
  </si>
  <si>
    <t>764786307</t>
  </si>
  <si>
    <t>Zakrytí vnitřních ploch před znečištěním  včetně pozdějšího odkrytí podlah fólií přilepenou lepící páskou</t>
  </si>
  <si>
    <t>3,22*1,73</t>
  </si>
  <si>
    <t>1,73*0,5</t>
  </si>
  <si>
    <t>2112163596</t>
  </si>
  <si>
    <t>1,4*2</t>
  </si>
  <si>
    <t>1,1*2</t>
  </si>
  <si>
    <t>965081601</t>
  </si>
  <si>
    <t>Odsekání soklíků schodišťových - pro zpětné použití!</t>
  </si>
  <si>
    <t>938197358</t>
  </si>
  <si>
    <t>Odsekání soklíků  včetně otlučení podkladní omítky až na zdivo schodišťových</t>
  </si>
  <si>
    <t>3,22+1,73+1,73-1,4+0,5+0,5</t>
  </si>
  <si>
    <t>-1586544424</t>
  </si>
  <si>
    <t>(3,22+1,73+1,73-1,4+1)*1</t>
  </si>
  <si>
    <t>-807924613</t>
  </si>
  <si>
    <t>1366909867</t>
  </si>
  <si>
    <t>997013211</t>
  </si>
  <si>
    <t>Vnitrostaveništní doprava suti a vybouraných hmot pro budovy v do 6 m ručně</t>
  </si>
  <si>
    <t>671674394</t>
  </si>
  <si>
    <t>Vnitrostaveništní doprava suti a vybouraných hmot  vodorovně do 50 m svisle ručně (nošením po schodech) pro budovy a haly výšky do 6 m</t>
  </si>
  <si>
    <t>-1834504764</t>
  </si>
  <si>
    <t>-1408449499</t>
  </si>
  <si>
    <t>-1295663759</t>
  </si>
  <si>
    <t>0,345*6</t>
  </si>
  <si>
    <t>-1908000609</t>
  </si>
  <si>
    <t>998018001</t>
  </si>
  <si>
    <t>Přesun hmot ruční pro budovy v do 6 m</t>
  </si>
  <si>
    <t>1545343055</t>
  </si>
  <si>
    <t>Přesun hmot pro budovy občanské výstavby, bydlení, výrobu a služby  ruční - bez užití mechanizace vodorovná dopravní vzdálenost do 100 m pro budovy s jakoukoliv nosnou konstrukcí výšky do 6 m</t>
  </si>
  <si>
    <t>771</t>
  </si>
  <si>
    <t>Podlahy z dlaždic</t>
  </si>
  <si>
    <t>771474132</t>
  </si>
  <si>
    <t>Montáž soklů z dlaždic keramických schodišťových stupňovitých flexibilní lepidlo v do 90 mm - použití stávajících</t>
  </si>
  <si>
    <t>-1772517694</t>
  </si>
  <si>
    <t>Montáž soklů z dlaždic keramických lepených flexibilním lepidlem schodišťových stupňovitých, výšky přes 65 do 90 mm</t>
  </si>
  <si>
    <t>998771201</t>
  </si>
  <si>
    <t>Přesun hmot procentní pro podlahy z dlaždic v objektech v do 6 m</t>
  </si>
  <si>
    <t>246234336</t>
  </si>
  <si>
    <t>Přesun hmot pro podlahy z dlaždic stanovený procentní sazbou (%) z ceny vodorovná dopravní vzdálenost do 50 m v objektech výšky do 6 m</t>
  </si>
  <si>
    <t>784111001</t>
  </si>
  <si>
    <t>Oprášení (ometení ) podkladu v místnostech výšky do 3,80 m</t>
  </si>
  <si>
    <t>1115655540</t>
  </si>
  <si>
    <t>Oprášení (ometení) podkladu v místnostech výšky do 3,80 m</t>
  </si>
  <si>
    <t>(3,22+3,22+1,73+1,73+0,5)*3,32</t>
  </si>
  <si>
    <t>-1,4*1</t>
  </si>
  <si>
    <t>-1,1*2</t>
  </si>
  <si>
    <t>-6,28</t>
  </si>
  <si>
    <t>727110583</t>
  </si>
  <si>
    <t>-1,4*2</t>
  </si>
  <si>
    <t>1418019677</t>
  </si>
  <si>
    <t>05 - Chodba 1.NP</t>
  </si>
  <si>
    <t>-326736090</t>
  </si>
  <si>
    <t>7*1,63</t>
  </si>
  <si>
    <t>1,75*1,2</t>
  </si>
  <si>
    <t>3,37*2,2</t>
  </si>
  <si>
    <t>4,03*2,1</t>
  </si>
  <si>
    <t>214206967</t>
  </si>
  <si>
    <t>965081611</t>
  </si>
  <si>
    <t>Odsekání soklíků rovných - pro zpětné použití!</t>
  </si>
  <si>
    <t>-1604786654</t>
  </si>
  <si>
    <t>Odsekání soklíků  včetně otlučení podkladní omítky až na zdivo rovných</t>
  </si>
  <si>
    <t>3,35+1,45+0,65+0,5</t>
  </si>
  <si>
    <t>132910772</t>
  </si>
  <si>
    <t>(3,35+1,45+0,65+0,5)*1</t>
  </si>
  <si>
    <t>Očištění potrubí</t>
  </si>
  <si>
    <t>-1995546890</t>
  </si>
  <si>
    <t>1990447818</t>
  </si>
  <si>
    <t>-240372341</t>
  </si>
  <si>
    <t>1410669512</t>
  </si>
  <si>
    <t>-1523089260</t>
  </si>
  <si>
    <t>1585729080</t>
  </si>
  <si>
    <t>1198829699</t>
  </si>
  <si>
    <t>0,327*6</t>
  </si>
  <si>
    <t>-1100945273</t>
  </si>
  <si>
    <t>2067705406</t>
  </si>
  <si>
    <t>771474112</t>
  </si>
  <si>
    <t>Montáž soklů z dlaždic keramických rovných flexibilní lepidlo v do 90 mm - zpětné použití</t>
  </si>
  <si>
    <t>294081935</t>
  </si>
  <si>
    <t>Montáž soklů z dlaždic keramických lepených flexibilním lepidlem rovných, výšky přes 65 do 90 mm</t>
  </si>
  <si>
    <t>1045811846</t>
  </si>
  <si>
    <t>-1441466107</t>
  </si>
  <si>
    <t>(7+7+1,63+1,63+0,5+0,8+0,6+1,62+0,9+0,85+1,6+0,4+1,7+2,4+1,2+0,8)*1,87</t>
  </si>
  <si>
    <t>(4,03+4,03+2,1+2,1)*2,25</t>
  </si>
  <si>
    <t>-1,1*0,46</t>
  </si>
  <si>
    <t>-1,4*0,28</t>
  </si>
  <si>
    <t>-1,3*0,58</t>
  </si>
  <si>
    <t>-1,3*0,98</t>
  </si>
  <si>
    <t>-0,95*0,43</t>
  </si>
  <si>
    <t>-0,8*0,48</t>
  </si>
  <si>
    <t>(0,95+2+2)*1</t>
  </si>
  <si>
    <t>(0,8+0,48+0,48+1,1+0,48+0,48+1,4+0,28+0,28+1,3+0,58+0,58+1,3+0,98+0,98)*0,63</t>
  </si>
  <si>
    <t>-849454250</t>
  </si>
  <si>
    <t>562224448</t>
  </si>
  <si>
    <t>06 - Sklad keramiky</t>
  </si>
  <si>
    <t>-9708432</t>
  </si>
  <si>
    <t>6,14*6,64</t>
  </si>
  <si>
    <t>-1199114592</t>
  </si>
  <si>
    <t>611321143</t>
  </si>
  <si>
    <t>Vápenocementová omítka štuková dvouvrstvá vnitřních kleneb nebo skořepin nanášená ručně</t>
  </si>
  <si>
    <t>-1531449062</t>
  </si>
  <si>
    <t>Omítka vápenocementová vnitřních ploch  nanášená ručně dvouvrstvá, tloušťky jádrové omítky do 10 mm a tloušťky štuku do 3 mm štuková vodorovných konstrukcí kleneb nebo skořepin</t>
  </si>
  <si>
    <t>190012572</t>
  </si>
  <si>
    <t>978011121</t>
  </si>
  <si>
    <t>Otlučení (osekání) vnitřní vápenné nebo vápenocementové omítky stropů v rozsahu do 10 %</t>
  </si>
  <si>
    <t>22164278</t>
  </si>
  <si>
    <t>Otlučení vápenných nebo vápenocementových omítek vnitřních ploch stropů, v rozsahu přes 5 do 10 %</t>
  </si>
  <si>
    <t>978013121</t>
  </si>
  <si>
    <t>Otlučení (osekání) vnitřní vápenné nebo vápenocementové omítky stěn v rozsahu do 10 %</t>
  </si>
  <si>
    <t>-1359697490</t>
  </si>
  <si>
    <t>Otlučení vápenných nebo vápenocementových omítek vnitřních ploch stěn s vyškrabáním spar, s očištěním zdiva, v rozsahu přes 5 do 10 %</t>
  </si>
  <si>
    <t>-1978243294</t>
  </si>
  <si>
    <t>2134642610</t>
  </si>
  <si>
    <t>-1961822241</t>
  </si>
  <si>
    <t>1316627174</t>
  </si>
  <si>
    <t>688633775</t>
  </si>
  <si>
    <t>863366973</t>
  </si>
  <si>
    <t>0,413*6</t>
  </si>
  <si>
    <t>1072477469</t>
  </si>
  <si>
    <t>-1273778152</t>
  </si>
  <si>
    <t>1201010699</t>
  </si>
  <si>
    <t>(3,1+0,76+2,43+1,1+3,5+6,14+6,64)*2,325</t>
  </si>
  <si>
    <t>1415780508</t>
  </si>
  <si>
    <t>784331001</t>
  </si>
  <si>
    <t>Dvojnásobné bílé protiplísňové malby v místnostech výšky do 3,80 m</t>
  </si>
  <si>
    <t>2051506260</t>
  </si>
  <si>
    <t>Malby protiplísňové dvojnásobné, bílé v místnostech výšky do 3,80 m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</si>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</sst>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2" fillId="0" borderId="0" xfId="20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2" fillId="0" borderId="0" xfId="2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 topLeftCell="A1">
      <selection activeCell="BE41" sqref="BE4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3" t="s">
        <v>14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19"/>
      <c r="AQ5" s="19"/>
      <c r="AR5" s="17"/>
      <c r="BE5" s="261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5" t="s">
        <v>17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19"/>
      <c r="AQ6" s="19"/>
      <c r="AR6" s="17"/>
      <c r="BE6" s="262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62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62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62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62"/>
      <c r="BS10" s="14" t="s">
        <v>6</v>
      </c>
    </row>
    <row r="11" spans="2:7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62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62"/>
      <c r="BS12" s="14" t="s">
        <v>6</v>
      </c>
    </row>
    <row r="13" spans="2:7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62"/>
      <c r="BS13" s="14" t="s">
        <v>6</v>
      </c>
    </row>
    <row r="14" spans="2:71" ht="12">
      <c r="B14" s="18"/>
      <c r="C14" s="19"/>
      <c r="D14" s="19"/>
      <c r="E14" s="256" t="s">
        <v>29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62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62"/>
      <c r="BS15" s="14" t="s">
        <v>4</v>
      </c>
    </row>
    <row r="16" spans="2:7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62"/>
      <c r="BS16" s="14" t="s">
        <v>4</v>
      </c>
    </row>
    <row r="17" spans="2:7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62"/>
      <c r="BS17" s="14" t="s">
        <v>31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62"/>
      <c r="BS18" s="14" t="s">
        <v>6</v>
      </c>
    </row>
    <row r="19" spans="2:7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62"/>
      <c r="BS19" s="14" t="s">
        <v>6</v>
      </c>
    </row>
    <row r="20" spans="2:71" ht="18.4" customHeight="1">
      <c r="B20" s="18"/>
      <c r="C20" s="19"/>
      <c r="D20" s="19"/>
      <c r="E20" s="223" t="s">
        <v>542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62"/>
      <c r="BS20" s="14" t="s">
        <v>31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62"/>
    </row>
    <row r="22" spans="2:57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62"/>
    </row>
    <row r="23" spans="2:57" ht="16.5" customHeight="1">
      <c r="B23" s="18"/>
      <c r="C23" s="19"/>
      <c r="D23" s="19"/>
      <c r="E23" s="258" t="s">
        <v>1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19"/>
      <c r="AP23" s="19"/>
      <c r="AQ23" s="19"/>
      <c r="AR23" s="17"/>
      <c r="BE23" s="262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62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62"/>
    </row>
    <row r="26" spans="2:57" s="1" customFormat="1" ht="25.9" customHeight="1">
      <c r="B26" s="31"/>
      <c r="C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3">
        <f>ROUND(AG54,2)</f>
        <v>0</v>
      </c>
      <c r="AL26" s="264"/>
      <c r="AM26" s="264"/>
      <c r="AN26" s="264"/>
      <c r="AO26" s="264"/>
      <c r="AP26" s="32"/>
      <c r="AQ26" s="32"/>
      <c r="AR26" s="35"/>
      <c r="BE26" s="262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62"/>
    </row>
    <row r="28" spans="2:57" s="1" customFormat="1" ht="12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59" t="s">
        <v>36</v>
      </c>
      <c r="M28" s="259"/>
      <c r="N28" s="259"/>
      <c r="O28" s="259"/>
      <c r="P28" s="259"/>
      <c r="Q28" s="32"/>
      <c r="R28" s="32"/>
      <c r="S28" s="32"/>
      <c r="T28" s="32"/>
      <c r="U28" s="32"/>
      <c r="V28" s="32"/>
      <c r="W28" s="259" t="s">
        <v>37</v>
      </c>
      <c r="X28" s="259"/>
      <c r="Y28" s="259"/>
      <c r="Z28" s="259"/>
      <c r="AA28" s="259"/>
      <c r="AB28" s="259"/>
      <c r="AC28" s="259"/>
      <c r="AD28" s="259"/>
      <c r="AE28" s="259"/>
      <c r="AF28" s="32"/>
      <c r="AG28" s="32"/>
      <c r="AH28" s="32"/>
      <c r="AI28" s="32"/>
      <c r="AJ28" s="32"/>
      <c r="AK28" s="259" t="s">
        <v>38</v>
      </c>
      <c r="AL28" s="259"/>
      <c r="AM28" s="259"/>
      <c r="AN28" s="259"/>
      <c r="AO28" s="259"/>
      <c r="AP28" s="32"/>
      <c r="AQ28" s="32"/>
      <c r="AR28" s="35"/>
      <c r="BE28" s="262"/>
    </row>
    <row r="29" spans="2:57" s="2" customFormat="1" ht="14.45" customHeight="1">
      <c r="B29" s="36"/>
      <c r="C29" s="37"/>
      <c r="D29" s="26" t="s">
        <v>39</v>
      </c>
      <c r="E29" s="37"/>
      <c r="F29" s="26" t="s">
        <v>40</v>
      </c>
      <c r="G29" s="37"/>
      <c r="H29" s="37"/>
      <c r="I29" s="37"/>
      <c r="J29" s="37"/>
      <c r="K29" s="37"/>
      <c r="L29" s="232">
        <v>0.21</v>
      </c>
      <c r="M29" s="233"/>
      <c r="N29" s="233"/>
      <c r="O29" s="233"/>
      <c r="P29" s="233"/>
      <c r="Q29" s="37"/>
      <c r="R29" s="37"/>
      <c r="S29" s="37"/>
      <c r="T29" s="37"/>
      <c r="U29" s="37"/>
      <c r="V29" s="37"/>
      <c r="W29" s="260">
        <f>ROUND(AZ54,2)</f>
        <v>0</v>
      </c>
      <c r="X29" s="233"/>
      <c r="Y29" s="233"/>
      <c r="Z29" s="233"/>
      <c r="AA29" s="233"/>
      <c r="AB29" s="233"/>
      <c r="AC29" s="233"/>
      <c r="AD29" s="233"/>
      <c r="AE29" s="233"/>
      <c r="AF29" s="37"/>
      <c r="AG29" s="37"/>
      <c r="AH29" s="37"/>
      <c r="AI29" s="37"/>
      <c r="AJ29" s="37"/>
      <c r="AK29" s="260">
        <f>ROUND(AV54,2)</f>
        <v>0</v>
      </c>
      <c r="AL29" s="233"/>
      <c r="AM29" s="233"/>
      <c r="AN29" s="233"/>
      <c r="AO29" s="233"/>
      <c r="AP29" s="37"/>
      <c r="AQ29" s="37"/>
      <c r="AR29" s="38"/>
      <c r="BE29" s="262"/>
    </row>
    <row r="30" spans="2:57" s="2" customFormat="1" ht="14.45" customHeight="1">
      <c r="B30" s="36"/>
      <c r="C30" s="37"/>
      <c r="D30" s="37"/>
      <c r="E30" s="37"/>
      <c r="F30" s="26" t="s">
        <v>41</v>
      </c>
      <c r="G30" s="37"/>
      <c r="H30" s="37"/>
      <c r="I30" s="37"/>
      <c r="J30" s="37"/>
      <c r="K30" s="37"/>
      <c r="L30" s="232">
        <v>0.15</v>
      </c>
      <c r="M30" s="233"/>
      <c r="N30" s="233"/>
      <c r="O30" s="233"/>
      <c r="P30" s="233"/>
      <c r="Q30" s="37"/>
      <c r="R30" s="37"/>
      <c r="S30" s="37"/>
      <c r="T30" s="37"/>
      <c r="U30" s="37"/>
      <c r="V30" s="37"/>
      <c r="W30" s="260">
        <f>ROUND(BA54,2)</f>
        <v>0</v>
      </c>
      <c r="X30" s="233"/>
      <c r="Y30" s="233"/>
      <c r="Z30" s="233"/>
      <c r="AA30" s="233"/>
      <c r="AB30" s="233"/>
      <c r="AC30" s="233"/>
      <c r="AD30" s="233"/>
      <c r="AE30" s="233"/>
      <c r="AF30" s="37"/>
      <c r="AG30" s="37"/>
      <c r="AH30" s="37"/>
      <c r="AI30" s="37"/>
      <c r="AJ30" s="37"/>
      <c r="AK30" s="260">
        <f>ROUND(AW54,2)</f>
        <v>0</v>
      </c>
      <c r="AL30" s="233"/>
      <c r="AM30" s="233"/>
      <c r="AN30" s="233"/>
      <c r="AO30" s="233"/>
      <c r="AP30" s="37"/>
      <c r="AQ30" s="37"/>
      <c r="AR30" s="38"/>
      <c r="BE30" s="262"/>
    </row>
    <row r="31" spans="2:57" s="2" customFormat="1" ht="14.45" customHeight="1" hidden="1">
      <c r="B31" s="36"/>
      <c r="C31" s="37"/>
      <c r="D31" s="37"/>
      <c r="E31" s="37"/>
      <c r="F31" s="26" t="s">
        <v>42</v>
      </c>
      <c r="G31" s="37"/>
      <c r="H31" s="37"/>
      <c r="I31" s="37"/>
      <c r="J31" s="37"/>
      <c r="K31" s="37"/>
      <c r="L31" s="232">
        <v>0.21</v>
      </c>
      <c r="M31" s="233"/>
      <c r="N31" s="233"/>
      <c r="O31" s="233"/>
      <c r="P31" s="233"/>
      <c r="Q31" s="37"/>
      <c r="R31" s="37"/>
      <c r="S31" s="37"/>
      <c r="T31" s="37"/>
      <c r="U31" s="37"/>
      <c r="V31" s="37"/>
      <c r="W31" s="260">
        <f>ROUND(BB54,2)</f>
        <v>0</v>
      </c>
      <c r="X31" s="233"/>
      <c r="Y31" s="233"/>
      <c r="Z31" s="233"/>
      <c r="AA31" s="233"/>
      <c r="AB31" s="233"/>
      <c r="AC31" s="233"/>
      <c r="AD31" s="233"/>
      <c r="AE31" s="233"/>
      <c r="AF31" s="37"/>
      <c r="AG31" s="37"/>
      <c r="AH31" s="37"/>
      <c r="AI31" s="37"/>
      <c r="AJ31" s="37"/>
      <c r="AK31" s="260">
        <v>0</v>
      </c>
      <c r="AL31" s="233"/>
      <c r="AM31" s="233"/>
      <c r="AN31" s="233"/>
      <c r="AO31" s="233"/>
      <c r="AP31" s="37"/>
      <c r="AQ31" s="37"/>
      <c r="AR31" s="38"/>
      <c r="BE31" s="262"/>
    </row>
    <row r="32" spans="2:57" s="2" customFormat="1" ht="14.45" customHeight="1" hidden="1">
      <c r="B32" s="36"/>
      <c r="C32" s="37"/>
      <c r="D32" s="37"/>
      <c r="E32" s="37"/>
      <c r="F32" s="26" t="s">
        <v>43</v>
      </c>
      <c r="G32" s="37"/>
      <c r="H32" s="37"/>
      <c r="I32" s="37"/>
      <c r="J32" s="37"/>
      <c r="K32" s="37"/>
      <c r="L32" s="232">
        <v>0.15</v>
      </c>
      <c r="M32" s="233"/>
      <c r="N32" s="233"/>
      <c r="O32" s="233"/>
      <c r="P32" s="233"/>
      <c r="Q32" s="37"/>
      <c r="R32" s="37"/>
      <c r="S32" s="37"/>
      <c r="T32" s="37"/>
      <c r="U32" s="37"/>
      <c r="V32" s="37"/>
      <c r="W32" s="260">
        <f>ROUND(BC54,2)</f>
        <v>0</v>
      </c>
      <c r="X32" s="233"/>
      <c r="Y32" s="233"/>
      <c r="Z32" s="233"/>
      <c r="AA32" s="233"/>
      <c r="AB32" s="233"/>
      <c r="AC32" s="233"/>
      <c r="AD32" s="233"/>
      <c r="AE32" s="233"/>
      <c r="AF32" s="37"/>
      <c r="AG32" s="37"/>
      <c r="AH32" s="37"/>
      <c r="AI32" s="37"/>
      <c r="AJ32" s="37"/>
      <c r="AK32" s="260">
        <v>0</v>
      </c>
      <c r="AL32" s="233"/>
      <c r="AM32" s="233"/>
      <c r="AN32" s="233"/>
      <c r="AO32" s="233"/>
      <c r="AP32" s="37"/>
      <c r="AQ32" s="37"/>
      <c r="AR32" s="38"/>
      <c r="BE32" s="262"/>
    </row>
    <row r="33" spans="2:57" s="2" customFormat="1" ht="14.45" customHeight="1" hidden="1">
      <c r="B33" s="36"/>
      <c r="C33" s="37"/>
      <c r="D33" s="37"/>
      <c r="E33" s="37"/>
      <c r="F33" s="26" t="s">
        <v>44</v>
      </c>
      <c r="G33" s="37"/>
      <c r="H33" s="37"/>
      <c r="I33" s="37"/>
      <c r="J33" s="37"/>
      <c r="K33" s="37"/>
      <c r="L33" s="232">
        <v>0</v>
      </c>
      <c r="M33" s="233"/>
      <c r="N33" s="233"/>
      <c r="O33" s="233"/>
      <c r="P33" s="233"/>
      <c r="Q33" s="37"/>
      <c r="R33" s="37"/>
      <c r="S33" s="37"/>
      <c r="T33" s="37"/>
      <c r="U33" s="37"/>
      <c r="V33" s="37"/>
      <c r="W33" s="260">
        <f>ROUND(BD54,2)</f>
        <v>0</v>
      </c>
      <c r="X33" s="233"/>
      <c r="Y33" s="233"/>
      <c r="Z33" s="233"/>
      <c r="AA33" s="233"/>
      <c r="AB33" s="233"/>
      <c r="AC33" s="233"/>
      <c r="AD33" s="233"/>
      <c r="AE33" s="233"/>
      <c r="AF33" s="37"/>
      <c r="AG33" s="37"/>
      <c r="AH33" s="37"/>
      <c r="AI33" s="37"/>
      <c r="AJ33" s="37"/>
      <c r="AK33" s="260">
        <v>0</v>
      </c>
      <c r="AL33" s="233"/>
      <c r="AM33" s="233"/>
      <c r="AN33" s="233"/>
      <c r="AO33" s="233"/>
      <c r="AP33" s="37"/>
      <c r="AQ33" s="37"/>
      <c r="AR33" s="38"/>
      <c r="BE33" s="262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62"/>
    </row>
    <row r="35" spans="2:44" s="1" customFormat="1" ht="25.9" customHeight="1">
      <c r="B35" s="31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36" t="s">
        <v>47</v>
      </c>
      <c r="Y35" s="237"/>
      <c r="Z35" s="237"/>
      <c r="AA35" s="237"/>
      <c r="AB35" s="237"/>
      <c r="AC35" s="41"/>
      <c r="AD35" s="41"/>
      <c r="AE35" s="41"/>
      <c r="AF35" s="41"/>
      <c r="AG35" s="41"/>
      <c r="AH35" s="41"/>
      <c r="AI35" s="41"/>
      <c r="AJ35" s="41"/>
      <c r="AK35" s="238">
        <f>SUM(AK26:AK33)</f>
        <v>0</v>
      </c>
      <c r="AL35" s="237"/>
      <c r="AM35" s="237"/>
      <c r="AN35" s="237"/>
      <c r="AO35" s="239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48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00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49" t="str">
        <f>K6</f>
        <v>ZUŠ Sokolov - udržovací práce</v>
      </c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20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 xml:space="preserve"> 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22</v>
      </c>
      <c r="AJ47" s="32"/>
      <c r="AK47" s="32"/>
      <c r="AL47" s="32"/>
      <c r="AM47" s="251" t="str">
        <f>IF(AN8="","",AN8)</f>
        <v>16. 3. 2019</v>
      </c>
      <c r="AN47" s="251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7" customHeight="1">
      <c r="B49" s="31"/>
      <c r="C49" s="26" t="s">
        <v>24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Město Sokolov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30</v>
      </c>
      <c r="AJ49" s="32"/>
      <c r="AK49" s="32"/>
      <c r="AL49" s="32"/>
      <c r="AM49" s="252" t="str">
        <f>IF(E17="","",E17)</f>
        <v xml:space="preserve"> </v>
      </c>
      <c r="AN49" s="248"/>
      <c r="AO49" s="248"/>
      <c r="AP49" s="248"/>
      <c r="AQ49" s="32"/>
      <c r="AR49" s="35"/>
      <c r="AS49" s="241" t="s">
        <v>49</v>
      </c>
      <c r="AT49" s="242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28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32</v>
      </c>
      <c r="AJ50" s="32"/>
      <c r="AK50" s="32"/>
      <c r="AL50" s="32"/>
      <c r="AM50" s="247" t="s">
        <v>542</v>
      </c>
      <c r="AN50" s="248"/>
      <c r="AO50" s="248"/>
      <c r="AP50" s="248"/>
      <c r="AQ50" s="32"/>
      <c r="AR50" s="35"/>
      <c r="AS50" s="243"/>
      <c r="AT50" s="244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45"/>
      <c r="AT51" s="246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31" t="s">
        <v>50</v>
      </c>
      <c r="D52" s="226"/>
      <c r="E52" s="226"/>
      <c r="F52" s="226"/>
      <c r="G52" s="226"/>
      <c r="H52" s="59"/>
      <c r="I52" s="225" t="s">
        <v>51</v>
      </c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8" t="s">
        <v>52</v>
      </c>
      <c r="AH52" s="226"/>
      <c r="AI52" s="226"/>
      <c r="AJ52" s="226"/>
      <c r="AK52" s="226"/>
      <c r="AL52" s="226"/>
      <c r="AM52" s="226"/>
      <c r="AN52" s="225" t="s">
        <v>53</v>
      </c>
      <c r="AO52" s="226"/>
      <c r="AP52" s="227"/>
      <c r="AQ52" s="60" t="s">
        <v>54</v>
      </c>
      <c r="AR52" s="35"/>
      <c r="AS52" s="61" t="s">
        <v>55</v>
      </c>
      <c r="AT52" s="62" t="s">
        <v>56</v>
      </c>
      <c r="AU52" s="62" t="s">
        <v>57</v>
      </c>
      <c r="AV52" s="62" t="s">
        <v>58</v>
      </c>
      <c r="AW52" s="62" t="s">
        <v>59</v>
      </c>
      <c r="AX52" s="62" t="s">
        <v>60</v>
      </c>
      <c r="AY52" s="62" t="s">
        <v>61</v>
      </c>
      <c r="AZ52" s="62" t="s">
        <v>62</v>
      </c>
      <c r="BA52" s="62" t="s">
        <v>63</v>
      </c>
      <c r="BB52" s="62" t="s">
        <v>64</v>
      </c>
      <c r="BC52" s="62" t="s">
        <v>65</v>
      </c>
      <c r="BD52" s="63" t="s">
        <v>66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67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34">
        <f>ROUND(SUM(AG55:AG61),2)</f>
        <v>0</v>
      </c>
      <c r="AH54" s="234"/>
      <c r="AI54" s="234"/>
      <c r="AJ54" s="234"/>
      <c r="AK54" s="234"/>
      <c r="AL54" s="234"/>
      <c r="AM54" s="234"/>
      <c r="AN54" s="235">
        <f aca="true" t="shared" si="0" ref="AN54:AN61">SUM(AG54,AT54)</f>
        <v>0</v>
      </c>
      <c r="AO54" s="235"/>
      <c r="AP54" s="235"/>
      <c r="AQ54" s="71" t="s">
        <v>1</v>
      </c>
      <c r="AR54" s="72"/>
      <c r="AS54" s="73">
        <f>ROUND(SUM(AS55:AS61),2)</f>
        <v>0</v>
      </c>
      <c r="AT54" s="74">
        <f aca="true" t="shared" si="1" ref="AT54:AT61">ROUND(SUM(AV54:AW54),2)</f>
        <v>0</v>
      </c>
      <c r="AU54" s="75">
        <f>ROUND(SUM(AU55:AU61),5)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ROUND(SUM(AZ55:AZ61),2)</f>
        <v>0</v>
      </c>
      <c r="BA54" s="74">
        <f>ROUND(SUM(BA55:BA61),2)</f>
        <v>0</v>
      </c>
      <c r="BB54" s="74">
        <f>ROUND(SUM(BB55:BB61),2)</f>
        <v>0</v>
      </c>
      <c r="BC54" s="74">
        <f>ROUND(SUM(BC55:BC61),2)</f>
        <v>0</v>
      </c>
      <c r="BD54" s="76">
        <f>ROUND(SUM(BD55:BD61),2)</f>
        <v>0</v>
      </c>
      <c r="BS54" s="77" t="s">
        <v>68</v>
      </c>
      <c r="BT54" s="77" t="s">
        <v>69</v>
      </c>
      <c r="BU54" s="78" t="s">
        <v>70</v>
      </c>
      <c r="BV54" s="77" t="s">
        <v>71</v>
      </c>
      <c r="BW54" s="77" t="s">
        <v>5</v>
      </c>
      <c r="BX54" s="77" t="s">
        <v>72</v>
      </c>
      <c r="CL54" s="77" t="s">
        <v>1</v>
      </c>
    </row>
    <row r="55" spans="1:91" s="5" customFormat="1" ht="16.5" customHeight="1">
      <c r="A55" s="79" t="s">
        <v>73</v>
      </c>
      <c r="B55" s="80"/>
      <c r="C55" s="81"/>
      <c r="D55" s="224" t="s">
        <v>74</v>
      </c>
      <c r="E55" s="224"/>
      <c r="F55" s="224"/>
      <c r="G55" s="224"/>
      <c r="H55" s="224"/>
      <c r="I55" s="82"/>
      <c r="J55" s="224" t="s">
        <v>75</v>
      </c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9">
        <f>'01 - Třída 67B'!J30</f>
        <v>0</v>
      </c>
      <c r="AH55" s="230"/>
      <c r="AI55" s="230"/>
      <c r="AJ55" s="230"/>
      <c r="AK55" s="230"/>
      <c r="AL55" s="230"/>
      <c r="AM55" s="230"/>
      <c r="AN55" s="229">
        <f t="shared" si="0"/>
        <v>0</v>
      </c>
      <c r="AO55" s="230"/>
      <c r="AP55" s="230"/>
      <c r="AQ55" s="83" t="s">
        <v>76</v>
      </c>
      <c r="AR55" s="84"/>
      <c r="AS55" s="85">
        <v>0</v>
      </c>
      <c r="AT55" s="86">
        <f t="shared" si="1"/>
        <v>0</v>
      </c>
      <c r="AU55" s="87">
        <f>'01 - Třída 67B'!P88</f>
        <v>0</v>
      </c>
      <c r="AV55" s="86">
        <f>'01 - Třída 67B'!J33</f>
        <v>0</v>
      </c>
      <c r="AW55" s="86">
        <f>'01 - Třída 67B'!J34</f>
        <v>0</v>
      </c>
      <c r="AX55" s="86">
        <f>'01 - Třída 67B'!J35</f>
        <v>0</v>
      </c>
      <c r="AY55" s="86">
        <f>'01 - Třída 67B'!J36</f>
        <v>0</v>
      </c>
      <c r="AZ55" s="86">
        <f>'01 - Třída 67B'!F33</f>
        <v>0</v>
      </c>
      <c r="BA55" s="86">
        <f>'01 - Třída 67B'!F34</f>
        <v>0</v>
      </c>
      <c r="BB55" s="86">
        <f>'01 - Třída 67B'!F35</f>
        <v>0</v>
      </c>
      <c r="BC55" s="86">
        <f>'01 - Třída 67B'!F36</f>
        <v>0</v>
      </c>
      <c r="BD55" s="88">
        <f>'01 - Třída 67B'!F37</f>
        <v>0</v>
      </c>
      <c r="BT55" s="89" t="s">
        <v>77</v>
      </c>
      <c r="BV55" s="89" t="s">
        <v>71</v>
      </c>
      <c r="BW55" s="89" t="s">
        <v>78</v>
      </c>
      <c r="BX55" s="89" t="s">
        <v>5</v>
      </c>
      <c r="CL55" s="89" t="s">
        <v>1</v>
      </c>
      <c r="CM55" s="89" t="s">
        <v>79</v>
      </c>
    </row>
    <row r="56" spans="1:91" s="5" customFormat="1" ht="16.5" customHeight="1">
      <c r="A56" s="79" t="s">
        <v>73</v>
      </c>
      <c r="B56" s="80"/>
      <c r="C56" s="81"/>
      <c r="D56" s="224" t="s">
        <v>14</v>
      </c>
      <c r="E56" s="224"/>
      <c r="F56" s="224"/>
      <c r="G56" s="224"/>
      <c r="H56" s="224"/>
      <c r="I56" s="82"/>
      <c r="J56" s="224" t="s">
        <v>80</v>
      </c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9">
        <f>'00 - VRN'!J30</f>
        <v>0</v>
      </c>
      <c r="AH56" s="230"/>
      <c r="AI56" s="230"/>
      <c r="AJ56" s="230"/>
      <c r="AK56" s="230"/>
      <c r="AL56" s="230"/>
      <c r="AM56" s="230"/>
      <c r="AN56" s="229">
        <f t="shared" si="0"/>
        <v>0</v>
      </c>
      <c r="AO56" s="230"/>
      <c r="AP56" s="230"/>
      <c r="AQ56" s="83" t="s">
        <v>76</v>
      </c>
      <c r="AR56" s="84"/>
      <c r="AS56" s="85">
        <v>0</v>
      </c>
      <c r="AT56" s="86">
        <f t="shared" si="1"/>
        <v>0</v>
      </c>
      <c r="AU56" s="87">
        <f>'00 - VRN'!P82</f>
        <v>0</v>
      </c>
      <c r="AV56" s="86">
        <f>'00 - VRN'!J33</f>
        <v>0</v>
      </c>
      <c r="AW56" s="86">
        <f>'00 - VRN'!J34</f>
        <v>0</v>
      </c>
      <c r="AX56" s="86">
        <f>'00 - VRN'!J35</f>
        <v>0</v>
      </c>
      <c r="AY56" s="86">
        <f>'00 - VRN'!J36</f>
        <v>0</v>
      </c>
      <c r="AZ56" s="86">
        <f>'00 - VRN'!F33</f>
        <v>0</v>
      </c>
      <c r="BA56" s="86">
        <f>'00 - VRN'!F34</f>
        <v>0</v>
      </c>
      <c r="BB56" s="86">
        <f>'00 - VRN'!F35</f>
        <v>0</v>
      </c>
      <c r="BC56" s="86">
        <f>'00 - VRN'!F36</f>
        <v>0</v>
      </c>
      <c r="BD56" s="88">
        <f>'00 - VRN'!F37</f>
        <v>0</v>
      </c>
      <c r="BT56" s="89" t="s">
        <v>77</v>
      </c>
      <c r="BV56" s="89" t="s">
        <v>71</v>
      </c>
      <c r="BW56" s="89" t="s">
        <v>81</v>
      </c>
      <c r="BX56" s="89" t="s">
        <v>5</v>
      </c>
      <c r="CL56" s="89" t="s">
        <v>1</v>
      </c>
      <c r="CM56" s="89" t="s">
        <v>79</v>
      </c>
    </row>
    <row r="57" spans="1:91" s="5" customFormat="1" ht="16.5" customHeight="1">
      <c r="A57" s="79" t="s">
        <v>73</v>
      </c>
      <c r="B57" s="80"/>
      <c r="C57" s="81"/>
      <c r="D57" s="224" t="s">
        <v>82</v>
      </c>
      <c r="E57" s="224"/>
      <c r="F57" s="224"/>
      <c r="G57" s="224"/>
      <c r="H57" s="224"/>
      <c r="I57" s="82"/>
      <c r="J57" s="224" t="s">
        <v>83</v>
      </c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9">
        <f>'02 - Zadní schodiště'!J30</f>
        <v>0</v>
      </c>
      <c r="AH57" s="230"/>
      <c r="AI57" s="230"/>
      <c r="AJ57" s="230"/>
      <c r="AK57" s="230"/>
      <c r="AL57" s="230"/>
      <c r="AM57" s="230"/>
      <c r="AN57" s="229">
        <f t="shared" si="0"/>
        <v>0</v>
      </c>
      <c r="AO57" s="230"/>
      <c r="AP57" s="230"/>
      <c r="AQ57" s="83" t="s">
        <v>76</v>
      </c>
      <c r="AR57" s="84"/>
      <c r="AS57" s="85">
        <v>0</v>
      </c>
      <c r="AT57" s="86">
        <f t="shared" si="1"/>
        <v>0</v>
      </c>
      <c r="AU57" s="87">
        <f>'02 - Zadní schodiště'!P86</f>
        <v>0</v>
      </c>
      <c r="AV57" s="86">
        <f>'02 - Zadní schodiště'!J33</f>
        <v>0</v>
      </c>
      <c r="AW57" s="86">
        <f>'02 - Zadní schodiště'!J34</f>
        <v>0</v>
      </c>
      <c r="AX57" s="86">
        <f>'02 - Zadní schodiště'!J35</f>
        <v>0</v>
      </c>
      <c r="AY57" s="86">
        <f>'02 - Zadní schodiště'!J36</f>
        <v>0</v>
      </c>
      <c r="AZ57" s="86">
        <f>'02 - Zadní schodiště'!F33</f>
        <v>0</v>
      </c>
      <c r="BA57" s="86">
        <f>'02 - Zadní schodiště'!F34</f>
        <v>0</v>
      </c>
      <c r="BB57" s="86">
        <f>'02 - Zadní schodiště'!F35</f>
        <v>0</v>
      </c>
      <c r="BC57" s="86">
        <f>'02 - Zadní schodiště'!F36</f>
        <v>0</v>
      </c>
      <c r="BD57" s="88">
        <f>'02 - Zadní schodiště'!F37</f>
        <v>0</v>
      </c>
      <c r="BT57" s="89" t="s">
        <v>77</v>
      </c>
      <c r="BV57" s="89" t="s">
        <v>71</v>
      </c>
      <c r="BW57" s="89" t="s">
        <v>84</v>
      </c>
      <c r="BX57" s="89" t="s">
        <v>5</v>
      </c>
      <c r="CL57" s="89" t="s">
        <v>1</v>
      </c>
      <c r="CM57" s="89" t="s">
        <v>79</v>
      </c>
    </row>
    <row r="58" spans="1:91" s="5" customFormat="1" ht="16.5" customHeight="1">
      <c r="A58" s="79" t="s">
        <v>73</v>
      </c>
      <c r="B58" s="80"/>
      <c r="C58" s="81"/>
      <c r="D58" s="224" t="s">
        <v>85</v>
      </c>
      <c r="E58" s="224"/>
      <c r="F58" s="224"/>
      <c r="G58" s="224"/>
      <c r="H58" s="224"/>
      <c r="I58" s="82"/>
      <c r="J58" s="224" t="s">
        <v>86</v>
      </c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9">
        <f>'03 - Malby za radiátory'!J30</f>
        <v>0</v>
      </c>
      <c r="AH58" s="230"/>
      <c r="AI58" s="230"/>
      <c r="AJ58" s="230"/>
      <c r="AK58" s="230"/>
      <c r="AL58" s="230"/>
      <c r="AM58" s="230"/>
      <c r="AN58" s="229">
        <f t="shared" si="0"/>
        <v>0</v>
      </c>
      <c r="AO58" s="230"/>
      <c r="AP58" s="230"/>
      <c r="AQ58" s="83" t="s">
        <v>76</v>
      </c>
      <c r="AR58" s="84"/>
      <c r="AS58" s="85">
        <v>0</v>
      </c>
      <c r="AT58" s="86">
        <f t="shared" si="1"/>
        <v>0</v>
      </c>
      <c r="AU58" s="87">
        <f>'03 - Malby za radiátory'!P81</f>
        <v>0</v>
      </c>
      <c r="AV58" s="86">
        <f>'03 - Malby za radiátory'!J33</f>
        <v>0</v>
      </c>
      <c r="AW58" s="86">
        <f>'03 - Malby za radiátory'!J34</f>
        <v>0</v>
      </c>
      <c r="AX58" s="86">
        <f>'03 - Malby za radiátory'!J35</f>
        <v>0</v>
      </c>
      <c r="AY58" s="86">
        <f>'03 - Malby za radiátory'!J36</f>
        <v>0</v>
      </c>
      <c r="AZ58" s="86">
        <f>'03 - Malby za radiátory'!F33</f>
        <v>0</v>
      </c>
      <c r="BA58" s="86">
        <f>'03 - Malby za radiátory'!F34</f>
        <v>0</v>
      </c>
      <c r="BB58" s="86">
        <f>'03 - Malby za radiátory'!F35</f>
        <v>0</v>
      </c>
      <c r="BC58" s="86">
        <f>'03 - Malby za radiátory'!F36</f>
        <v>0</v>
      </c>
      <c r="BD58" s="88">
        <f>'03 - Malby za radiátory'!F37</f>
        <v>0</v>
      </c>
      <c r="BT58" s="89" t="s">
        <v>77</v>
      </c>
      <c r="BV58" s="89" t="s">
        <v>71</v>
      </c>
      <c r="BW58" s="89" t="s">
        <v>87</v>
      </c>
      <c r="BX58" s="89" t="s">
        <v>5</v>
      </c>
      <c r="CL58" s="89" t="s">
        <v>1</v>
      </c>
      <c r="CM58" s="89" t="s">
        <v>79</v>
      </c>
    </row>
    <row r="59" spans="1:91" s="5" customFormat="1" ht="16.5" customHeight="1">
      <c r="A59" s="79" t="s">
        <v>73</v>
      </c>
      <c r="B59" s="80"/>
      <c r="C59" s="81"/>
      <c r="D59" s="224" t="s">
        <v>88</v>
      </c>
      <c r="E59" s="224"/>
      <c r="F59" s="224"/>
      <c r="G59" s="224"/>
      <c r="H59" s="224"/>
      <c r="I59" s="82"/>
      <c r="J59" s="224" t="s">
        <v>89</v>
      </c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9">
        <f>'04 - Vstup do cestovní ka...'!J30</f>
        <v>0</v>
      </c>
      <c r="AH59" s="230"/>
      <c r="AI59" s="230"/>
      <c r="AJ59" s="230"/>
      <c r="AK59" s="230"/>
      <c r="AL59" s="230"/>
      <c r="AM59" s="230"/>
      <c r="AN59" s="229">
        <f t="shared" si="0"/>
        <v>0</v>
      </c>
      <c r="AO59" s="230"/>
      <c r="AP59" s="230"/>
      <c r="AQ59" s="83" t="s">
        <v>76</v>
      </c>
      <c r="AR59" s="84"/>
      <c r="AS59" s="85">
        <v>0</v>
      </c>
      <c r="AT59" s="86">
        <f t="shared" si="1"/>
        <v>0</v>
      </c>
      <c r="AU59" s="87">
        <f>'04 - Vstup do cestovní ka...'!P87</f>
        <v>0</v>
      </c>
      <c r="AV59" s="86">
        <f>'04 - Vstup do cestovní ka...'!J33</f>
        <v>0</v>
      </c>
      <c r="AW59" s="86">
        <f>'04 - Vstup do cestovní ka...'!J34</f>
        <v>0</v>
      </c>
      <c r="AX59" s="86">
        <f>'04 - Vstup do cestovní ka...'!J35</f>
        <v>0</v>
      </c>
      <c r="AY59" s="86">
        <f>'04 - Vstup do cestovní ka...'!J36</f>
        <v>0</v>
      </c>
      <c r="AZ59" s="86">
        <f>'04 - Vstup do cestovní ka...'!F33</f>
        <v>0</v>
      </c>
      <c r="BA59" s="86">
        <f>'04 - Vstup do cestovní ka...'!F34</f>
        <v>0</v>
      </c>
      <c r="BB59" s="86">
        <f>'04 - Vstup do cestovní ka...'!F35</f>
        <v>0</v>
      </c>
      <c r="BC59" s="86">
        <f>'04 - Vstup do cestovní ka...'!F36</f>
        <v>0</v>
      </c>
      <c r="BD59" s="88">
        <f>'04 - Vstup do cestovní ka...'!F37</f>
        <v>0</v>
      </c>
      <c r="BT59" s="89" t="s">
        <v>77</v>
      </c>
      <c r="BV59" s="89" t="s">
        <v>71</v>
      </c>
      <c r="BW59" s="89" t="s">
        <v>90</v>
      </c>
      <c r="BX59" s="89" t="s">
        <v>5</v>
      </c>
      <c r="CL59" s="89" t="s">
        <v>1</v>
      </c>
      <c r="CM59" s="89" t="s">
        <v>79</v>
      </c>
    </row>
    <row r="60" spans="1:91" s="5" customFormat="1" ht="16.5" customHeight="1">
      <c r="A60" s="79" t="s">
        <v>73</v>
      </c>
      <c r="B60" s="80"/>
      <c r="C60" s="81"/>
      <c r="D60" s="224" t="s">
        <v>91</v>
      </c>
      <c r="E60" s="224"/>
      <c r="F60" s="224"/>
      <c r="G60" s="224"/>
      <c r="H60" s="224"/>
      <c r="I60" s="82"/>
      <c r="J60" s="224" t="s">
        <v>92</v>
      </c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9">
        <f>'05 - Chodba 1.NP'!J30</f>
        <v>0</v>
      </c>
      <c r="AH60" s="230"/>
      <c r="AI60" s="230"/>
      <c r="AJ60" s="230"/>
      <c r="AK60" s="230"/>
      <c r="AL60" s="230"/>
      <c r="AM60" s="230"/>
      <c r="AN60" s="229">
        <f t="shared" si="0"/>
        <v>0</v>
      </c>
      <c r="AO60" s="230"/>
      <c r="AP60" s="230"/>
      <c r="AQ60" s="83" t="s">
        <v>76</v>
      </c>
      <c r="AR60" s="84"/>
      <c r="AS60" s="85">
        <v>0</v>
      </c>
      <c r="AT60" s="86">
        <f t="shared" si="1"/>
        <v>0</v>
      </c>
      <c r="AU60" s="87">
        <f>'05 - Chodba 1.NP'!P87</f>
        <v>0</v>
      </c>
      <c r="AV60" s="86">
        <f>'05 - Chodba 1.NP'!J33</f>
        <v>0</v>
      </c>
      <c r="AW60" s="86">
        <f>'05 - Chodba 1.NP'!J34</f>
        <v>0</v>
      </c>
      <c r="AX60" s="86">
        <f>'05 - Chodba 1.NP'!J35</f>
        <v>0</v>
      </c>
      <c r="AY60" s="86">
        <f>'05 - Chodba 1.NP'!J36</f>
        <v>0</v>
      </c>
      <c r="AZ60" s="86">
        <f>'05 - Chodba 1.NP'!F33</f>
        <v>0</v>
      </c>
      <c r="BA60" s="86">
        <f>'05 - Chodba 1.NP'!F34</f>
        <v>0</v>
      </c>
      <c r="BB60" s="86">
        <f>'05 - Chodba 1.NP'!F35</f>
        <v>0</v>
      </c>
      <c r="BC60" s="86">
        <f>'05 - Chodba 1.NP'!F36</f>
        <v>0</v>
      </c>
      <c r="BD60" s="88">
        <f>'05 - Chodba 1.NP'!F37</f>
        <v>0</v>
      </c>
      <c r="BT60" s="89" t="s">
        <v>77</v>
      </c>
      <c r="BV60" s="89" t="s">
        <v>71</v>
      </c>
      <c r="BW60" s="89" t="s">
        <v>93</v>
      </c>
      <c r="BX60" s="89" t="s">
        <v>5</v>
      </c>
      <c r="CL60" s="89" t="s">
        <v>1</v>
      </c>
      <c r="CM60" s="89" t="s">
        <v>79</v>
      </c>
    </row>
    <row r="61" spans="1:91" s="5" customFormat="1" ht="16.5" customHeight="1">
      <c r="A61" s="79" t="s">
        <v>73</v>
      </c>
      <c r="B61" s="80"/>
      <c r="C61" s="81"/>
      <c r="D61" s="224" t="s">
        <v>94</v>
      </c>
      <c r="E61" s="224"/>
      <c r="F61" s="224"/>
      <c r="G61" s="224"/>
      <c r="H61" s="224"/>
      <c r="I61" s="82"/>
      <c r="J61" s="224" t="s">
        <v>95</v>
      </c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9">
        <f>'06 - Sklad keramiky'!J30</f>
        <v>0</v>
      </c>
      <c r="AH61" s="230"/>
      <c r="AI61" s="230"/>
      <c r="AJ61" s="230"/>
      <c r="AK61" s="230"/>
      <c r="AL61" s="230"/>
      <c r="AM61" s="230"/>
      <c r="AN61" s="229">
        <f t="shared" si="0"/>
        <v>0</v>
      </c>
      <c r="AO61" s="230"/>
      <c r="AP61" s="230"/>
      <c r="AQ61" s="83" t="s">
        <v>76</v>
      </c>
      <c r="AR61" s="84"/>
      <c r="AS61" s="90">
        <v>0</v>
      </c>
      <c r="AT61" s="91">
        <f t="shared" si="1"/>
        <v>0</v>
      </c>
      <c r="AU61" s="92">
        <f>'06 - Sklad keramiky'!P86</f>
        <v>0</v>
      </c>
      <c r="AV61" s="91">
        <f>'06 - Sklad keramiky'!J33</f>
        <v>0</v>
      </c>
      <c r="AW61" s="91">
        <f>'06 - Sklad keramiky'!J34</f>
        <v>0</v>
      </c>
      <c r="AX61" s="91">
        <f>'06 - Sklad keramiky'!J35</f>
        <v>0</v>
      </c>
      <c r="AY61" s="91">
        <f>'06 - Sklad keramiky'!J36</f>
        <v>0</v>
      </c>
      <c r="AZ61" s="91">
        <f>'06 - Sklad keramiky'!F33</f>
        <v>0</v>
      </c>
      <c r="BA61" s="91">
        <f>'06 - Sklad keramiky'!F34</f>
        <v>0</v>
      </c>
      <c r="BB61" s="91">
        <f>'06 - Sklad keramiky'!F35</f>
        <v>0</v>
      </c>
      <c r="BC61" s="91">
        <f>'06 - Sklad keramiky'!F36</f>
        <v>0</v>
      </c>
      <c r="BD61" s="93">
        <f>'06 - Sklad keramiky'!F37</f>
        <v>0</v>
      </c>
      <c r="BT61" s="89" t="s">
        <v>77</v>
      </c>
      <c r="BV61" s="89" t="s">
        <v>71</v>
      </c>
      <c r="BW61" s="89" t="s">
        <v>96</v>
      </c>
      <c r="BX61" s="89" t="s">
        <v>5</v>
      </c>
      <c r="CL61" s="89" t="s">
        <v>1</v>
      </c>
      <c r="CM61" s="89" t="s">
        <v>79</v>
      </c>
    </row>
    <row r="62" spans="2:44" s="1" customFormat="1" ht="30" customHeight="1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5"/>
    </row>
    <row r="63" spans="2:44" s="1" customFormat="1" ht="6.95" customHeight="1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35"/>
    </row>
  </sheetData>
  <sheetProtection algorithmName="SHA-512" hashValue="/WouyCUpLbR6ZL7TCi6VpOQ0pvfxJVEvZ/jt2T5x0hTkb6BoW+g+QlkFMxLoIIGbVeQUIe1F1eD1YAO7olU+Xw==" saltValue="qVYvq4/LnJXdhlqFgSPKhw==" spinCount="100000" sheet="1" objects="1" scenarios="1" formatColumns="0" formatRows="0"/>
  <mergeCells count="66">
    <mergeCell ref="AK33:AO33"/>
    <mergeCell ref="AK26:AO26"/>
    <mergeCell ref="W29:AE29"/>
    <mergeCell ref="AK29:AO29"/>
    <mergeCell ref="W30:AE30"/>
    <mergeCell ref="AK30:AO30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G54:AM54"/>
    <mergeCell ref="AN54:AP54"/>
    <mergeCell ref="X35:AB35"/>
    <mergeCell ref="AK35:AO35"/>
    <mergeCell ref="AK31:AO31"/>
    <mergeCell ref="W32:AE32"/>
    <mergeCell ref="AK32:AO32"/>
    <mergeCell ref="W33:AE33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D60:H60"/>
    <mergeCell ref="J60:AF60"/>
    <mergeCell ref="D61:H61"/>
    <mergeCell ref="J61:AF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</mergeCells>
  <hyperlinks>
    <hyperlink ref="A55" location="'01 - Třída 67B'!C2" display="/"/>
    <hyperlink ref="A56" location="'00 - VRN'!C2" display="/"/>
    <hyperlink ref="A57" location="'02 - Zadní schodiště'!C2" display="/"/>
    <hyperlink ref="A58" location="'03 - Malby za radiátory'!C2" display="/"/>
    <hyperlink ref="A59" location="'04 - Vstup do cestovní ka...'!C2" display="/"/>
    <hyperlink ref="A60" location="'05 - Chodba 1.NP'!C2" display="/"/>
    <hyperlink ref="A61" location="'06 - Sklad keramiky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78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267" t="str">
        <f>'Rekapitulace stavby'!K6</f>
        <v>ZUŠ Sokolov - udržovací práce</v>
      </c>
      <c r="F7" s="268"/>
      <c r="G7" s="268"/>
      <c r="H7" s="268"/>
      <c r="L7" s="17"/>
    </row>
    <row r="8" spans="2:12" s="1" customFormat="1" ht="12" customHeight="1">
      <c r="B8" s="35"/>
      <c r="D8" s="99" t="s">
        <v>98</v>
      </c>
      <c r="I8" s="100"/>
      <c r="L8" s="35"/>
    </row>
    <row r="9" spans="2:12" s="1" customFormat="1" ht="36.95" customHeight="1">
      <c r="B9" s="35"/>
      <c r="E9" s="269" t="s">
        <v>99</v>
      </c>
      <c r="F9" s="270"/>
      <c r="G9" s="270"/>
      <c r="H9" s="270"/>
      <c r="I9" s="100"/>
      <c r="L9" s="35"/>
    </row>
    <row r="10" spans="2:12" s="1" customFormat="1" ht="12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12" s="1" customFormat="1" ht="12" customHeight="1">
      <c r="B12" s="35"/>
      <c r="D12" s="99" t="s">
        <v>20</v>
      </c>
      <c r="F12" s="14" t="s">
        <v>21</v>
      </c>
      <c r="I12" s="101" t="s">
        <v>22</v>
      </c>
      <c r="J12" s="102" t="str">
        <f>'Rekapitulace stavby'!AN8</f>
        <v>16. 3. 2019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24</v>
      </c>
      <c r="I14" s="101" t="s">
        <v>25</v>
      </c>
      <c r="J14" s="14" t="s">
        <v>1</v>
      </c>
      <c r="L14" s="35"/>
    </row>
    <row r="15" spans="2:12" s="1" customFormat="1" ht="18" customHeight="1">
      <c r="B15" s="35"/>
      <c r="E15" s="14" t="s">
        <v>26</v>
      </c>
      <c r="I15" s="101" t="s">
        <v>27</v>
      </c>
      <c r="J15" s="14" t="s">
        <v>1</v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1" t="str">
        <f>'Rekapitulace stavby'!E14</f>
        <v>Vyplň údaj</v>
      </c>
      <c r="F18" s="272"/>
      <c r="G18" s="272"/>
      <c r="H18" s="272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32</v>
      </c>
      <c r="I23" s="101" t="s">
        <v>25</v>
      </c>
      <c r="J23" s="14" t="s">
        <v>1</v>
      </c>
      <c r="L23" s="35"/>
    </row>
    <row r="24" spans="2:12" s="1" customFormat="1" ht="18" customHeight="1">
      <c r="B24" s="35"/>
      <c r="E24" s="14" t="s">
        <v>33</v>
      </c>
      <c r="I24" s="101" t="s">
        <v>27</v>
      </c>
      <c r="J24" s="14" t="s">
        <v>1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3" t="s">
        <v>1</v>
      </c>
      <c r="F27" s="273"/>
      <c r="G27" s="273"/>
      <c r="H27" s="273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ROUND(J88,2)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ROUND((SUM(BE88:BE180)),2)</f>
        <v>0</v>
      </c>
      <c r="I33" s="111">
        <v>0.21</v>
      </c>
      <c r="J33" s="110">
        <f>ROUND(((SUM(BE88:BE180))*I33),2)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ROUND((SUM(BF88:BF180)),2)</f>
        <v>0</v>
      </c>
      <c r="I34" s="111">
        <v>0.15</v>
      </c>
      <c r="J34" s="110">
        <f>ROUND(((SUM(BF88:BF180))*I34),2)</f>
        <v>0</v>
      </c>
      <c r="L34" s="35"/>
    </row>
    <row r="35" spans="2:12" s="1" customFormat="1" ht="14.45" customHeight="1" hidden="1">
      <c r="B35" s="35"/>
      <c r="E35" s="99" t="s">
        <v>42</v>
      </c>
      <c r="F35" s="110">
        <f>ROUND((SUM(BG88:BG180)),2)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 hidden="1">
      <c r="B36" s="35"/>
      <c r="E36" s="99" t="s">
        <v>43</v>
      </c>
      <c r="F36" s="110">
        <f>ROUND((SUM(BH88:BH180)),2)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44</v>
      </c>
      <c r="F37" s="110">
        <f>ROUND((SUM(BI88:BI180)),2)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100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5" t="str">
        <f>E7</f>
        <v>ZUŠ Sokolov - udržovací práce</v>
      </c>
      <c r="F48" s="266"/>
      <c r="G48" s="266"/>
      <c r="H48" s="266"/>
      <c r="I48" s="100"/>
      <c r="J48" s="32"/>
      <c r="K48" s="32"/>
      <c r="L48" s="35"/>
    </row>
    <row r="49" spans="2:12" s="1" customFormat="1" ht="12" customHeight="1">
      <c r="B49" s="31"/>
      <c r="C49" s="26" t="s">
        <v>98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49" t="str">
        <f>E9</f>
        <v>01 - Třída 67B</v>
      </c>
      <c r="F50" s="248"/>
      <c r="G50" s="248"/>
      <c r="H50" s="248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16. 3. 2019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32</v>
      </c>
      <c r="J55" s="29" t="str">
        <f>E24</f>
        <v>Michal Kubelka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101</v>
      </c>
      <c r="D57" s="127"/>
      <c r="E57" s="127"/>
      <c r="F57" s="127"/>
      <c r="G57" s="127"/>
      <c r="H57" s="127"/>
      <c r="I57" s="128"/>
      <c r="J57" s="129" t="s">
        <v>102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103</v>
      </c>
      <c r="D59" s="32"/>
      <c r="E59" s="32"/>
      <c r="F59" s="32"/>
      <c r="G59" s="32"/>
      <c r="H59" s="32"/>
      <c r="I59" s="100"/>
      <c r="J59" s="70">
        <f>J88</f>
        <v>0</v>
      </c>
      <c r="K59" s="32"/>
      <c r="L59" s="35"/>
      <c r="AU59" s="14" t="s">
        <v>104</v>
      </c>
    </row>
    <row r="60" spans="2:12" s="7" customFormat="1" ht="24.95" customHeight="1">
      <c r="B60" s="131"/>
      <c r="C60" s="132"/>
      <c r="D60" s="133" t="s">
        <v>105</v>
      </c>
      <c r="E60" s="134"/>
      <c r="F60" s="134"/>
      <c r="G60" s="134"/>
      <c r="H60" s="134"/>
      <c r="I60" s="135"/>
      <c r="J60" s="136">
        <f>J89</f>
        <v>0</v>
      </c>
      <c r="K60" s="132"/>
      <c r="L60" s="137"/>
    </row>
    <row r="61" spans="2:12" s="8" customFormat="1" ht="19.9" customHeight="1">
      <c r="B61" s="138"/>
      <c r="C61" s="139"/>
      <c r="D61" s="140" t="s">
        <v>106</v>
      </c>
      <c r="E61" s="141"/>
      <c r="F61" s="141"/>
      <c r="G61" s="141"/>
      <c r="H61" s="141"/>
      <c r="I61" s="142"/>
      <c r="J61" s="143">
        <f>J90</f>
        <v>0</v>
      </c>
      <c r="K61" s="139"/>
      <c r="L61" s="144"/>
    </row>
    <row r="62" spans="2:12" s="8" customFormat="1" ht="19.9" customHeight="1">
      <c r="B62" s="138"/>
      <c r="C62" s="139"/>
      <c r="D62" s="140" t="s">
        <v>107</v>
      </c>
      <c r="E62" s="141"/>
      <c r="F62" s="141"/>
      <c r="G62" s="141"/>
      <c r="H62" s="141"/>
      <c r="I62" s="142"/>
      <c r="J62" s="143">
        <f>J108</f>
        <v>0</v>
      </c>
      <c r="K62" s="139"/>
      <c r="L62" s="144"/>
    </row>
    <row r="63" spans="2:12" s="8" customFormat="1" ht="19.9" customHeight="1">
      <c r="B63" s="138"/>
      <c r="C63" s="139"/>
      <c r="D63" s="140" t="s">
        <v>108</v>
      </c>
      <c r="E63" s="141"/>
      <c r="F63" s="141"/>
      <c r="G63" s="141"/>
      <c r="H63" s="141"/>
      <c r="I63" s="142"/>
      <c r="J63" s="143">
        <f>J127</f>
        <v>0</v>
      </c>
      <c r="K63" s="139"/>
      <c r="L63" s="144"/>
    </row>
    <row r="64" spans="2:12" s="8" customFormat="1" ht="19.9" customHeight="1">
      <c r="B64" s="138"/>
      <c r="C64" s="139"/>
      <c r="D64" s="140" t="s">
        <v>109</v>
      </c>
      <c r="E64" s="141"/>
      <c r="F64" s="141"/>
      <c r="G64" s="141"/>
      <c r="H64" s="141"/>
      <c r="I64" s="142"/>
      <c r="J64" s="143">
        <f>J141</f>
        <v>0</v>
      </c>
      <c r="K64" s="139"/>
      <c r="L64" s="144"/>
    </row>
    <row r="65" spans="2:12" s="7" customFormat="1" ht="24.95" customHeight="1">
      <c r="B65" s="131"/>
      <c r="C65" s="132"/>
      <c r="D65" s="133" t="s">
        <v>110</v>
      </c>
      <c r="E65" s="134"/>
      <c r="F65" s="134"/>
      <c r="G65" s="134"/>
      <c r="H65" s="134"/>
      <c r="I65" s="135"/>
      <c r="J65" s="136">
        <f>J144</f>
        <v>0</v>
      </c>
      <c r="K65" s="132"/>
      <c r="L65" s="137"/>
    </row>
    <row r="66" spans="2:12" s="8" customFormat="1" ht="19.9" customHeight="1">
      <c r="B66" s="138"/>
      <c r="C66" s="139"/>
      <c r="D66" s="140" t="s">
        <v>111</v>
      </c>
      <c r="E66" s="141"/>
      <c r="F66" s="141"/>
      <c r="G66" s="141"/>
      <c r="H66" s="141"/>
      <c r="I66" s="142"/>
      <c r="J66" s="143">
        <f>J145</f>
        <v>0</v>
      </c>
      <c r="K66" s="139"/>
      <c r="L66" s="144"/>
    </row>
    <row r="67" spans="2:12" s="8" customFormat="1" ht="19.9" customHeight="1">
      <c r="B67" s="138"/>
      <c r="C67" s="139"/>
      <c r="D67" s="140" t="s">
        <v>112</v>
      </c>
      <c r="E67" s="141"/>
      <c r="F67" s="141"/>
      <c r="G67" s="141"/>
      <c r="H67" s="141"/>
      <c r="I67" s="142"/>
      <c r="J67" s="143">
        <f>J154</f>
        <v>0</v>
      </c>
      <c r="K67" s="139"/>
      <c r="L67" s="144"/>
    </row>
    <row r="68" spans="2:12" s="8" customFormat="1" ht="19.9" customHeight="1">
      <c r="B68" s="138"/>
      <c r="C68" s="139"/>
      <c r="D68" s="140" t="s">
        <v>113</v>
      </c>
      <c r="E68" s="141"/>
      <c r="F68" s="141"/>
      <c r="G68" s="141"/>
      <c r="H68" s="141"/>
      <c r="I68" s="142"/>
      <c r="J68" s="143">
        <f>J172</f>
        <v>0</v>
      </c>
      <c r="K68" s="139"/>
      <c r="L68" s="144"/>
    </row>
    <row r="69" spans="2:12" s="1" customFormat="1" ht="21.75" customHeight="1">
      <c r="B69" s="31"/>
      <c r="C69" s="32"/>
      <c r="D69" s="32"/>
      <c r="E69" s="32"/>
      <c r="F69" s="32"/>
      <c r="G69" s="32"/>
      <c r="H69" s="32"/>
      <c r="I69" s="100"/>
      <c r="J69" s="32"/>
      <c r="K69" s="32"/>
      <c r="L69" s="35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122"/>
      <c r="J70" s="44"/>
      <c r="K70" s="44"/>
      <c r="L70" s="35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25"/>
      <c r="J74" s="46"/>
      <c r="K74" s="46"/>
      <c r="L74" s="35"/>
    </row>
    <row r="75" spans="2:12" s="1" customFormat="1" ht="24.95" customHeight="1">
      <c r="B75" s="31"/>
      <c r="C75" s="20" t="s">
        <v>114</v>
      </c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2" customHeight="1">
      <c r="B77" s="31"/>
      <c r="C77" s="26" t="s">
        <v>16</v>
      </c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6.5" customHeight="1">
      <c r="B78" s="31"/>
      <c r="C78" s="32"/>
      <c r="D78" s="32"/>
      <c r="E78" s="265" t="str">
        <f>E7</f>
        <v>ZUŠ Sokolov - udržovací práce</v>
      </c>
      <c r="F78" s="266"/>
      <c r="G78" s="266"/>
      <c r="H78" s="266"/>
      <c r="I78" s="100"/>
      <c r="J78" s="32"/>
      <c r="K78" s="32"/>
      <c r="L78" s="35"/>
    </row>
    <row r="79" spans="2:12" s="1" customFormat="1" ht="12" customHeight="1">
      <c r="B79" s="31"/>
      <c r="C79" s="26" t="s">
        <v>98</v>
      </c>
      <c r="D79" s="32"/>
      <c r="E79" s="32"/>
      <c r="F79" s="32"/>
      <c r="G79" s="32"/>
      <c r="H79" s="32"/>
      <c r="I79" s="100"/>
      <c r="J79" s="32"/>
      <c r="K79" s="32"/>
      <c r="L79" s="35"/>
    </row>
    <row r="80" spans="2:12" s="1" customFormat="1" ht="16.5" customHeight="1">
      <c r="B80" s="31"/>
      <c r="C80" s="32"/>
      <c r="D80" s="32"/>
      <c r="E80" s="249" t="str">
        <f>E9</f>
        <v>01 - Třída 67B</v>
      </c>
      <c r="F80" s="248"/>
      <c r="G80" s="248"/>
      <c r="H80" s="248"/>
      <c r="I80" s="100"/>
      <c r="J80" s="32"/>
      <c r="K80" s="32"/>
      <c r="L80" s="35"/>
    </row>
    <row r="81" spans="2:12" s="1" customFormat="1" ht="6.95" customHeight="1">
      <c r="B81" s="31"/>
      <c r="C81" s="32"/>
      <c r="D81" s="32"/>
      <c r="E81" s="32"/>
      <c r="F81" s="32"/>
      <c r="G81" s="32"/>
      <c r="H81" s="32"/>
      <c r="I81" s="100"/>
      <c r="J81" s="32"/>
      <c r="K81" s="32"/>
      <c r="L81" s="35"/>
    </row>
    <row r="82" spans="2:12" s="1" customFormat="1" ht="12" customHeight="1">
      <c r="B82" s="31"/>
      <c r="C82" s="26" t="s">
        <v>20</v>
      </c>
      <c r="D82" s="32"/>
      <c r="E82" s="32"/>
      <c r="F82" s="24" t="str">
        <f>F12</f>
        <v xml:space="preserve"> </v>
      </c>
      <c r="G82" s="32"/>
      <c r="H82" s="32"/>
      <c r="I82" s="101" t="s">
        <v>22</v>
      </c>
      <c r="J82" s="52" t="str">
        <f>IF(J12="","",J12)</f>
        <v>16. 3. 2019</v>
      </c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100"/>
      <c r="J83" s="32"/>
      <c r="K83" s="32"/>
      <c r="L83" s="35"/>
    </row>
    <row r="84" spans="2:12" s="1" customFormat="1" ht="13.7" customHeight="1">
      <c r="B84" s="31"/>
      <c r="C84" s="26" t="s">
        <v>24</v>
      </c>
      <c r="D84" s="32"/>
      <c r="E84" s="32"/>
      <c r="F84" s="24" t="str">
        <f>E15</f>
        <v>Město Sokolov</v>
      </c>
      <c r="G84" s="32"/>
      <c r="H84" s="32"/>
      <c r="I84" s="101" t="s">
        <v>30</v>
      </c>
      <c r="J84" s="29" t="str">
        <f>E21</f>
        <v xml:space="preserve"> </v>
      </c>
      <c r="K84" s="32"/>
      <c r="L84" s="35"/>
    </row>
    <row r="85" spans="2:12" s="1" customFormat="1" ht="13.7" customHeight="1">
      <c r="B85" s="31"/>
      <c r="C85" s="26" t="s">
        <v>28</v>
      </c>
      <c r="D85" s="32"/>
      <c r="E85" s="32"/>
      <c r="F85" s="24" t="str">
        <f>IF(E18="","",E18)</f>
        <v>Vyplň údaj</v>
      </c>
      <c r="G85" s="32"/>
      <c r="H85" s="32"/>
      <c r="I85" s="101" t="s">
        <v>32</v>
      </c>
      <c r="J85" s="29" t="str">
        <f>E24</f>
        <v>Michal Kubelka</v>
      </c>
      <c r="K85" s="32"/>
      <c r="L85" s="35"/>
    </row>
    <row r="86" spans="2:12" s="1" customFormat="1" ht="10.35" customHeight="1">
      <c r="B86" s="31"/>
      <c r="C86" s="32"/>
      <c r="D86" s="32"/>
      <c r="E86" s="32"/>
      <c r="F86" s="32"/>
      <c r="G86" s="32"/>
      <c r="H86" s="32"/>
      <c r="I86" s="100"/>
      <c r="J86" s="32"/>
      <c r="K86" s="32"/>
      <c r="L86" s="35"/>
    </row>
    <row r="87" spans="2:20" s="9" customFormat="1" ht="29.25" customHeight="1">
      <c r="B87" s="145"/>
      <c r="C87" s="146" t="s">
        <v>115</v>
      </c>
      <c r="D87" s="147" t="s">
        <v>54</v>
      </c>
      <c r="E87" s="147" t="s">
        <v>50</v>
      </c>
      <c r="F87" s="147" t="s">
        <v>51</v>
      </c>
      <c r="G87" s="147" t="s">
        <v>116</v>
      </c>
      <c r="H87" s="147" t="s">
        <v>117</v>
      </c>
      <c r="I87" s="148" t="s">
        <v>118</v>
      </c>
      <c r="J87" s="149" t="s">
        <v>102</v>
      </c>
      <c r="K87" s="150" t="s">
        <v>119</v>
      </c>
      <c r="L87" s="151"/>
      <c r="M87" s="61" t="s">
        <v>1</v>
      </c>
      <c r="N87" s="62" t="s">
        <v>39</v>
      </c>
      <c r="O87" s="62" t="s">
        <v>120</v>
      </c>
      <c r="P87" s="62" t="s">
        <v>121</v>
      </c>
      <c r="Q87" s="62" t="s">
        <v>122</v>
      </c>
      <c r="R87" s="62" t="s">
        <v>123</v>
      </c>
      <c r="S87" s="62" t="s">
        <v>124</v>
      </c>
      <c r="T87" s="63" t="s">
        <v>125</v>
      </c>
    </row>
    <row r="88" spans="2:63" s="1" customFormat="1" ht="22.9" customHeight="1">
      <c r="B88" s="31"/>
      <c r="C88" s="68" t="s">
        <v>126</v>
      </c>
      <c r="D88" s="32"/>
      <c r="E88" s="32"/>
      <c r="F88" s="32"/>
      <c r="G88" s="32"/>
      <c r="H88" s="32"/>
      <c r="I88" s="100"/>
      <c r="J88" s="152">
        <f>BK88</f>
        <v>0</v>
      </c>
      <c r="K88" s="32"/>
      <c r="L88" s="35"/>
      <c r="M88" s="64"/>
      <c r="N88" s="65"/>
      <c r="O88" s="65"/>
      <c r="P88" s="153">
        <f>P89+P144</f>
        <v>0</v>
      </c>
      <c r="Q88" s="65"/>
      <c r="R88" s="153">
        <f>R89+R144</f>
        <v>2.6661173199999992</v>
      </c>
      <c r="S88" s="65"/>
      <c r="T88" s="154">
        <f>T89+T144</f>
        <v>1.32096866</v>
      </c>
      <c r="AT88" s="14" t="s">
        <v>68</v>
      </c>
      <c r="AU88" s="14" t="s">
        <v>104</v>
      </c>
      <c r="BK88" s="155">
        <f>BK89+BK144</f>
        <v>0</v>
      </c>
    </row>
    <row r="89" spans="2:63" s="10" customFormat="1" ht="25.9" customHeight="1">
      <c r="B89" s="156"/>
      <c r="C89" s="157"/>
      <c r="D89" s="158" t="s">
        <v>68</v>
      </c>
      <c r="E89" s="159" t="s">
        <v>127</v>
      </c>
      <c r="F89" s="159" t="s">
        <v>128</v>
      </c>
      <c r="G89" s="157"/>
      <c r="H89" s="157"/>
      <c r="I89" s="160"/>
      <c r="J89" s="161">
        <f>BK89</f>
        <v>0</v>
      </c>
      <c r="K89" s="157"/>
      <c r="L89" s="162"/>
      <c r="M89" s="163"/>
      <c r="N89" s="164"/>
      <c r="O89" s="164"/>
      <c r="P89" s="165">
        <f>P90+P108+P127+P141</f>
        <v>0</v>
      </c>
      <c r="Q89" s="164"/>
      <c r="R89" s="165">
        <f>R90+R108+R127+R141</f>
        <v>2.4927288399999994</v>
      </c>
      <c r="S89" s="164"/>
      <c r="T89" s="166">
        <f>T90+T108+T127+T141</f>
        <v>1.2840799999999999</v>
      </c>
      <c r="AR89" s="167" t="s">
        <v>77</v>
      </c>
      <c r="AT89" s="168" t="s">
        <v>68</v>
      </c>
      <c r="AU89" s="168" t="s">
        <v>69</v>
      </c>
      <c r="AY89" s="167" t="s">
        <v>129</v>
      </c>
      <c r="BK89" s="169">
        <f>BK90+BK108+BK127+BK141</f>
        <v>0</v>
      </c>
    </row>
    <row r="90" spans="2:63" s="10" customFormat="1" ht="22.9" customHeight="1">
      <c r="B90" s="156"/>
      <c r="C90" s="157"/>
      <c r="D90" s="158" t="s">
        <v>68</v>
      </c>
      <c r="E90" s="170" t="s">
        <v>130</v>
      </c>
      <c r="F90" s="170" t="s">
        <v>131</v>
      </c>
      <c r="G90" s="157"/>
      <c r="H90" s="157"/>
      <c r="I90" s="160"/>
      <c r="J90" s="171">
        <f>BK90</f>
        <v>0</v>
      </c>
      <c r="K90" s="157"/>
      <c r="L90" s="162"/>
      <c r="M90" s="163"/>
      <c r="N90" s="164"/>
      <c r="O90" s="164"/>
      <c r="P90" s="165">
        <f>SUM(P91:P107)</f>
        <v>0</v>
      </c>
      <c r="Q90" s="164"/>
      <c r="R90" s="165">
        <f>SUM(R91:R107)</f>
        <v>2.4845232799999994</v>
      </c>
      <c r="S90" s="164"/>
      <c r="T90" s="166">
        <f>SUM(T91:T107)</f>
        <v>0</v>
      </c>
      <c r="AR90" s="167" t="s">
        <v>77</v>
      </c>
      <c r="AT90" s="168" t="s">
        <v>68</v>
      </c>
      <c r="AU90" s="168" t="s">
        <v>77</v>
      </c>
      <c r="AY90" s="167" t="s">
        <v>129</v>
      </c>
      <c r="BK90" s="169">
        <f>SUM(BK91:BK107)</f>
        <v>0</v>
      </c>
    </row>
    <row r="91" spans="2:65" s="1" customFormat="1" ht="16.5" customHeight="1">
      <c r="B91" s="31"/>
      <c r="C91" s="172" t="s">
        <v>77</v>
      </c>
      <c r="D91" s="172" t="s">
        <v>132</v>
      </c>
      <c r="E91" s="173" t="s">
        <v>133</v>
      </c>
      <c r="F91" s="174" t="s">
        <v>134</v>
      </c>
      <c r="G91" s="175" t="s">
        <v>135</v>
      </c>
      <c r="H91" s="176">
        <v>6.603</v>
      </c>
      <c r="I91" s="177"/>
      <c r="J91" s="178">
        <f>ROUND(I91*H91,2)</f>
        <v>0</v>
      </c>
      <c r="K91" s="174" t="s">
        <v>136</v>
      </c>
      <c r="L91" s="35"/>
      <c r="M91" s="179" t="s">
        <v>1</v>
      </c>
      <c r="N91" s="180" t="s">
        <v>40</v>
      </c>
      <c r="O91" s="57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AR91" s="14" t="s">
        <v>137</v>
      </c>
      <c r="AT91" s="14" t="s">
        <v>132</v>
      </c>
      <c r="AU91" s="14" t="s">
        <v>79</v>
      </c>
      <c r="AY91" s="14" t="s">
        <v>129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14" t="s">
        <v>77</v>
      </c>
      <c r="BK91" s="183">
        <f>ROUND(I91*H91,2)</f>
        <v>0</v>
      </c>
      <c r="BL91" s="14" t="s">
        <v>137</v>
      </c>
      <c r="BM91" s="14" t="s">
        <v>138</v>
      </c>
    </row>
    <row r="92" spans="2:47" s="1" customFormat="1" ht="12">
      <c r="B92" s="31"/>
      <c r="C92" s="32"/>
      <c r="D92" s="184" t="s">
        <v>139</v>
      </c>
      <c r="E92" s="32"/>
      <c r="F92" s="185" t="s">
        <v>140</v>
      </c>
      <c r="G92" s="32"/>
      <c r="H92" s="32"/>
      <c r="I92" s="100"/>
      <c r="J92" s="32"/>
      <c r="K92" s="32"/>
      <c r="L92" s="35"/>
      <c r="M92" s="186"/>
      <c r="N92" s="57"/>
      <c r="O92" s="57"/>
      <c r="P92" s="57"/>
      <c r="Q92" s="57"/>
      <c r="R92" s="57"/>
      <c r="S92" s="57"/>
      <c r="T92" s="58"/>
      <c r="AT92" s="14" t="s">
        <v>139</v>
      </c>
      <c r="AU92" s="14" t="s">
        <v>79</v>
      </c>
    </row>
    <row r="93" spans="2:51" s="11" customFormat="1" ht="12">
      <c r="B93" s="187"/>
      <c r="C93" s="188"/>
      <c r="D93" s="184" t="s">
        <v>141</v>
      </c>
      <c r="E93" s="189" t="s">
        <v>1</v>
      </c>
      <c r="F93" s="190" t="s">
        <v>142</v>
      </c>
      <c r="G93" s="188"/>
      <c r="H93" s="191">
        <v>5.003</v>
      </c>
      <c r="I93" s="192"/>
      <c r="J93" s="188"/>
      <c r="K93" s="188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141</v>
      </c>
      <c r="AU93" s="197" t="s">
        <v>79</v>
      </c>
      <c r="AV93" s="11" t="s">
        <v>79</v>
      </c>
      <c r="AW93" s="11" t="s">
        <v>31</v>
      </c>
      <c r="AX93" s="11" t="s">
        <v>69</v>
      </c>
      <c r="AY93" s="197" t="s">
        <v>129</v>
      </c>
    </row>
    <row r="94" spans="2:51" s="11" customFormat="1" ht="12">
      <c r="B94" s="187"/>
      <c r="C94" s="188"/>
      <c r="D94" s="184" t="s">
        <v>141</v>
      </c>
      <c r="E94" s="189" t="s">
        <v>1</v>
      </c>
      <c r="F94" s="190" t="s">
        <v>143</v>
      </c>
      <c r="G94" s="188"/>
      <c r="H94" s="191">
        <v>1.6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141</v>
      </c>
      <c r="AU94" s="197" t="s">
        <v>79</v>
      </c>
      <c r="AV94" s="11" t="s">
        <v>79</v>
      </c>
      <c r="AW94" s="11" t="s">
        <v>31</v>
      </c>
      <c r="AX94" s="11" t="s">
        <v>69</v>
      </c>
      <c r="AY94" s="197" t="s">
        <v>129</v>
      </c>
    </row>
    <row r="95" spans="2:51" s="12" customFormat="1" ht="12">
      <c r="B95" s="198"/>
      <c r="C95" s="199"/>
      <c r="D95" s="184" t="s">
        <v>141</v>
      </c>
      <c r="E95" s="200" t="s">
        <v>1</v>
      </c>
      <c r="F95" s="201" t="s">
        <v>144</v>
      </c>
      <c r="G95" s="199"/>
      <c r="H95" s="202">
        <v>6.603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141</v>
      </c>
      <c r="AU95" s="208" t="s">
        <v>79</v>
      </c>
      <c r="AV95" s="12" t="s">
        <v>137</v>
      </c>
      <c r="AW95" s="12" t="s">
        <v>31</v>
      </c>
      <c r="AX95" s="12" t="s">
        <v>77</v>
      </c>
      <c r="AY95" s="208" t="s">
        <v>129</v>
      </c>
    </row>
    <row r="96" spans="2:65" s="1" customFormat="1" ht="16.5" customHeight="1">
      <c r="B96" s="31"/>
      <c r="C96" s="172" t="s">
        <v>79</v>
      </c>
      <c r="D96" s="172" t="s">
        <v>132</v>
      </c>
      <c r="E96" s="173" t="s">
        <v>145</v>
      </c>
      <c r="F96" s="174" t="s">
        <v>146</v>
      </c>
      <c r="G96" s="175" t="s">
        <v>135</v>
      </c>
      <c r="H96" s="176">
        <v>48.268</v>
      </c>
      <c r="I96" s="177"/>
      <c r="J96" s="178">
        <f>ROUND(I96*H96,2)</f>
        <v>0</v>
      </c>
      <c r="K96" s="174" t="s">
        <v>136</v>
      </c>
      <c r="L96" s="35"/>
      <c r="M96" s="179" t="s">
        <v>1</v>
      </c>
      <c r="N96" s="180" t="s">
        <v>40</v>
      </c>
      <c r="O96" s="57"/>
      <c r="P96" s="181">
        <f>O96*H96</f>
        <v>0</v>
      </c>
      <c r="Q96" s="181">
        <v>0.0169</v>
      </c>
      <c r="R96" s="181">
        <f>Q96*H96</f>
        <v>0.8157291999999999</v>
      </c>
      <c r="S96" s="181">
        <v>0</v>
      </c>
      <c r="T96" s="182">
        <f>S96*H96</f>
        <v>0</v>
      </c>
      <c r="AR96" s="14" t="s">
        <v>137</v>
      </c>
      <c r="AT96" s="14" t="s">
        <v>132</v>
      </c>
      <c r="AU96" s="14" t="s">
        <v>79</v>
      </c>
      <c r="AY96" s="14" t="s">
        <v>129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14" t="s">
        <v>77</v>
      </c>
      <c r="BK96" s="183">
        <f>ROUND(I96*H96,2)</f>
        <v>0</v>
      </c>
      <c r="BL96" s="14" t="s">
        <v>137</v>
      </c>
      <c r="BM96" s="14" t="s">
        <v>147</v>
      </c>
    </row>
    <row r="97" spans="2:47" s="1" customFormat="1" ht="12">
      <c r="B97" s="31"/>
      <c r="C97" s="32"/>
      <c r="D97" s="184" t="s">
        <v>139</v>
      </c>
      <c r="E97" s="32"/>
      <c r="F97" s="185" t="s">
        <v>148</v>
      </c>
      <c r="G97" s="32"/>
      <c r="H97" s="32"/>
      <c r="I97" s="100"/>
      <c r="J97" s="32"/>
      <c r="K97" s="32"/>
      <c r="L97" s="35"/>
      <c r="M97" s="186"/>
      <c r="N97" s="57"/>
      <c r="O97" s="57"/>
      <c r="P97" s="57"/>
      <c r="Q97" s="57"/>
      <c r="R97" s="57"/>
      <c r="S97" s="57"/>
      <c r="T97" s="58"/>
      <c r="AT97" s="14" t="s">
        <v>139</v>
      </c>
      <c r="AU97" s="14" t="s">
        <v>79</v>
      </c>
    </row>
    <row r="98" spans="2:65" s="1" customFormat="1" ht="16.5" customHeight="1">
      <c r="B98" s="31"/>
      <c r="C98" s="172" t="s">
        <v>149</v>
      </c>
      <c r="D98" s="172" t="s">
        <v>132</v>
      </c>
      <c r="E98" s="173" t="s">
        <v>150</v>
      </c>
      <c r="F98" s="174" t="s">
        <v>151</v>
      </c>
      <c r="G98" s="175" t="s">
        <v>135</v>
      </c>
      <c r="H98" s="176">
        <v>48.268</v>
      </c>
      <c r="I98" s="177"/>
      <c r="J98" s="178">
        <f>ROUND(I98*H98,2)</f>
        <v>0</v>
      </c>
      <c r="K98" s="174" t="s">
        <v>136</v>
      </c>
      <c r="L98" s="35"/>
      <c r="M98" s="179" t="s">
        <v>1</v>
      </c>
      <c r="N98" s="180" t="s">
        <v>40</v>
      </c>
      <c r="O98" s="57"/>
      <c r="P98" s="181">
        <f>O98*H98</f>
        <v>0</v>
      </c>
      <c r="Q98" s="181">
        <v>0.00026</v>
      </c>
      <c r="R98" s="181">
        <f>Q98*H98</f>
        <v>0.012549679999999999</v>
      </c>
      <c r="S98" s="181">
        <v>0</v>
      </c>
      <c r="T98" s="182">
        <f>S98*H98</f>
        <v>0</v>
      </c>
      <c r="AR98" s="14" t="s">
        <v>137</v>
      </c>
      <c r="AT98" s="14" t="s">
        <v>132</v>
      </c>
      <c r="AU98" s="14" t="s">
        <v>79</v>
      </c>
      <c r="AY98" s="14" t="s">
        <v>129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14" t="s">
        <v>77</v>
      </c>
      <c r="BK98" s="183">
        <f>ROUND(I98*H98,2)</f>
        <v>0</v>
      </c>
      <c r="BL98" s="14" t="s">
        <v>137</v>
      </c>
      <c r="BM98" s="14" t="s">
        <v>152</v>
      </c>
    </row>
    <row r="99" spans="2:47" s="1" customFormat="1" ht="12">
      <c r="B99" s="31"/>
      <c r="C99" s="32"/>
      <c r="D99" s="184" t="s">
        <v>139</v>
      </c>
      <c r="E99" s="32"/>
      <c r="F99" s="185" t="s">
        <v>153</v>
      </c>
      <c r="G99" s="32"/>
      <c r="H99" s="32"/>
      <c r="I99" s="100"/>
      <c r="J99" s="32"/>
      <c r="K99" s="32"/>
      <c r="L99" s="35"/>
      <c r="M99" s="186"/>
      <c r="N99" s="57"/>
      <c r="O99" s="57"/>
      <c r="P99" s="57"/>
      <c r="Q99" s="57"/>
      <c r="R99" s="57"/>
      <c r="S99" s="57"/>
      <c r="T99" s="58"/>
      <c r="AT99" s="14" t="s">
        <v>139</v>
      </c>
      <c r="AU99" s="14" t="s">
        <v>79</v>
      </c>
    </row>
    <row r="100" spans="2:65" s="1" customFormat="1" ht="16.5" customHeight="1">
      <c r="B100" s="31"/>
      <c r="C100" s="172" t="s">
        <v>137</v>
      </c>
      <c r="D100" s="172" t="s">
        <v>132</v>
      </c>
      <c r="E100" s="173" t="s">
        <v>154</v>
      </c>
      <c r="F100" s="174" t="s">
        <v>155</v>
      </c>
      <c r="G100" s="175" t="s">
        <v>135</v>
      </c>
      <c r="H100" s="176">
        <v>48.268</v>
      </c>
      <c r="I100" s="177"/>
      <c r="J100" s="178">
        <f>ROUND(I100*H100,2)</f>
        <v>0</v>
      </c>
      <c r="K100" s="174" t="s">
        <v>136</v>
      </c>
      <c r="L100" s="35"/>
      <c r="M100" s="179" t="s">
        <v>1</v>
      </c>
      <c r="N100" s="180" t="s">
        <v>40</v>
      </c>
      <c r="O100" s="57"/>
      <c r="P100" s="181">
        <f>O100*H100</f>
        <v>0</v>
      </c>
      <c r="Q100" s="181">
        <v>0.003</v>
      </c>
      <c r="R100" s="181">
        <f>Q100*H100</f>
        <v>0.14480400000000002</v>
      </c>
      <c r="S100" s="181">
        <v>0</v>
      </c>
      <c r="T100" s="182">
        <f>S100*H100</f>
        <v>0</v>
      </c>
      <c r="AR100" s="14" t="s">
        <v>137</v>
      </c>
      <c r="AT100" s="14" t="s">
        <v>132</v>
      </c>
      <c r="AU100" s="14" t="s">
        <v>79</v>
      </c>
      <c r="AY100" s="14" t="s">
        <v>129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14" t="s">
        <v>77</v>
      </c>
      <c r="BK100" s="183">
        <f>ROUND(I100*H100,2)</f>
        <v>0</v>
      </c>
      <c r="BL100" s="14" t="s">
        <v>137</v>
      </c>
      <c r="BM100" s="14" t="s">
        <v>156</v>
      </c>
    </row>
    <row r="101" spans="2:47" s="1" customFormat="1" ht="12">
      <c r="B101" s="31"/>
      <c r="C101" s="32"/>
      <c r="D101" s="184" t="s">
        <v>139</v>
      </c>
      <c r="E101" s="32"/>
      <c r="F101" s="185" t="s">
        <v>157</v>
      </c>
      <c r="G101" s="32"/>
      <c r="H101" s="32"/>
      <c r="I101" s="100"/>
      <c r="J101" s="32"/>
      <c r="K101" s="32"/>
      <c r="L101" s="35"/>
      <c r="M101" s="186"/>
      <c r="N101" s="57"/>
      <c r="O101" s="57"/>
      <c r="P101" s="57"/>
      <c r="Q101" s="57"/>
      <c r="R101" s="57"/>
      <c r="S101" s="57"/>
      <c r="T101" s="58"/>
      <c r="AT101" s="14" t="s">
        <v>139</v>
      </c>
      <c r="AU101" s="14" t="s">
        <v>79</v>
      </c>
    </row>
    <row r="102" spans="2:65" s="1" customFormat="1" ht="16.5" customHeight="1">
      <c r="B102" s="31"/>
      <c r="C102" s="172" t="s">
        <v>158</v>
      </c>
      <c r="D102" s="172" t="s">
        <v>132</v>
      </c>
      <c r="E102" s="173" t="s">
        <v>159</v>
      </c>
      <c r="F102" s="174" t="s">
        <v>160</v>
      </c>
      <c r="G102" s="175" t="s">
        <v>135</v>
      </c>
      <c r="H102" s="176">
        <v>80.14</v>
      </c>
      <c r="I102" s="177"/>
      <c r="J102" s="178">
        <f>ROUND(I102*H102,2)</f>
        <v>0</v>
      </c>
      <c r="K102" s="174" t="s">
        <v>136</v>
      </c>
      <c r="L102" s="35"/>
      <c r="M102" s="179" t="s">
        <v>1</v>
      </c>
      <c r="N102" s="180" t="s">
        <v>40</v>
      </c>
      <c r="O102" s="57"/>
      <c r="P102" s="181">
        <f>O102*H102</f>
        <v>0</v>
      </c>
      <c r="Q102" s="181">
        <v>0.0156</v>
      </c>
      <c r="R102" s="181">
        <f>Q102*H102</f>
        <v>1.250184</v>
      </c>
      <c r="S102" s="181">
        <v>0</v>
      </c>
      <c r="T102" s="182">
        <f>S102*H102</f>
        <v>0</v>
      </c>
      <c r="AR102" s="14" t="s">
        <v>137</v>
      </c>
      <c r="AT102" s="14" t="s">
        <v>132</v>
      </c>
      <c r="AU102" s="14" t="s">
        <v>79</v>
      </c>
      <c r="AY102" s="14" t="s">
        <v>129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14" t="s">
        <v>77</v>
      </c>
      <c r="BK102" s="183">
        <f>ROUND(I102*H102,2)</f>
        <v>0</v>
      </c>
      <c r="BL102" s="14" t="s">
        <v>137</v>
      </c>
      <c r="BM102" s="14" t="s">
        <v>161</v>
      </c>
    </row>
    <row r="103" spans="2:47" s="1" customFormat="1" ht="12">
      <c r="B103" s="31"/>
      <c r="C103" s="32"/>
      <c r="D103" s="184" t="s">
        <v>139</v>
      </c>
      <c r="E103" s="32"/>
      <c r="F103" s="185" t="s">
        <v>162</v>
      </c>
      <c r="G103" s="32"/>
      <c r="H103" s="32"/>
      <c r="I103" s="100"/>
      <c r="J103" s="32"/>
      <c r="K103" s="32"/>
      <c r="L103" s="35"/>
      <c r="M103" s="186"/>
      <c r="N103" s="57"/>
      <c r="O103" s="57"/>
      <c r="P103" s="57"/>
      <c r="Q103" s="57"/>
      <c r="R103" s="57"/>
      <c r="S103" s="57"/>
      <c r="T103" s="58"/>
      <c r="AT103" s="14" t="s">
        <v>139</v>
      </c>
      <c r="AU103" s="14" t="s">
        <v>79</v>
      </c>
    </row>
    <row r="104" spans="2:65" s="1" customFormat="1" ht="16.5" customHeight="1">
      <c r="B104" s="31"/>
      <c r="C104" s="172" t="s">
        <v>130</v>
      </c>
      <c r="D104" s="172" t="s">
        <v>132</v>
      </c>
      <c r="E104" s="173" t="s">
        <v>163</v>
      </c>
      <c r="F104" s="174" t="s">
        <v>164</v>
      </c>
      <c r="G104" s="175" t="s">
        <v>135</v>
      </c>
      <c r="H104" s="176">
        <v>80.14</v>
      </c>
      <c r="I104" s="177"/>
      <c r="J104" s="178">
        <f>ROUND(I104*H104,2)</f>
        <v>0</v>
      </c>
      <c r="K104" s="174" t="s">
        <v>136</v>
      </c>
      <c r="L104" s="35"/>
      <c r="M104" s="179" t="s">
        <v>1</v>
      </c>
      <c r="N104" s="180" t="s">
        <v>40</v>
      </c>
      <c r="O104" s="57"/>
      <c r="P104" s="181">
        <f>O104*H104</f>
        <v>0</v>
      </c>
      <c r="Q104" s="181">
        <v>0.00026</v>
      </c>
      <c r="R104" s="181">
        <f>Q104*H104</f>
        <v>0.020836399999999998</v>
      </c>
      <c r="S104" s="181">
        <v>0</v>
      </c>
      <c r="T104" s="182">
        <f>S104*H104</f>
        <v>0</v>
      </c>
      <c r="AR104" s="14" t="s">
        <v>137</v>
      </c>
      <c r="AT104" s="14" t="s">
        <v>132</v>
      </c>
      <c r="AU104" s="14" t="s">
        <v>79</v>
      </c>
      <c r="AY104" s="14" t="s">
        <v>129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14" t="s">
        <v>77</v>
      </c>
      <c r="BK104" s="183">
        <f>ROUND(I104*H104,2)</f>
        <v>0</v>
      </c>
      <c r="BL104" s="14" t="s">
        <v>137</v>
      </c>
      <c r="BM104" s="14" t="s">
        <v>165</v>
      </c>
    </row>
    <row r="105" spans="2:47" s="1" customFormat="1" ht="12">
      <c r="B105" s="31"/>
      <c r="C105" s="32"/>
      <c r="D105" s="184" t="s">
        <v>139</v>
      </c>
      <c r="E105" s="32"/>
      <c r="F105" s="185" t="s">
        <v>166</v>
      </c>
      <c r="G105" s="32"/>
      <c r="H105" s="32"/>
      <c r="I105" s="100"/>
      <c r="J105" s="32"/>
      <c r="K105" s="32"/>
      <c r="L105" s="35"/>
      <c r="M105" s="186"/>
      <c r="N105" s="57"/>
      <c r="O105" s="57"/>
      <c r="P105" s="57"/>
      <c r="Q105" s="57"/>
      <c r="R105" s="57"/>
      <c r="S105" s="57"/>
      <c r="T105" s="58"/>
      <c r="AT105" s="14" t="s">
        <v>139</v>
      </c>
      <c r="AU105" s="14" t="s">
        <v>79</v>
      </c>
    </row>
    <row r="106" spans="2:65" s="1" customFormat="1" ht="16.5" customHeight="1">
      <c r="B106" s="31"/>
      <c r="C106" s="172" t="s">
        <v>167</v>
      </c>
      <c r="D106" s="172" t="s">
        <v>132</v>
      </c>
      <c r="E106" s="173" t="s">
        <v>168</v>
      </c>
      <c r="F106" s="174" t="s">
        <v>169</v>
      </c>
      <c r="G106" s="175" t="s">
        <v>135</v>
      </c>
      <c r="H106" s="176">
        <v>80.14</v>
      </c>
      <c r="I106" s="177"/>
      <c r="J106" s="178">
        <f>ROUND(I106*H106,2)</f>
        <v>0</v>
      </c>
      <c r="K106" s="174" t="s">
        <v>136</v>
      </c>
      <c r="L106" s="35"/>
      <c r="M106" s="179" t="s">
        <v>1</v>
      </c>
      <c r="N106" s="180" t="s">
        <v>40</v>
      </c>
      <c r="O106" s="57"/>
      <c r="P106" s="181">
        <f>O106*H106</f>
        <v>0</v>
      </c>
      <c r="Q106" s="181">
        <v>0.003</v>
      </c>
      <c r="R106" s="181">
        <f>Q106*H106</f>
        <v>0.24042</v>
      </c>
      <c r="S106" s="181">
        <v>0</v>
      </c>
      <c r="T106" s="182">
        <f>S106*H106</f>
        <v>0</v>
      </c>
      <c r="AR106" s="14" t="s">
        <v>137</v>
      </c>
      <c r="AT106" s="14" t="s">
        <v>132</v>
      </c>
      <c r="AU106" s="14" t="s">
        <v>79</v>
      </c>
      <c r="AY106" s="14" t="s">
        <v>129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4" t="s">
        <v>77</v>
      </c>
      <c r="BK106" s="183">
        <f>ROUND(I106*H106,2)</f>
        <v>0</v>
      </c>
      <c r="BL106" s="14" t="s">
        <v>137</v>
      </c>
      <c r="BM106" s="14" t="s">
        <v>170</v>
      </c>
    </row>
    <row r="107" spans="2:47" s="1" customFormat="1" ht="12">
      <c r="B107" s="31"/>
      <c r="C107" s="32"/>
      <c r="D107" s="184" t="s">
        <v>139</v>
      </c>
      <c r="E107" s="32"/>
      <c r="F107" s="185" t="s">
        <v>171</v>
      </c>
      <c r="G107" s="32"/>
      <c r="H107" s="32"/>
      <c r="I107" s="100"/>
      <c r="J107" s="32"/>
      <c r="K107" s="32"/>
      <c r="L107" s="35"/>
      <c r="M107" s="186"/>
      <c r="N107" s="57"/>
      <c r="O107" s="57"/>
      <c r="P107" s="57"/>
      <c r="Q107" s="57"/>
      <c r="R107" s="57"/>
      <c r="S107" s="57"/>
      <c r="T107" s="58"/>
      <c r="AT107" s="14" t="s">
        <v>139</v>
      </c>
      <c r="AU107" s="14" t="s">
        <v>79</v>
      </c>
    </row>
    <row r="108" spans="2:63" s="10" customFormat="1" ht="22.9" customHeight="1">
      <c r="B108" s="156"/>
      <c r="C108" s="157"/>
      <c r="D108" s="158" t="s">
        <v>68</v>
      </c>
      <c r="E108" s="170" t="s">
        <v>172</v>
      </c>
      <c r="F108" s="170" t="s">
        <v>173</v>
      </c>
      <c r="G108" s="157"/>
      <c r="H108" s="157"/>
      <c r="I108" s="160"/>
      <c r="J108" s="171">
        <f>BK108</f>
        <v>0</v>
      </c>
      <c r="K108" s="157"/>
      <c r="L108" s="162"/>
      <c r="M108" s="163"/>
      <c r="N108" s="164"/>
      <c r="O108" s="164"/>
      <c r="P108" s="165">
        <f>SUM(P109:P126)</f>
        <v>0</v>
      </c>
      <c r="Q108" s="164"/>
      <c r="R108" s="165">
        <f>SUM(R109:R126)</f>
        <v>0.008205559999999999</v>
      </c>
      <c r="S108" s="164"/>
      <c r="T108" s="166">
        <f>SUM(T109:T126)</f>
        <v>1.2840799999999999</v>
      </c>
      <c r="AR108" s="167" t="s">
        <v>77</v>
      </c>
      <c r="AT108" s="168" t="s">
        <v>68</v>
      </c>
      <c r="AU108" s="168" t="s">
        <v>77</v>
      </c>
      <c r="AY108" s="167" t="s">
        <v>129</v>
      </c>
      <c r="BK108" s="169">
        <f>SUM(BK109:BK126)</f>
        <v>0</v>
      </c>
    </row>
    <row r="109" spans="2:65" s="1" customFormat="1" ht="22.5" customHeight="1">
      <c r="B109" s="31"/>
      <c r="C109" s="172" t="s">
        <v>174</v>
      </c>
      <c r="D109" s="172" t="s">
        <v>132</v>
      </c>
      <c r="E109" s="173" t="s">
        <v>175</v>
      </c>
      <c r="F109" s="174" t="s">
        <v>176</v>
      </c>
      <c r="G109" s="175" t="s">
        <v>177</v>
      </c>
      <c r="H109" s="176">
        <v>1</v>
      </c>
      <c r="I109" s="177"/>
      <c r="J109" s="178">
        <f>ROUND(I109*H109,2)</f>
        <v>0</v>
      </c>
      <c r="K109" s="174" t="s">
        <v>1</v>
      </c>
      <c r="L109" s="35"/>
      <c r="M109" s="179" t="s">
        <v>1</v>
      </c>
      <c r="N109" s="180" t="s">
        <v>40</v>
      </c>
      <c r="O109" s="57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AR109" s="14" t="s">
        <v>137</v>
      </c>
      <c r="AT109" s="14" t="s">
        <v>132</v>
      </c>
      <c r="AU109" s="14" t="s">
        <v>79</v>
      </c>
      <c r="AY109" s="14" t="s">
        <v>129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4" t="s">
        <v>77</v>
      </c>
      <c r="BK109" s="183">
        <f>ROUND(I109*H109,2)</f>
        <v>0</v>
      </c>
      <c r="BL109" s="14" t="s">
        <v>137</v>
      </c>
      <c r="BM109" s="14" t="s">
        <v>178</v>
      </c>
    </row>
    <row r="110" spans="2:47" s="1" customFormat="1" ht="12">
      <c r="B110" s="31"/>
      <c r="C110" s="32"/>
      <c r="D110" s="184" t="s">
        <v>139</v>
      </c>
      <c r="E110" s="32"/>
      <c r="F110" s="185" t="s">
        <v>176</v>
      </c>
      <c r="G110" s="32"/>
      <c r="H110" s="32"/>
      <c r="I110" s="100"/>
      <c r="J110" s="32"/>
      <c r="K110" s="32"/>
      <c r="L110" s="35"/>
      <c r="M110" s="186"/>
      <c r="N110" s="57"/>
      <c r="O110" s="57"/>
      <c r="P110" s="57"/>
      <c r="Q110" s="57"/>
      <c r="R110" s="57"/>
      <c r="S110" s="57"/>
      <c r="T110" s="58"/>
      <c r="AT110" s="14" t="s">
        <v>139</v>
      </c>
      <c r="AU110" s="14" t="s">
        <v>79</v>
      </c>
    </row>
    <row r="111" spans="2:65" s="1" customFormat="1" ht="16.5" customHeight="1">
      <c r="B111" s="31"/>
      <c r="C111" s="172" t="s">
        <v>172</v>
      </c>
      <c r="D111" s="172" t="s">
        <v>132</v>
      </c>
      <c r="E111" s="173" t="s">
        <v>179</v>
      </c>
      <c r="F111" s="174" t="s">
        <v>180</v>
      </c>
      <c r="G111" s="175" t="s">
        <v>135</v>
      </c>
      <c r="H111" s="176">
        <v>48.268</v>
      </c>
      <c r="I111" s="177"/>
      <c r="J111" s="178">
        <f>ROUND(I111*H111,2)</f>
        <v>0</v>
      </c>
      <c r="K111" s="174" t="s">
        <v>136</v>
      </c>
      <c r="L111" s="35"/>
      <c r="M111" s="179" t="s">
        <v>1</v>
      </c>
      <c r="N111" s="180" t="s">
        <v>40</v>
      </c>
      <c r="O111" s="57"/>
      <c r="P111" s="181">
        <f>O111*H111</f>
        <v>0</v>
      </c>
      <c r="Q111" s="181">
        <v>0</v>
      </c>
      <c r="R111" s="181">
        <f>Q111*H111</f>
        <v>0</v>
      </c>
      <c r="S111" s="181">
        <v>0.01</v>
      </c>
      <c r="T111" s="182">
        <f>S111*H111</f>
        <v>0.48268</v>
      </c>
      <c r="AR111" s="14" t="s">
        <v>137</v>
      </c>
      <c r="AT111" s="14" t="s">
        <v>132</v>
      </c>
      <c r="AU111" s="14" t="s">
        <v>79</v>
      </c>
      <c r="AY111" s="14" t="s">
        <v>129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4" t="s">
        <v>77</v>
      </c>
      <c r="BK111" s="183">
        <f>ROUND(I111*H111,2)</f>
        <v>0</v>
      </c>
      <c r="BL111" s="14" t="s">
        <v>137</v>
      </c>
      <c r="BM111" s="14" t="s">
        <v>181</v>
      </c>
    </row>
    <row r="112" spans="2:47" s="1" customFormat="1" ht="12">
      <c r="B112" s="31"/>
      <c r="C112" s="32"/>
      <c r="D112" s="184" t="s">
        <v>139</v>
      </c>
      <c r="E112" s="32"/>
      <c r="F112" s="185" t="s">
        <v>182</v>
      </c>
      <c r="G112" s="32"/>
      <c r="H112" s="32"/>
      <c r="I112" s="100"/>
      <c r="J112" s="32"/>
      <c r="K112" s="32"/>
      <c r="L112" s="35"/>
      <c r="M112" s="186"/>
      <c r="N112" s="57"/>
      <c r="O112" s="57"/>
      <c r="P112" s="57"/>
      <c r="Q112" s="57"/>
      <c r="R112" s="57"/>
      <c r="S112" s="57"/>
      <c r="T112" s="58"/>
      <c r="AT112" s="14" t="s">
        <v>139</v>
      </c>
      <c r="AU112" s="14" t="s">
        <v>79</v>
      </c>
    </row>
    <row r="113" spans="2:51" s="11" customFormat="1" ht="12">
      <c r="B113" s="187"/>
      <c r="C113" s="188"/>
      <c r="D113" s="184" t="s">
        <v>141</v>
      </c>
      <c r="E113" s="189" t="s">
        <v>1</v>
      </c>
      <c r="F113" s="190" t="s">
        <v>183</v>
      </c>
      <c r="G113" s="188"/>
      <c r="H113" s="191">
        <v>48.428</v>
      </c>
      <c r="I113" s="192"/>
      <c r="J113" s="188"/>
      <c r="K113" s="188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141</v>
      </c>
      <c r="AU113" s="197" t="s">
        <v>79</v>
      </c>
      <c r="AV113" s="11" t="s">
        <v>79</v>
      </c>
      <c r="AW113" s="11" t="s">
        <v>31</v>
      </c>
      <c r="AX113" s="11" t="s">
        <v>69</v>
      </c>
      <c r="AY113" s="197" t="s">
        <v>129</v>
      </c>
    </row>
    <row r="114" spans="2:51" s="11" customFormat="1" ht="12">
      <c r="B114" s="187"/>
      <c r="C114" s="188"/>
      <c r="D114" s="184" t="s">
        <v>141</v>
      </c>
      <c r="E114" s="189" t="s">
        <v>1</v>
      </c>
      <c r="F114" s="190" t="s">
        <v>184</v>
      </c>
      <c r="G114" s="188"/>
      <c r="H114" s="191">
        <v>-0.16</v>
      </c>
      <c r="I114" s="192"/>
      <c r="J114" s="188"/>
      <c r="K114" s="188"/>
      <c r="L114" s="193"/>
      <c r="M114" s="194"/>
      <c r="N114" s="195"/>
      <c r="O114" s="195"/>
      <c r="P114" s="195"/>
      <c r="Q114" s="195"/>
      <c r="R114" s="195"/>
      <c r="S114" s="195"/>
      <c r="T114" s="196"/>
      <c r="AT114" s="197" t="s">
        <v>141</v>
      </c>
      <c r="AU114" s="197" t="s">
        <v>79</v>
      </c>
      <c r="AV114" s="11" t="s">
        <v>79</v>
      </c>
      <c r="AW114" s="11" t="s">
        <v>31</v>
      </c>
      <c r="AX114" s="11" t="s">
        <v>69</v>
      </c>
      <c r="AY114" s="197" t="s">
        <v>129</v>
      </c>
    </row>
    <row r="115" spans="2:51" s="12" customFormat="1" ht="12">
      <c r="B115" s="198"/>
      <c r="C115" s="199"/>
      <c r="D115" s="184" t="s">
        <v>141</v>
      </c>
      <c r="E115" s="200" t="s">
        <v>1</v>
      </c>
      <c r="F115" s="201" t="s">
        <v>144</v>
      </c>
      <c r="G115" s="199"/>
      <c r="H115" s="202">
        <v>48.268</v>
      </c>
      <c r="I115" s="203"/>
      <c r="J115" s="199"/>
      <c r="K115" s="199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141</v>
      </c>
      <c r="AU115" s="208" t="s">
        <v>79</v>
      </c>
      <c r="AV115" s="12" t="s">
        <v>137</v>
      </c>
      <c r="AW115" s="12" t="s">
        <v>31</v>
      </c>
      <c r="AX115" s="12" t="s">
        <v>77</v>
      </c>
      <c r="AY115" s="208" t="s">
        <v>129</v>
      </c>
    </row>
    <row r="116" spans="2:65" s="1" customFormat="1" ht="16.5" customHeight="1">
      <c r="B116" s="31"/>
      <c r="C116" s="172" t="s">
        <v>185</v>
      </c>
      <c r="D116" s="172" t="s">
        <v>132</v>
      </c>
      <c r="E116" s="173" t="s">
        <v>186</v>
      </c>
      <c r="F116" s="174" t="s">
        <v>187</v>
      </c>
      <c r="G116" s="175" t="s">
        <v>135</v>
      </c>
      <c r="H116" s="176">
        <v>80.14</v>
      </c>
      <c r="I116" s="177"/>
      <c r="J116" s="178">
        <f>ROUND(I116*H116,2)</f>
        <v>0</v>
      </c>
      <c r="K116" s="174" t="s">
        <v>136</v>
      </c>
      <c r="L116" s="35"/>
      <c r="M116" s="179" t="s">
        <v>1</v>
      </c>
      <c r="N116" s="180" t="s">
        <v>40</v>
      </c>
      <c r="O116" s="57"/>
      <c r="P116" s="181">
        <f>O116*H116</f>
        <v>0</v>
      </c>
      <c r="Q116" s="181">
        <v>0</v>
      </c>
      <c r="R116" s="181">
        <f>Q116*H116</f>
        <v>0</v>
      </c>
      <c r="S116" s="181">
        <v>0.01</v>
      </c>
      <c r="T116" s="182">
        <f>S116*H116</f>
        <v>0.8014</v>
      </c>
      <c r="AR116" s="14" t="s">
        <v>137</v>
      </c>
      <c r="AT116" s="14" t="s">
        <v>132</v>
      </c>
      <c r="AU116" s="14" t="s">
        <v>79</v>
      </c>
      <c r="AY116" s="14" t="s">
        <v>129</v>
      </c>
      <c r="BE116" s="183">
        <f>IF(N116="základní",J116,0)</f>
        <v>0</v>
      </c>
      <c r="BF116" s="183">
        <f>IF(N116="snížená",J116,0)</f>
        <v>0</v>
      </c>
      <c r="BG116" s="183">
        <f>IF(N116="zákl. přenesená",J116,0)</f>
        <v>0</v>
      </c>
      <c r="BH116" s="183">
        <f>IF(N116="sníž. přenesená",J116,0)</f>
        <v>0</v>
      </c>
      <c r="BI116" s="183">
        <f>IF(N116="nulová",J116,0)</f>
        <v>0</v>
      </c>
      <c r="BJ116" s="14" t="s">
        <v>77</v>
      </c>
      <c r="BK116" s="183">
        <f>ROUND(I116*H116,2)</f>
        <v>0</v>
      </c>
      <c r="BL116" s="14" t="s">
        <v>137</v>
      </c>
      <c r="BM116" s="14" t="s">
        <v>188</v>
      </c>
    </row>
    <row r="117" spans="2:47" s="1" customFormat="1" ht="19.5">
      <c r="B117" s="31"/>
      <c r="C117" s="32"/>
      <c r="D117" s="184" t="s">
        <v>139</v>
      </c>
      <c r="E117" s="32"/>
      <c r="F117" s="185" t="s">
        <v>189</v>
      </c>
      <c r="G117" s="32"/>
      <c r="H117" s="32"/>
      <c r="I117" s="100"/>
      <c r="J117" s="32"/>
      <c r="K117" s="32"/>
      <c r="L117" s="35"/>
      <c r="M117" s="186"/>
      <c r="N117" s="57"/>
      <c r="O117" s="57"/>
      <c r="P117" s="57"/>
      <c r="Q117" s="57"/>
      <c r="R117" s="57"/>
      <c r="S117" s="57"/>
      <c r="T117" s="58"/>
      <c r="AT117" s="14" t="s">
        <v>139</v>
      </c>
      <c r="AU117" s="14" t="s">
        <v>79</v>
      </c>
    </row>
    <row r="118" spans="2:51" s="11" customFormat="1" ht="12">
      <c r="B118" s="187"/>
      <c r="C118" s="188"/>
      <c r="D118" s="184" t="s">
        <v>141</v>
      </c>
      <c r="E118" s="189" t="s">
        <v>1</v>
      </c>
      <c r="F118" s="190" t="s">
        <v>190</v>
      </c>
      <c r="G118" s="188"/>
      <c r="H118" s="191">
        <v>84.92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141</v>
      </c>
      <c r="AU118" s="197" t="s">
        <v>79</v>
      </c>
      <c r="AV118" s="11" t="s">
        <v>79</v>
      </c>
      <c r="AW118" s="11" t="s">
        <v>31</v>
      </c>
      <c r="AX118" s="11" t="s">
        <v>69</v>
      </c>
      <c r="AY118" s="197" t="s">
        <v>129</v>
      </c>
    </row>
    <row r="119" spans="2:51" s="11" customFormat="1" ht="12">
      <c r="B119" s="187"/>
      <c r="C119" s="188"/>
      <c r="D119" s="184" t="s">
        <v>141</v>
      </c>
      <c r="E119" s="189" t="s">
        <v>1</v>
      </c>
      <c r="F119" s="190" t="s">
        <v>191</v>
      </c>
      <c r="G119" s="188"/>
      <c r="H119" s="191">
        <v>-5.003</v>
      </c>
      <c r="I119" s="192"/>
      <c r="J119" s="188"/>
      <c r="K119" s="188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141</v>
      </c>
      <c r="AU119" s="197" t="s">
        <v>79</v>
      </c>
      <c r="AV119" s="11" t="s">
        <v>79</v>
      </c>
      <c r="AW119" s="11" t="s">
        <v>31</v>
      </c>
      <c r="AX119" s="11" t="s">
        <v>69</v>
      </c>
      <c r="AY119" s="197" t="s">
        <v>129</v>
      </c>
    </row>
    <row r="120" spans="2:51" s="11" customFormat="1" ht="12">
      <c r="B120" s="187"/>
      <c r="C120" s="188"/>
      <c r="D120" s="184" t="s">
        <v>141</v>
      </c>
      <c r="E120" s="189" t="s">
        <v>1</v>
      </c>
      <c r="F120" s="190" t="s">
        <v>192</v>
      </c>
      <c r="G120" s="188"/>
      <c r="H120" s="191">
        <v>1.823</v>
      </c>
      <c r="I120" s="192"/>
      <c r="J120" s="188"/>
      <c r="K120" s="188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141</v>
      </c>
      <c r="AU120" s="197" t="s">
        <v>79</v>
      </c>
      <c r="AV120" s="11" t="s">
        <v>79</v>
      </c>
      <c r="AW120" s="11" t="s">
        <v>31</v>
      </c>
      <c r="AX120" s="11" t="s">
        <v>69</v>
      </c>
      <c r="AY120" s="197" t="s">
        <v>129</v>
      </c>
    </row>
    <row r="121" spans="2:51" s="11" customFormat="1" ht="12">
      <c r="B121" s="187"/>
      <c r="C121" s="188"/>
      <c r="D121" s="184" t="s">
        <v>141</v>
      </c>
      <c r="E121" s="189" t="s">
        <v>1</v>
      </c>
      <c r="F121" s="190" t="s">
        <v>193</v>
      </c>
      <c r="G121" s="188"/>
      <c r="H121" s="191">
        <v>-1.6</v>
      </c>
      <c r="I121" s="192"/>
      <c r="J121" s="188"/>
      <c r="K121" s="188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141</v>
      </c>
      <c r="AU121" s="197" t="s">
        <v>79</v>
      </c>
      <c r="AV121" s="11" t="s">
        <v>79</v>
      </c>
      <c r="AW121" s="11" t="s">
        <v>31</v>
      </c>
      <c r="AX121" s="11" t="s">
        <v>69</v>
      </c>
      <c r="AY121" s="197" t="s">
        <v>129</v>
      </c>
    </row>
    <row r="122" spans="2:51" s="12" customFormat="1" ht="12">
      <c r="B122" s="198"/>
      <c r="C122" s="199"/>
      <c r="D122" s="184" t="s">
        <v>141</v>
      </c>
      <c r="E122" s="200" t="s">
        <v>1</v>
      </c>
      <c r="F122" s="201" t="s">
        <v>144</v>
      </c>
      <c r="G122" s="199"/>
      <c r="H122" s="202">
        <v>80.14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141</v>
      </c>
      <c r="AU122" s="208" t="s">
        <v>79</v>
      </c>
      <c r="AV122" s="12" t="s">
        <v>137</v>
      </c>
      <c r="AW122" s="12" t="s">
        <v>31</v>
      </c>
      <c r="AX122" s="12" t="s">
        <v>77</v>
      </c>
      <c r="AY122" s="208" t="s">
        <v>129</v>
      </c>
    </row>
    <row r="123" spans="2:65" s="1" customFormat="1" ht="16.5" customHeight="1">
      <c r="B123" s="31"/>
      <c r="C123" s="172" t="s">
        <v>194</v>
      </c>
      <c r="D123" s="172" t="s">
        <v>132</v>
      </c>
      <c r="E123" s="173" t="s">
        <v>195</v>
      </c>
      <c r="F123" s="174" t="s">
        <v>196</v>
      </c>
      <c r="G123" s="175" t="s">
        <v>135</v>
      </c>
      <c r="H123" s="176">
        <v>48.268</v>
      </c>
      <c r="I123" s="177"/>
      <c r="J123" s="178">
        <f>ROUND(I123*H123,2)</f>
        <v>0</v>
      </c>
      <c r="K123" s="174" t="s">
        <v>136</v>
      </c>
      <c r="L123" s="35"/>
      <c r="M123" s="179" t="s">
        <v>1</v>
      </c>
      <c r="N123" s="180" t="s">
        <v>40</v>
      </c>
      <c r="O123" s="57"/>
      <c r="P123" s="181">
        <f>O123*H123</f>
        <v>0</v>
      </c>
      <c r="Q123" s="181">
        <v>0.00013</v>
      </c>
      <c r="R123" s="181">
        <f>Q123*H123</f>
        <v>0.006274839999999999</v>
      </c>
      <c r="S123" s="181">
        <v>0</v>
      </c>
      <c r="T123" s="182">
        <f>S123*H123</f>
        <v>0</v>
      </c>
      <c r="AR123" s="14" t="s">
        <v>137</v>
      </c>
      <c r="AT123" s="14" t="s">
        <v>132</v>
      </c>
      <c r="AU123" s="14" t="s">
        <v>79</v>
      </c>
      <c r="AY123" s="14" t="s">
        <v>129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4" t="s">
        <v>77</v>
      </c>
      <c r="BK123" s="183">
        <f>ROUND(I123*H123,2)</f>
        <v>0</v>
      </c>
      <c r="BL123" s="14" t="s">
        <v>137</v>
      </c>
      <c r="BM123" s="14" t="s">
        <v>197</v>
      </c>
    </row>
    <row r="124" spans="2:47" s="1" customFormat="1" ht="12">
      <c r="B124" s="31"/>
      <c r="C124" s="32"/>
      <c r="D124" s="184" t="s">
        <v>139</v>
      </c>
      <c r="E124" s="32"/>
      <c r="F124" s="185" t="s">
        <v>198</v>
      </c>
      <c r="G124" s="32"/>
      <c r="H124" s="32"/>
      <c r="I124" s="100"/>
      <c r="J124" s="32"/>
      <c r="K124" s="32"/>
      <c r="L124" s="35"/>
      <c r="M124" s="186"/>
      <c r="N124" s="57"/>
      <c r="O124" s="57"/>
      <c r="P124" s="57"/>
      <c r="Q124" s="57"/>
      <c r="R124" s="57"/>
      <c r="S124" s="57"/>
      <c r="T124" s="58"/>
      <c r="AT124" s="14" t="s">
        <v>139</v>
      </c>
      <c r="AU124" s="14" t="s">
        <v>79</v>
      </c>
    </row>
    <row r="125" spans="2:65" s="1" customFormat="1" ht="16.5" customHeight="1">
      <c r="B125" s="31"/>
      <c r="C125" s="172" t="s">
        <v>199</v>
      </c>
      <c r="D125" s="172" t="s">
        <v>132</v>
      </c>
      <c r="E125" s="173" t="s">
        <v>200</v>
      </c>
      <c r="F125" s="174" t="s">
        <v>201</v>
      </c>
      <c r="G125" s="175" t="s">
        <v>135</v>
      </c>
      <c r="H125" s="176">
        <v>48.268</v>
      </c>
      <c r="I125" s="177"/>
      <c r="J125" s="178">
        <f>ROUND(I125*H125,2)</f>
        <v>0</v>
      </c>
      <c r="K125" s="174" t="s">
        <v>136</v>
      </c>
      <c r="L125" s="35"/>
      <c r="M125" s="179" t="s">
        <v>1</v>
      </c>
      <c r="N125" s="180" t="s">
        <v>40</v>
      </c>
      <c r="O125" s="57"/>
      <c r="P125" s="181">
        <f>O125*H125</f>
        <v>0</v>
      </c>
      <c r="Q125" s="181">
        <v>4E-05</v>
      </c>
      <c r="R125" s="181">
        <f>Q125*H125</f>
        <v>0.0019307200000000001</v>
      </c>
      <c r="S125" s="181">
        <v>0</v>
      </c>
      <c r="T125" s="182">
        <f>S125*H125</f>
        <v>0</v>
      </c>
      <c r="AR125" s="14" t="s">
        <v>137</v>
      </c>
      <c r="AT125" s="14" t="s">
        <v>132</v>
      </c>
      <c r="AU125" s="14" t="s">
        <v>79</v>
      </c>
      <c r="AY125" s="14" t="s">
        <v>129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4" t="s">
        <v>77</v>
      </c>
      <c r="BK125" s="183">
        <f>ROUND(I125*H125,2)</f>
        <v>0</v>
      </c>
      <c r="BL125" s="14" t="s">
        <v>137</v>
      </c>
      <c r="BM125" s="14" t="s">
        <v>202</v>
      </c>
    </row>
    <row r="126" spans="2:47" s="1" customFormat="1" ht="12">
      <c r="B126" s="31"/>
      <c r="C126" s="32"/>
      <c r="D126" s="184" t="s">
        <v>139</v>
      </c>
      <c r="E126" s="32"/>
      <c r="F126" s="185" t="s">
        <v>203</v>
      </c>
      <c r="G126" s="32"/>
      <c r="H126" s="32"/>
      <c r="I126" s="100"/>
      <c r="J126" s="32"/>
      <c r="K126" s="32"/>
      <c r="L126" s="35"/>
      <c r="M126" s="186"/>
      <c r="N126" s="57"/>
      <c r="O126" s="57"/>
      <c r="P126" s="57"/>
      <c r="Q126" s="57"/>
      <c r="R126" s="57"/>
      <c r="S126" s="57"/>
      <c r="T126" s="58"/>
      <c r="AT126" s="14" t="s">
        <v>139</v>
      </c>
      <c r="AU126" s="14" t="s">
        <v>79</v>
      </c>
    </row>
    <row r="127" spans="2:63" s="10" customFormat="1" ht="22.9" customHeight="1">
      <c r="B127" s="156"/>
      <c r="C127" s="157"/>
      <c r="D127" s="158" t="s">
        <v>68</v>
      </c>
      <c r="E127" s="170" t="s">
        <v>204</v>
      </c>
      <c r="F127" s="170" t="s">
        <v>205</v>
      </c>
      <c r="G127" s="157"/>
      <c r="H127" s="157"/>
      <c r="I127" s="160"/>
      <c r="J127" s="171">
        <f>BK127</f>
        <v>0</v>
      </c>
      <c r="K127" s="157"/>
      <c r="L127" s="162"/>
      <c r="M127" s="163"/>
      <c r="N127" s="164"/>
      <c r="O127" s="164"/>
      <c r="P127" s="165">
        <f>SUM(P128:P140)</f>
        <v>0</v>
      </c>
      <c r="Q127" s="164"/>
      <c r="R127" s="165">
        <f>SUM(R128:R140)</f>
        <v>0</v>
      </c>
      <c r="S127" s="164"/>
      <c r="T127" s="166">
        <f>SUM(T128:T140)</f>
        <v>0</v>
      </c>
      <c r="AR127" s="167" t="s">
        <v>77</v>
      </c>
      <c r="AT127" s="168" t="s">
        <v>68</v>
      </c>
      <c r="AU127" s="168" t="s">
        <v>77</v>
      </c>
      <c r="AY127" s="167" t="s">
        <v>129</v>
      </c>
      <c r="BK127" s="169">
        <f>SUM(BK128:BK140)</f>
        <v>0</v>
      </c>
    </row>
    <row r="128" spans="2:65" s="1" customFormat="1" ht="16.5" customHeight="1">
      <c r="B128" s="31"/>
      <c r="C128" s="172" t="s">
        <v>206</v>
      </c>
      <c r="D128" s="172" t="s">
        <v>132</v>
      </c>
      <c r="E128" s="173" t="s">
        <v>207</v>
      </c>
      <c r="F128" s="174" t="s">
        <v>208</v>
      </c>
      <c r="G128" s="175" t="s">
        <v>209</v>
      </c>
      <c r="H128" s="176">
        <v>1.321</v>
      </c>
      <c r="I128" s="177"/>
      <c r="J128" s="178">
        <f>ROUND(I128*H128,2)</f>
        <v>0</v>
      </c>
      <c r="K128" s="174" t="s">
        <v>136</v>
      </c>
      <c r="L128" s="35"/>
      <c r="M128" s="179" t="s">
        <v>1</v>
      </c>
      <c r="N128" s="180" t="s">
        <v>40</v>
      </c>
      <c r="O128" s="57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AR128" s="14" t="s">
        <v>137</v>
      </c>
      <c r="AT128" s="14" t="s">
        <v>132</v>
      </c>
      <c r="AU128" s="14" t="s">
        <v>79</v>
      </c>
      <c r="AY128" s="14" t="s">
        <v>129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4" t="s">
        <v>77</v>
      </c>
      <c r="BK128" s="183">
        <f>ROUND(I128*H128,2)</f>
        <v>0</v>
      </c>
      <c r="BL128" s="14" t="s">
        <v>137</v>
      </c>
      <c r="BM128" s="14" t="s">
        <v>210</v>
      </c>
    </row>
    <row r="129" spans="2:47" s="1" customFormat="1" ht="19.5">
      <c r="B129" s="31"/>
      <c r="C129" s="32"/>
      <c r="D129" s="184" t="s">
        <v>139</v>
      </c>
      <c r="E129" s="32"/>
      <c r="F129" s="185" t="s">
        <v>211</v>
      </c>
      <c r="G129" s="32"/>
      <c r="H129" s="32"/>
      <c r="I129" s="100"/>
      <c r="J129" s="32"/>
      <c r="K129" s="32"/>
      <c r="L129" s="35"/>
      <c r="M129" s="186"/>
      <c r="N129" s="57"/>
      <c r="O129" s="57"/>
      <c r="P129" s="57"/>
      <c r="Q129" s="57"/>
      <c r="R129" s="57"/>
      <c r="S129" s="57"/>
      <c r="T129" s="58"/>
      <c r="AT129" s="14" t="s">
        <v>139</v>
      </c>
      <c r="AU129" s="14" t="s">
        <v>79</v>
      </c>
    </row>
    <row r="130" spans="2:65" s="1" customFormat="1" ht="16.5" customHeight="1">
      <c r="B130" s="31"/>
      <c r="C130" s="172" t="s">
        <v>212</v>
      </c>
      <c r="D130" s="172" t="s">
        <v>132</v>
      </c>
      <c r="E130" s="173" t="s">
        <v>213</v>
      </c>
      <c r="F130" s="174" t="s">
        <v>214</v>
      </c>
      <c r="G130" s="175" t="s">
        <v>209</v>
      </c>
      <c r="H130" s="176">
        <v>1.321</v>
      </c>
      <c r="I130" s="177"/>
      <c r="J130" s="178">
        <f>ROUND(I130*H130,2)</f>
        <v>0</v>
      </c>
      <c r="K130" s="174" t="s">
        <v>136</v>
      </c>
      <c r="L130" s="35"/>
      <c r="M130" s="179" t="s">
        <v>1</v>
      </c>
      <c r="N130" s="180" t="s">
        <v>40</v>
      </c>
      <c r="O130" s="57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AR130" s="14" t="s">
        <v>137</v>
      </c>
      <c r="AT130" s="14" t="s">
        <v>132</v>
      </c>
      <c r="AU130" s="14" t="s">
        <v>79</v>
      </c>
      <c r="AY130" s="14" t="s">
        <v>129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4" t="s">
        <v>77</v>
      </c>
      <c r="BK130" s="183">
        <f>ROUND(I130*H130,2)</f>
        <v>0</v>
      </c>
      <c r="BL130" s="14" t="s">
        <v>137</v>
      </c>
      <c r="BM130" s="14" t="s">
        <v>215</v>
      </c>
    </row>
    <row r="131" spans="2:47" s="1" customFormat="1" ht="12">
      <c r="B131" s="31"/>
      <c r="C131" s="32"/>
      <c r="D131" s="184" t="s">
        <v>139</v>
      </c>
      <c r="E131" s="32"/>
      <c r="F131" s="185" t="s">
        <v>216</v>
      </c>
      <c r="G131" s="32"/>
      <c r="H131" s="32"/>
      <c r="I131" s="100"/>
      <c r="J131" s="32"/>
      <c r="K131" s="32"/>
      <c r="L131" s="35"/>
      <c r="M131" s="186"/>
      <c r="N131" s="57"/>
      <c r="O131" s="57"/>
      <c r="P131" s="57"/>
      <c r="Q131" s="57"/>
      <c r="R131" s="57"/>
      <c r="S131" s="57"/>
      <c r="T131" s="58"/>
      <c r="AT131" s="14" t="s">
        <v>139</v>
      </c>
      <c r="AU131" s="14" t="s">
        <v>79</v>
      </c>
    </row>
    <row r="132" spans="2:65" s="1" customFormat="1" ht="16.5" customHeight="1">
      <c r="B132" s="31"/>
      <c r="C132" s="172" t="s">
        <v>8</v>
      </c>
      <c r="D132" s="172" t="s">
        <v>132</v>
      </c>
      <c r="E132" s="173" t="s">
        <v>217</v>
      </c>
      <c r="F132" s="174" t="s">
        <v>218</v>
      </c>
      <c r="G132" s="175" t="s">
        <v>209</v>
      </c>
      <c r="H132" s="176">
        <v>1.321</v>
      </c>
      <c r="I132" s="177"/>
      <c r="J132" s="178">
        <f>ROUND(I132*H132,2)</f>
        <v>0</v>
      </c>
      <c r="K132" s="174" t="s">
        <v>136</v>
      </c>
      <c r="L132" s="35"/>
      <c r="M132" s="179" t="s">
        <v>1</v>
      </c>
      <c r="N132" s="180" t="s">
        <v>40</v>
      </c>
      <c r="O132" s="57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AR132" s="14" t="s">
        <v>137</v>
      </c>
      <c r="AT132" s="14" t="s">
        <v>132</v>
      </c>
      <c r="AU132" s="14" t="s">
        <v>79</v>
      </c>
      <c r="AY132" s="14" t="s">
        <v>129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4" t="s">
        <v>77</v>
      </c>
      <c r="BK132" s="183">
        <f>ROUND(I132*H132,2)</f>
        <v>0</v>
      </c>
      <c r="BL132" s="14" t="s">
        <v>137</v>
      </c>
      <c r="BM132" s="14" t="s">
        <v>219</v>
      </c>
    </row>
    <row r="133" spans="2:47" s="1" customFormat="1" ht="12">
      <c r="B133" s="31"/>
      <c r="C133" s="32"/>
      <c r="D133" s="184" t="s">
        <v>139</v>
      </c>
      <c r="E133" s="32"/>
      <c r="F133" s="185" t="s">
        <v>220</v>
      </c>
      <c r="G133" s="32"/>
      <c r="H133" s="32"/>
      <c r="I133" s="100"/>
      <c r="J133" s="32"/>
      <c r="K133" s="32"/>
      <c r="L133" s="35"/>
      <c r="M133" s="186"/>
      <c r="N133" s="57"/>
      <c r="O133" s="57"/>
      <c r="P133" s="57"/>
      <c r="Q133" s="57"/>
      <c r="R133" s="57"/>
      <c r="S133" s="57"/>
      <c r="T133" s="58"/>
      <c r="AT133" s="14" t="s">
        <v>139</v>
      </c>
      <c r="AU133" s="14" t="s">
        <v>79</v>
      </c>
    </row>
    <row r="134" spans="2:65" s="1" customFormat="1" ht="16.5" customHeight="1">
      <c r="B134" s="31"/>
      <c r="C134" s="172" t="s">
        <v>221</v>
      </c>
      <c r="D134" s="172" t="s">
        <v>132</v>
      </c>
      <c r="E134" s="173" t="s">
        <v>222</v>
      </c>
      <c r="F134" s="174" t="s">
        <v>223</v>
      </c>
      <c r="G134" s="175" t="s">
        <v>209</v>
      </c>
      <c r="H134" s="176">
        <v>7.926</v>
      </c>
      <c r="I134" s="177"/>
      <c r="J134" s="178">
        <f>ROUND(I134*H134,2)</f>
        <v>0</v>
      </c>
      <c r="K134" s="174" t="s">
        <v>136</v>
      </c>
      <c r="L134" s="35"/>
      <c r="M134" s="179" t="s">
        <v>1</v>
      </c>
      <c r="N134" s="180" t="s">
        <v>40</v>
      </c>
      <c r="O134" s="57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AR134" s="14" t="s">
        <v>137</v>
      </c>
      <c r="AT134" s="14" t="s">
        <v>132</v>
      </c>
      <c r="AU134" s="14" t="s">
        <v>79</v>
      </c>
      <c r="AY134" s="14" t="s">
        <v>129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4" t="s">
        <v>77</v>
      </c>
      <c r="BK134" s="183">
        <f>ROUND(I134*H134,2)</f>
        <v>0</v>
      </c>
      <c r="BL134" s="14" t="s">
        <v>137</v>
      </c>
      <c r="BM134" s="14" t="s">
        <v>224</v>
      </c>
    </row>
    <row r="135" spans="2:47" s="1" customFormat="1" ht="19.5">
      <c r="B135" s="31"/>
      <c r="C135" s="32"/>
      <c r="D135" s="184" t="s">
        <v>139</v>
      </c>
      <c r="E135" s="32"/>
      <c r="F135" s="185" t="s">
        <v>225</v>
      </c>
      <c r="G135" s="32"/>
      <c r="H135" s="32"/>
      <c r="I135" s="100"/>
      <c r="J135" s="32"/>
      <c r="K135" s="32"/>
      <c r="L135" s="35"/>
      <c r="M135" s="186"/>
      <c r="N135" s="57"/>
      <c r="O135" s="57"/>
      <c r="P135" s="57"/>
      <c r="Q135" s="57"/>
      <c r="R135" s="57"/>
      <c r="S135" s="57"/>
      <c r="T135" s="58"/>
      <c r="AT135" s="14" t="s">
        <v>139</v>
      </c>
      <c r="AU135" s="14" t="s">
        <v>79</v>
      </c>
    </row>
    <row r="136" spans="2:51" s="11" customFormat="1" ht="12">
      <c r="B136" s="187"/>
      <c r="C136" s="188"/>
      <c r="D136" s="184" t="s">
        <v>141</v>
      </c>
      <c r="E136" s="189" t="s">
        <v>1</v>
      </c>
      <c r="F136" s="190" t="s">
        <v>226</v>
      </c>
      <c r="G136" s="188"/>
      <c r="H136" s="191">
        <v>7.926</v>
      </c>
      <c r="I136" s="192"/>
      <c r="J136" s="188"/>
      <c r="K136" s="188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141</v>
      </c>
      <c r="AU136" s="197" t="s">
        <v>79</v>
      </c>
      <c r="AV136" s="11" t="s">
        <v>79</v>
      </c>
      <c r="AW136" s="11" t="s">
        <v>31</v>
      </c>
      <c r="AX136" s="11" t="s">
        <v>77</v>
      </c>
      <c r="AY136" s="197" t="s">
        <v>129</v>
      </c>
    </row>
    <row r="137" spans="2:65" s="1" customFormat="1" ht="16.5" customHeight="1">
      <c r="B137" s="31"/>
      <c r="C137" s="172" t="s">
        <v>227</v>
      </c>
      <c r="D137" s="172" t="s">
        <v>132</v>
      </c>
      <c r="E137" s="173" t="s">
        <v>228</v>
      </c>
      <c r="F137" s="174" t="s">
        <v>229</v>
      </c>
      <c r="G137" s="175" t="s">
        <v>209</v>
      </c>
      <c r="H137" s="176">
        <v>1.312</v>
      </c>
      <c r="I137" s="177"/>
      <c r="J137" s="178">
        <f>ROUND(I137*H137,2)</f>
        <v>0</v>
      </c>
      <c r="K137" s="174" t="s">
        <v>136</v>
      </c>
      <c r="L137" s="35"/>
      <c r="M137" s="179" t="s">
        <v>1</v>
      </c>
      <c r="N137" s="180" t="s">
        <v>40</v>
      </c>
      <c r="O137" s="57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AR137" s="14" t="s">
        <v>137</v>
      </c>
      <c r="AT137" s="14" t="s">
        <v>132</v>
      </c>
      <c r="AU137" s="14" t="s">
        <v>79</v>
      </c>
      <c r="AY137" s="14" t="s">
        <v>129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4" t="s">
        <v>77</v>
      </c>
      <c r="BK137" s="183">
        <f>ROUND(I137*H137,2)</f>
        <v>0</v>
      </c>
      <c r="BL137" s="14" t="s">
        <v>137</v>
      </c>
      <c r="BM137" s="14" t="s">
        <v>230</v>
      </c>
    </row>
    <row r="138" spans="2:47" s="1" customFormat="1" ht="12">
      <c r="B138" s="31"/>
      <c r="C138" s="32"/>
      <c r="D138" s="184" t="s">
        <v>139</v>
      </c>
      <c r="E138" s="32"/>
      <c r="F138" s="185" t="s">
        <v>231</v>
      </c>
      <c r="G138" s="32"/>
      <c r="H138" s="32"/>
      <c r="I138" s="100"/>
      <c r="J138" s="32"/>
      <c r="K138" s="32"/>
      <c r="L138" s="35"/>
      <c r="M138" s="186"/>
      <c r="N138" s="57"/>
      <c r="O138" s="57"/>
      <c r="P138" s="57"/>
      <c r="Q138" s="57"/>
      <c r="R138" s="57"/>
      <c r="S138" s="57"/>
      <c r="T138" s="58"/>
      <c r="AT138" s="14" t="s">
        <v>139</v>
      </c>
      <c r="AU138" s="14" t="s">
        <v>79</v>
      </c>
    </row>
    <row r="139" spans="2:65" s="1" customFormat="1" ht="16.5" customHeight="1">
      <c r="B139" s="31"/>
      <c r="C139" s="172" t="s">
        <v>232</v>
      </c>
      <c r="D139" s="172" t="s">
        <v>132</v>
      </c>
      <c r="E139" s="173" t="s">
        <v>233</v>
      </c>
      <c r="F139" s="174" t="s">
        <v>234</v>
      </c>
      <c r="G139" s="175" t="s">
        <v>209</v>
      </c>
      <c r="H139" s="176">
        <v>0.009</v>
      </c>
      <c r="I139" s="177"/>
      <c r="J139" s="178">
        <f>ROUND(I139*H139,2)</f>
        <v>0</v>
      </c>
      <c r="K139" s="174" t="s">
        <v>136</v>
      </c>
      <c r="L139" s="35"/>
      <c r="M139" s="179" t="s">
        <v>1</v>
      </c>
      <c r="N139" s="180" t="s">
        <v>40</v>
      </c>
      <c r="O139" s="57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AR139" s="14" t="s">
        <v>137</v>
      </c>
      <c r="AT139" s="14" t="s">
        <v>132</v>
      </c>
      <c r="AU139" s="14" t="s">
        <v>79</v>
      </c>
      <c r="AY139" s="14" t="s">
        <v>129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4" t="s">
        <v>77</v>
      </c>
      <c r="BK139" s="183">
        <f>ROUND(I139*H139,2)</f>
        <v>0</v>
      </c>
      <c r="BL139" s="14" t="s">
        <v>137</v>
      </c>
      <c r="BM139" s="14" t="s">
        <v>235</v>
      </c>
    </row>
    <row r="140" spans="2:47" s="1" customFormat="1" ht="19.5">
      <c r="B140" s="31"/>
      <c r="C140" s="32"/>
      <c r="D140" s="184" t="s">
        <v>139</v>
      </c>
      <c r="E140" s="32"/>
      <c r="F140" s="185" t="s">
        <v>236</v>
      </c>
      <c r="G140" s="32"/>
      <c r="H140" s="32"/>
      <c r="I140" s="100"/>
      <c r="J140" s="32"/>
      <c r="K140" s="32"/>
      <c r="L140" s="35"/>
      <c r="M140" s="186"/>
      <c r="N140" s="57"/>
      <c r="O140" s="57"/>
      <c r="P140" s="57"/>
      <c r="Q140" s="57"/>
      <c r="R140" s="57"/>
      <c r="S140" s="57"/>
      <c r="T140" s="58"/>
      <c r="AT140" s="14" t="s">
        <v>139</v>
      </c>
      <c r="AU140" s="14" t="s">
        <v>79</v>
      </c>
    </row>
    <row r="141" spans="2:63" s="10" customFormat="1" ht="22.9" customHeight="1">
      <c r="B141" s="156"/>
      <c r="C141" s="157"/>
      <c r="D141" s="158" t="s">
        <v>68</v>
      </c>
      <c r="E141" s="170" t="s">
        <v>237</v>
      </c>
      <c r="F141" s="170" t="s">
        <v>238</v>
      </c>
      <c r="G141" s="157"/>
      <c r="H141" s="157"/>
      <c r="I141" s="160"/>
      <c r="J141" s="171">
        <f>BK141</f>
        <v>0</v>
      </c>
      <c r="K141" s="157"/>
      <c r="L141" s="162"/>
      <c r="M141" s="163"/>
      <c r="N141" s="164"/>
      <c r="O141" s="164"/>
      <c r="P141" s="165">
        <f>SUM(P142:P143)</f>
        <v>0</v>
      </c>
      <c r="Q141" s="164"/>
      <c r="R141" s="165">
        <f>SUM(R142:R143)</f>
        <v>0</v>
      </c>
      <c r="S141" s="164"/>
      <c r="T141" s="166">
        <f>SUM(T142:T143)</f>
        <v>0</v>
      </c>
      <c r="AR141" s="167" t="s">
        <v>77</v>
      </c>
      <c r="AT141" s="168" t="s">
        <v>68</v>
      </c>
      <c r="AU141" s="168" t="s">
        <v>77</v>
      </c>
      <c r="AY141" s="167" t="s">
        <v>129</v>
      </c>
      <c r="BK141" s="169">
        <f>SUM(BK142:BK143)</f>
        <v>0</v>
      </c>
    </row>
    <row r="142" spans="2:65" s="1" customFormat="1" ht="16.5" customHeight="1">
      <c r="B142" s="31"/>
      <c r="C142" s="172" t="s">
        <v>239</v>
      </c>
      <c r="D142" s="172" t="s">
        <v>132</v>
      </c>
      <c r="E142" s="173" t="s">
        <v>240</v>
      </c>
      <c r="F142" s="174" t="s">
        <v>241</v>
      </c>
      <c r="G142" s="175" t="s">
        <v>209</v>
      </c>
      <c r="H142" s="176">
        <v>2.493</v>
      </c>
      <c r="I142" s="177"/>
      <c r="J142" s="178">
        <f>ROUND(I142*H142,2)</f>
        <v>0</v>
      </c>
      <c r="K142" s="174" t="s">
        <v>136</v>
      </c>
      <c r="L142" s="35"/>
      <c r="M142" s="179" t="s">
        <v>1</v>
      </c>
      <c r="N142" s="180" t="s">
        <v>40</v>
      </c>
      <c r="O142" s="57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AR142" s="14" t="s">
        <v>137</v>
      </c>
      <c r="AT142" s="14" t="s">
        <v>132</v>
      </c>
      <c r="AU142" s="14" t="s">
        <v>79</v>
      </c>
      <c r="AY142" s="14" t="s">
        <v>129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4" t="s">
        <v>77</v>
      </c>
      <c r="BK142" s="183">
        <f>ROUND(I142*H142,2)</f>
        <v>0</v>
      </c>
      <c r="BL142" s="14" t="s">
        <v>137</v>
      </c>
      <c r="BM142" s="14" t="s">
        <v>242</v>
      </c>
    </row>
    <row r="143" spans="2:47" s="1" customFormat="1" ht="19.5">
      <c r="B143" s="31"/>
      <c r="C143" s="32"/>
      <c r="D143" s="184" t="s">
        <v>139</v>
      </c>
      <c r="E143" s="32"/>
      <c r="F143" s="185" t="s">
        <v>243</v>
      </c>
      <c r="G143" s="32"/>
      <c r="H143" s="32"/>
      <c r="I143" s="100"/>
      <c r="J143" s="32"/>
      <c r="K143" s="32"/>
      <c r="L143" s="35"/>
      <c r="M143" s="186"/>
      <c r="N143" s="57"/>
      <c r="O143" s="57"/>
      <c r="P143" s="57"/>
      <c r="Q143" s="57"/>
      <c r="R143" s="57"/>
      <c r="S143" s="57"/>
      <c r="T143" s="58"/>
      <c r="AT143" s="14" t="s">
        <v>139</v>
      </c>
      <c r="AU143" s="14" t="s">
        <v>79</v>
      </c>
    </row>
    <row r="144" spans="2:63" s="10" customFormat="1" ht="25.9" customHeight="1">
      <c r="B144" s="156"/>
      <c r="C144" s="157"/>
      <c r="D144" s="158" t="s">
        <v>68</v>
      </c>
      <c r="E144" s="159" t="s">
        <v>244</v>
      </c>
      <c r="F144" s="159" t="s">
        <v>245</v>
      </c>
      <c r="G144" s="157"/>
      <c r="H144" s="157"/>
      <c r="I144" s="160"/>
      <c r="J144" s="161">
        <f>BK144</f>
        <v>0</v>
      </c>
      <c r="K144" s="157"/>
      <c r="L144" s="162"/>
      <c r="M144" s="163"/>
      <c r="N144" s="164"/>
      <c r="O144" s="164"/>
      <c r="P144" s="165">
        <f>P145+P154+P172</f>
        <v>0</v>
      </c>
      <c r="Q144" s="164"/>
      <c r="R144" s="165">
        <f>R145+R154+R172</f>
        <v>0.17338847999999998</v>
      </c>
      <c r="S144" s="164"/>
      <c r="T144" s="166">
        <f>T145+T154+T172</f>
        <v>0.03688866</v>
      </c>
      <c r="AR144" s="167" t="s">
        <v>79</v>
      </c>
      <c r="AT144" s="168" t="s">
        <v>68</v>
      </c>
      <c r="AU144" s="168" t="s">
        <v>69</v>
      </c>
      <c r="AY144" s="167" t="s">
        <v>129</v>
      </c>
      <c r="BK144" s="169">
        <f>BK145+BK154+BK172</f>
        <v>0</v>
      </c>
    </row>
    <row r="145" spans="2:63" s="10" customFormat="1" ht="22.9" customHeight="1">
      <c r="B145" s="156"/>
      <c r="C145" s="157"/>
      <c r="D145" s="158" t="s">
        <v>68</v>
      </c>
      <c r="E145" s="170" t="s">
        <v>246</v>
      </c>
      <c r="F145" s="170" t="s">
        <v>247</v>
      </c>
      <c r="G145" s="157"/>
      <c r="H145" s="157"/>
      <c r="I145" s="160"/>
      <c r="J145" s="171">
        <f>BK145</f>
        <v>0</v>
      </c>
      <c r="K145" s="157"/>
      <c r="L145" s="162"/>
      <c r="M145" s="163"/>
      <c r="N145" s="164"/>
      <c r="O145" s="164"/>
      <c r="P145" s="165">
        <f>SUM(P146:P153)</f>
        <v>0</v>
      </c>
      <c r="Q145" s="164"/>
      <c r="R145" s="165">
        <f>SUM(R146:R153)</f>
        <v>0</v>
      </c>
      <c r="S145" s="164"/>
      <c r="T145" s="166">
        <f>SUM(T146:T153)</f>
        <v>0</v>
      </c>
      <c r="AR145" s="167" t="s">
        <v>79</v>
      </c>
      <c r="AT145" s="168" t="s">
        <v>68</v>
      </c>
      <c r="AU145" s="168" t="s">
        <v>77</v>
      </c>
      <c r="AY145" s="167" t="s">
        <v>129</v>
      </c>
      <c r="BK145" s="169">
        <f>SUM(BK146:BK153)</f>
        <v>0</v>
      </c>
    </row>
    <row r="146" spans="2:65" s="1" customFormat="1" ht="16.5" customHeight="1">
      <c r="B146" s="31"/>
      <c r="C146" s="172" t="s">
        <v>248</v>
      </c>
      <c r="D146" s="172" t="s">
        <v>132</v>
      </c>
      <c r="E146" s="173" t="s">
        <v>249</v>
      </c>
      <c r="F146" s="174" t="s">
        <v>250</v>
      </c>
      <c r="G146" s="175" t="s">
        <v>251</v>
      </c>
      <c r="H146" s="176">
        <v>5</v>
      </c>
      <c r="I146" s="177"/>
      <c r="J146" s="178">
        <f>ROUND(I146*H146,2)</f>
        <v>0</v>
      </c>
      <c r="K146" s="174" t="s">
        <v>136</v>
      </c>
      <c r="L146" s="35"/>
      <c r="M146" s="179" t="s">
        <v>1</v>
      </c>
      <c r="N146" s="180" t="s">
        <v>40</v>
      </c>
      <c r="O146" s="57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AR146" s="14" t="s">
        <v>221</v>
      </c>
      <c r="AT146" s="14" t="s">
        <v>132</v>
      </c>
      <c r="AU146" s="14" t="s">
        <v>79</v>
      </c>
      <c r="AY146" s="14" t="s">
        <v>129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4" t="s">
        <v>77</v>
      </c>
      <c r="BK146" s="183">
        <f>ROUND(I146*H146,2)</f>
        <v>0</v>
      </c>
      <c r="BL146" s="14" t="s">
        <v>221</v>
      </c>
      <c r="BM146" s="14" t="s">
        <v>252</v>
      </c>
    </row>
    <row r="147" spans="2:47" s="1" customFormat="1" ht="19.5">
      <c r="B147" s="31"/>
      <c r="C147" s="32"/>
      <c r="D147" s="184" t="s">
        <v>139</v>
      </c>
      <c r="E147" s="32"/>
      <c r="F147" s="185" t="s">
        <v>253</v>
      </c>
      <c r="G147" s="32"/>
      <c r="H147" s="32"/>
      <c r="I147" s="100"/>
      <c r="J147" s="32"/>
      <c r="K147" s="32"/>
      <c r="L147" s="35"/>
      <c r="M147" s="186"/>
      <c r="N147" s="57"/>
      <c r="O147" s="57"/>
      <c r="P147" s="57"/>
      <c r="Q147" s="57"/>
      <c r="R147" s="57"/>
      <c r="S147" s="57"/>
      <c r="T147" s="58"/>
      <c r="AT147" s="14" t="s">
        <v>139</v>
      </c>
      <c r="AU147" s="14" t="s">
        <v>79</v>
      </c>
    </row>
    <row r="148" spans="2:65" s="1" customFormat="1" ht="16.5" customHeight="1">
      <c r="B148" s="31"/>
      <c r="C148" s="172" t="s">
        <v>7</v>
      </c>
      <c r="D148" s="172" t="s">
        <v>132</v>
      </c>
      <c r="E148" s="173" t="s">
        <v>254</v>
      </c>
      <c r="F148" s="174" t="s">
        <v>255</v>
      </c>
      <c r="G148" s="175" t="s">
        <v>251</v>
      </c>
      <c r="H148" s="176">
        <v>5</v>
      </c>
      <c r="I148" s="177"/>
      <c r="J148" s="178">
        <f>ROUND(I148*H148,2)</f>
        <v>0</v>
      </c>
      <c r="K148" s="174" t="s">
        <v>136</v>
      </c>
      <c r="L148" s="35"/>
      <c r="M148" s="179" t="s">
        <v>1</v>
      </c>
      <c r="N148" s="180" t="s">
        <v>40</v>
      </c>
      <c r="O148" s="57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AR148" s="14" t="s">
        <v>221</v>
      </c>
      <c r="AT148" s="14" t="s">
        <v>132</v>
      </c>
      <c r="AU148" s="14" t="s">
        <v>79</v>
      </c>
      <c r="AY148" s="14" t="s">
        <v>129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4" t="s">
        <v>77</v>
      </c>
      <c r="BK148" s="183">
        <f>ROUND(I148*H148,2)</f>
        <v>0</v>
      </c>
      <c r="BL148" s="14" t="s">
        <v>221</v>
      </c>
      <c r="BM148" s="14" t="s">
        <v>256</v>
      </c>
    </row>
    <row r="149" spans="2:47" s="1" customFormat="1" ht="12">
      <c r="B149" s="31"/>
      <c r="C149" s="32"/>
      <c r="D149" s="184" t="s">
        <v>139</v>
      </c>
      <c r="E149" s="32"/>
      <c r="F149" s="185" t="s">
        <v>257</v>
      </c>
      <c r="G149" s="32"/>
      <c r="H149" s="32"/>
      <c r="I149" s="100"/>
      <c r="J149" s="32"/>
      <c r="K149" s="32"/>
      <c r="L149" s="35"/>
      <c r="M149" s="186"/>
      <c r="N149" s="57"/>
      <c r="O149" s="57"/>
      <c r="P149" s="57"/>
      <c r="Q149" s="57"/>
      <c r="R149" s="57"/>
      <c r="S149" s="57"/>
      <c r="T149" s="58"/>
      <c r="AT149" s="14" t="s">
        <v>139</v>
      </c>
      <c r="AU149" s="14" t="s">
        <v>79</v>
      </c>
    </row>
    <row r="150" spans="2:65" s="1" customFormat="1" ht="16.5" customHeight="1">
      <c r="B150" s="31"/>
      <c r="C150" s="172" t="s">
        <v>258</v>
      </c>
      <c r="D150" s="172" t="s">
        <v>132</v>
      </c>
      <c r="E150" s="173" t="s">
        <v>259</v>
      </c>
      <c r="F150" s="174" t="s">
        <v>260</v>
      </c>
      <c r="G150" s="175" t="s">
        <v>251</v>
      </c>
      <c r="H150" s="176">
        <v>1</v>
      </c>
      <c r="I150" s="177"/>
      <c r="J150" s="178">
        <f>ROUND(I150*H150,2)</f>
        <v>0</v>
      </c>
      <c r="K150" s="174" t="s">
        <v>136</v>
      </c>
      <c r="L150" s="35"/>
      <c r="M150" s="179" t="s">
        <v>1</v>
      </c>
      <c r="N150" s="180" t="s">
        <v>40</v>
      </c>
      <c r="O150" s="57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AR150" s="14" t="s">
        <v>221</v>
      </c>
      <c r="AT150" s="14" t="s">
        <v>132</v>
      </c>
      <c r="AU150" s="14" t="s">
        <v>79</v>
      </c>
      <c r="AY150" s="14" t="s">
        <v>129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4" t="s">
        <v>77</v>
      </c>
      <c r="BK150" s="183">
        <f>ROUND(I150*H150,2)</f>
        <v>0</v>
      </c>
      <c r="BL150" s="14" t="s">
        <v>221</v>
      </c>
      <c r="BM150" s="14" t="s">
        <v>261</v>
      </c>
    </row>
    <row r="151" spans="2:47" s="1" customFormat="1" ht="19.5">
      <c r="B151" s="31"/>
      <c r="C151" s="32"/>
      <c r="D151" s="184" t="s">
        <v>139</v>
      </c>
      <c r="E151" s="32"/>
      <c r="F151" s="185" t="s">
        <v>262</v>
      </c>
      <c r="G151" s="32"/>
      <c r="H151" s="32"/>
      <c r="I151" s="100"/>
      <c r="J151" s="32"/>
      <c r="K151" s="32"/>
      <c r="L151" s="35"/>
      <c r="M151" s="186"/>
      <c r="N151" s="57"/>
      <c r="O151" s="57"/>
      <c r="P151" s="57"/>
      <c r="Q151" s="57"/>
      <c r="R151" s="57"/>
      <c r="S151" s="57"/>
      <c r="T151" s="58"/>
      <c r="AT151" s="14" t="s">
        <v>139</v>
      </c>
      <c r="AU151" s="14" t="s">
        <v>79</v>
      </c>
    </row>
    <row r="152" spans="2:65" s="1" customFormat="1" ht="16.5" customHeight="1">
      <c r="B152" s="31"/>
      <c r="C152" s="172" t="s">
        <v>263</v>
      </c>
      <c r="D152" s="172" t="s">
        <v>132</v>
      </c>
      <c r="E152" s="173" t="s">
        <v>264</v>
      </c>
      <c r="F152" s="174" t="s">
        <v>265</v>
      </c>
      <c r="G152" s="175" t="s">
        <v>266</v>
      </c>
      <c r="H152" s="209"/>
      <c r="I152" s="177"/>
      <c r="J152" s="178">
        <f>ROUND(I152*H152,2)</f>
        <v>0</v>
      </c>
      <c r="K152" s="174" t="s">
        <v>136</v>
      </c>
      <c r="L152" s="35"/>
      <c r="M152" s="179" t="s">
        <v>1</v>
      </c>
      <c r="N152" s="180" t="s">
        <v>40</v>
      </c>
      <c r="O152" s="57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AR152" s="14" t="s">
        <v>221</v>
      </c>
      <c r="AT152" s="14" t="s">
        <v>132</v>
      </c>
      <c r="AU152" s="14" t="s">
        <v>79</v>
      </c>
      <c r="AY152" s="14" t="s">
        <v>129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4" t="s">
        <v>77</v>
      </c>
      <c r="BK152" s="183">
        <f>ROUND(I152*H152,2)</f>
        <v>0</v>
      </c>
      <c r="BL152" s="14" t="s">
        <v>221</v>
      </c>
      <c r="BM152" s="14" t="s">
        <v>267</v>
      </c>
    </row>
    <row r="153" spans="2:47" s="1" customFormat="1" ht="19.5">
      <c r="B153" s="31"/>
      <c r="C153" s="32"/>
      <c r="D153" s="184" t="s">
        <v>139</v>
      </c>
      <c r="E153" s="32"/>
      <c r="F153" s="185" t="s">
        <v>268</v>
      </c>
      <c r="G153" s="32"/>
      <c r="H153" s="32"/>
      <c r="I153" s="100"/>
      <c r="J153" s="32"/>
      <c r="K153" s="32"/>
      <c r="L153" s="35"/>
      <c r="M153" s="186"/>
      <c r="N153" s="57"/>
      <c r="O153" s="57"/>
      <c r="P153" s="57"/>
      <c r="Q153" s="57"/>
      <c r="R153" s="57"/>
      <c r="S153" s="57"/>
      <c r="T153" s="58"/>
      <c r="AT153" s="14" t="s">
        <v>139</v>
      </c>
      <c r="AU153" s="14" t="s">
        <v>79</v>
      </c>
    </row>
    <row r="154" spans="2:63" s="10" customFormat="1" ht="22.9" customHeight="1">
      <c r="B154" s="156"/>
      <c r="C154" s="157"/>
      <c r="D154" s="158" t="s">
        <v>68</v>
      </c>
      <c r="E154" s="170" t="s">
        <v>269</v>
      </c>
      <c r="F154" s="170" t="s">
        <v>270</v>
      </c>
      <c r="G154" s="157"/>
      <c r="H154" s="157"/>
      <c r="I154" s="160"/>
      <c r="J154" s="171">
        <f>BK154</f>
        <v>0</v>
      </c>
      <c r="K154" s="157"/>
      <c r="L154" s="162"/>
      <c r="M154" s="163"/>
      <c r="N154" s="164"/>
      <c r="O154" s="164"/>
      <c r="P154" s="165">
        <f>SUM(P155:P171)</f>
        <v>0</v>
      </c>
      <c r="Q154" s="164"/>
      <c r="R154" s="165">
        <f>SUM(R155:R171)</f>
        <v>0.0244348</v>
      </c>
      <c r="S154" s="164"/>
      <c r="T154" s="166">
        <f>SUM(T155:T171)</f>
        <v>0.009023999999999999</v>
      </c>
      <c r="AR154" s="167" t="s">
        <v>79</v>
      </c>
      <c r="AT154" s="168" t="s">
        <v>68</v>
      </c>
      <c r="AU154" s="168" t="s">
        <v>77</v>
      </c>
      <c r="AY154" s="167" t="s">
        <v>129</v>
      </c>
      <c r="BK154" s="169">
        <f>SUM(BK155:BK171)</f>
        <v>0</v>
      </c>
    </row>
    <row r="155" spans="2:65" s="1" customFormat="1" ht="16.5" customHeight="1">
      <c r="B155" s="31"/>
      <c r="C155" s="172" t="s">
        <v>271</v>
      </c>
      <c r="D155" s="172" t="s">
        <v>132</v>
      </c>
      <c r="E155" s="173" t="s">
        <v>272</v>
      </c>
      <c r="F155" s="174" t="s">
        <v>273</v>
      </c>
      <c r="G155" s="175" t="s">
        <v>135</v>
      </c>
      <c r="H155" s="176">
        <v>48.268</v>
      </c>
      <c r="I155" s="177"/>
      <c r="J155" s="178">
        <f>ROUND(I155*H155,2)</f>
        <v>0</v>
      </c>
      <c r="K155" s="174" t="s">
        <v>136</v>
      </c>
      <c r="L155" s="35"/>
      <c r="M155" s="179" t="s">
        <v>1</v>
      </c>
      <c r="N155" s="180" t="s">
        <v>40</v>
      </c>
      <c r="O155" s="57"/>
      <c r="P155" s="181">
        <f>O155*H155</f>
        <v>0</v>
      </c>
      <c r="Q155" s="181">
        <v>0</v>
      </c>
      <c r="R155" s="181">
        <f>Q155*H155</f>
        <v>0</v>
      </c>
      <c r="S155" s="181">
        <v>0</v>
      </c>
      <c r="T155" s="182">
        <f>S155*H155</f>
        <v>0</v>
      </c>
      <c r="AR155" s="14" t="s">
        <v>221</v>
      </c>
      <c r="AT155" s="14" t="s">
        <v>132</v>
      </c>
      <c r="AU155" s="14" t="s">
        <v>79</v>
      </c>
      <c r="AY155" s="14" t="s">
        <v>129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4" t="s">
        <v>77</v>
      </c>
      <c r="BK155" s="183">
        <f>ROUND(I155*H155,2)</f>
        <v>0</v>
      </c>
      <c r="BL155" s="14" t="s">
        <v>221</v>
      </c>
      <c r="BM155" s="14" t="s">
        <v>274</v>
      </c>
    </row>
    <row r="156" spans="2:47" s="1" customFormat="1" ht="12">
      <c r="B156" s="31"/>
      <c r="C156" s="32"/>
      <c r="D156" s="184" t="s">
        <v>139</v>
      </c>
      <c r="E156" s="32"/>
      <c r="F156" s="185" t="s">
        <v>275</v>
      </c>
      <c r="G156" s="32"/>
      <c r="H156" s="32"/>
      <c r="I156" s="100"/>
      <c r="J156" s="32"/>
      <c r="K156" s="32"/>
      <c r="L156" s="35"/>
      <c r="M156" s="186"/>
      <c r="N156" s="57"/>
      <c r="O156" s="57"/>
      <c r="P156" s="57"/>
      <c r="Q156" s="57"/>
      <c r="R156" s="57"/>
      <c r="S156" s="57"/>
      <c r="T156" s="58"/>
      <c r="AT156" s="14" t="s">
        <v>139</v>
      </c>
      <c r="AU156" s="14" t="s">
        <v>79</v>
      </c>
    </row>
    <row r="157" spans="2:51" s="11" customFormat="1" ht="12">
      <c r="B157" s="187"/>
      <c r="C157" s="188"/>
      <c r="D157" s="184" t="s">
        <v>141</v>
      </c>
      <c r="E157" s="189" t="s">
        <v>1</v>
      </c>
      <c r="F157" s="190" t="s">
        <v>183</v>
      </c>
      <c r="G157" s="188"/>
      <c r="H157" s="191">
        <v>48.428</v>
      </c>
      <c r="I157" s="192"/>
      <c r="J157" s="188"/>
      <c r="K157" s="188"/>
      <c r="L157" s="193"/>
      <c r="M157" s="194"/>
      <c r="N157" s="195"/>
      <c r="O157" s="195"/>
      <c r="P157" s="195"/>
      <c r="Q157" s="195"/>
      <c r="R157" s="195"/>
      <c r="S157" s="195"/>
      <c r="T157" s="196"/>
      <c r="AT157" s="197" t="s">
        <v>141</v>
      </c>
      <c r="AU157" s="197" t="s">
        <v>79</v>
      </c>
      <c r="AV157" s="11" t="s">
        <v>79</v>
      </c>
      <c r="AW157" s="11" t="s">
        <v>31</v>
      </c>
      <c r="AX157" s="11" t="s">
        <v>69</v>
      </c>
      <c r="AY157" s="197" t="s">
        <v>129</v>
      </c>
    </row>
    <row r="158" spans="2:51" s="11" customFormat="1" ht="12">
      <c r="B158" s="187"/>
      <c r="C158" s="188"/>
      <c r="D158" s="184" t="s">
        <v>141</v>
      </c>
      <c r="E158" s="189" t="s">
        <v>1</v>
      </c>
      <c r="F158" s="190" t="s">
        <v>184</v>
      </c>
      <c r="G158" s="188"/>
      <c r="H158" s="191">
        <v>-0.16</v>
      </c>
      <c r="I158" s="192"/>
      <c r="J158" s="188"/>
      <c r="K158" s="188"/>
      <c r="L158" s="193"/>
      <c r="M158" s="194"/>
      <c r="N158" s="195"/>
      <c r="O158" s="195"/>
      <c r="P158" s="195"/>
      <c r="Q158" s="195"/>
      <c r="R158" s="195"/>
      <c r="S158" s="195"/>
      <c r="T158" s="196"/>
      <c r="AT158" s="197" t="s">
        <v>141</v>
      </c>
      <c r="AU158" s="197" t="s">
        <v>79</v>
      </c>
      <c r="AV158" s="11" t="s">
        <v>79</v>
      </c>
      <c r="AW158" s="11" t="s">
        <v>31</v>
      </c>
      <c r="AX158" s="11" t="s">
        <v>69</v>
      </c>
      <c r="AY158" s="197" t="s">
        <v>129</v>
      </c>
    </row>
    <row r="159" spans="2:51" s="12" customFormat="1" ht="12">
      <c r="B159" s="198"/>
      <c r="C159" s="199"/>
      <c r="D159" s="184" t="s">
        <v>141</v>
      </c>
      <c r="E159" s="200" t="s">
        <v>1</v>
      </c>
      <c r="F159" s="201" t="s">
        <v>144</v>
      </c>
      <c r="G159" s="199"/>
      <c r="H159" s="202">
        <v>48.268</v>
      </c>
      <c r="I159" s="203"/>
      <c r="J159" s="199"/>
      <c r="K159" s="199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141</v>
      </c>
      <c r="AU159" s="208" t="s">
        <v>79</v>
      </c>
      <c r="AV159" s="12" t="s">
        <v>137</v>
      </c>
      <c r="AW159" s="12" t="s">
        <v>31</v>
      </c>
      <c r="AX159" s="12" t="s">
        <v>77</v>
      </c>
      <c r="AY159" s="208" t="s">
        <v>129</v>
      </c>
    </row>
    <row r="160" spans="2:65" s="1" customFormat="1" ht="16.5" customHeight="1">
      <c r="B160" s="31"/>
      <c r="C160" s="172" t="s">
        <v>276</v>
      </c>
      <c r="D160" s="172" t="s">
        <v>132</v>
      </c>
      <c r="E160" s="173" t="s">
        <v>277</v>
      </c>
      <c r="F160" s="174" t="s">
        <v>278</v>
      </c>
      <c r="G160" s="175" t="s">
        <v>279</v>
      </c>
      <c r="H160" s="176">
        <v>30.08</v>
      </c>
      <c r="I160" s="177"/>
      <c r="J160" s="178">
        <f>ROUND(I160*H160,2)</f>
        <v>0</v>
      </c>
      <c r="K160" s="174" t="s">
        <v>136</v>
      </c>
      <c r="L160" s="35"/>
      <c r="M160" s="179" t="s">
        <v>1</v>
      </c>
      <c r="N160" s="180" t="s">
        <v>40</v>
      </c>
      <c r="O160" s="57"/>
      <c r="P160" s="181">
        <f>O160*H160</f>
        <v>0</v>
      </c>
      <c r="Q160" s="181">
        <v>0</v>
      </c>
      <c r="R160" s="181">
        <f>Q160*H160</f>
        <v>0</v>
      </c>
      <c r="S160" s="181">
        <v>0.0003</v>
      </c>
      <c r="T160" s="182">
        <f>S160*H160</f>
        <v>0.009023999999999999</v>
      </c>
      <c r="AR160" s="14" t="s">
        <v>221</v>
      </c>
      <c r="AT160" s="14" t="s">
        <v>132</v>
      </c>
      <c r="AU160" s="14" t="s">
        <v>79</v>
      </c>
      <c r="AY160" s="14" t="s">
        <v>129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4" t="s">
        <v>77</v>
      </c>
      <c r="BK160" s="183">
        <f>ROUND(I160*H160,2)</f>
        <v>0</v>
      </c>
      <c r="BL160" s="14" t="s">
        <v>221</v>
      </c>
      <c r="BM160" s="14" t="s">
        <v>280</v>
      </c>
    </row>
    <row r="161" spans="2:47" s="1" customFormat="1" ht="12">
      <c r="B161" s="31"/>
      <c r="C161" s="32"/>
      <c r="D161" s="184" t="s">
        <v>139</v>
      </c>
      <c r="E161" s="32"/>
      <c r="F161" s="185" t="s">
        <v>281</v>
      </c>
      <c r="G161" s="32"/>
      <c r="H161" s="32"/>
      <c r="I161" s="100"/>
      <c r="J161" s="32"/>
      <c r="K161" s="32"/>
      <c r="L161" s="35"/>
      <c r="M161" s="186"/>
      <c r="N161" s="57"/>
      <c r="O161" s="57"/>
      <c r="P161" s="57"/>
      <c r="Q161" s="57"/>
      <c r="R161" s="57"/>
      <c r="S161" s="57"/>
      <c r="T161" s="58"/>
      <c r="AT161" s="14" t="s">
        <v>139</v>
      </c>
      <c r="AU161" s="14" t="s">
        <v>79</v>
      </c>
    </row>
    <row r="162" spans="2:51" s="11" customFormat="1" ht="12">
      <c r="B162" s="187"/>
      <c r="C162" s="188"/>
      <c r="D162" s="184" t="s">
        <v>141</v>
      </c>
      <c r="E162" s="189" t="s">
        <v>1</v>
      </c>
      <c r="F162" s="190" t="s">
        <v>282</v>
      </c>
      <c r="G162" s="188"/>
      <c r="H162" s="191">
        <v>30.08</v>
      </c>
      <c r="I162" s="192"/>
      <c r="J162" s="188"/>
      <c r="K162" s="188"/>
      <c r="L162" s="193"/>
      <c r="M162" s="194"/>
      <c r="N162" s="195"/>
      <c r="O162" s="195"/>
      <c r="P162" s="195"/>
      <c r="Q162" s="195"/>
      <c r="R162" s="195"/>
      <c r="S162" s="195"/>
      <c r="T162" s="196"/>
      <c r="AT162" s="197" t="s">
        <v>141</v>
      </c>
      <c r="AU162" s="197" t="s">
        <v>79</v>
      </c>
      <c r="AV162" s="11" t="s">
        <v>79</v>
      </c>
      <c r="AW162" s="11" t="s">
        <v>31</v>
      </c>
      <c r="AX162" s="11" t="s">
        <v>77</v>
      </c>
      <c r="AY162" s="197" t="s">
        <v>129</v>
      </c>
    </row>
    <row r="163" spans="2:65" s="1" customFormat="1" ht="16.5" customHeight="1">
      <c r="B163" s="31"/>
      <c r="C163" s="172" t="s">
        <v>283</v>
      </c>
      <c r="D163" s="172" t="s">
        <v>132</v>
      </c>
      <c r="E163" s="173" t="s">
        <v>284</v>
      </c>
      <c r="F163" s="174" t="s">
        <v>285</v>
      </c>
      <c r="G163" s="175" t="s">
        <v>135</v>
      </c>
      <c r="H163" s="176">
        <v>48.268</v>
      </c>
      <c r="I163" s="177"/>
      <c r="J163" s="178">
        <f>ROUND(I163*H163,2)</f>
        <v>0</v>
      </c>
      <c r="K163" s="174" t="s">
        <v>136</v>
      </c>
      <c r="L163" s="35"/>
      <c r="M163" s="179" t="s">
        <v>1</v>
      </c>
      <c r="N163" s="180" t="s">
        <v>40</v>
      </c>
      <c r="O163" s="57"/>
      <c r="P163" s="181">
        <f>O163*H163</f>
        <v>0</v>
      </c>
      <c r="Q163" s="181">
        <v>0.0005</v>
      </c>
      <c r="R163" s="181">
        <f>Q163*H163</f>
        <v>0.024134</v>
      </c>
      <c r="S163" s="181">
        <v>0</v>
      </c>
      <c r="T163" s="182">
        <f>S163*H163</f>
        <v>0</v>
      </c>
      <c r="AR163" s="14" t="s">
        <v>221</v>
      </c>
      <c r="AT163" s="14" t="s">
        <v>132</v>
      </c>
      <c r="AU163" s="14" t="s">
        <v>79</v>
      </c>
      <c r="AY163" s="14" t="s">
        <v>129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4" t="s">
        <v>77</v>
      </c>
      <c r="BK163" s="183">
        <f>ROUND(I163*H163,2)</f>
        <v>0</v>
      </c>
      <c r="BL163" s="14" t="s">
        <v>221</v>
      </c>
      <c r="BM163" s="14" t="s">
        <v>286</v>
      </c>
    </row>
    <row r="164" spans="2:47" s="1" customFormat="1" ht="12">
      <c r="B164" s="31"/>
      <c r="C164" s="32"/>
      <c r="D164" s="184" t="s">
        <v>139</v>
      </c>
      <c r="E164" s="32"/>
      <c r="F164" s="185" t="s">
        <v>287</v>
      </c>
      <c r="G164" s="32"/>
      <c r="H164" s="32"/>
      <c r="I164" s="100"/>
      <c r="J164" s="32"/>
      <c r="K164" s="32"/>
      <c r="L164" s="35"/>
      <c r="M164" s="186"/>
      <c r="N164" s="57"/>
      <c r="O164" s="57"/>
      <c r="P164" s="57"/>
      <c r="Q164" s="57"/>
      <c r="R164" s="57"/>
      <c r="S164" s="57"/>
      <c r="T164" s="58"/>
      <c r="AT164" s="14" t="s">
        <v>139</v>
      </c>
      <c r="AU164" s="14" t="s">
        <v>79</v>
      </c>
    </row>
    <row r="165" spans="2:65" s="1" customFormat="1" ht="16.5" customHeight="1">
      <c r="B165" s="31"/>
      <c r="C165" s="172" t="s">
        <v>288</v>
      </c>
      <c r="D165" s="172" t="s">
        <v>132</v>
      </c>
      <c r="E165" s="173" t="s">
        <v>289</v>
      </c>
      <c r="F165" s="174" t="s">
        <v>290</v>
      </c>
      <c r="G165" s="175" t="s">
        <v>279</v>
      </c>
      <c r="H165" s="176">
        <v>30.08</v>
      </c>
      <c r="I165" s="177"/>
      <c r="J165" s="178">
        <f>ROUND(I165*H165,2)</f>
        <v>0</v>
      </c>
      <c r="K165" s="174" t="s">
        <v>136</v>
      </c>
      <c r="L165" s="35"/>
      <c r="M165" s="179" t="s">
        <v>1</v>
      </c>
      <c r="N165" s="180" t="s">
        <v>40</v>
      </c>
      <c r="O165" s="57"/>
      <c r="P165" s="181">
        <f>O165*H165</f>
        <v>0</v>
      </c>
      <c r="Q165" s="181">
        <v>1E-05</v>
      </c>
      <c r="R165" s="181">
        <f>Q165*H165</f>
        <v>0.0003008</v>
      </c>
      <c r="S165" s="181">
        <v>0</v>
      </c>
      <c r="T165" s="182">
        <f>S165*H165</f>
        <v>0</v>
      </c>
      <c r="AR165" s="14" t="s">
        <v>221</v>
      </c>
      <c r="AT165" s="14" t="s">
        <v>132</v>
      </c>
      <c r="AU165" s="14" t="s">
        <v>79</v>
      </c>
      <c r="AY165" s="14" t="s">
        <v>129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4" t="s">
        <v>77</v>
      </c>
      <c r="BK165" s="183">
        <f>ROUND(I165*H165,2)</f>
        <v>0</v>
      </c>
      <c r="BL165" s="14" t="s">
        <v>221</v>
      </c>
      <c r="BM165" s="14" t="s">
        <v>291</v>
      </c>
    </row>
    <row r="166" spans="2:47" s="1" customFormat="1" ht="12">
      <c r="B166" s="31"/>
      <c r="C166" s="32"/>
      <c r="D166" s="184" t="s">
        <v>139</v>
      </c>
      <c r="E166" s="32"/>
      <c r="F166" s="185" t="s">
        <v>292</v>
      </c>
      <c r="G166" s="32"/>
      <c r="H166" s="32"/>
      <c r="I166" s="100"/>
      <c r="J166" s="32"/>
      <c r="K166" s="32"/>
      <c r="L166" s="35"/>
      <c r="M166" s="186"/>
      <c r="N166" s="57"/>
      <c r="O166" s="57"/>
      <c r="P166" s="57"/>
      <c r="Q166" s="57"/>
      <c r="R166" s="57"/>
      <c r="S166" s="57"/>
      <c r="T166" s="58"/>
      <c r="AT166" s="14" t="s">
        <v>139</v>
      </c>
      <c r="AU166" s="14" t="s">
        <v>79</v>
      </c>
    </row>
    <row r="167" spans="2:65" s="1" customFormat="1" ht="16.5" customHeight="1">
      <c r="B167" s="31"/>
      <c r="C167" s="210" t="s">
        <v>293</v>
      </c>
      <c r="D167" s="210" t="s">
        <v>294</v>
      </c>
      <c r="E167" s="211" t="s">
        <v>295</v>
      </c>
      <c r="F167" s="212" t="s">
        <v>296</v>
      </c>
      <c r="G167" s="213" t="s">
        <v>279</v>
      </c>
      <c r="H167" s="214">
        <v>34.592</v>
      </c>
      <c r="I167" s="215"/>
      <c r="J167" s="216">
        <f>ROUND(I167*H167,2)</f>
        <v>0</v>
      </c>
      <c r="K167" s="212" t="s">
        <v>1</v>
      </c>
      <c r="L167" s="217"/>
      <c r="M167" s="218" t="s">
        <v>1</v>
      </c>
      <c r="N167" s="219" t="s">
        <v>40</v>
      </c>
      <c r="O167" s="57"/>
      <c r="P167" s="181">
        <f>O167*H167</f>
        <v>0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AR167" s="14" t="s">
        <v>297</v>
      </c>
      <c r="AT167" s="14" t="s">
        <v>294</v>
      </c>
      <c r="AU167" s="14" t="s">
        <v>79</v>
      </c>
      <c r="AY167" s="14" t="s">
        <v>129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4" t="s">
        <v>77</v>
      </c>
      <c r="BK167" s="183">
        <f>ROUND(I167*H167,2)</f>
        <v>0</v>
      </c>
      <c r="BL167" s="14" t="s">
        <v>221</v>
      </c>
      <c r="BM167" s="14" t="s">
        <v>298</v>
      </c>
    </row>
    <row r="168" spans="2:47" s="1" customFormat="1" ht="12">
      <c r="B168" s="31"/>
      <c r="C168" s="32"/>
      <c r="D168" s="184" t="s">
        <v>139</v>
      </c>
      <c r="E168" s="32"/>
      <c r="F168" s="185" t="s">
        <v>296</v>
      </c>
      <c r="G168" s="32"/>
      <c r="H168" s="32"/>
      <c r="I168" s="100"/>
      <c r="J168" s="32"/>
      <c r="K168" s="32"/>
      <c r="L168" s="35"/>
      <c r="M168" s="186"/>
      <c r="N168" s="57"/>
      <c r="O168" s="57"/>
      <c r="P168" s="57"/>
      <c r="Q168" s="57"/>
      <c r="R168" s="57"/>
      <c r="S168" s="57"/>
      <c r="T168" s="58"/>
      <c r="AT168" s="14" t="s">
        <v>139</v>
      </c>
      <c r="AU168" s="14" t="s">
        <v>79</v>
      </c>
    </row>
    <row r="169" spans="2:51" s="11" customFormat="1" ht="12">
      <c r="B169" s="187"/>
      <c r="C169" s="188"/>
      <c r="D169" s="184" t="s">
        <v>141</v>
      </c>
      <c r="E169" s="188"/>
      <c r="F169" s="190" t="s">
        <v>299</v>
      </c>
      <c r="G169" s="188"/>
      <c r="H169" s="191">
        <v>34.592</v>
      </c>
      <c r="I169" s="192"/>
      <c r="J169" s="188"/>
      <c r="K169" s="188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141</v>
      </c>
      <c r="AU169" s="197" t="s">
        <v>79</v>
      </c>
      <c r="AV169" s="11" t="s">
        <v>79</v>
      </c>
      <c r="AW169" s="11" t="s">
        <v>4</v>
      </c>
      <c r="AX169" s="11" t="s">
        <v>77</v>
      </c>
      <c r="AY169" s="197" t="s">
        <v>129</v>
      </c>
    </row>
    <row r="170" spans="2:65" s="1" customFormat="1" ht="16.5" customHeight="1">
      <c r="B170" s="31"/>
      <c r="C170" s="172" t="s">
        <v>300</v>
      </c>
      <c r="D170" s="172" t="s">
        <v>132</v>
      </c>
      <c r="E170" s="173" t="s">
        <v>301</v>
      </c>
      <c r="F170" s="174" t="s">
        <v>302</v>
      </c>
      <c r="G170" s="175" t="s">
        <v>266</v>
      </c>
      <c r="H170" s="209"/>
      <c r="I170" s="177"/>
      <c r="J170" s="178">
        <f>ROUND(I170*H170,2)</f>
        <v>0</v>
      </c>
      <c r="K170" s="174" t="s">
        <v>136</v>
      </c>
      <c r="L170" s="35"/>
      <c r="M170" s="179" t="s">
        <v>1</v>
      </c>
      <c r="N170" s="180" t="s">
        <v>40</v>
      </c>
      <c r="O170" s="57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AR170" s="14" t="s">
        <v>221</v>
      </c>
      <c r="AT170" s="14" t="s">
        <v>132</v>
      </c>
      <c r="AU170" s="14" t="s">
        <v>79</v>
      </c>
      <c r="AY170" s="14" t="s">
        <v>129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4" t="s">
        <v>77</v>
      </c>
      <c r="BK170" s="183">
        <f>ROUND(I170*H170,2)</f>
        <v>0</v>
      </c>
      <c r="BL170" s="14" t="s">
        <v>221</v>
      </c>
      <c r="BM170" s="14" t="s">
        <v>303</v>
      </c>
    </row>
    <row r="171" spans="2:47" s="1" customFormat="1" ht="19.5">
      <c r="B171" s="31"/>
      <c r="C171" s="32"/>
      <c r="D171" s="184" t="s">
        <v>139</v>
      </c>
      <c r="E171" s="32"/>
      <c r="F171" s="185" t="s">
        <v>304</v>
      </c>
      <c r="G171" s="32"/>
      <c r="H171" s="32"/>
      <c r="I171" s="100"/>
      <c r="J171" s="32"/>
      <c r="K171" s="32"/>
      <c r="L171" s="35"/>
      <c r="M171" s="186"/>
      <c r="N171" s="57"/>
      <c r="O171" s="57"/>
      <c r="P171" s="57"/>
      <c r="Q171" s="57"/>
      <c r="R171" s="57"/>
      <c r="S171" s="57"/>
      <c r="T171" s="58"/>
      <c r="AT171" s="14" t="s">
        <v>139</v>
      </c>
      <c r="AU171" s="14" t="s">
        <v>79</v>
      </c>
    </row>
    <row r="172" spans="2:63" s="10" customFormat="1" ht="22.9" customHeight="1">
      <c r="B172" s="156"/>
      <c r="C172" s="157"/>
      <c r="D172" s="158" t="s">
        <v>68</v>
      </c>
      <c r="E172" s="170" t="s">
        <v>305</v>
      </c>
      <c r="F172" s="170" t="s">
        <v>306</v>
      </c>
      <c r="G172" s="157"/>
      <c r="H172" s="157"/>
      <c r="I172" s="160"/>
      <c r="J172" s="171">
        <f>BK172</f>
        <v>0</v>
      </c>
      <c r="K172" s="157"/>
      <c r="L172" s="162"/>
      <c r="M172" s="163"/>
      <c r="N172" s="164"/>
      <c r="O172" s="164"/>
      <c r="P172" s="165">
        <f>SUM(P173:P180)</f>
        <v>0</v>
      </c>
      <c r="Q172" s="164"/>
      <c r="R172" s="165">
        <f>SUM(R173:R180)</f>
        <v>0.14895367999999998</v>
      </c>
      <c r="S172" s="164"/>
      <c r="T172" s="166">
        <f>SUM(T173:T180)</f>
        <v>0.02786466</v>
      </c>
      <c r="AR172" s="167" t="s">
        <v>79</v>
      </c>
      <c r="AT172" s="168" t="s">
        <v>68</v>
      </c>
      <c r="AU172" s="168" t="s">
        <v>77</v>
      </c>
      <c r="AY172" s="167" t="s">
        <v>129</v>
      </c>
      <c r="BK172" s="169">
        <f>SUM(BK173:BK180)</f>
        <v>0</v>
      </c>
    </row>
    <row r="173" spans="2:65" s="1" customFormat="1" ht="16.5" customHeight="1">
      <c r="B173" s="31"/>
      <c r="C173" s="172" t="s">
        <v>307</v>
      </c>
      <c r="D173" s="172" t="s">
        <v>132</v>
      </c>
      <c r="E173" s="173" t="s">
        <v>308</v>
      </c>
      <c r="F173" s="174" t="s">
        <v>309</v>
      </c>
      <c r="G173" s="175" t="s">
        <v>135</v>
      </c>
      <c r="H173" s="176">
        <v>89.886</v>
      </c>
      <c r="I173" s="177"/>
      <c r="J173" s="178">
        <f>ROUND(I173*H173,2)</f>
        <v>0</v>
      </c>
      <c r="K173" s="174" t="s">
        <v>136</v>
      </c>
      <c r="L173" s="35"/>
      <c r="M173" s="179" t="s">
        <v>1</v>
      </c>
      <c r="N173" s="180" t="s">
        <v>40</v>
      </c>
      <c r="O173" s="57"/>
      <c r="P173" s="181">
        <f>O173*H173</f>
        <v>0</v>
      </c>
      <c r="Q173" s="181">
        <v>0.001</v>
      </c>
      <c r="R173" s="181">
        <f>Q173*H173</f>
        <v>0.089886</v>
      </c>
      <c r="S173" s="181">
        <v>0.00031</v>
      </c>
      <c r="T173" s="182">
        <f>S173*H173</f>
        <v>0.02786466</v>
      </c>
      <c r="AR173" s="14" t="s">
        <v>221</v>
      </c>
      <c r="AT173" s="14" t="s">
        <v>132</v>
      </c>
      <c r="AU173" s="14" t="s">
        <v>79</v>
      </c>
      <c r="AY173" s="14" t="s">
        <v>129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4" t="s">
        <v>77</v>
      </c>
      <c r="BK173" s="183">
        <f>ROUND(I173*H173,2)</f>
        <v>0</v>
      </c>
      <c r="BL173" s="14" t="s">
        <v>221</v>
      </c>
      <c r="BM173" s="14" t="s">
        <v>310</v>
      </c>
    </row>
    <row r="174" spans="2:47" s="1" customFormat="1" ht="12">
      <c r="B174" s="31"/>
      <c r="C174" s="32"/>
      <c r="D174" s="184" t="s">
        <v>139</v>
      </c>
      <c r="E174" s="32"/>
      <c r="F174" s="185" t="s">
        <v>311</v>
      </c>
      <c r="G174" s="32"/>
      <c r="H174" s="32"/>
      <c r="I174" s="100"/>
      <c r="J174" s="32"/>
      <c r="K174" s="32"/>
      <c r="L174" s="35"/>
      <c r="M174" s="186"/>
      <c r="N174" s="57"/>
      <c r="O174" s="57"/>
      <c r="P174" s="57"/>
      <c r="Q174" s="57"/>
      <c r="R174" s="57"/>
      <c r="S174" s="57"/>
      <c r="T174" s="58"/>
      <c r="AT174" s="14" t="s">
        <v>139</v>
      </c>
      <c r="AU174" s="14" t="s">
        <v>79</v>
      </c>
    </row>
    <row r="175" spans="2:51" s="11" customFormat="1" ht="12">
      <c r="B175" s="187"/>
      <c r="C175" s="188"/>
      <c r="D175" s="184" t="s">
        <v>141</v>
      </c>
      <c r="E175" s="189" t="s">
        <v>1</v>
      </c>
      <c r="F175" s="190" t="s">
        <v>312</v>
      </c>
      <c r="G175" s="188"/>
      <c r="H175" s="191">
        <v>89.886</v>
      </c>
      <c r="I175" s="192"/>
      <c r="J175" s="188"/>
      <c r="K175" s="188"/>
      <c r="L175" s="193"/>
      <c r="M175" s="194"/>
      <c r="N175" s="195"/>
      <c r="O175" s="195"/>
      <c r="P175" s="195"/>
      <c r="Q175" s="195"/>
      <c r="R175" s="195"/>
      <c r="S175" s="195"/>
      <c r="T175" s="196"/>
      <c r="AT175" s="197" t="s">
        <v>141</v>
      </c>
      <c r="AU175" s="197" t="s">
        <v>79</v>
      </c>
      <c r="AV175" s="11" t="s">
        <v>79</v>
      </c>
      <c r="AW175" s="11" t="s">
        <v>31</v>
      </c>
      <c r="AX175" s="11" t="s">
        <v>77</v>
      </c>
      <c r="AY175" s="197" t="s">
        <v>129</v>
      </c>
    </row>
    <row r="176" spans="2:65" s="1" customFormat="1" ht="16.5" customHeight="1">
      <c r="B176" s="31"/>
      <c r="C176" s="172" t="s">
        <v>313</v>
      </c>
      <c r="D176" s="172" t="s">
        <v>132</v>
      </c>
      <c r="E176" s="173" t="s">
        <v>314</v>
      </c>
      <c r="F176" s="174" t="s">
        <v>315</v>
      </c>
      <c r="G176" s="175" t="s">
        <v>135</v>
      </c>
      <c r="H176" s="176">
        <v>128.408</v>
      </c>
      <c r="I176" s="177"/>
      <c r="J176" s="178">
        <f>ROUND(I176*H176,2)</f>
        <v>0</v>
      </c>
      <c r="K176" s="174" t="s">
        <v>136</v>
      </c>
      <c r="L176" s="35"/>
      <c r="M176" s="179" t="s">
        <v>1</v>
      </c>
      <c r="N176" s="180" t="s">
        <v>40</v>
      </c>
      <c r="O176" s="57"/>
      <c r="P176" s="181">
        <f>O176*H176</f>
        <v>0</v>
      </c>
      <c r="Q176" s="181">
        <v>0.0002</v>
      </c>
      <c r="R176" s="181">
        <f>Q176*H176</f>
        <v>0.0256816</v>
      </c>
      <c r="S176" s="181">
        <v>0</v>
      </c>
      <c r="T176" s="182">
        <f>S176*H176</f>
        <v>0</v>
      </c>
      <c r="AR176" s="14" t="s">
        <v>221</v>
      </c>
      <c r="AT176" s="14" t="s">
        <v>132</v>
      </c>
      <c r="AU176" s="14" t="s">
        <v>79</v>
      </c>
      <c r="AY176" s="14" t="s">
        <v>129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4" t="s">
        <v>77</v>
      </c>
      <c r="BK176" s="183">
        <f>ROUND(I176*H176,2)</f>
        <v>0</v>
      </c>
      <c r="BL176" s="14" t="s">
        <v>221</v>
      </c>
      <c r="BM176" s="14" t="s">
        <v>316</v>
      </c>
    </row>
    <row r="177" spans="2:47" s="1" customFormat="1" ht="12">
      <c r="B177" s="31"/>
      <c r="C177" s="32"/>
      <c r="D177" s="184" t="s">
        <v>139</v>
      </c>
      <c r="E177" s="32"/>
      <c r="F177" s="185" t="s">
        <v>317</v>
      </c>
      <c r="G177" s="32"/>
      <c r="H177" s="32"/>
      <c r="I177" s="100"/>
      <c r="J177" s="32"/>
      <c r="K177" s="32"/>
      <c r="L177" s="35"/>
      <c r="M177" s="186"/>
      <c r="N177" s="57"/>
      <c r="O177" s="57"/>
      <c r="P177" s="57"/>
      <c r="Q177" s="57"/>
      <c r="R177" s="57"/>
      <c r="S177" s="57"/>
      <c r="T177" s="58"/>
      <c r="AT177" s="14" t="s">
        <v>139</v>
      </c>
      <c r="AU177" s="14" t="s">
        <v>79</v>
      </c>
    </row>
    <row r="178" spans="2:51" s="11" customFormat="1" ht="12">
      <c r="B178" s="187"/>
      <c r="C178" s="188"/>
      <c r="D178" s="184" t="s">
        <v>141</v>
      </c>
      <c r="E178" s="189" t="s">
        <v>1</v>
      </c>
      <c r="F178" s="190" t="s">
        <v>318</v>
      </c>
      <c r="G178" s="188"/>
      <c r="H178" s="191">
        <v>128.408</v>
      </c>
      <c r="I178" s="192"/>
      <c r="J178" s="188"/>
      <c r="K178" s="188"/>
      <c r="L178" s="193"/>
      <c r="M178" s="194"/>
      <c r="N178" s="195"/>
      <c r="O178" s="195"/>
      <c r="P178" s="195"/>
      <c r="Q178" s="195"/>
      <c r="R178" s="195"/>
      <c r="S178" s="195"/>
      <c r="T178" s="196"/>
      <c r="AT178" s="197" t="s">
        <v>141</v>
      </c>
      <c r="AU178" s="197" t="s">
        <v>79</v>
      </c>
      <c r="AV178" s="11" t="s">
        <v>79</v>
      </c>
      <c r="AW178" s="11" t="s">
        <v>31</v>
      </c>
      <c r="AX178" s="11" t="s">
        <v>77</v>
      </c>
      <c r="AY178" s="197" t="s">
        <v>129</v>
      </c>
    </row>
    <row r="179" spans="2:65" s="1" customFormat="1" ht="16.5" customHeight="1">
      <c r="B179" s="31"/>
      <c r="C179" s="172" t="s">
        <v>297</v>
      </c>
      <c r="D179" s="172" t="s">
        <v>132</v>
      </c>
      <c r="E179" s="173" t="s">
        <v>319</v>
      </c>
      <c r="F179" s="174" t="s">
        <v>320</v>
      </c>
      <c r="G179" s="175" t="s">
        <v>135</v>
      </c>
      <c r="H179" s="176">
        <v>128.408</v>
      </c>
      <c r="I179" s="177"/>
      <c r="J179" s="178">
        <f>ROUND(I179*H179,2)</f>
        <v>0</v>
      </c>
      <c r="K179" s="174" t="s">
        <v>136</v>
      </c>
      <c r="L179" s="35"/>
      <c r="M179" s="179" t="s">
        <v>1</v>
      </c>
      <c r="N179" s="180" t="s">
        <v>40</v>
      </c>
      <c r="O179" s="57"/>
      <c r="P179" s="181">
        <f>O179*H179</f>
        <v>0</v>
      </c>
      <c r="Q179" s="181">
        <v>0.00026</v>
      </c>
      <c r="R179" s="181">
        <f>Q179*H179</f>
        <v>0.03338607999999999</v>
      </c>
      <c r="S179" s="181">
        <v>0</v>
      </c>
      <c r="T179" s="182">
        <f>S179*H179</f>
        <v>0</v>
      </c>
      <c r="AR179" s="14" t="s">
        <v>221</v>
      </c>
      <c r="AT179" s="14" t="s">
        <v>132</v>
      </c>
      <c r="AU179" s="14" t="s">
        <v>79</v>
      </c>
      <c r="AY179" s="14" t="s">
        <v>129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4" t="s">
        <v>77</v>
      </c>
      <c r="BK179" s="183">
        <f>ROUND(I179*H179,2)</f>
        <v>0</v>
      </c>
      <c r="BL179" s="14" t="s">
        <v>221</v>
      </c>
      <c r="BM179" s="14" t="s">
        <v>321</v>
      </c>
    </row>
    <row r="180" spans="2:47" s="1" customFormat="1" ht="12">
      <c r="B180" s="31"/>
      <c r="C180" s="32"/>
      <c r="D180" s="184" t="s">
        <v>139</v>
      </c>
      <c r="E180" s="32"/>
      <c r="F180" s="185" t="s">
        <v>322</v>
      </c>
      <c r="G180" s="32"/>
      <c r="H180" s="32"/>
      <c r="I180" s="100"/>
      <c r="J180" s="32"/>
      <c r="K180" s="32"/>
      <c r="L180" s="35"/>
      <c r="M180" s="220"/>
      <c r="N180" s="221"/>
      <c r="O180" s="221"/>
      <c r="P180" s="221"/>
      <c r="Q180" s="221"/>
      <c r="R180" s="221"/>
      <c r="S180" s="221"/>
      <c r="T180" s="222"/>
      <c r="AT180" s="14" t="s">
        <v>139</v>
      </c>
      <c r="AU180" s="14" t="s">
        <v>79</v>
      </c>
    </row>
    <row r="181" spans="2:12" s="1" customFormat="1" ht="6.95" customHeight="1">
      <c r="B181" s="43"/>
      <c r="C181" s="44"/>
      <c r="D181" s="44"/>
      <c r="E181" s="44"/>
      <c r="F181" s="44"/>
      <c r="G181" s="44"/>
      <c r="H181" s="44"/>
      <c r="I181" s="122"/>
      <c r="J181" s="44"/>
      <c r="K181" s="44"/>
      <c r="L181" s="35"/>
    </row>
  </sheetData>
  <sheetProtection algorithmName="SHA-512" hashValue="TYOrimrAxgk6kC4EubfrwJIBuALOXYKnfJhoTEvHi8NwBOx07iQWtDNyWmQlHkR5xpOyiP8xB+bGWXWLy4sQjA==" saltValue="0J5NIMHt6FGGR5YG5w7oKq5lB1DyBC9b91EhQ9ftQ2rd6xV1Yn3hndFaVYH7fp3aDNr++KSn5sylA8jhT6fReA==" spinCount="100000" sheet="1" objects="1" scenarios="1" formatColumns="0" formatRows="0" autoFilter="0"/>
  <autoFilter ref="C87:K180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81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267" t="str">
        <f>'Rekapitulace stavby'!K6</f>
        <v>ZUŠ Sokolov - udržovací práce</v>
      </c>
      <c r="F7" s="268"/>
      <c r="G7" s="268"/>
      <c r="H7" s="268"/>
      <c r="L7" s="17"/>
    </row>
    <row r="8" spans="2:12" s="1" customFormat="1" ht="12" customHeight="1">
      <c r="B8" s="35"/>
      <c r="D8" s="99" t="s">
        <v>98</v>
      </c>
      <c r="I8" s="100"/>
      <c r="L8" s="35"/>
    </row>
    <row r="9" spans="2:12" s="1" customFormat="1" ht="36.95" customHeight="1">
      <c r="B9" s="35"/>
      <c r="E9" s="269" t="s">
        <v>323</v>
      </c>
      <c r="F9" s="270"/>
      <c r="G9" s="270"/>
      <c r="H9" s="270"/>
      <c r="I9" s="100"/>
      <c r="L9" s="35"/>
    </row>
    <row r="10" spans="2:12" s="1" customFormat="1" ht="12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12" s="1" customFormat="1" ht="12" customHeight="1">
      <c r="B12" s="35"/>
      <c r="D12" s="99" t="s">
        <v>20</v>
      </c>
      <c r="F12" s="14" t="s">
        <v>21</v>
      </c>
      <c r="I12" s="101" t="s">
        <v>22</v>
      </c>
      <c r="J12" s="102" t="str">
        <f>'Rekapitulace stavby'!AN8</f>
        <v>16. 3. 2019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24</v>
      </c>
      <c r="I14" s="101" t="s">
        <v>25</v>
      </c>
      <c r="J14" s="14" t="s">
        <v>1</v>
      </c>
      <c r="L14" s="35"/>
    </row>
    <row r="15" spans="2:12" s="1" customFormat="1" ht="18" customHeight="1">
      <c r="B15" s="35"/>
      <c r="E15" s="14" t="s">
        <v>26</v>
      </c>
      <c r="I15" s="101" t="s">
        <v>27</v>
      </c>
      <c r="J15" s="14" t="s">
        <v>1</v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1" t="str">
        <f>'Rekapitulace stavby'!E14</f>
        <v>Vyplň údaj</v>
      </c>
      <c r="F18" s="272"/>
      <c r="G18" s="272"/>
      <c r="H18" s="272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32</v>
      </c>
      <c r="I23" s="101" t="s">
        <v>25</v>
      </c>
      <c r="J23" s="14" t="s">
        <v>1</v>
      </c>
      <c r="L23" s="35"/>
    </row>
    <row r="24" spans="2:12" s="1" customFormat="1" ht="18" customHeight="1">
      <c r="B24" s="35"/>
      <c r="E24" s="14" t="s">
        <v>33</v>
      </c>
      <c r="I24" s="101" t="s">
        <v>27</v>
      </c>
      <c r="J24" s="14" t="s">
        <v>1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3" t="s">
        <v>1</v>
      </c>
      <c r="F27" s="273"/>
      <c r="G27" s="273"/>
      <c r="H27" s="273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ROUND(J82,2)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ROUND((SUM(BE82:BE89)),2)</f>
        <v>0</v>
      </c>
      <c r="I33" s="111">
        <v>0.21</v>
      </c>
      <c r="J33" s="110">
        <f>ROUND(((SUM(BE82:BE89))*I33),2)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ROUND((SUM(BF82:BF89)),2)</f>
        <v>0</v>
      </c>
      <c r="I34" s="111">
        <v>0.15</v>
      </c>
      <c r="J34" s="110">
        <f>ROUND(((SUM(BF82:BF89))*I34),2)</f>
        <v>0</v>
      </c>
      <c r="L34" s="35"/>
    </row>
    <row r="35" spans="2:12" s="1" customFormat="1" ht="14.45" customHeight="1" hidden="1">
      <c r="B35" s="35"/>
      <c r="E35" s="99" t="s">
        <v>42</v>
      </c>
      <c r="F35" s="110">
        <f>ROUND((SUM(BG82:BG89)),2)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 hidden="1">
      <c r="B36" s="35"/>
      <c r="E36" s="99" t="s">
        <v>43</v>
      </c>
      <c r="F36" s="110">
        <f>ROUND((SUM(BH82:BH89)),2)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44</v>
      </c>
      <c r="F37" s="110">
        <f>ROUND((SUM(BI82:BI89)),2)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100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5" t="str">
        <f>E7</f>
        <v>ZUŠ Sokolov - udržovací práce</v>
      </c>
      <c r="F48" s="266"/>
      <c r="G48" s="266"/>
      <c r="H48" s="266"/>
      <c r="I48" s="100"/>
      <c r="J48" s="32"/>
      <c r="K48" s="32"/>
      <c r="L48" s="35"/>
    </row>
    <row r="49" spans="2:12" s="1" customFormat="1" ht="12" customHeight="1">
      <c r="B49" s="31"/>
      <c r="C49" s="26" t="s">
        <v>98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49" t="str">
        <f>E9</f>
        <v>00 - VRN</v>
      </c>
      <c r="F50" s="248"/>
      <c r="G50" s="248"/>
      <c r="H50" s="248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16. 3. 2019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32</v>
      </c>
      <c r="J55" s="29" t="str">
        <f>E24</f>
        <v>Michal Kubelka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101</v>
      </c>
      <c r="D57" s="127"/>
      <c r="E57" s="127"/>
      <c r="F57" s="127"/>
      <c r="G57" s="127"/>
      <c r="H57" s="127"/>
      <c r="I57" s="128"/>
      <c r="J57" s="129" t="s">
        <v>102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103</v>
      </c>
      <c r="D59" s="32"/>
      <c r="E59" s="32"/>
      <c r="F59" s="32"/>
      <c r="G59" s="32"/>
      <c r="H59" s="32"/>
      <c r="I59" s="100"/>
      <c r="J59" s="70">
        <f>J82</f>
        <v>0</v>
      </c>
      <c r="K59" s="32"/>
      <c r="L59" s="35"/>
      <c r="AU59" s="14" t="s">
        <v>104</v>
      </c>
    </row>
    <row r="60" spans="2:12" s="7" customFormat="1" ht="24.95" customHeight="1">
      <c r="B60" s="131"/>
      <c r="C60" s="132"/>
      <c r="D60" s="133" t="s">
        <v>324</v>
      </c>
      <c r="E60" s="134"/>
      <c r="F60" s="134"/>
      <c r="G60" s="134"/>
      <c r="H60" s="134"/>
      <c r="I60" s="135"/>
      <c r="J60" s="136">
        <f>J83</f>
        <v>0</v>
      </c>
      <c r="K60" s="132"/>
      <c r="L60" s="137"/>
    </row>
    <row r="61" spans="2:12" s="8" customFormat="1" ht="19.9" customHeight="1">
      <c r="B61" s="138"/>
      <c r="C61" s="139"/>
      <c r="D61" s="140" t="s">
        <v>325</v>
      </c>
      <c r="E61" s="141"/>
      <c r="F61" s="141"/>
      <c r="G61" s="141"/>
      <c r="H61" s="141"/>
      <c r="I61" s="142"/>
      <c r="J61" s="143">
        <f>J84</f>
        <v>0</v>
      </c>
      <c r="K61" s="139"/>
      <c r="L61" s="144"/>
    </row>
    <row r="62" spans="2:12" s="8" customFormat="1" ht="19.9" customHeight="1">
      <c r="B62" s="138"/>
      <c r="C62" s="139"/>
      <c r="D62" s="140" t="s">
        <v>326</v>
      </c>
      <c r="E62" s="141"/>
      <c r="F62" s="141"/>
      <c r="G62" s="141"/>
      <c r="H62" s="141"/>
      <c r="I62" s="142"/>
      <c r="J62" s="143">
        <f>J87</f>
        <v>0</v>
      </c>
      <c r="K62" s="139"/>
      <c r="L62" s="144"/>
    </row>
    <row r="63" spans="2:12" s="1" customFormat="1" ht="21.75" customHeight="1">
      <c r="B63" s="31"/>
      <c r="C63" s="32"/>
      <c r="D63" s="32"/>
      <c r="E63" s="32"/>
      <c r="F63" s="32"/>
      <c r="G63" s="32"/>
      <c r="H63" s="32"/>
      <c r="I63" s="100"/>
      <c r="J63" s="32"/>
      <c r="K63" s="32"/>
      <c r="L63" s="35"/>
    </row>
    <row r="64" spans="2:12" s="1" customFormat="1" ht="6.95" customHeight="1">
      <c r="B64" s="43"/>
      <c r="C64" s="44"/>
      <c r="D64" s="44"/>
      <c r="E64" s="44"/>
      <c r="F64" s="44"/>
      <c r="G64" s="44"/>
      <c r="H64" s="44"/>
      <c r="I64" s="122"/>
      <c r="J64" s="44"/>
      <c r="K64" s="44"/>
      <c r="L64" s="35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125"/>
      <c r="J68" s="46"/>
      <c r="K68" s="46"/>
      <c r="L68" s="35"/>
    </row>
    <row r="69" spans="2:12" s="1" customFormat="1" ht="24.95" customHeight="1">
      <c r="B69" s="31"/>
      <c r="C69" s="20" t="s">
        <v>114</v>
      </c>
      <c r="D69" s="32"/>
      <c r="E69" s="32"/>
      <c r="F69" s="32"/>
      <c r="G69" s="32"/>
      <c r="H69" s="32"/>
      <c r="I69" s="100"/>
      <c r="J69" s="32"/>
      <c r="K69" s="32"/>
      <c r="L69" s="35"/>
    </row>
    <row r="70" spans="2:12" s="1" customFormat="1" ht="6.95" customHeight="1">
      <c r="B70" s="31"/>
      <c r="C70" s="32"/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12" customHeight="1">
      <c r="B71" s="31"/>
      <c r="C71" s="26" t="s">
        <v>16</v>
      </c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16.5" customHeight="1">
      <c r="B72" s="31"/>
      <c r="C72" s="32"/>
      <c r="D72" s="32"/>
      <c r="E72" s="265" t="str">
        <f>E7</f>
        <v>ZUŠ Sokolov - udržovací práce</v>
      </c>
      <c r="F72" s="266"/>
      <c r="G72" s="266"/>
      <c r="H72" s="266"/>
      <c r="I72" s="100"/>
      <c r="J72" s="32"/>
      <c r="K72" s="32"/>
      <c r="L72" s="35"/>
    </row>
    <row r="73" spans="2:12" s="1" customFormat="1" ht="12" customHeight="1">
      <c r="B73" s="31"/>
      <c r="C73" s="26" t="s">
        <v>98</v>
      </c>
      <c r="D73" s="32"/>
      <c r="E73" s="32"/>
      <c r="F73" s="32"/>
      <c r="G73" s="32"/>
      <c r="H73" s="32"/>
      <c r="I73" s="100"/>
      <c r="J73" s="32"/>
      <c r="K73" s="32"/>
      <c r="L73" s="35"/>
    </row>
    <row r="74" spans="2:12" s="1" customFormat="1" ht="16.5" customHeight="1">
      <c r="B74" s="31"/>
      <c r="C74" s="32"/>
      <c r="D74" s="32"/>
      <c r="E74" s="249" t="str">
        <f>E9</f>
        <v>00 - VRN</v>
      </c>
      <c r="F74" s="248"/>
      <c r="G74" s="248"/>
      <c r="H74" s="248"/>
      <c r="I74" s="100"/>
      <c r="J74" s="32"/>
      <c r="K74" s="32"/>
      <c r="L74" s="35"/>
    </row>
    <row r="75" spans="2:12" s="1" customFormat="1" ht="6.95" customHeight="1">
      <c r="B75" s="31"/>
      <c r="C75" s="32"/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2" customHeight="1">
      <c r="B76" s="31"/>
      <c r="C76" s="26" t="s">
        <v>20</v>
      </c>
      <c r="D76" s="32"/>
      <c r="E76" s="32"/>
      <c r="F76" s="24" t="str">
        <f>F12</f>
        <v xml:space="preserve"> </v>
      </c>
      <c r="G76" s="32"/>
      <c r="H76" s="32"/>
      <c r="I76" s="101" t="s">
        <v>22</v>
      </c>
      <c r="J76" s="52" t="str">
        <f>IF(J12="","",J12)</f>
        <v>16. 3. 2019</v>
      </c>
      <c r="K76" s="32"/>
      <c r="L76" s="35"/>
    </row>
    <row r="77" spans="2:12" s="1" customFormat="1" ht="6.95" customHeight="1">
      <c r="B77" s="31"/>
      <c r="C77" s="32"/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3.7" customHeight="1">
      <c r="B78" s="31"/>
      <c r="C78" s="26" t="s">
        <v>24</v>
      </c>
      <c r="D78" s="32"/>
      <c r="E78" s="32"/>
      <c r="F78" s="24" t="str">
        <f>E15</f>
        <v>Město Sokolov</v>
      </c>
      <c r="G78" s="32"/>
      <c r="H78" s="32"/>
      <c r="I78" s="101" t="s">
        <v>30</v>
      </c>
      <c r="J78" s="29" t="str">
        <f>E21</f>
        <v xml:space="preserve"> </v>
      </c>
      <c r="K78" s="32"/>
      <c r="L78" s="35"/>
    </row>
    <row r="79" spans="2:12" s="1" customFormat="1" ht="13.7" customHeight="1">
      <c r="B79" s="31"/>
      <c r="C79" s="26" t="s">
        <v>28</v>
      </c>
      <c r="D79" s="32"/>
      <c r="E79" s="32"/>
      <c r="F79" s="24" t="str">
        <f>IF(E18="","",E18)</f>
        <v>Vyplň údaj</v>
      </c>
      <c r="G79" s="32"/>
      <c r="H79" s="32"/>
      <c r="I79" s="101" t="s">
        <v>32</v>
      </c>
      <c r="J79" s="29" t="str">
        <f>E24</f>
        <v>Michal Kubelka</v>
      </c>
      <c r="K79" s="32"/>
      <c r="L79" s="35"/>
    </row>
    <row r="80" spans="2:12" s="1" customFormat="1" ht="10.35" customHeight="1">
      <c r="B80" s="31"/>
      <c r="C80" s="32"/>
      <c r="D80" s="32"/>
      <c r="E80" s="32"/>
      <c r="F80" s="32"/>
      <c r="G80" s="32"/>
      <c r="H80" s="32"/>
      <c r="I80" s="100"/>
      <c r="J80" s="32"/>
      <c r="K80" s="32"/>
      <c r="L80" s="35"/>
    </row>
    <row r="81" spans="2:20" s="9" customFormat="1" ht="29.25" customHeight="1">
      <c r="B81" s="145"/>
      <c r="C81" s="146" t="s">
        <v>115</v>
      </c>
      <c r="D81" s="147" t="s">
        <v>54</v>
      </c>
      <c r="E81" s="147" t="s">
        <v>50</v>
      </c>
      <c r="F81" s="147" t="s">
        <v>51</v>
      </c>
      <c r="G81" s="147" t="s">
        <v>116</v>
      </c>
      <c r="H81" s="147" t="s">
        <v>117</v>
      </c>
      <c r="I81" s="148" t="s">
        <v>118</v>
      </c>
      <c r="J81" s="149" t="s">
        <v>102</v>
      </c>
      <c r="K81" s="150" t="s">
        <v>119</v>
      </c>
      <c r="L81" s="151"/>
      <c r="M81" s="61" t="s">
        <v>1</v>
      </c>
      <c r="N81" s="62" t="s">
        <v>39</v>
      </c>
      <c r="O81" s="62" t="s">
        <v>120</v>
      </c>
      <c r="P81" s="62" t="s">
        <v>121</v>
      </c>
      <c r="Q81" s="62" t="s">
        <v>122</v>
      </c>
      <c r="R81" s="62" t="s">
        <v>123</v>
      </c>
      <c r="S81" s="62" t="s">
        <v>124</v>
      </c>
      <c r="T81" s="63" t="s">
        <v>125</v>
      </c>
    </row>
    <row r="82" spans="2:63" s="1" customFormat="1" ht="22.9" customHeight="1">
      <c r="B82" s="31"/>
      <c r="C82" s="68" t="s">
        <v>126</v>
      </c>
      <c r="D82" s="32"/>
      <c r="E82" s="32"/>
      <c r="F82" s="32"/>
      <c r="G82" s="32"/>
      <c r="H82" s="32"/>
      <c r="I82" s="100"/>
      <c r="J82" s="152">
        <f>BK82</f>
        <v>0</v>
      </c>
      <c r="K82" s="32"/>
      <c r="L82" s="35"/>
      <c r="M82" s="64"/>
      <c r="N82" s="65"/>
      <c r="O82" s="65"/>
      <c r="P82" s="153">
        <f>P83</f>
        <v>0</v>
      </c>
      <c r="Q82" s="65"/>
      <c r="R82" s="153">
        <f>R83</f>
        <v>0</v>
      </c>
      <c r="S82" s="65"/>
      <c r="T82" s="154">
        <f>T83</f>
        <v>0</v>
      </c>
      <c r="AT82" s="14" t="s">
        <v>68</v>
      </c>
      <c r="AU82" s="14" t="s">
        <v>104</v>
      </c>
      <c r="BK82" s="155">
        <f>BK83</f>
        <v>0</v>
      </c>
    </row>
    <row r="83" spans="2:63" s="10" customFormat="1" ht="25.9" customHeight="1">
      <c r="B83" s="156"/>
      <c r="C83" s="157"/>
      <c r="D83" s="158" t="s">
        <v>68</v>
      </c>
      <c r="E83" s="159" t="s">
        <v>80</v>
      </c>
      <c r="F83" s="159" t="s">
        <v>327</v>
      </c>
      <c r="G83" s="157"/>
      <c r="H83" s="157"/>
      <c r="I83" s="160"/>
      <c r="J83" s="161">
        <f>BK83</f>
        <v>0</v>
      </c>
      <c r="K83" s="157"/>
      <c r="L83" s="162"/>
      <c r="M83" s="163"/>
      <c r="N83" s="164"/>
      <c r="O83" s="164"/>
      <c r="P83" s="165">
        <f>P84+P87</f>
        <v>0</v>
      </c>
      <c r="Q83" s="164"/>
      <c r="R83" s="165">
        <f>R84+R87</f>
        <v>0</v>
      </c>
      <c r="S83" s="164"/>
      <c r="T83" s="166">
        <f>T84+T87</f>
        <v>0</v>
      </c>
      <c r="AR83" s="167" t="s">
        <v>158</v>
      </c>
      <c r="AT83" s="168" t="s">
        <v>68</v>
      </c>
      <c r="AU83" s="168" t="s">
        <v>69</v>
      </c>
      <c r="AY83" s="167" t="s">
        <v>129</v>
      </c>
      <c r="BK83" s="169">
        <f>BK84+BK87</f>
        <v>0</v>
      </c>
    </row>
    <row r="84" spans="2:63" s="10" customFormat="1" ht="22.9" customHeight="1">
      <c r="B84" s="156"/>
      <c r="C84" s="157"/>
      <c r="D84" s="158" t="s">
        <v>68</v>
      </c>
      <c r="E84" s="170" t="s">
        <v>328</v>
      </c>
      <c r="F84" s="170" t="s">
        <v>329</v>
      </c>
      <c r="G84" s="157"/>
      <c r="H84" s="157"/>
      <c r="I84" s="160"/>
      <c r="J84" s="171">
        <f>BK84</f>
        <v>0</v>
      </c>
      <c r="K84" s="157"/>
      <c r="L84" s="162"/>
      <c r="M84" s="163"/>
      <c r="N84" s="164"/>
      <c r="O84" s="164"/>
      <c r="P84" s="165">
        <f>SUM(P85:P86)</f>
        <v>0</v>
      </c>
      <c r="Q84" s="164"/>
      <c r="R84" s="165">
        <f>SUM(R85:R86)</f>
        <v>0</v>
      </c>
      <c r="S84" s="164"/>
      <c r="T84" s="166">
        <f>SUM(T85:T86)</f>
        <v>0</v>
      </c>
      <c r="AR84" s="167" t="s">
        <v>158</v>
      </c>
      <c r="AT84" s="168" t="s">
        <v>68</v>
      </c>
      <c r="AU84" s="168" t="s">
        <v>77</v>
      </c>
      <c r="AY84" s="167" t="s">
        <v>129</v>
      </c>
      <c r="BK84" s="169">
        <f>SUM(BK85:BK86)</f>
        <v>0</v>
      </c>
    </row>
    <row r="85" spans="2:65" s="1" customFormat="1" ht="16.5" customHeight="1">
      <c r="B85" s="31"/>
      <c r="C85" s="172" t="s">
        <v>77</v>
      </c>
      <c r="D85" s="172" t="s">
        <v>132</v>
      </c>
      <c r="E85" s="173" t="s">
        <v>330</v>
      </c>
      <c r="F85" s="174" t="s">
        <v>331</v>
      </c>
      <c r="G85" s="175" t="s">
        <v>177</v>
      </c>
      <c r="H85" s="176">
        <v>1</v>
      </c>
      <c r="I85" s="177"/>
      <c r="J85" s="178">
        <f>ROUND(I85*H85,2)</f>
        <v>0</v>
      </c>
      <c r="K85" s="174" t="s">
        <v>136</v>
      </c>
      <c r="L85" s="35"/>
      <c r="M85" s="179" t="s">
        <v>1</v>
      </c>
      <c r="N85" s="180" t="s">
        <v>40</v>
      </c>
      <c r="O85" s="57"/>
      <c r="P85" s="181">
        <f>O85*H85</f>
        <v>0</v>
      </c>
      <c r="Q85" s="181">
        <v>0</v>
      </c>
      <c r="R85" s="181">
        <f>Q85*H85</f>
        <v>0</v>
      </c>
      <c r="S85" s="181">
        <v>0</v>
      </c>
      <c r="T85" s="182">
        <f>S85*H85</f>
        <v>0</v>
      </c>
      <c r="AR85" s="14" t="s">
        <v>332</v>
      </c>
      <c r="AT85" s="14" t="s">
        <v>132</v>
      </c>
      <c r="AU85" s="14" t="s">
        <v>79</v>
      </c>
      <c r="AY85" s="14" t="s">
        <v>129</v>
      </c>
      <c r="BE85" s="183">
        <f>IF(N85="základní",J85,0)</f>
        <v>0</v>
      </c>
      <c r="BF85" s="183">
        <f>IF(N85="snížená",J85,0)</f>
        <v>0</v>
      </c>
      <c r="BG85" s="183">
        <f>IF(N85="zákl. přenesená",J85,0)</f>
        <v>0</v>
      </c>
      <c r="BH85" s="183">
        <f>IF(N85="sníž. přenesená",J85,0)</f>
        <v>0</v>
      </c>
      <c r="BI85" s="183">
        <f>IF(N85="nulová",J85,0)</f>
        <v>0</v>
      </c>
      <c r="BJ85" s="14" t="s">
        <v>77</v>
      </c>
      <c r="BK85" s="183">
        <f>ROUND(I85*H85,2)</f>
        <v>0</v>
      </c>
      <c r="BL85" s="14" t="s">
        <v>332</v>
      </c>
      <c r="BM85" s="14" t="s">
        <v>333</v>
      </c>
    </row>
    <row r="86" spans="2:47" s="1" customFormat="1" ht="12">
      <c r="B86" s="31"/>
      <c r="C86" s="32"/>
      <c r="D86" s="184" t="s">
        <v>139</v>
      </c>
      <c r="E86" s="32"/>
      <c r="F86" s="185" t="s">
        <v>331</v>
      </c>
      <c r="G86" s="32"/>
      <c r="H86" s="32"/>
      <c r="I86" s="100"/>
      <c r="J86" s="32"/>
      <c r="K86" s="32"/>
      <c r="L86" s="35"/>
      <c r="M86" s="186"/>
      <c r="N86" s="57"/>
      <c r="O86" s="57"/>
      <c r="P86" s="57"/>
      <c r="Q86" s="57"/>
      <c r="R86" s="57"/>
      <c r="S86" s="57"/>
      <c r="T86" s="58"/>
      <c r="AT86" s="14" t="s">
        <v>139</v>
      </c>
      <c r="AU86" s="14" t="s">
        <v>79</v>
      </c>
    </row>
    <row r="87" spans="2:63" s="10" customFormat="1" ht="22.9" customHeight="1">
      <c r="B87" s="156"/>
      <c r="C87" s="157"/>
      <c r="D87" s="158" t="s">
        <v>68</v>
      </c>
      <c r="E87" s="170" t="s">
        <v>334</v>
      </c>
      <c r="F87" s="170" t="s">
        <v>335</v>
      </c>
      <c r="G87" s="157"/>
      <c r="H87" s="157"/>
      <c r="I87" s="160"/>
      <c r="J87" s="171">
        <f>BK87</f>
        <v>0</v>
      </c>
      <c r="K87" s="157"/>
      <c r="L87" s="162"/>
      <c r="M87" s="163"/>
      <c r="N87" s="164"/>
      <c r="O87" s="164"/>
      <c r="P87" s="165">
        <f>SUM(P88:P89)</f>
        <v>0</v>
      </c>
      <c r="Q87" s="164"/>
      <c r="R87" s="165">
        <f>SUM(R88:R89)</f>
        <v>0</v>
      </c>
      <c r="S87" s="164"/>
      <c r="T87" s="166">
        <f>SUM(T88:T89)</f>
        <v>0</v>
      </c>
      <c r="AR87" s="167" t="s">
        <v>158</v>
      </c>
      <c r="AT87" s="168" t="s">
        <v>68</v>
      </c>
      <c r="AU87" s="168" t="s">
        <v>77</v>
      </c>
      <c r="AY87" s="167" t="s">
        <v>129</v>
      </c>
      <c r="BK87" s="169">
        <f>SUM(BK88:BK89)</f>
        <v>0</v>
      </c>
    </row>
    <row r="88" spans="2:65" s="1" customFormat="1" ht="16.5" customHeight="1">
      <c r="B88" s="31"/>
      <c r="C88" s="172" t="s">
        <v>79</v>
      </c>
      <c r="D88" s="172" t="s">
        <v>132</v>
      </c>
      <c r="E88" s="173" t="s">
        <v>336</v>
      </c>
      <c r="F88" s="174" t="s">
        <v>337</v>
      </c>
      <c r="G88" s="175" t="s">
        <v>177</v>
      </c>
      <c r="H88" s="176">
        <v>1</v>
      </c>
      <c r="I88" s="177"/>
      <c r="J88" s="178">
        <f>ROUND(I88*H88,2)</f>
        <v>0</v>
      </c>
      <c r="K88" s="174" t="s">
        <v>136</v>
      </c>
      <c r="L88" s="35"/>
      <c r="M88" s="179" t="s">
        <v>1</v>
      </c>
      <c r="N88" s="180" t="s">
        <v>40</v>
      </c>
      <c r="O88" s="57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AR88" s="14" t="s">
        <v>332</v>
      </c>
      <c r="AT88" s="14" t="s">
        <v>132</v>
      </c>
      <c r="AU88" s="14" t="s">
        <v>79</v>
      </c>
      <c r="AY88" s="14" t="s">
        <v>129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14" t="s">
        <v>77</v>
      </c>
      <c r="BK88" s="183">
        <f>ROUND(I88*H88,2)</f>
        <v>0</v>
      </c>
      <c r="BL88" s="14" t="s">
        <v>332</v>
      </c>
      <c r="BM88" s="14" t="s">
        <v>338</v>
      </c>
    </row>
    <row r="89" spans="2:47" s="1" customFormat="1" ht="12">
      <c r="B89" s="31"/>
      <c r="C89" s="32"/>
      <c r="D89" s="184" t="s">
        <v>139</v>
      </c>
      <c r="E89" s="32"/>
      <c r="F89" s="185" t="s">
        <v>335</v>
      </c>
      <c r="G89" s="32"/>
      <c r="H89" s="32"/>
      <c r="I89" s="100"/>
      <c r="J89" s="32"/>
      <c r="K89" s="32"/>
      <c r="L89" s="35"/>
      <c r="M89" s="220"/>
      <c r="N89" s="221"/>
      <c r="O89" s="221"/>
      <c r="P89" s="221"/>
      <c r="Q89" s="221"/>
      <c r="R89" s="221"/>
      <c r="S89" s="221"/>
      <c r="T89" s="222"/>
      <c r="AT89" s="14" t="s">
        <v>139</v>
      </c>
      <c r="AU89" s="14" t="s">
        <v>79</v>
      </c>
    </row>
    <row r="90" spans="2:12" s="1" customFormat="1" ht="6.95" customHeight="1">
      <c r="B90" s="43"/>
      <c r="C90" s="44"/>
      <c r="D90" s="44"/>
      <c r="E90" s="44"/>
      <c r="F90" s="44"/>
      <c r="G90" s="44"/>
      <c r="H90" s="44"/>
      <c r="I90" s="122"/>
      <c r="J90" s="44"/>
      <c r="K90" s="44"/>
      <c r="L90" s="35"/>
    </row>
  </sheetData>
  <sheetProtection algorithmName="SHA-512" hashValue="WQIPF/slnDdvdtzGWbhKhMV6h+LmD4IDpS95WY3Mc26DFqKPuXXUUZp+INW6pUPrQYnLcl/qiDUtlTO8BRduZA==" saltValue="c1OrpRQxSlMYCdSUKy9LcDtB10VuJo8SShfTX6CCar32Mzt1kZ5sFKSyIqxXVkztgvsFfrxb/xdPYg0nvImitQ==" spinCount="100000" sheet="1" objects="1" scenarios="1" formatColumns="0" formatRows="0" autoFilter="0"/>
  <autoFilter ref="C81:K8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84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267" t="str">
        <f>'Rekapitulace stavby'!K6</f>
        <v>ZUŠ Sokolov - udržovací práce</v>
      </c>
      <c r="F7" s="268"/>
      <c r="G7" s="268"/>
      <c r="H7" s="268"/>
      <c r="L7" s="17"/>
    </row>
    <row r="8" spans="2:12" s="1" customFormat="1" ht="12" customHeight="1">
      <c r="B8" s="35"/>
      <c r="D8" s="99" t="s">
        <v>98</v>
      </c>
      <c r="I8" s="100"/>
      <c r="L8" s="35"/>
    </row>
    <row r="9" spans="2:12" s="1" customFormat="1" ht="36.95" customHeight="1">
      <c r="B9" s="35"/>
      <c r="E9" s="269" t="s">
        <v>339</v>
      </c>
      <c r="F9" s="270"/>
      <c r="G9" s="270"/>
      <c r="H9" s="270"/>
      <c r="I9" s="100"/>
      <c r="L9" s="35"/>
    </row>
    <row r="10" spans="2:12" s="1" customFormat="1" ht="12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12" s="1" customFormat="1" ht="12" customHeight="1">
      <c r="B12" s="35"/>
      <c r="D12" s="99" t="s">
        <v>20</v>
      </c>
      <c r="F12" s="14" t="s">
        <v>21</v>
      </c>
      <c r="I12" s="101" t="s">
        <v>22</v>
      </c>
      <c r="J12" s="102" t="str">
        <f>'Rekapitulace stavby'!AN8</f>
        <v>16. 3. 2019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24</v>
      </c>
      <c r="I14" s="101" t="s">
        <v>25</v>
      </c>
      <c r="J14" s="14" t="s">
        <v>1</v>
      </c>
      <c r="L14" s="35"/>
    </row>
    <row r="15" spans="2:12" s="1" customFormat="1" ht="18" customHeight="1">
      <c r="B15" s="35"/>
      <c r="E15" s="14" t="s">
        <v>26</v>
      </c>
      <c r="I15" s="101" t="s">
        <v>27</v>
      </c>
      <c r="J15" s="14" t="s">
        <v>1</v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1" t="str">
        <f>'Rekapitulace stavby'!E14</f>
        <v>Vyplň údaj</v>
      </c>
      <c r="F18" s="272"/>
      <c r="G18" s="272"/>
      <c r="H18" s="272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32</v>
      </c>
      <c r="I23" s="101" t="s">
        <v>25</v>
      </c>
      <c r="J23" s="14" t="s">
        <v>1</v>
      </c>
      <c r="L23" s="35"/>
    </row>
    <row r="24" spans="2:12" s="1" customFormat="1" ht="18" customHeight="1">
      <c r="B24" s="35"/>
      <c r="E24" s="14" t="s">
        <v>33</v>
      </c>
      <c r="I24" s="101" t="s">
        <v>27</v>
      </c>
      <c r="J24" s="14" t="s">
        <v>1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3" t="s">
        <v>1</v>
      </c>
      <c r="F27" s="273"/>
      <c r="G27" s="273"/>
      <c r="H27" s="273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ROUND(J86,2)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ROUND((SUM(BE86:BE137)),2)</f>
        <v>0</v>
      </c>
      <c r="I33" s="111">
        <v>0.21</v>
      </c>
      <c r="J33" s="110">
        <f>ROUND(((SUM(BE86:BE137))*I33),2)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ROUND((SUM(BF86:BF137)),2)</f>
        <v>0</v>
      </c>
      <c r="I34" s="111">
        <v>0.15</v>
      </c>
      <c r="J34" s="110">
        <f>ROUND(((SUM(BF86:BF137))*I34),2)</f>
        <v>0</v>
      </c>
      <c r="L34" s="35"/>
    </row>
    <row r="35" spans="2:12" s="1" customFormat="1" ht="14.45" customHeight="1" hidden="1">
      <c r="B35" s="35"/>
      <c r="E35" s="99" t="s">
        <v>42</v>
      </c>
      <c r="F35" s="110">
        <f>ROUND((SUM(BG86:BG137)),2)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 hidden="1">
      <c r="B36" s="35"/>
      <c r="E36" s="99" t="s">
        <v>43</v>
      </c>
      <c r="F36" s="110">
        <f>ROUND((SUM(BH86:BH137)),2)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44</v>
      </c>
      <c r="F37" s="110">
        <f>ROUND((SUM(BI86:BI137)),2)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100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5" t="str">
        <f>E7</f>
        <v>ZUŠ Sokolov - udržovací práce</v>
      </c>
      <c r="F48" s="266"/>
      <c r="G48" s="266"/>
      <c r="H48" s="266"/>
      <c r="I48" s="100"/>
      <c r="J48" s="32"/>
      <c r="K48" s="32"/>
      <c r="L48" s="35"/>
    </row>
    <row r="49" spans="2:12" s="1" customFormat="1" ht="12" customHeight="1">
      <c r="B49" s="31"/>
      <c r="C49" s="26" t="s">
        <v>98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49" t="str">
        <f>E9</f>
        <v>02 - Zadní schodiště</v>
      </c>
      <c r="F50" s="248"/>
      <c r="G50" s="248"/>
      <c r="H50" s="248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16. 3. 2019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32</v>
      </c>
      <c r="J55" s="29" t="str">
        <f>E24</f>
        <v>Michal Kubelka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101</v>
      </c>
      <c r="D57" s="127"/>
      <c r="E57" s="127"/>
      <c r="F57" s="127"/>
      <c r="G57" s="127"/>
      <c r="H57" s="127"/>
      <c r="I57" s="128"/>
      <c r="J57" s="129" t="s">
        <v>102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103</v>
      </c>
      <c r="D59" s="32"/>
      <c r="E59" s="32"/>
      <c r="F59" s="32"/>
      <c r="G59" s="32"/>
      <c r="H59" s="32"/>
      <c r="I59" s="100"/>
      <c r="J59" s="70">
        <f>J86</f>
        <v>0</v>
      </c>
      <c r="K59" s="32"/>
      <c r="L59" s="35"/>
      <c r="AU59" s="14" t="s">
        <v>104</v>
      </c>
    </row>
    <row r="60" spans="2:12" s="7" customFormat="1" ht="24.95" customHeight="1">
      <c r="B60" s="131"/>
      <c r="C60" s="132"/>
      <c r="D60" s="133" t="s">
        <v>105</v>
      </c>
      <c r="E60" s="134"/>
      <c r="F60" s="134"/>
      <c r="G60" s="134"/>
      <c r="H60" s="134"/>
      <c r="I60" s="135"/>
      <c r="J60" s="136">
        <f>J87</f>
        <v>0</v>
      </c>
      <c r="K60" s="132"/>
      <c r="L60" s="137"/>
    </row>
    <row r="61" spans="2:12" s="8" customFormat="1" ht="19.9" customHeight="1">
      <c r="B61" s="138"/>
      <c r="C61" s="139"/>
      <c r="D61" s="140" t="s">
        <v>106</v>
      </c>
      <c r="E61" s="141"/>
      <c r="F61" s="141"/>
      <c r="G61" s="141"/>
      <c r="H61" s="141"/>
      <c r="I61" s="142"/>
      <c r="J61" s="143">
        <f>J88</f>
        <v>0</v>
      </c>
      <c r="K61" s="139"/>
      <c r="L61" s="144"/>
    </row>
    <row r="62" spans="2:12" s="8" customFormat="1" ht="19.9" customHeight="1">
      <c r="B62" s="138"/>
      <c r="C62" s="139"/>
      <c r="D62" s="140" t="s">
        <v>107</v>
      </c>
      <c r="E62" s="141"/>
      <c r="F62" s="141"/>
      <c r="G62" s="141"/>
      <c r="H62" s="141"/>
      <c r="I62" s="142"/>
      <c r="J62" s="143">
        <f>J93</f>
        <v>0</v>
      </c>
      <c r="K62" s="139"/>
      <c r="L62" s="144"/>
    </row>
    <row r="63" spans="2:12" s="8" customFormat="1" ht="19.9" customHeight="1">
      <c r="B63" s="138"/>
      <c r="C63" s="139"/>
      <c r="D63" s="140" t="s">
        <v>108</v>
      </c>
      <c r="E63" s="141"/>
      <c r="F63" s="141"/>
      <c r="G63" s="141"/>
      <c r="H63" s="141"/>
      <c r="I63" s="142"/>
      <c r="J63" s="143">
        <f>J104</f>
        <v>0</v>
      </c>
      <c r="K63" s="139"/>
      <c r="L63" s="144"/>
    </row>
    <row r="64" spans="2:12" s="8" customFormat="1" ht="19.9" customHeight="1">
      <c r="B64" s="138"/>
      <c r="C64" s="139"/>
      <c r="D64" s="140" t="s">
        <v>109</v>
      </c>
      <c r="E64" s="141"/>
      <c r="F64" s="141"/>
      <c r="G64" s="141"/>
      <c r="H64" s="141"/>
      <c r="I64" s="142"/>
      <c r="J64" s="143">
        <f>J116</f>
        <v>0</v>
      </c>
      <c r="K64" s="139"/>
      <c r="L64" s="144"/>
    </row>
    <row r="65" spans="2:12" s="7" customFormat="1" ht="24.95" customHeight="1">
      <c r="B65" s="131"/>
      <c r="C65" s="132"/>
      <c r="D65" s="133" t="s">
        <v>110</v>
      </c>
      <c r="E65" s="134"/>
      <c r="F65" s="134"/>
      <c r="G65" s="134"/>
      <c r="H65" s="134"/>
      <c r="I65" s="135"/>
      <c r="J65" s="136">
        <f>J119</f>
        <v>0</v>
      </c>
      <c r="K65" s="132"/>
      <c r="L65" s="137"/>
    </row>
    <row r="66" spans="2:12" s="8" customFormat="1" ht="19.9" customHeight="1">
      <c r="B66" s="138"/>
      <c r="C66" s="139"/>
      <c r="D66" s="140" t="s">
        <v>113</v>
      </c>
      <c r="E66" s="141"/>
      <c r="F66" s="141"/>
      <c r="G66" s="141"/>
      <c r="H66" s="141"/>
      <c r="I66" s="142"/>
      <c r="J66" s="143">
        <f>J120</f>
        <v>0</v>
      </c>
      <c r="K66" s="139"/>
      <c r="L66" s="144"/>
    </row>
    <row r="67" spans="2:12" s="1" customFormat="1" ht="21.75" customHeight="1">
      <c r="B67" s="31"/>
      <c r="C67" s="32"/>
      <c r="D67" s="32"/>
      <c r="E67" s="32"/>
      <c r="F67" s="32"/>
      <c r="G67" s="32"/>
      <c r="H67" s="32"/>
      <c r="I67" s="100"/>
      <c r="J67" s="32"/>
      <c r="K67" s="32"/>
      <c r="L67" s="35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122"/>
      <c r="J68" s="44"/>
      <c r="K68" s="44"/>
      <c r="L68" s="35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125"/>
      <c r="J72" s="46"/>
      <c r="K72" s="46"/>
      <c r="L72" s="35"/>
    </row>
    <row r="73" spans="2:12" s="1" customFormat="1" ht="24.95" customHeight="1">
      <c r="B73" s="31"/>
      <c r="C73" s="20" t="s">
        <v>114</v>
      </c>
      <c r="D73" s="32"/>
      <c r="E73" s="32"/>
      <c r="F73" s="32"/>
      <c r="G73" s="32"/>
      <c r="H73" s="32"/>
      <c r="I73" s="100"/>
      <c r="J73" s="32"/>
      <c r="K73" s="32"/>
      <c r="L73" s="35"/>
    </row>
    <row r="74" spans="2:12" s="1" customFormat="1" ht="6.95" customHeight="1">
      <c r="B74" s="31"/>
      <c r="C74" s="32"/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2" customHeight="1">
      <c r="B75" s="31"/>
      <c r="C75" s="26" t="s">
        <v>16</v>
      </c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6.5" customHeight="1">
      <c r="B76" s="31"/>
      <c r="C76" s="32"/>
      <c r="D76" s="32"/>
      <c r="E76" s="265" t="str">
        <f>E7</f>
        <v>ZUŠ Sokolov - udržovací práce</v>
      </c>
      <c r="F76" s="266"/>
      <c r="G76" s="266"/>
      <c r="H76" s="266"/>
      <c r="I76" s="100"/>
      <c r="J76" s="32"/>
      <c r="K76" s="32"/>
      <c r="L76" s="35"/>
    </row>
    <row r="77" spans="2:12" s="1" customFormat="1" ht="12" customHeight="1">
      <c r="B77" s="31"/>
      <c r="C77" s="26" t="s">
        <v>98</v>
      </c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6.5" customHeight="1">
      <c r="B78" s="31"/>
      <c r="C78" s="32"/>
      <c r="D78" s="32"/>
      <c r="E78" s="249" t="str">
        <f>E9</f>
        <v>02 - Zadní schodiště</v>
      </c>
      <c r="F78" s="248"/>
      <c r="G78" s="248"/>
      <c r="H78" s="248"/>
      <c r="I78" s="100"/>
      <c r="J78" s="32"/>
      <c r="K78" s="32"/>
      <c r="L78" s="35"/>
    </row>
    <row r="79" spans="2:12" s="1" customFormat="1" ht="6.95" customHeight="1">
      <c r="B79" s="31"/>
      <c r="C79" s="32"/>
      <c r="D79" s="32"/>
      <c r="E79" s="32"/>
      <c r="F79" s="32"/>
      <c r="G79" s="32"/>
      <c r="H79" s="32"/>
      <c r="I79" s="100"/>
      <c r="J79" s="32"/>
      <c r="K79" s="32"/>
      <c r="L79" s="35"/>
    </row>
    <row r="80" spans="2:12" s="1" customFormat="1" ht="12" customHeight="1">
      <c r="B80" s="31"/>
      <c r="C80" s="26" t="s">
        <v>20</v>
      </c>
      <c r="D80" s="32"/>
      <c r="E80" s="32"/>
      <c r="F80" s="24" t="str">
        <f>F12</f>
        <v xml:space="preserve"> </v>
      </c>
      <c r="G80" s="32"/>
      <c r="H80" s="32"/>
      <c r="I80" s="101" t="s">
        <v>22</v>
      </c>
      <c r="J80" s="52" t="str">
        <f>IF(J12="","",J12)</f>
        <v>16. 3. 2019</v>
      </c>
      <c r="K80" s="32"/>
      <c r="L80" s="35"/>
    </row>
    <row r="81" spans="2:12" s="1" customFormat="1" ht="6.95" customHeight="1">
      <c r="B81" s="31"/>
      <c r="C81" s="32"/>
      <c r="D81" s="32"/>
      <c r="E81" s="32"/>
      <c r="F81" s="32"/>
      <c r="G81" s="32"/>
      <c r="H81" s="32"/>
      <c r="I81" s="100"/>
      <c r="J81" s="32"/>
      <c r="K81" s="32"/>
      <c r="L81" s="35"/>
    </row>
    <row r="82" spans="2:12" s="1" customFormat="1" ht="13.7" customHeight="1">
      <c r="B82" s="31"/>
      <c r="C82" s="26" t="s">
        <v>24</v>
      </c>
      <c r="D82" s="32"/>
      <c r="E82" s="32"/>
      <c r="F82" s="24" t="str">
        <f>E15</f>
        <v>Město Sokolov</v>
      </c>
      <c r="G82" s="32"/>
      <c r="H82" s="32"/>
      <c r="I82" s="101" t="s">
        <v>30</v>
      </c>
      <c r="J82" s="29" t="str">
        <f>E21</f>
        <v xml:space="preserve"> </v>
      </c>
      <c r="K82" s="32"/>
      <c r="L82" s="35"/>
    </row>
    <row r="83" spans="2:12" s="1" customFormat="1" ht="13.7" customHeight="1">
      <c r="B83" s="31"/>
      <c r="C83" s="26" t="s">
        <v>28</v>
      </c>
      <c r="D83" s="32"/>
      <c r="E83" s="32"/>
      <c r="F83" s="24" t="str">
        <f>IF(E18="","",E18)</f>
        <v>Vyplň údaj</v>
      </c>
      <c r="G83" s="32"/>
      <c r="H83" s="32"/>
      <c r="I83" s="101" t="s">
        <v>32</v>
      </c>
      <c r="J83" s="29" t="str">
        <f>E24</f>
        <v>Michal Kubelka</v>
      </c>
      <c r="K83" s="32"/>
      <c r="L83" s="35"/>
    </row>
    <row r="84" spans="2:12" s="1" customFormat="1" ht="10.35" customHeight="1">
      <c r="B84" s="31"/>
      <c r="C84" s="32"/>
      <c r="D84" s="32"/>
      <c r="E84" s="32"/>
      <c r="F84" s="32"/>
      <c r="G84" s="32"/>
      <c r="H84" s="32"/>
      <c r="I84" s="100"/>
      <c r="J84" s="32"/>
      <c r="K84" s="32"/>
      <c r="L84" s="35"/>
    </row>
    <row r="85" spans="2:20" s="9" customFormat="1" ht="29.25" customHeight="1">
      <c r="B85" s="145"/>
      <c r="C85" s="146" t="s">
        <v>115</v>
      </c>
      <c r="D85" s="147" t="s">
        <v>54</v>
      </c>
      <c r="E85" s="147" t="s">
        <v>50</v>
      </c>
      <c r="F85" s="147" t="s">
        <v>51</v>
      </c>
      <c r="G85" s="147" t="s">
        <v>116</v>
      </c>
      <c r="H85" s="147" t="s">
        <v>117</v>
      </c>
      <c r="I85" s="148" t="s">
        <v>118</v>
      </c>
      <c r="J85" s="149" t="s">
        <v>102</v>
      </c>
      <c r="K85" s="150" t="s">
        <v>119</v>
      </c>
      <c r="L85" s="151"/>
      <c r="M85" s="61" t="s">
        <v>1</v>
      </c>
      <c r="N85" s="62" t="s">
        <v>39</v>
      </c>
      <c r="O85" s="62" t="s">
        <v>120</v>
      </c>
      <c r="P85" s="62" t="s">
        <v>121</v>
      </c>
      <c r="Q85" s="62" t="s">
        <v>122</v>
      </c>
      <c r="R85" s="62" t="s">
        <v>123</v>
      </c>
      <c r="S85" s="62" t="s">
        <v>124</v>
      </c>
      <c r="T85" s="63" t="s">
        <v>125</v>
      </c>
    </row>
    <row r="86" spans="2:63" s="1" customFormat="1" ht="22.9" customHeight="1">
      <c r="B86" s="31"/>
      <c r="C86" s="68" t="s">
        <v>126</v>
      </c>
      <c r="D86" s="32"/>
      <c r="E86" s="32"/>
      <c r="F86" s="32"/>
      <c r="G86" s="32"/>
      <c r="H86" s="32"/>
      <c r="I86" s="100"/>
      <c r="J86" s="152">
        <f>BK86</f>
        <v>0</v>
      </c>
      <c r="K86" s="32"/>
      <c r="L86" s="35"/>
      <c r="M86" s="64"/>
      <c r="N86" s="65"/>
      <c r="O86" s="65"/>
      <c r="P86" s="153">
        <f>P87+P119</f>
        <v>0</v>
      </c>
      <c r="Q86" s="65"/>
      <c r="R86" s="153">
        <f>R87+R119</f>
        <v>0.6800955599999999</v>
      </c>
      <c r="S86" s="65"/>
      <c r="T86" s="154">
        <f>T87+T119</f>
        <v>1.92</v>
      </c>
      <c r="AT86" s="14" t="s">
        <v>68</v>
      </c>
      <c r="AU86" s="14" t="s">
        <v>104</v>
      </c>
      <c r="BK86" s="155">
        <f>BK87+BK119</f>
        <v>0</v>
      </c>
    </row>
    <row r="87" spans="2:63" s="10" customFormat="1" ht="25.9" customHeight="1">
      <c r="B87" s="156"/>
      <c r="C87" s="157"/>
      <c r="D87" s="158" t="s">
        <v>68</v>
      </c>
      <c r="E87" s="159" t="s">
        <v>127</v>
      </c>
      <c r="F87" s="159" t="s">
        <v>128</v>
      </c>
      <c r="G87" s="157"/>
      <c r="H87" s="157"/>
      <c r="I87" s="160"/>
      <c r="J87" s="161">
        <f>BK87</f>
        <v>0</v>
      </c>
      <c r="K87" s="157"/>
      <c r="L87" s="162"/>
      <c r="M87" s="163"/>
      <c r="N87" s="164"/>
      <c r="O87" s="164"/>
      <c r="P87" s="165">
        <f>P88+P93+P104+P116</f>
        <v>0</v>
      </c>
      <c r="Q87" s="164"/>
      <c r="R87" s="165">
        <f>R88+R93+R104+R116</f>
        <v>0.51464</v>
      </c>
      <c r="S87" s="164"/>
      <c r="T87" s="166">
        <f>T88+T93+T104+T116</f>
        <v>1.92</v>
      </c>
      <c r="AR87" s="167" t="s">
        <v>77</v>
      </c>
      <c r="AT87" s="168" t="s">
        <v>68</v>
      </c>
      <c r="AU87" s="168" t="s">
        <v>69</v>
      </c>
      <c r="AY87" s="167" t="s">
        <v>129</v>
      </c>
      <c r="BK87" s="169">
        <f>BK88+BK93+BK104+BK116</f>
        <v>0</v>
      </c>
    </row>
    <row r="88" spans="2:63" s="10" customFormat="1" ht="22.9" customHeight="1">
      <c r="B88" s="156"/>
      <c r="C88" s="157"/>
      <c r="D88" s="158" t="s">
        <v>68</v>
      </c>
      <c r="E88" s="170" t="s">
        <v>130</v>
      </c>
      <c r="F88" s="170" t="s">
        <v>131</v>
      </c>
      <c r="G88" s="157"/>
      <c r="H88" s="157"/>
      <c r="I88" s="160"/>
      <c r="J88" s="171">
        <f>BK88</f>
        <v>0</v>
      </c>
      <c r="K88" s="157"/>
      <c r="L88" s="162"/>
      <c r="M88" s="163"/>
      <c r="N88" s="164"/>
      <c r="O88" s="164"/>
      <c r="P88" s="165">
        <f>SUM(P89:P92)</f>
        <v>0</v>
      </c>
      <c r="Q88" s="164"/>
      <c r="R88" s="165">
        <f>SUM(R89:R92)</f>
        <v>0.51464</v>
      </c>
      <c r="S88" s="164"/>
      <c r="T88" s="166">
        <f>SUM(T89:T92)</f>
        <v>0</v>
      </c>
      <c r="AR88" s="167" t="s">
        <v>77</v>
      </c>
      <c r="AT88" s="168" t="s">
        <v>68</v>
      </c>
      <c r="AU88" s="168" t="s">
        <v>77</v>
      </c>
      <c r="AY88" s="167" t="s">
        <v>129</v>
      </c>
      <c r="BK88" s="169">
        <f>SUM(BK89:BK92)</f>
        <v>0</v>
      </c>
    </row>
    <row r="89" spans="2:65" s="1" customFormat="1" ht="16.5" customHeight="1">
      <c r="B89" s="31"/>
      <c r="C89" s="172" t="s">
        <v>77</v>
      </c>
      <c r="D89" s="172" t="s">
        <v>132</v>
      </c>
      <c r="E89" s="173" t="s">
        <v>340</v>
      </c>
      <c r="F89" s="174" t="s">
        <v>341</v>
      </c>
      <c r="G89" s="175" t="s">
        <v>135</v>
      </c>
      <c r="H89" s="176">
        <v>8</v>
      </c>
      <c r="I89" s="177"/>
      <c r="J89" s="178">
        <f>ROUND(I89*H89,2)</f>
        <v>0</v>
      </c>
      <c r="K89" s="174" t="s">
        <v>136</v>
      </c>
      <c r="L89" s="35"/>
      <c r="M89" s="179" t="s">
        <v>1</v>
      </c>
      <c r="N89" s="180" t="s">
        <v>40</v>
      </c>
      <c r="O89" s="57"/>
      <c r="P89" s="181">
        <f>O89*H89</f>
        <v>0</v>
      </c>
      <c r="Q89" s="181">
        <v>0.01838</v>
      </c>
      <c r="R89" s="181">
        <f>Q89*H89</f>
        <v>0.14704</v>
      </c>
      <c r="S89" s="181">
        <v>0</v>
      </c>
      <c r="T89" s="182">
        <f>S89*H89</f>
        <v>0</v>
      </c>
      <c r="AR89" s="14" t="s">
        <v>137</v>
      </c>
      <c r="AT89" s="14" t="s">
        <v>132</v>
      </c>
      <c r="AU89" s="14" t="s">
        <v>79</v>
      </c>
      <c r="AY89" s="14" t="s">
        <v>129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4" t="s">
        <v>77</v>
      </c>
      <c r="BK89" s="183">
        <f>ROUND(I89*H89,2)</f>
        <v>0</v>
      </c>
      <c r="BL89" s="14" t="s">
        <v>137</v>
      </c>
      <c r="BM89" s="14" t="s">
        <v>342</v>
      </c>
    </row>
    <row r="90" spans="2:47" s="1" customFormat="1" ht="19.5">
      <c r="B90" s="31"/>
      <c r="C90" s="32"/>
      <c r="D90" s="184" t="s">
        <v>139</v>
      </c>
      <c r="E90" s="32"/>
      <c r="F90" s="185" t="s">
        <v>343</v>
      </c>
      <c r="G90" s="32"/>
      <c r="H90" s="32"/>
      <c r="I90" s="100"/>
      <c r="J90" s="32"/>
      <c r="K90" s="32"/>
      <c r="L90" s="35"/>
      <c r="M90" s="186"/>
      <c r="N90" s="57"/>
      <c r="O90" s="57"/>
      <c r="P90" s="57"/>
      <c r="Q90" s="57"/>
      <c r="R90" s="57"/>
      <c r="S90" s="57"/>
      <c r="T90" s="58"/>
      <c r="AT90" s="14" t="s">
        <v>139</v>
      </c>
      <c r="AU90" s="14" t="s">
        <v>79</v>
      </c>
    </row>
    <row r="91" spans="2:65" s="1" customFormat="1" ht="16.5" customHeight="1">
      <c r="B91" s="31"/>
      <c r="C91" s="172" t="s">
        <v>79</v>
      </c>
      <c r="D91" s="172" t="s">
        <v>132</v>
      </c>
      <c r="E91" s="173" t="s">
        <v>344</v>
      </c>
      <c r="F91" s="174" t="s">
        <v>345</v>
      </c>
      <c r="G91" s="175" t="s">
        <v>135</v>
      </c>
      <c r="H91" s="176">
        <v>20</v>
      </c>
      <c r="I91" s="177"/>
      <c r="J91" s="178">
        <f>ROUND(I91*H91,2)</f>
        <v>0</v>
      </c>
      <c r="K91" s="174" t="s">
        <v>136</v>
      </c>
      <c r="L91" s="35"/>
      <c r="M91" s="179" t="s">
        <v>1</v>
      </c>
      <c r="N91" s="180" t="s">
        <v>40</v>
      </c>
      <c r="O91" s="57"/>
      <c r="P91" s="181">
        <f>O91*H91</f>
        <v>0</v>
      </c>
      <c r="Q91" s="181">
        <v>0.01838</v>
      </c>
      <c r="R91" s="181">
        <f>Q91*H91</f>
        <v>0.36760000000000004</v>
      </c>
      <c r="S91" s="181">
        <v>0</v>
      </c>
      <c r="T91" s="182">
        <f>S91*H91</f>
        <v>0</v>
      </c>
      <c r="AR91" s="14" t="s">
        <v>137</v>
      </c>
      <c r="AT91" s="14" t="s">
        <v>132</v>
      </c>
      <c r="AU91" s="14" t="s">
        <v>79</v>
      </c>
      <c r="AY91" s="14" t="s">
        <v>129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14" t="s">
        <v>77</v>
      </c>
      <c r="BK91" s="183">
        <f>ROUND(I91*H91,2)</f>
        <v>0</v>
      </c>
      <c r="BL91" s="14" t="s">
        <v>137</v>
      </c>
      <c r="BM91" s="14" t="s">
        <v>346</v>
      </c>
    </row>
    <row r="92" spans="2:47" s="1" customFormat="1" ht="19.5">
      <c r="B92" s="31"/>
      <c r="C92" s="32"/>
      <c r="D92" s="184" t="s">
        <v>139</v>
      </c>
      <c r="E92" s="32"/>
      <c r="F92" s="185" t="s">
        <v>347</v>
      </c>
      <c r="G92" s="32"/>
      <c r="H92" s="32"/>
      <c r="I92" s="100"/>
      <c r="J92" s="32"/>
      <c r="K92" s="32"/>
      <c r="L92" s="35"/>
      <c r="M92" s="186"/>
      <c r="N92" s="57"/>
      <c r="O92" s="57"/>
      <c r="P92" s="57"/>
      <c r="Q92" s="57"/>
      <c r="R92" s="57"/>
      <c r="S92" s="57"/>
      <c r="T92" s="58"/>
      <c r="AT92" s="14" t="s">
        <v>139</v>
      </c>
      <c r="AU92" s="14" t="s">
        <v>79</v>
      </c>
    </row>
    <row r="93" spans="2:63" s="10" customFormat="1" ht="22.9" customHeight="1">
      <c r="B93" s="156"/>
      <c r="C93" s="157"/>
      <c r="D93" s="158" t="s">
        <v>68</v>
      </c>
      <c r="E93" s="170" t="s">
        <v>172</v>
      </c>
      <c r="F93" s="170" t="s">
        <v>173</v>
      </c>
      <c r="G93" s="157"/>
      <c r="H93" s="157"/>
      <c r="I93" s="160"/>
      <c r="J93" s="171">
        <f>BK93</f>
        <v>0</v>
      </c>
      <c r="K93" s="157"/>
      <c r="L93" s="162"/>
      <c r="M93" s="163"/>
      <c r="N93" s="164"/>
      <c r="O93" s="164"/>
      <c r="P93" s="165">
        <f>SUM(P94:P103)</f>
        <v>0</v>
      </c>
      <c r="Q93" s="164"/>
      <c r="R93" s="165">
        <f>SUM(R94:R103)</f>
        <v>0</v>
      </c>
      <c r="S93" s="164"/>
      <c r="T93" s="166">
        <f>SUM(T94:T103)</f>
        <v>1.92</v>
      </c>
      <c r="AR93" s="167" t="s">
        <v>77</v>
      </c>
      <c r="AT93" s="168" t="s">
        <v>68</v>
      </c>
      <c r="AU93" s="168" t="s">
        <v>77</v>
      </c>
      <c r="AY93" s="167" t="s">
        <v>129</v>
      </c>
      <c r="BK93" s="169">
        <f>SUM(BK94:BK103)</f>
        <v>0</v>
      </c>
    </row>
    <row r="94" spans="2:65" s="1" customFormat="1" ht="16.5" customHeight="1">
      <c r="B94" s="31"/>
      <c r="C94" s="172" t="s">
        <v>149</v>
      </c>
      <c r="D94" s="172" t="s">
        <v>132</v>
      </c>
      <c r="E94" s="173" t="s">
        <v>348</v>
      </c>
      <c r="F94" s="174" t="s">
        <v>349</v>
      </c>
      <c r="G94" s="175" t="s">
        <v>135</v>
      </c>
      <c r="H94" s="176">
        <v>20</v>
      </c>
      <c r="I94" s="177"/>
      <c r="J94" s="178">
        <f>ROUND(I94*H94,2)</f>
        <v>0</v>
      </c>
      <c r="K94" s="174" t="s">
        <v>136</v>
      </c>
      <c r="L94" s="35"/>
      <c r="M94" s="179" t="s">
        <v>1</v>
      </c>
      <c r="N94" s="180" t="s">
        <v>40</v>
      </c>
      <c r="O94" s="57"/>
      <c r="P94" s="181">
        <f>O94*H94</f>
        <v>0</v>
      </c>
      <c r="Q94" s="181">
        <v>0</v>
      </c>
      <c r="R94" s="181">
        <f>Q94*H94</f>
        <v>0</v>
      </c>
      <c r="S94" s="181">
        <v>0.05</v>
      </c>
      <c r="T94" s="182">
        <f>S94*H94</f>
        <v>1</v>
      </c>
      <c r="AR94" s="14" t="s">
        <v>137</v>
      </c>
      <c r="AT94" s="14" t="s">
        <v>132</v>
      </c>
      <c r="AU94" s="14" t="s">
        <v>79</v>
      </c>
      <c r="AY94" s="14" t="s">
        <v>129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14" t="s">
        <v>77</v>
      </c>
      <c r="BK94" s="183">
        <f>ROUND(I94*H94,2)</f>
        <v>0</v>
      </c>
      <c r="BL94" s="14" t="s">
        <v>137</v>
      </c>
      <c r="BM94" s="14" t="s">
        <v>350</v>
      </c>
    </row>
    <row r="95" spans="2:47" s="1" customFormat="1" ht="12">
      <c r="B95" s="31"/>
      <c r="C95" s="32"/>
      <c r="D95" s="184" t="s">
        <v>139</v>
      </c>
      <c r="E95" s="32"/>
      <c r="F95" s="185" t="s">
        <v>351</v>
      </c>
      <c r="G95" s="32"/>
      <c r="H95" s="32"/>
      <c r="I95" s="100"/>
      <c r="J95" s="32"/>
      <c r="K95" s="32"/>
      <c r="L95" s="35"/>
      <c r="M95" s="186"/>
      <c r="N95" s="57"/>
      <c r="O95" s="57"/>
      <c r="P95" s="57"/>
      <c r="Q95" s="57"/>
      <c r="R95" s="57"/>
      <c r="S95" s="57"/>
      <c r="T95" s="58"/>
      <c r="AT95" s="14" t="s">
        <v>139</v>
      </c>
      <c r="AU95" s="14" t="s">
        <v>79</v>
      </c>
    </row>
    <row r="96" spans="2:65" s="1" customFormat="1" ht="16.5" customHeight="1">
      <c r="B96" s="31"/>
      <c r="C96" s="172" t="s">
        <v>137</v>
      </c>
      <c r="D96" s="172" t="s">
        <v>132</v>
      </c>
      <c r="E96" s="173" t="s">
        <v>352</v>
      </c>
      <c r="F96" s="174" t="s">
        <v>353</v>
      </c>
      <c r="G96" s="175" t="s">
        <v>135</v>
      </c>
      <c r="H96" s="176">
        <v>20</v>
      </c>
      <c r="I96" s="177"/>
      <c r="J96" s="178">
        <f>ROUND(I96*H96,2)</f>
        <v>0</v>
      </c>
      <c r="K96" s="174" t="s">
        <v>136</v>
      </c>
      <c r="L96" s="35"/>
      <c r="M96" s="179" t="s">
        <v>1</v>
      </c>
      <c r="N96" s="180" t="s">
        <v>40</v>
      </c>
      <c r="O96" s="57"/>
      <c r="P96" s="181">
        <f>O96*H96</f>
        <v>0</v>
      </c>
      <c r="Q96" s="181">
        <v>0</v>
      </c>
      <c r="R96" s="181">
        <f>Q96*H96</f>
        <v>0</v>
      </c>
      <c r="S96" s="181">
        <v>0.046</v>
      </c>
      <c r="T96" s="182">
        <f>S96*H96</f>
        <v>0.9199999999999999</v>
      </c>
      <c r="AR96" s="14" t="s">
        <v>137</v>
      </c>
      <c r="AT96" s="14" t="s">
        <v>132</v>
      </c>
      <c r="AU96" s="14" t="s">
        <v>79</v>
      </c>
      <c r="AY96" s="14" t="s">
        <v>129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14" t="s">
        <v>77</v>
      </c>
      <c r="BK96" s="183">
        <f>ROUND(I96*H96,2)</f>
        <v>0</v>
      </c>
      <c r="BL96" s="14" t="s">
        <v>137</v>
      </c>
      <c r="BM96" s="14" t="s">
        <v>354</v>
      </c>
    </row>
    <row r="97" spans="2:47" s="1" customFormat="1" ht="19.5">
      <c r="B97" s="31"/>
      <c r="C97" s="32"/>
      <c r="D97" s="184" t="s">
        <v>139</v>
      </c>
      <c r="E97" s="32"/>
      <c r="F97" s="185" t="s">
        <v>355</v>
      </c>
      <c r="G97" s="32"/>
      <c r="H97" s="32"/>
      <c r="I97" s="100"/>
      <c r="J97" s="32"/>
      <c r="K97" s="32"/>
      <c r="L97" s="35"/>
      <c r="M97" s="186"/>
      <c r="N97" s="57"/>
      <c r="O97" s="57"/>
      <c r="P97" s="57"/>
      <c r="Q97" s="57"/>
      <c r="R97" s="57"/>
      <c r="S97" s="57"/>
      <c r="T97" s="58"/>
      <c r="AT97" s="14" t="s">
        <v>139</v>
      </c>
      <c r="AU97" s="14" t="s">
        <v>79</v>
      </c>
    </row>
    <row r="98" spans="2:65" s="1" customFormat="1" ht="16.5" customHeight="1">
      <c r="B98" s="31"/>
      <c r="C98" s="172" t="s">
        <v>158</v>
      </c>
      <c r="D98" s="172" t="s">
        <v>132</v>
      </c>
      <c r="E98" s="173" t="s">
        <v>356</v>
      </c>
      <c r="F98" s="174" t="s">
        <v>357</v>
      </c>
      <c r="G98" s="175" t="s">
        <v>177</v>
      </c>
      <c r="H98" s="176">
        <v>1</v>
      </c>
      <c r="I98" s="177"/>
      <c r="J98" s="178">
        <f>ROUND(I98*H98,2)</f>
        <v>0</v>
      </c>
      <c r="K98" s="174" t="s">
        <v>1</v>
      </c>
      <c r="L98" s="35"/>
      <c r="M98" s="179" t="s">
        <v>1</v>
      </c>
      <c r="N98" s="180" t="s">
        <v>40</v>
      </c>
      <c r="O98" s="57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AR98" s="14" t="s">
        <v>137</v>
      </c>
      <c r="AT98" s="14" t="s">
        <v>132</v>
      </c>
      <c r="AU98" s="14" t="s">
        <v>79</v>
      </c>
      <c r="AY98" s="14" t="s">
        <v>129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14" t="s">
        <v>77</v>
      </c>
      <c r="BK98" s="183">
        <f>ROUND(I98*H98,2)</f>
        <v>0</v>
      </c>
      <c r="BL98" s="14" t="s">
        <v>137</v>
      </c>
      <c r="BM98" s="14" t="s">
        <v>358</v>
      </c>
    </row>
    <row r="99" spans="2:47" s="1" customFormat="1" ht="12">
      <c r="B99" s="31"/>
      <c r="C99" s="32"/>
      <c r="D99" s="184" t="s">
        <v>139</v>
      </c>
      <c r="E99" s="32"/>
      <c r="F99" s="185" t="s">
        <v>357</v>
      </c>
      <c r="G99" s="32"/>
      <c r="H99" s="32"/>
      <c r="I99" s="100"/>
      <c r="J99" s="32"/>
      <c r="K99" s="32"/>
      <c r="L99" s="35"/>
      <c r="M99" s="186"/>
      <c r="N99" s="57"/>
      <c r="O99" s="57"/>
      <c r="P99" s="57"/>
      <c r="Q99" s="57"/>
      <c r="R99" s="57"/>
      <c r="S99" s="57"/>
      <c r="T99" s="58"/>
      <c r="AT99" s="14" t="s">
        <v>139</v>
      </c>
      <c r="AU99" s="14" t="s">
        <v>79</v>
      </c>
    </row>
    <row r="100" spans="2:65" s="1" customFormat="1" ht="16.5" customHeight="1">
      <c r="B100" s="31"/>
      <c r="C100" s="172" t="s">
        <v>130</v>
      </c>
      <c r="D100" s="172" t="s">
        <v>132</v>
      </c>
      <c r="E100" s="173" t="s">
        <v>175</v>
      </c>
      <c r="F100" s="174" t="s">
        <v>359</v>
      </c>
      <c r="G100" s="175" t="s">
        <v>177</v>
      </c>
      <c r="H100" s="176">
        <v>1</v>
      </c>
      <c r="I100" s="177"/>
      <c r="J100" s="178">
        <f>ROUND(I100*H100,2)</f>
        <v>0</v>
      </c>
      <c r="K100" s="174" t="s">
        <v>1</v>
      </c>
      <c r="L100" s="35"/>
      <c r="M100" s="179" t="s">
        <v>1</v>
      </c>
      <c r="N100" s="180" t="s">
        <v>40</v>
      </c>
      <c r="O100" s="57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AR100" s="14" t="s">
        <v>137</v>
      </c>
      <c r="AT100" s="14" t="s">
        <v>132</v>
      </c>
      <c r="AU100" s="14" t="s">
        <v>79</v>
      </c>
      <c r="AY100" s="14" t="s">
        <v>129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14" t="s">
        <v>77</v>
      </c>
      <c r="BK100" s="183">
        <f>ROUND(I100*H100,2)</f>
        <v>0</v>
      </c>
      <c r="BL100" s="14" t="s">
        <v>137</v>
      </c>
      <c r="BM100" s="14" t="s">
        <v>360</v>
      </c>
    </row>
    <row r="101" spans="2:47" s="1" customFormat="1" ht="12">
      <c r="B101" s="31"/>
      <c r="C101" s="32"/>
      <c r="D101" s="184" t="s">
        <v>139</v>
      </c>
      <c r="E101" s="32"/>
      <c r="F101" s="185" t="s">
        <v>361</v>
      </c>
      <c r="G101" s="32"/>
      <c r="H101" s="32"/>
      <c r="I101" s="100"/>
      <c r="J101" s="32"/>
      <c r="K101" s="32"/>
      <c r="L101" s="35"/>
      <c r="M101" s="186"/>
      <c r="N101" s="57"/>
      <c r="O101" s="57"/>
      <c r="P101" s="57"/>
      <c r="Q101" s="57"/>
      <c r="R101" s="57"/>
      <c r="S101" s="57"/>
      <c r="T101" s="58"/>
      <c r="AT101" s="14" t="s">
        <v>139</v>
      </c>
      <c r="AU101" s="14" t="s">
        <v>79</v>
      </c>
    </row>
    <row r="102" spans="2:65" s="1" customFormat="1" ht="16.5" customHeight="1">
      <c r="B102" s="31"/>
      <c r="C102" s="172" t="s">
        <v>167</v>
      </c>
      <c r="D102" s="172" t="s">
        <v>132</v>
      </c>
      <c r="E102" s="173" t="s">
        <v>362</v>
      </c>
      <c r="F102" s="174" t="s">
        <v>363</v>
      </c>
      <c r="G102" s="175" t="s">
        <v>177</v>
      </c>
      <c r="H102" s="176">
        <v>1</v>
      </c>
      <c r="I102" s="177"/>
      <c r="J102" s="178">
        <f>ROUND(I102*H102,2)</f>
        <v>0</v>
      </c>
      <c r="K102" s="174" t="s">
        <v>1</v>
      </c>
      <c r="L102" s="35"/>
      <c r="M102" s="179" t="s">
        <v>1</v>
      </c>
      <c r="N102" s="180" t="s">
        <v>40</v>
      </c>
      <c r="O102" s="57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AR102" s="14" t="s">
        <v>137</v>
      </c>
      <c r="AT102" s="14" t="s">
        <v>132</v>
      </c>
      <c r="AU102" s="14" t="s">
        <v>79</v>
      </c>
      <c r="AY102" s="14" t="s">
        <v>129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14" t="s">
        <v>77</v>
      </c>
      <c r="BK102" s="183">
        <f>ROUND(I102*H102,2)</f>
        <v>0</v>
      </c>
      <c r="BL102" s="14" t="s">
        <v>137</v>
      </c>
      <c r="BM102" s="14" t="s">
        <v>364</v>
      </c>
    </row>
    <row r="103" spans="2:47" s="1" customFormat="1" ht="12">
      <c r="B103" s="31"/>
      <c r="C103" s="32"/>
      <c r="D103" s="184" t="s">
        <v>139</v>
      </c>
      <c r="E103" s="32"/>
      <c r="F103" s="185" t="s">
        <v>363</v>
      </c>
      <c r="G103" s="32"/>
      <c r="H103" s="32"/>
      <c r="I103" s="100"/>
      <c r="J103" s="32"/>
      <c r="K103" s="32"/>
      <c r="L103" s="35"/>
      <c r="M103" s="186"/>
      <c r="N103" s="57"/>
      <c r="O103" s="57"/>
      <c r="P103" s="57"/>
      <c r="Q103" s="57"/>
      <c r="R103" s="57"/>
      <c r="S103" s="57"/>
      <c r="T103" s="58"/>
      <c r="AT103" s="14" t="s">
        <v>139</v>
      </c>
      <c r="AU103" s="14" t="s">
        <v>79</v>
      </c>
    </row>
    <row r="104" spans="2:63" s="10" customFormat="1" ht="22.9" customHeight="1">
      <c r="B104" s="156"/>
      <c r="C104" s="157"/>
      <c r="D104" s="158" t="s">
        <v>68</v>
      </c>
      <c r="E104" s="170" t="s">
        <v>204</v>
      </c>
      <c r="F104" s="170" t="s">
        <v>205</v>
      </c>
      <c r="G104" s="157"/>
      <c r="H104" s="157"/>
      <c r="I104" s="160"/>
      <c r="J104" s="171">
        <f>BK104</f>
        <v>0</v>
      </c>
      <c r="K104" s="157"/>
      <c r="L104" s="162"/>
      <c r="M104" s="163"/>
      <c r="N104" s="164"/>
      <c r="O104" s="164"/>
      <c r="P104" s="165">
        <f>SUM(P105:P115)</f>
        <v>0</v>
      </c>
      <c r="Q104" s="164"/>
      <c r="R104" s="165">
        <f>SUM(R105:R115)</f>
        <v>0</v>
      </c>
      <c r="S104" s="164"/>
      <c r="T104" s="166">
        <f>SUM(T105:T115)</f>
        <v>0</v>
      </c>
      <c r="AR104" s="167" t="s">
        <v>77</v>
      </c>
      <c r="AT104" s="168" t="s">
        <v>68</v>
      </c>
      <c r="AU104" s="168" t="s">
        <v>77</v>
      </c>
      <c r="AY104" s="167" t="s">
        <v>129</v>
      </c>
      <c r="BK104" s="169">
        <f>SUM(BK105:BK115)</f>
        <v>0</v>
      </c>
    </row>
    <row r="105" spans="2:65" s="1" customFormat="1" ht="16.5" customHeight="1">
      <c r="B105" s="31"/>
      <c r="C105" s="172" t="s">
        <v>174</v>
      </c>
      <c r="D105" s="172" t="s">
        <v>132</v>
      </c>
      <c r="E105" s="173" t="s">
        <v>365</v>
      </c>
      <c r="F105" s="174" t="s">
        <v>366</v>
      </c>
      <c r="G105" s="175" t="s">
        <v>209</v>
      </c>
      <c r="H105" s="176">
        <v>1.92</v>
      </c>
      <c r="I105" s="177"/>
      <c r="J105" s="178">
        <f>ROUND(I105*H105,2)</f>
        <v>0</v>
      </c>
      <c r="K105" s="174" t="s">
        <v>136</v>
      </c>
      <c r="L105" s="35"/>
      <c r="M105" s="179" t="s">
        <v>1</v>
      </c>
      <c r="N105" s="180" t="s">
        <v>40</v>
      </c>
      <c r="O105" s="57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AR105" s="14" t="s">
        <v>137</v>
      </c>
      <c r="AT105" s="14" t="s">
        <v>132</v>
      </c>
      <c r="AU105" s="14" t="s">
        <v>79</v>
      </c>
      <c r="AY105" s="14" t="s">
        <v>129</v>
      </c>
      <c r="BE105" s="183">
        <f>IF(N105="základní",J105,0)</f>
        <v>0</v>
      </c>
      <c r="BF105" s="183">
        <f>IF(N105="snížená",J105,0)</f>
        <v>0</v>
      </c>
      <c r="BG105" s="183">
        <f>IF(N105="zákl. přenesená",J105,0)</f>
        <v>0</v>
      </c>
      <c r="BH105" s="183">
        <f>IF(N105="sníž. přenesená",J105,0)</f>
        <v>0</v>
      </c>
      <c r="BI105" s="183">
        <f>IF(N105="nulová",J105,0)</f>
        <v>0</v>
      </c>
      <c r="BJ105" s="14" t="s">
        <v>77</v>
      </c>
      <c r="BK105" s="183">
        <f>ROUND(I105*H105,2)</f>
        <v>0</v>
      </c>
      <c r="BL105" s="14" t="s">
        <v>137</v>
      </c>
      <c r="BM105" s="14" t="s">
        <v>367</v>
      </c>
    </row>
    <row r="106" spans="2:47" s="1" customFormat="1" ht="19.5">
      <c r="B106" s="31"/>
      <c r="C106" s="32"/>
      <c r="D106" s="184" t="s">
        <v>139</v>
      </c>
      <c r="E106" s="32"/>
      <c r="F106" s="185" t="s">
        <v>368</v>
      </c>
      <c r="G106" s="32"/>
      <c r="H106" s="32"/>
      <c r="I106" s="100"/>
      <c r="J106" s="32"/>
      <c r="K106" s="32"/>
      <c r="L106" s="35"/>
      <c r="M106" s="186"/>
      <c r="N106" s="57"/>
      <c r="O106" s="57"/>
      <c r="P106" s="57"/>
      <c r="Q106" s="57"/>
      <c r="R106" s="57"/>
      <c r="S106" s="57"/>
      <c r="T106" s="58"/>
      <c r="AT106" s="14" t="s">
        <v>139</v>
      </c>
      <c r="AU106" s="14" t="s">
        <v>79</v>
      </c>
    </row>
    <row r="107" spans="2:65" s="1" customFormat="1" ht="16.5" customHeight="1">
      <c r="B107" s="31"/>
      <c r="C107" s="172" t="s">
        <v>172</v>
      </c>
      <c r="D107" s="172" t="s">
        <v>132</v>
      </c>
      <c r="E107" s="173" t="s">
        <v>213</v>
      </c>
      <c r="F107" s="174" t="s">
        <v>214</v>
      </c>
      <c r="G107" s="175" t="s">
        <v>209</v>
      </c>
      <c r="H107" s="176">
        <v>1.92</v>
      </c>
      <c r="I107" s="177"/>
      <c r="J107" s="178">
        <f>ROUND(I107*H107,2)</f>
        <v>0</v>
      </c>
      <c r="K107" s="174" t="s">
        <v>136</v>
      </c>
      <c r="L107" s="35"/>
      <c r="M107" s="179" t="s">
        <v>1</v>
      </c>
      <c r="N107" s="180" t="s">
        <v>40</v>
      </c>
      <c r="O107" s="57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AR107" s="14" t="s">
        <v>137</v>
      </c>
      <c r="AT107" s="14" t="s">
        <v>132</v>
      </c>
      <c r="AU107" s="14" t="s">
        <v>79</v>
      </c>
      <c r="AY107" s="14" t="s">
        <v>129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4" t="s">
        <v>77</v>
      </c>
      <c r="BK107" s="183">
        <f>ROUND(I107*H107,2)</f>
        <v>0</v>
      </c>
      <c r="BL107" s="14" t="s">
        <v>137</v>
      </c>
      <c r="BM107" s="14" t="s">
        <v>369</v>
      </c>
    </row>
    <row r="108" spans="2:47" s="1" customFormat="1" ht="12">
      <c r="B108" s="31"/>
      <c r="C108" s="32"/>
      <c r="D108" s="184" t="s">
        <v>139</v>
      </c>
      <c r="E108" s="32"/>
      <c r="F108" s="185" t="s">
        <v>216</v>
      </c>
      <c r="G108" s="32"/>
      <c r="H108" s="32"/>
      <c r="I108" s="100"/>
      <c r="J108" s="32"/>
      <c r="K108" s="32"/>
      <c r="L108" s="35"/>
      <c r="M108" s="186"/>
      <c r="N108" s="57"/>
      <c r="O108" s="57"/>
      <c r="P108" s="57"/>
      <c r="Q108" s="57"/>
      <c r="R108" s="57"/>
      <c r="S108" s="57"/>
      <c r="T108" s="58"/>
      <c r="AT108" s="14" t="s">
        <v>139</v>
      </c>
      <c r="AU108" s="14" t="s">
        <v>79</v>
      </c>
    </row>
    <row r="109" spans="2:65" s="1" customFormat="1" ht="16.5" customHeight="1">
      <c r="B109" s="31"/>
      <c r="C109" s="172" t="s">
        <v>185</v>
      </c>
      <c r="D109" s="172" t="s">
        <v>132</v>
      </c>
      <c r="E109" s="173" t="s">
        <v>217</v>
      </c>
      <c r="F109" s="174" t="s">
        <v>218</v>
      </c>
      <c r="G109" s="175" t="s">
        <v>209</v>
      </c>
      <c r="H109" s="176">
        <v>1.92</v>
      </c>
      <c r="I109" s="177"/>
      <c r="J109" s="178">
        <f>ROUND(I109*H109,2)</f>
        <v>0</v>
      </c>
      <c r="K109" s="174" t="s">
        <v>136</v>
      </c>
      <c r="L109" s="35"/>
      <c r="M109" s="179" t="s">
        <v>1</v>
      </c>
      <c r="N109" s="180" t="s">
        <v>40</v>
      </c>
      <c r="O109" s="57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AR109" s="14" t="s">
        <v>137</v>
      </c>
      <c r="AT109" s="14" t="s">
        <v>132</v>
      </c>
      <c r="AU109" s="14" t="s">
        <v>79</v>
      </c>
      <c r="AY109" s="14" t="s">
        <v>129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4" t="s">
        <v>77</v>
      </c>
      <c r="BK109" s="183">
        <f>ROUND(I109*H109,2)</f>
        <v>0</v>
      </c>
      <c r="BL109" s="14" t="s">
        <v>137</v>
      </c>
      <c r="BM109" s="14" t="s">
        <v>370</v>
      </c>
    </row>
    <row r="110" spans="2:47" s="1" customFormat="1" ht="12">
      <c r="B110" s="31"/>
      <c r="C110" s="32"/>
      <c r="D110" s="184" t="s">
        <v>139</v>
      </c>
      <c r="E110" s="32"/>
      <c r="F110" s="185" t="s">
        <v>220</v>
      </c>
      <c r="G110" s="32"/>
      <c r="H110" s="32"/>
      <c r="I110" s="100"/>
      <c r="J110" s="32"/>
      <c r="K110" s="32"/>
      <c r="L110" s="35"/>
      <c r="M110" s="186"/>
      <c r="N110" s="57"/>
      <c r="O110" s="57"/>
      <c r="P110" s="57"/>
      <c r="Q110" s="57"/>
      <c r="R110" s="57"/>
      <c r="S110" s="57"/>
      <c r="T110" s="58"/>
      <c r="AT110" s="14" t="s">
        <v>139</v>
      </c>
      <c r="AU110" s="14" t="s">
        <v>79</v>
      </c>
    </row>
    <row r="111" spans="2:65" s="1" customFormat="1" ht="16.5" customHeight="1">
      <c r="B111" s="31"/>
      <c r="C111" s="172" t="s">
        <v>194</v>
      </c>
      <c r="D111" s="172" t="s">
        <v>132</v>
      </c>
      <c r="E111" s="173" t="s">
        <v>222</v>
      </c>
      <c r="F111" s="174" t="s">
        <v>223</v>
      </c>
      <c r="G111" s="175" t="s">
        <v>209</v>
      </c>
      <c r="H111" s="176">
        <v>11.52</v>
      </c>
      <c r="I111" s="177"/>
      <c r="J111" s="178">
        <f>ROUND(I111*H111,2)</f>
        <v>0</v>
      </c>
      <c r="K111" s="174" t="s">
        <v>136</v>
      </c>
      <c r="L111" s="35"/>
      <c r="M111" s="179" t="s">
        <v>1</v>
      </c>
      <c r="N111" s="180" t="s">
        <v>40</v>
      </c>
      <c r="O111" s="57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AR111" s="14" t="s">
        <v>137</v>
      </c>
      <c r="AT111" s="14" t="s">
        <v>132</v>
      </c>
      <c r="AU111" s="14" t="s">
        <v>79</v>
      </c>
      <c r="AY111" s="14" t="s">
        <v>129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4" t="s">
        <v>77</v>
      </c>
      <c r="BK111" s="183">
        <f>ROUND(I111*H111,2)</f>
        <v>0</v>
      </c>
      <c r="BL111" s="14" t="s">
        <v>137</v>
      </c>
      <c r="BM111" s="14" t="s">
        <v>371</v>
      </c>
    </row>
    <row r="112" spans="2:47" s="1" customFormat="1" ht="19.5">
      <c r="B112" s="31"/>
      <c r="C112" s="32"/>
      <c r="D112" s="184" t="s">
        <v>139</v>
      </c>
      <c r="E112" s="32"/>
      <c r="F112" s="185" t="s">
        <v>225</v>
      </c>
      <c r="G112" s="32"/>
      <c r="H112" s="32"/>
      <c r="I112" s="100"/>
      <c r="J112" s="32"/>
      <c r="K112" s="32"/>
      <c r="L112" s="35"/>
      <c r="M112" s="186"/>
      <c r="N112" s="57"/>
      <c r="O112" s="57"/>
      <c r="P112" s="57"/>
      <c r="Q112" s="57"/>
      <c r="R112" s="57"/>
      <c r="S112" s="57"/>
      <c r="T112" s="58"/>
      <c r="AT112" s="14" t="s">
        <v>139</v>
      </c>
      <c r="AU112" s="14" t="s">
        <v>79</v>
      </c>
    </row>
    <row r="113" spans="2:51" s="11" customFormat="1" ht="12">
      <c r="B113" s="187"/>
      <c r="C113" s="188"/>
      <c r="D113" s="184" t="s">
        <v>141</v>
      </c>
      <c r="E113" s="189" t="s">
        <v>1</v>
      </c>
      <c r="F113" s="190" t="s">
        <v>372</v>
      </c>
      <c r="G113" s="188"/>
      <c r="H113" s="191">
        <v>11.52</v>
      </c>
      <c r="I113" s="192"/>
      <c r="J113" s="188"/>
      <c r="K113" s="188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141</v>
      </c>
      <c r="AU113" s="197" t="s">
        <v>79</v>
      </c>
      <c r="AV113" s="11" t="s">
        <v>79</v>
      </c>
      <c r="AW113" s="11" t="s">
        <v>31</v>
      </c>
      <c r="AX113" s="11" t="s">
        <v>77</v>
      </c>
      <c r="AY113" s="197" t="s">
        <v>129</v>
      </c>
    </row>
    <row r="114" spans="2:65" s="1" customFormat="1" ht="16.5" customHeight="1">
      <c r="B114" s="31"/>
      <c r="C114" s="172" t="s">
        <v>199</v>
      </c>
      <c r="D114" s="172" t="s">
        <v>132</v>
      </c>
      <c r="E114" s="173" t="s">
        <v>228</v>
      </c>
      <c r="F114" s="174" t="s">
        <v>229</v>
      </c>
      <c r="G114" s="175" t="s">
        <v>209</v>
      </c>
      <c r="H114" s="176">
        <v>1.92</v>
      </c>
      <c r="I114" s="177"/>
      <c r="J114" s="178">
        <f>ROUND(I114*H114,2)</f>
        <v>0</v>
      </c>
      <c r="K114" s="174" t="s">
        <v>136</v>
      </c>
      <c r="L114" s="35"/>
      <c r="M114" s="179" t="s">
        <v>1</v>
      </c>
      <c r="N114" s="180" t="s">
        <v>40</v>
      </c>
      <c r="O114" s="57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AR114" s="14" t="s">
        <v>137</v>
      </c>
      <c r="AT114" s="14" t="s">
        <v>132</v>
      </c>
      <c r="AU114" s="14" t="s">
        <v>79</v>
      </c>
      <c r="AY114" s="14" t="s">
        <v>129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4" t="s">
        <v>77</v>
      </c>
      <c r="BK114" s="183">
        <f>ROUND(I114*H114,2)</f>
        <v>0</v>
      </c>
      <c r="BL114" s="14" t="s">
        <v>137</v>
      </c>
      <c r="BM114" s="14" t="s">
        <v>373</v>
      </c>
    </row>
    <row r="115" spans="2:47" s="1" customFormat="1" ht="12">
      <c r="B115" s="31"/>
      <c r="C115" s="32"/>
      <c r="D115" s="184" t="s">
        <v>139</v>
      </c>
      <c r="E115" s="32"/>
      <c r="F115" s="185" t="s">
        <v>231</v>
      </c>
      <c r="G115" s="32"/>
      <c r="H115" s="32"/>
      <c r="I115" s="100"/>
      <c r="J115" s="32"/>
      <c r="K115" s="32"/>
      <c r="L115" s="35"/>
      <c r="M115" s="186"/>
      <c r="N115" s="57"/>
      <c r="O115" s="57"/>
      <c r="P115" s="57"/>
      <c r="Q115" s="57"/>
      <c r="R115" s="57"/>
      <c r="S115" s="57"/>
      <c r="T115" s="58"/>
      <c r="AT115" s="14" t="s">
        <v>139</v>
      </c>
      <c r="AU115" s="14" t="s">
        <v>79</v>
      </c>
    </row>
    <row r="116" spans="2:63" s="10" customFormat="1" ht="22.9" customHeight="1">
      <c r="B116" s="156"/>
      <c r="C116" s="157"/>
      <c r="D116" s="158" t="s">
        <v>68</v>
      </c>
      <c r="E116" s="170" t="s">
        <v>237</v>
      </c>
      <c r="F116" s="170" t="s">
        <v>238</v>
      </c>
      <c r="G116" s="157"/>
      <c r="H116" s="157"/>
      <c r="I116" s="160"/>
      <c r="J116" s="171">
        <f>BK116</f>
        <v>0</v>
      </c>
      <c r="K116" s="157"/>
      <c r="L116" s="162"/>
      <c r="M116" s="163"/>
      <c r="N116" s="164"/>
      <c r="O116" s="164"/>
      <c r="P116" s="165">
        <f>SUM(P117:P118)</f>
        <v>0</v>
      </c>
      <c r="Q116" s="164"/>
      <c r="R116" s="165">
        <f>SUM(R117:R118)</f>
        <v>0</v>
      </c>
      <c r="S116" s="164"/>
      <c r="T116" s="166">
        <f>SUM(T117:T118)</f>
        <v>0</v>
      </c>
      <c r="AR116" s="167" t="s">
        <v>77</v>
      </c>
      <c r="AT116" s="168" t="s">
        <v>68</v>
      </c>
      <c r="AU116" s="168" t="s">
        <v>77</v>
      </c>
      <c r="AY116" s="167" t="s">
        <v>129</v>
      </c>
      <c r="BK116" s="169">
        <f>SUM(BK117:BK118)</f>
        <v>0</v>
      </c>
    </row>
    <row r="117" spans="2:65" s="1" customFormat="1" ht="16.5" customHeight="1">
      <c r="B117" s="31"/>
      <c r="C117" s="172" t="s">
        <v>206</v>
      </c>
      <c r="D117" s="172" t="s">
        <v>132</v>
      </c>
      <c r="E117" s="173" t="s">
        <v>374</v>
      </c>
      <c r="F117" s="174" t="s">
        <v>375</v>
      </c>
      <c r="G117" s="175" t="s">
        <v>209</v>
      </c>
      <c r="H117" s="176">
        <v>0.515</v>
      </c>
      <c r="I117" s="177"/>
      <c r="J117" s="178">
        <f>ROUND(I117*H117,2)</f>
        <v>0</v>
      </c>
      <c r="K117" s="174" t="s">
        <v>136</v>
      </c>
      <c r="L117" s="35"/>
      <c r="M117" s="179" t="s">
        <v>1</v>
      </c>
      <c r="N117" s="180" t="s">
        <v>40</v>
      </c>
      <c r="O117" s="57"/>
      <c r="P117" s="181">
        <f>O117*H117</f>
        <v>0</v>
      </c>
      <c r="Q117" s="181">
        <v>0</v>
      </c>
      <c r="R117" s="181">
        <f>Q117*H117</f>
        <v>0</v>
      </c>
      <c r="S117" s="181">
        <v>0</v>
      </c>
      <c r="T117" s="182">
        <f>S117*H117</f>
        <v>0</v>
      </c>
      <c r="AR117" s="14" t="s">
        <v>137</v>
      </c>
      <c r="AT117" s="14" t="s">
        <v>132</v>
      </c>
      <c r="AU117" s="14" t="s">
        <v>79</v>
      </c>
      <c r="AY117" s="14" t="s">
        <v>129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4" t="s">
        <v>77</v>
      </c>
      <c r="BK117" s="183">
        <f>ROUND(I117*H117,2)</f>
        <v>0</v>
      </c>
      <c r="BL117" s="14" t="s">
        <v>137</v>
      </c>
      <c r="BM117" s="14" t="s">
        <v>376</v>
      </c>
    </row>
    <row r="118" spans="2:47" s="1" customFormat="1" ht="19.5">
      <c r="B118" s="31"/>
      <c r="C118" s="32"/>
      <c r="D118" s="184" t="s">
        <v>139</v>
      </c>
      <c r="E118" s="32"/>
      <c r="F118" s="185" t="s">
        <v>377</v>
      </c>
      <c r="G118" s="32"/>
      <c r="H118" s="32"/>
      <c r="I118" s="100"/>
      <c r="J118" s="32"/>
      <c r="K118" s="32"/>
      <c r="L118" s="35"/>
      <c r="M118" s="186"/>
      <c r="N118" s="57"/>
      <c r="O118" s="57"/>
      <c r="P118" s="57"/>
      <c r="Q118" s="57"/>
      <c r="R118" s="57"/>
      <c r="S118" s="57"/>
      <c r="T118" s="58"/>
      <c r="AT118" s="14" t="s">
        <v>139</v>
      </c>
      <c r="AU118" s="14" t="s">
        <v>79</v>
      </c>
    </row>
    <row r="119" spans="2:63" s="10" customFormat="1" ht="25.9" customHeight="1">
      <c r="B119" s="156"/>
      <c r="C119" s="157"/>
      <c r="D119" s="158" t="s">
        <v>68</v>
      </c>
      <c r="E119" s="159" t="s">
        <v>244</v>
      </c>
      <c r="F119" s="159" t="s">
        <v>245</v>
      </c>
      <c r="G119" s="157"/>
      <c r="H119" s="157"/>
      <c r="I119" s="160"/>
      <c r="J119" s="161">
        <f>BK119</f>
        <v>0</v>
      </c>
      <c r="K119" s="157"/>
      <c r="L119" s="162"/>
      <c r="M119" s="163"/>
      <c r="N119" s="164"/>
      <c r="O119" s="164"/>
      <c r="P119" s="165">
        <f>P120</f>
        <v>0</v>
      </c>
      <c r="Q119" s="164"/>
      <c r="R119" s="165">
        <f>R120</f>
        <v>0.16545555999999997</v>
      </c>
      <c r="S119" s="164"/>
      <c r="T119" s="166">
        <f>T120</f>
        <v>0</v>
      </c>
      <c r="AR119" s="167" t="s">
        <v>79</v>
      </c>
      <c r="AT119" s="168" t="s">
        <v>68</v>
      </c>
      <c r="AU119" s="168" t="s">
        <v>69</v>
      </c>
      <c r="AY119" s="167" t="s">
        <v>129</v>
      </c>
      <c r="BK119" s="169">
        <f>BK120</f>
        <v>0</v>
      </c>
    </row>
    <row r="120" spans="2:63" s="10" customFormat="1" ht="22.9" customHeight="1">
      <c r="B120" s="156"/>
      <c r="C120" s="157"/>
      <c r="D120" s="158" t="s">
        <v>68</v>
      </c>
      <c r="E120" s="170" t="s">
        <v>305</v>
      </c>
      <c r="F120" s="170" t="s">
        <v>306</v>
      </c>
      <c r="G120" s="157"/>
      <c r="H120" s="157"/>
      <c r="I120" s="160"/>
      <c r="J120" s="171">
        <f>BK120</f>
        <v>0</v>
      </c>
      <c r="K120" s="157"/>
      <c r="L120" s="162"/>
      <c r="M120" s="163"/>
      <c r="N120" s="164"/>
      <c r="O120" s="164"/>
      <c r="P120" s="165">
        <f>SUM(P121:P137)</f>
        <v>0</v>
      </c>
      <c r="Q120" s="164"/>
      <c r="R120" s="165">
        <f>SUM(R121:R137)</f>
        <v>0.16545555999999997</v>
      </c>
      <c r="S120" s="164"/>
      <c r="T120" s="166">
        <f>SUM(T121:T137)</f>
        <v>0</v>
      </c>
      <c r="AR120" s="167" t="s">
        <v>79</v>
      </c>
      <c r="AT120" s="168" t="s">
        <v>68</v>
      </c>
      <c r="AU120" s="168" t="s">
        <v>77</v>
      </c>
      <c r="AY120" s="167" t="s">
        <v>129</v>
      </c>
      <c r="BK120" s="169">
        <f>SUM(BK121:BK137)</f>
        <v>0</v>
      </c>
    </row>
    <row r="121" spans="2:65" s="1" customFormat="1" ht="16.5" customHeight="1">
      <c r="B121" s="31"/>
      <c r="C121" s="172" t="s">
        <v>212</v>
      </c>
      <c r="D121" s="172" t="s">
        <v>132</v>
      </c>
      <c r="E121" s="173" t="s">
        <v>378</v>
      </c>
      <c r="F121" s="174" t="s">
        <v>379</v>
      </c>
      <c r="G121" s="175" t="s">
        <v>135</v>
      </c>
      <c r="H121" s="176">
        <v>359.686</v>
      </c>
      <c r="I121" s="177"/>
      <c r="J121" s="178">
        <f>ROUND(I121*H121,2)</f>
        <v>0</v>
      </c>
      <c r="K121" s="174" t="s">
        <v>136</v>
      </c>
      <c r="L121" s="35"/>
      <c r="M121" s="179" t="s">
        <v>1</v>
      </c>
      <c r="N121" s="180" t="s">
        <v>40</v>
      </c>
      <c r="O121" s="57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4" t="s">
        <v>221</v>
      </c>
      <c r="AT121" s="14" t="s">
        <v>132</v>
      </c>
      <c r="AU121" s="14" t="s">
        <v>79</v>
      </c>
      <c r="AY121" s="14" t="s">
        <v>129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4" t="s">
        <v>77</v>
      </c>
      <c r="BK121" s="183">
        <f>ROUND(I121*H121,2)</f>
        <v>0</v>
      </c>
      <c r="BL121" s="14" t="s">
        <v>221</v>
      </c>
      <c r="BM121" s="14" t="s">
        <v>380</v>
      </c>
    </row>
    <row r="122" spans="2:47" s="1" customFormat="1" ht="12">
      <c r="B122" s="31"/>
      <c r="C122" s="32"/>
      <c r="D122" s="184" t="s">
        <v>139</v>
      </c>
      <c r="E122" s="32"/>
      <c r="F122" s="185" t="s">
        <v>381</v>
      </c>
      <c r="G122" s="32"/>
      <c r="H122" s="32"/>
      <c r="I122" s="100"/>
      <c r="J122" s="32"/>
      <c r="K122" s="32"/>
      <c r="L122" s="35"/>
      <c r="M122" s="186"/>
      <c r="N122" s="57"/>
      <c r="O122" s="57"/>
      <c r="P122" s="57"/>
      <c r="Q122" s="57"/>
      <c r="R122" s="57"/>
      <c r="S122" s="57"/>
      <c r="T122" s="58"/>
      <c r="AT122" s="14" t="s">
        <v>139</v>
      </c>
      <c r="AU122" s="14" t="s">
        <v>79</v>
      </c>
    </row>
    <row r="123" spans="2:51" s="11" customFormat="1" ht="12">
      <c r="B123" s="187"/>
      <c r="C123" s="188"/>
      <c r="D123" s="184" t="s">
        <v>141</v>
      </c>
      <c r="E123" s="189" t="s">
        <v>1</v>
      </c>
      <c r="F123" s="190" t="s">
        <v>382</v>
      </c>
      <c r="G123" s="188"/>
      <c r="H123" s="191">
        <v>14.325</v>
      </c>
      <c r="I123" s="192"/>
      <c r="J123" s="188"/>
      <c r="K123" s="188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141</v>
      </c>
      <c r="AU123" s="197" t="s">
        <v>79</v>
      </c>
      <c r="AV123" s="11" t="s">
        <v>79</v>
      </c>
      <c r="AW123" s="11" t="s">
        <v>31</v>
      </c>
      <c r="AX123" s="11" t="s">
        <v>69</v>
      </c>
      <c r="AY123" s="197" t="s">
        <v>129</v>
      </c>
    </row>
    <row r="124" spans="2:51" s="11" customFormat="1" ht="12">
      <c r="B124" s="187"/>
      <c r="C124" s="188"/>
      <c r="D124" s="184" t="s">
        <v>141</v>
      </c>
      <c r="E124" s="189" t="s">
        <v>1</v>
      </c>
      <c r="F124" s="190" t="s">
        <v>383</v>
      </c>
      <c r="G124" s="188"/>
      <c r="H124" s="191">
        <v>4.585</v>
      </c>
      <c r="I124" s="192"/>
      <c r="J124" s="188"/>
      <c r="K124" s="188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141</v>
      </c>
      <c r="AU124" s="197" t="s">
        <v>79</v>
      </c>
      <c r="AV124" s="11" t="s">
        <v>79</v>
      </c>
      <c r="AW124" s="11" t="s">
        <v>31</v>
      </c>
      <c r="AX124" s="11" t="s">
        <v>69</v>
      </c>
      <c r="AY124" s="197" t="s">
        <v>129</v>
      </c>
    </row>
    <row r="125" spans="2:51" s="11" customFormat="1" ht="12">
      <c r="B125" s="187"/>
      <c r="C125" s="188"/>
      <c r="D125" s="184" t="s">
        <v>141</v>
      </c>
      <c r="E125" s="189" t="s">
        <v>1</v>
      </c>
      <c r="F125" s="190" t="s">
        <v>384</v>
      </c>
      <c r="G125" s="188"/>
      <c r="H125" s="191">
        <v>10.8</v>
      </c>
      <c r="I125" s="192"/>
      <c r="J125" s="188"/>
      <c r="K125" s="188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141</v>
      </c>
      <c r="AU125" s="197" t="s">
        <v>79</v>
      </c>
      <c r="AV125" s="11" t="s">
        <v>79</v>
      </c>
      <c r="AW125" s="11" t="s">
        <v>31</v>
      </c>
      <c r="AX125" s="11" t="s">
        <v>69</v>
      </c>
      <c r="AY125" s="197" t="s">
        <v>129</v>
      </c>
    </row>
    <row r="126" spans="2:51" s="11" customFormat="1" ht="12">
      <c r="B126" s="187"/>
      <c r="C126" s="188"/>
      <c r="D126" s="184" t="s">
        <v>141</v>
      </c>
      <c r="E126" s="189" t="s">
        <v>1</v>
      </c>
      <c r="F126" s="190" t="s">
        <v>385</v>
      </c>
      <c r="G126" s="188"/>
      <c r="H126" s="191">
        <v>2.52</v>
      </c>
      <c r="I126" s="192"/>
      <c r="J126" s="188"/>
      <c r="K126" s="188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141</v>
      </c>
      <c r="AU126" s="197" t="s">
        <v>79</v>
      </c>
      <c r="AV126" s="11" t="s">
        <v>79</v>
      </c>
      <c r="AW126" s="11" t="s">
        <v>31</v>
      </c>
      <c r="AX126" s="11" t="s">
        <v>69</v>
      </c>
      <c r="AY126" s="197" t="s">
        <v>129</v>
      </c>
    </row>
    <row r="127" spans="2:51" s="11" customFormat="1" ht="12">
      <c r="B127" s="187"/>
      <c r="C127" s="188"/>
      <c r="D127" s="184" t="s">
        <v>141</v>
      </c>
      <c r="E127" s="189" t="s">
        <v>1</v>
      </c>
      <c r="F127" s="190" t="s">
        <v>386</v>
      </c>
      <c r="G127" s="188"/>
      <c r="H127" s="191">
        <v>106.4</v>
      </c>
      <c r="I127" s="192"/>
      <c r="J127" s="188"/>
      <c r="K127" s="188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141</v>
      </c>
      <c r="AU127" s="197" t="s">
        <v>79</v>
      </c>
      <c r="AV127" s="11" t="s">
        <v>79</v>
      </c>
      <c r="AW127" s="11" t="s">
        <v>31</v>
      </c>
      <c r="AX127" s="11" t="s">
        <v>69</v>
      </c>
      <c r="AY127" s="197" t="s">
        <v>129</v>
      </c>
    </row>
    <row r="128" spans="2:51" s="11" customFormat="1" ht="12">
      <c r="B128" s="187"/>
      <c r="C128" s="188"/>
      <c r="D128" s="184" t="s">
        <v>141</v>
      </c>
      <c r="E128" s="189" t="s">
        <v>1</v>
      </c>
      <c r="F128" s="190" t="s">
        <v>387</v>
      </c>
      <c r="G128" s="188"/>
      <c r="H128" s="191">
        <v>127.776</v>
      </c>
      <c r="I128" s="192"/>
      <c r="J128" s="188"/>
      <c r="K128" s="188"/>
      <c r="L128" s="193"/>
      <c r="M128" s="194"/>
      <c r="N128" s="195"/>
      <c r="O128" s="195"/>
      <c r="P128" s="195"/>
      <c r="Q128" s="195"/>
      <c r="R128" s="195"/>
      <c r="S128" s="195"/>
      <c r="T128" s="196"/>
      <c r="AT128" s="197" t="s">
        <v>141</v>
      </c>
      <c r="AU128" s="197" t="s">
        <v>79</v>
      </c>
      <c r="AV128" s="11" t="s">
        <v>79</v>
      </c>
      <c r="AW128" s="11" t="s">
        <v>31</v>
      </c>
      <c r="AX128" s="11" t="s">
        <v>69</v>
      </c>
      <c r="AY128" s="197" t="s">
        <v>129</v>
      </c>
    </row>
    <row r="129" spans="2:51" s="11" customFormat="1" ht="12">
      <c r="B129" s="187"/>
      <c r="C129" s="188"/>
      <c r="D129" s="184" t="s">
        <v>141</v>
      </c>
      <c r="E129" s="189" t="s">
        <v>1</v>
      </c>
      <c r="F129" s="190" t="s">
        <v>388</v>
      </c>
      <c r="G129" s="188"/>
      <c r="H129" s="191">
        <v>-14.4</v>
      </c>
      <c r="I129" s="192"/>
      <c r="J129" s="188"/>
      <c r="K129" s="188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141</v>
      </c>
      <c r="AU129" s="197" t="s">
        <v>79</v>
      </c>
      <c r="AV129" s="11" t="s">
        <v>79</v>
      </c>
      <c r="AW129" s="11" t="s">
        <v>31</v>
      </c>
      <c r="AX129" s="11" t="s">
        <v>69</v>
      </c>
      <c r="AY129" s="197" t="s">
        <v>129</v>
      </c>
    </row>
    <row r="130" spans="2:51" s="11" customFormat="1" ht="12">
      <c r="B130" s="187"/>
      <c r="C130" s="188"/>
      <c r="D130" s="184" t="s">
        <v>141</v>
      </c>
      <c r="E130" s="189" t="s">
        <v>1</v>
      </c>
      <c r="F130" s="190" t="s">
        <v>389</v>
      </c>
      <c r="G130" s="188"/>
      <c r="H130" s="191">
        <v>2.08</v>
      </c>
      <c r="I130" s="192"/>
      <c r="J130" s="188"/>
      <c r="K130" s="188"/>
      <c r="L130" s="193"/>
      <c r="M130" s="194"/>
      <c r="N130" s="195"/>
      <c r="O130" s="195"/>
      <c r="P130" s="195"/>
      <c r="Q130" s="195"/>
      <c r="R130" s="195"/>
      <c r="S130" s="195"/>
      <c r="T130" s="196"/>
      <c r="AT130" s="197" t="s">
        <v>141</v>
      </c>
      <c r="AU130" s="197" t="s">
        <v>79</v>
      </c>
      <c r="AV130" s="11" t="s">
        <v>79</v>
      </c>
      <c r="AW130" s="11" t="s">
        <v>31</v>
      </c>
      <c r="AX130" s="11" t="s">
        <v>69</v>
      </c>
      <c r="AY130" s="197" t="s">
        <v>129</v>
      </c>
    </row>
    <row r="131" spans="2:51" s="11" customFormat="1" ht="12">
      <c r="B131" s="187"/>
      <c r="C131" s="188"/>
      <c r="D131" s="184" t="s">
        <v>141</v>
      </c>
      <c r="E131" s="189" t="s">
        <v>1</v>
      </c>
      <c r="F131" s="190" t="s">
        <v>390</v>
      </c>
      <c r="G131" s="188"/>
      <c r="H131" s="191">
        <v>93.6</v>
      </c>
      <c r="I131" s="192"/>
      <c r="J131" s="188"/>
      <c r="K131" s="188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141</v>
      </c>
      <c r="AU131" s="197" t="s">
        <v>79</v>
      </c>
      <c r="AV131" s="11" t="s">
        <v>79</v>
      </c>
      <c r="AW131" s="11" t="s">
        <v>31</v>
      </c>
      <c r="AX131" s="11" t="s">
        <v>69</v>
      </c>
      <c r="AY131" s="197" t="s">
        <v>129</v>
      </c>
    </row>
    <row r="132" spans="2:51" s="11" customFormat="1" ht="12">
      <c r="B132" s="187"/>
      <c r="C132" s="188"/>
      <c r="D132" s="184" t="s">
        <v>141</v>
      </c>
      <c r="E132" s="189" t="s">
        <v>1</v>
      </c>
      <c r="F132" s="190" t="s">
        <v>391</v>
      </c>
      <c r="G132" s="188"/>
      <c r="H132" s="191">
        <v>12</v>
      </c>
      <c r="I132" s="192"/>
      <c r="J132" s="188"/>
      <c r="K132" s="188"/>
      <c r="L132" s="193"/>
      <c r="M132" s="194"/>
      <c r="N132" s="195"/>
      <c r="O132" s="195"/>
      <c r="P132" s="195"/>
      <c r="Q132" s="195"/>
      <c r="R132" s="195"/>
      <c r="S132" s="195"/>
      <c r="T132" s="196"/>
      <c r="AT132" s="197" t="s">
        <v>141</v>
      </c>
      <c r="AU132" s="197" t="s">
        <v>79</v>
      </c>
      <c r="AV132" s="11" t="s">
        <v>79</v>
      </c>
      <c r="AW132" s="11" t="s">
        <v>31</v>
      </c>
      <c r="AX132" s="11" t="s">
        <v>69</v>
      </c>
      <c r="AY132" s="197" t="s">
        <v>129</v>
      </c>
    </row>
    <row r="133" spans="2:51" s="12" customFormat="1" ht="12">
      <c r="B133" s="198"/>
      <c r="C133" s="199"/>
      <c r="D133" s="184" t="s">
        <v>141</v>
      </c>
      <c r="E133" s="200" t="s">
        <v>1</v>
      </c>
      <c r="F133" s="201" t="s">
        <v>144</v>
      </c>
      <c r="G133" s="199"/>
      <c r="H133" s="202">
        <v>359.68600000000004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141</v>
      </c>
      <c r="AU133" s="208" t="s">
        <v>79</v>
      </c>
      <c r="AV133" s="12" t="s">
        <v>137</v>
      </c>
      <c r="AW133" s="12" t="s">
        <v>31</v>
      </c>
      <c r="AX133" s="12" t="s">
        <v>77</v>
      </c>
      <c r="AY133" s="208" t="s">
        <v>129</v>
      </c>
    </row>
    <row r="134" spans="2:65" s="1" customFormat="1" ht="16.5" customHeight="1">
      <c r="B134" s="31"/>
      <c r="C134" s="172" t="s">
        <v>8</v>
      </c>
      <c r="D134" s="172" t="s">
        <v>132</v>
      </c>
      <c r="E134" s="173" t="s">
        <v>392</v>
      </c>
      <c r="F134" s="174" t="s">
        <v>393</v>
      </c>
      <c r="G134" s="175" t="s">
        <v>135</v>
      </c>
      <c r="H134" s="176">
        <v>359.686</v>
      </c>
      <c r="I134" s="177"/>
      <c r="J134" s="178">
        <f>ROUND(I134*H134,2)</f>
        <v>0</v>
      </c>
      <c r="K134" s="174" t="s">
        <v>136</v>
      </c>
      <c r="L134" s="35"/>
      <c r="M134" s="179" t="s">
        <v>1</v>
      </c>
      <c r="N134" s="180" t="s">
        <v>40</v>
      </c>
      <c r="O134" s="57"/>
      <c r="P134" s="181">
        <f>O134*H134</f>
        <v>0</v>
      </c>
      <c r="Q134" s="181">
        <v>0.0002</v>
      </c>
      <c r="R134" s="181">
        <f>Q134*H134</f>
        <v>0.07193719999999999</v>
      </c>
      <c r="S134" s="181">
        <v>0</v>
      </c>
      <c r="T134" s="182">
        <f>S134*H134</f>
        <v>0</v>
      </c>
      <c r="AR134" s="14" t="s">
        <v>221</v>
      </c>
      <c r="AT134" s="14" t="s">
        <v>132</v>
      </c>
      <c r="AU134" s="14" t="s">
        <v>79</v>
      </c>
      <c r="AY134" s="14" t="s">
        <v>129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4" t="s">
        <v>77</v>
      </c>
      <c r="BK134" s="183">
        <f>ROUND(I134*H134,2)</f>
        <v>0</v>
      </c>
      <c r="BL134" s="14" t="s">
        <v>221</v>
      </c>
      <c r="BM134" s="14" t="s">
        <v>394</v>
      </c>
    </row>
    <row r="135" spans="2:47" s="1" customFormat="1" ht="12">
      <c r="B135" s="31"/>
      <c r="C135" s="32"/>
      <c r="D135" s="184" t="s">
        <v>139</v>
      </c>
      <c r="E135" s="32"/>
      <c r="F135" s="185" t="s">
        <v>395</v>
      </c>
      <c r="G135" s="32"/>
      <c r="H135" s="32"/>
      <c r="I135" s="100"/>
      <c r="J135" s="32"/>
      <c r="K135" s="32"/>
      <c r="L135" s="35"/>
      <c r="M135" s="186"/>
      <c r="N135" s="57"/>
      <c r="O135" s="57"/>
      <c r="P135" s="57"/>
      <c r="Q135" s="57"/>
      <c r="R135" s="57"/>
      <c r="S135" s="57"/>
      <c r="T135" s="58"/>
      <c r="AT135" s="14" t="s">
        <v>139</v>
      </c>
      <c r="AU135" s="14" t="s">
        <v>79</v>
      </c>
    </row>
    <row r="136" spans="2:65" s="1" customFormat="1" ht="16.5" customHeight="1">
      <c r="B136" s="31"/>
      <c r="C136" s="172" t="s">
        <v>221</v>
      </c>
      <c r="D136" s="172" t="s">
        <v>132</v>
      </c>
      <c r="E136" s="173" t="s">
        <v>396</v>
      </c>
      <c r="F136" s="174" t="s">
        <v>397</v>
      </c>
      <c r="G136" s="175" t="s">
        <v>135</v>
      </c>
      <c r="H136" s="176">
        <v>359.686</v>
      </c>
      <c r="I136" s="177"/>
      <c r="J136" s="178">
        <f>ROUND(I136*H136,2)</f>
        <v>0</v>
      </c>
      <c r="K136" s="174" t="s">
        <v>136</v>
      </c>
      <c r="L136" s="35"/>
      <c r="M136" s="179" t="s">
        <v>1</v>
      </c>
      <c r="N136" s="180" t="s">
        <v>40</v>
      </c>
      <c r="O136" s="57"/>
      <c r="P136" s="181">
        <f>O136*H136</f>
        <v>0</v>
      </c>
      <c r="Q136" s="181">
        <v>0.00026</v>
      </c>
      <c r="R136" s="181">
        <f>Q136*H136</f>
        <v>0.09351835999999998</v>
      </c>
      <c r="S136" s="181">
        <v>0</v>
      </c>
      <c r="T136" s="182">
        <f>S136*H136</f>
        <v>0</v>
      </c>
      <c r="AR136" s="14" t="s">
        <v>221</v>
      </c>
      <c r="AT136" s="14" t="s">
        <v>132</v>
      </c>
      <c r="AU136" s="14" t="s">
        <v>79</v>
      </c>
      <c r="AY136" s="14" t="s">
        <v>129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4" t="s">
        <v>77</v>
      </c>
      <c r="BK136" s="183">
        <f>ROUND(I136*H136,2)</f>
        <v>0</v>
      </c>
      <c r="BL136" s="14" t="s">
        <v>221</v>
      </c>
      <c r="BM136" s="14" t="s">
        <v>398</v>
      </c>
    </row>
    <row r="137" spans="2:47" s="1" customFormat="1" ht="19.5">
      <c r="B137" s="31"/>
      <c r="C137" s="32"/>
      <c r="D137" s="184" t="s">
        <v>139</v>
      </c>
      <c r="E137" s="32"/>
      <c r="F137" s="185" t="s">
        <v>399</v>
      </c>
      <c r="G137" s="32"/>
      <c r="H137" s="32"/>
      <c r="I137" s="100"/>
      <c r="J137" s="32"/>
      <c r="K137" s="32"/>
      <c r="L137" s="35"/>
      <c r="M137" s="220"/>
      <c r="N137" s="221"/>
      <c r="O137" s="221"/>
      <c r="P137" s="221"/>
      <c r="Q137" s="221"/>
      <c r="R137" s="221"/>
      <c r="S137" s="221"/>
      <c r="T137" s="222"/>
      <c r="AT137" s="14" t="s">
        <v>139</v>
      </c>
      <c r="AU137" s="14" t="s">
        <v>79</v>
      </c>
    </row>
    <row r="138" spans="2:12" s="1" customFormat="1" ht="6.95" customHeight="1">
      <c r="B138" s="43"/>
      <c r="C138" s="44"/>
      <c r="D138" s="44"/>
      <c r="E138" s="44"/>
      <c r="F138" s="44"/>
      <c r="G138" s="44"/>
      <c r="H138" s="44"/>
      <c r="I138" s="122"/>
      <c r="J138" s="44"/>
      <c r="K138" s="44"/>
      <c r="L138" s="35"/>
    </row>
  </sheetData>
  <sheetProtection algorithmName="SHA-512" hashValue="+3enl5trY+faYXsfLQ8jvNhsbZsWnGoDMvXqiS/49W2tz312F8uHs8VAu4zc74nFN9tY8hRUPwVRDqORAiwvuQ==" saltValue="80FUyBQlvkBZUr7eXy5awiwFLT+L1Fp6JGW5aYEhO8hlWwKEduzRpgcl6EX1MFE30RH/QRafxAnK7agRLVYilQ==" spinCount="100000" sheet="1" objects="1" scenarios="1" formatColumns="0" formatRows="0" autoFilter="0"/>
  <autoFilter ref="C85:K13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87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267" t="str">
        <f>'Rekapitulace stavby'!K6</f>
        <v>ZUŠ Sokolov - udržovací práce</v>
      </c>
      <c r="F7" s="268"/>
      <c r="G7" s="268"/>
      <c r="H7" s="268"/>
      <c r="L7" s="17"/>
    </row>
    <row r="8" spans="2:12" s="1" customFormat="1" ht="12" customHeight="1">
      <c r="B8" s="35"/>
      <c r="D8" s="99" t="s">
        <v>98</v>
      </c>
      <c r="I8" s="100"/>
      <c r="L8" s="35"/>
    </row>
    <row r="9" spans="2:12" s="1" customFormat="1" ht="36.95" customHeight="1">
      <c r="B9" s="35"/>
      <c r="E9" s="269" t="s">
        <v>400</v>
      </c>
      <c r="F9" s="270"/>
      <c r="G9" s="270"/>
      <c r="H9" s="270"/>
      <c r="I9" s="100"/>
      <c r="L9" s="35"/>
    </row>
    <row r="10" spans="2:12" s="1" customFormat="1" ht="12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12" s="1" customFormat="1" ht="12" customHeight="1">
      <c r="B12" s="35"/>
      <c r="D12" s="99" t="s">
        <v>20</v>
      </c>
      <c r="F12" s="14" t="s">
        <v>21</v>
      </c>
      <c r="I12" s="101" t="s">
        <v>22</v>
      </c>
      <c r="J12" s="102" t="str">
        <f>'Rekapitulace stavby'!AN8</f>
        <v>16. 3. 2019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24</v>
      </c>
      <c r="I14" s="101" t="s">
        <v>25</v>
      </c>
      <c r="J14" s="14" t="s">
        <v>1</v>
      </c>
      <c r="L14" s="35"/>
    </row>
    <row r="15" spans="2:12" s="1" customFormat="1" ht="18" customHeight="1">
      <c r="B15" s="35"/>
      <c r="E15" s="14" t="s">
        <v>26</v>
      </c>
      <c r="I15" s="101" t="s">
        <v>27</v>
      </c>
      <c r="J15" s="14" t="s">
        <v>1</v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1" t="str">
        <f>'Rekapitulace stavby'!E14</f>
        <v>Vyplň údaj</v>
      </c>
      <c r="F18" s="272"/>
      <c r="G18" s="272"/>
      <c r="H18" s="272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32</v>
      </c>
      <c r="I23" s="101" t="s">
        <v>25</v>
      </c>
      <c r="J23" s="14" t="s">
        <v>1</v>
      </c>
      <c r="L23" s="35"/>
    </row>
    <row r="24" spans="2:12" s="1" customFormat="1" ht="18" customHeight="1">
      <c r="B24" s="35"/>
      <c r="E24" s="14" t="s">
        <v>33</v>
      </c>
      <c r="I24" s="101" t="s">
        <v>27</v>
      </c>
      <c r="J24" s="14" t="s">
        <v>1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3" t="s">
        <v>1</v>
      </c>
      <c r="F27" s="273"/>
      <c r="G27" s="273"/>
      <c r="H27" s="273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ROUND(J81,2)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ROUND((SUM(BE81:BE87)),2)</f>
        <v>0</v>
      </c>
      <c r="I33" s="111">
        <v>0.21</v>
      </c>
      <c r="J33" s="110">
        <f>ROUND(((SUM(BE81:BE87))*I33),2)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ROUND((SUM(BF81:BF87)),2)</f>
        <v>0</v>
      </c>
      <c r="I34" s="111">
        <v>0.15</v>
      </c>
      <c r="J34" s="110">
        <f>ROUND(((SUM(BF81:BF87))*I34),2)</f>
        <v>0</v>
      </c>
      <c r="L34" s="35"/>
    </row>
    <row r="35" spans="2:12" s="1" customFormat="1" ht="14.45" customHeight="1" hidden="1">
      <c r="B35" s="35"/>
      <c r="E35" s="99" t="s">
        <v>42</v>
      </c>
      <c r="F35" s="110">
        <f>ROUND((SUM(BG81:BG87)),2)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 hidden="1">
      <c r="B36" s="35"/>
      <c r="E36" s="99" t="s">
        <v>43</v>
      </c>
      <c r="F36" s="110">
        <f>ROUND((SUM(BH81:BH87)),2)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44</v>
      </c>
      <c r="F37" s="110">
        <f>ROUND((SUM(BI81:BI87)),2)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100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5" t="str">
        <f>E7</f>
        <v>ZUŠ Sokolov - udržovací práce</v>
      </c>
      <c r="F48" s="266"/>
      <c r="G48" s="266"/>
      <c r="H48" s="266"/>
      <c r="I48" s="100"/>
      <c r="J48" s="32"/>
      <c r="K48" s="32"/>
      <c r="L48" s="35"/>
    </row>
    <row r="49" spans="2:12" s="1" customFormat="1" ht="12" customHeight="1">
      <c r="B49" s="31"/>
      <c r="C49" s="26" t="s">
        <v>98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49" t="str">
        <f>E9</f>
        <v>03 - Malby za radiátory</v>
      </c>
      <c r="F50" s="248"/>
      <c r="G50" s="248"/>
      <c r="H50" s="248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16. 3. 2019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32</v>
      </c>
      <c r="J55" s="29" t="str">
        <f>E24</f>
        <v>Michal Kubelka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101</v>
      </c>
      <c r="D57" s="127"/>
      <c r="E57" s="127"/>
      <c r="F57" s="127"/>
      <c r="G57" s="127"/>
      <c r="H57" s="127"/>
      <c r="I57" s="128"/>
      <c r="J57" s="129" t="s">
        <v>102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103</v>
      </c>
      <c r="D59" s="32"/>
      <c r="E59" s="32"/>
      <c r="F59" s="32"/>
      <c r="G59" s="32"/>
      <c r="H59" s="32"/>
      <c r="I59" s="100"/>
      <c r="J59" s="70">
        <f>J81</f>
        <v>0</v>
      </c>
      <c r="K59" s="32"/>
      <c r="L59" s="35"/>
      <c r="AU59" s="14" t="s">
        <v>104</v>
      </c>
    </row>
    <row r="60" spans="2:12" s="7" customFormat="1" ht="24.95" customHeight="1">
      <c r="B60" s="131"/>
      <c r="C60" s="132"/>
      <c r="D60" s="133" t="s">
        <v>110</v>
      </c>
      <c r="E60" s="134"/>
      <c r="F60" s="134"/>
      <c r="G60" s="134"/>
      <c r="H60" s="134"/>
      <c r="I60" s="135"/>
      <c r="J60" s="136">
        <f>J82</f>
        <v>0</v>
      </c>
      <c r="K60" s="132"/>
      <c r="L60" s="137"/>
    </row>
    <row r="61" spans="2:12" s="8" customFormat="1" ht="19.9" customHeight="1">
      <c r="B61" s="138"/>
      <c r="C61" s="139"/>
      <c r="D61" s="140" t="s">
        <v>113</v>
      </c>
      <c r="E61" s="141"/>
      <c r="F61" s="141"/>
      <c r="G61" s="141"/>
      <c r="H61" s="141"/>
      <c r="I61" s="142"/>
      <c r="J61" s="143">
        <f>J83</f>
        <v>0</v>
      </c>
      <c r="K61" s="139"/>
      <c r="L61" s="144"/>
    </row>
    <row r="62" spans="2:12" s="1" customFormat="1" ht="21.75" customHeight="1">
      <c r="B62" s="31"/>
      <c r="C62" s="32"/>
      <c r="D62" s="32"/>
      <c r="E62" s="32"/>
      <c r="F62" s="32"/>
      <c r="G62" s="32"/>
      <c r="H62" s="32"/>
      <c r="I62" s="100"/>
      <c r="J62" s="32"/>
      <c r="K62" s="32"/>
      <c r="L62" s="35"/>
    </row>
    <row r="63" spans="2:12" s="1" customFormat="1" ht="6.95" customHeight="1">
      <c r="B63" s="43"/>
      <c r="C63" s="44"/>
      <c r="D63" s="44"/>
      <c r="E63" s="44"/>
      <c r="F63" s="44"/>
      <c r="G63" s="44"/>
      <c r="H63" s="44"/>
      <c r="I63" s="122"/>
      <c r="J63" s="44"/>
      <c r="K63" s="44"/>
      <c r="L63" s="35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125"/>
      <c r="J67" s="46"/>
      <c r="K67" s="46"/>
      <c r="L67" s="35"/>
    </row>
    <row r="68" spans="2:12" s="1" customFormat="1" ht="24.95" customHeight="1">
      <c r="B68" s="31"/>
      <c r="C68" s="20" t="s">
        <v>114</v>
      </c>
      <c r="D68" s="32"/>
      <c r="E68" s="32"/>
      <c r="F68" s="32"/>
      <c r="G68" s="32"/>
      <c r="H68" s="32"/>
      <c r="I68" s="100"/>
      <c r="J68" s="32"/>
      <c r="K68" s="32"/>
      <c r="L68" s="35"/>
    </row>
    <row r="69" spans="2:12" s="1" customFormat="1" ht="6.95" customHeight="1">
      <c r="B69" s="31"/>
      <c r="C69" s="32"/>
      <c r="D69" s="32"/>
      <c r="E69" s="32"/>
      <c r="F69" s="32"/>
      <c r="G69" s="32"/>
      <c r="H69" s="32"/>
      <c r="I69" s="100"/>
      <c r="J69" s="32"/>
      <c r="K69" s="32"/>
      <c r="L69" s="35"/>
    </row>
    <row r="70" spans="2:12" s="1" customFormat="1" ht="12" customHeight="1">
      <c r="B70" s="31"/>
      <c r="C70" s="26" t="s">
        <v>16</v>
      </c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16.5" customHeight="1">
      <c r="B71" s="31"/>
      <c r="C71" s="32"/>
      <c r="D71" s="32"/>
      <c r="E71" s="265" t="str">
        <f>E7</f>
        <v>ZUŠ Sokolov - udržovací práce</v>
      </c>
      <c r="F71" s="266"/>
      <c r="G71" s="266"/>
      <c r="H71" s="266"/>
      <c r="I71" s="100"/>
      <c r="J71" s="32"/>
      <c r="K71" s="32"/>
      <c r="L71" s="35"/>
    </row>
    <row r="72" spans="2:12" s="1" customFormat="1" ht="12" customHeight="1">
      <c r="B72" s="31"/>
      <c r="C72" s="26" t="s">
        <v>98</v>
      </c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6.5" customHeight="1">
      <c r="B73" s="31"/>
      <c r="C73" s="32"/>
      <c r="D73" s="32"/>
      <c r="E73" s="249" t="str">
        <f>E9</f>
        <v>03 - Malby za radiátory</v>
      </c>
      <c r="F73" s="248"/>
      <c r="G73" s="248"/>
      <c r="H73" s="248"/>
      <c r="I73" s="100"/>
      <c r="J73" s="32"/>
      <c r="K73" s="32"/>
      <c r="L73" s="35"/>
    </row>
    <row r="74" spans="2:12" s="1" customFormat="1" ht="6.95" customHeight="1">
      <c r="B74" s="31"/>
      <c r="C74" s="32"/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2" customHeight="1">
      <c r="B75" s="31"/>
      <c r="C75" s="26" t="s">
        <v>20</v>
      </c>
      <c r="D75" s="32"/>
      <c r="E75" s="32"/>
      <c r="F75" s="24" t="str">
        <f>F12</f>
        <v xml:space="preserve"> </v>
      </c>
      <c r="G75" s="32"/>
      <c r="H75" s="32"/>
      <c r="I75" s="101" t="s">
        <v>22</v>
      </c>
      <c r="J75" s="52" t="str">
        <f>IF(J12="","",J12)</f>
        <v>16. 3. 2019</v>
      </c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3.7" customHeight="1">
      <c r="B77" s="31"/>
      <c r="C77" s="26" t="s">
        <v>24</v>
      </c>
      <c r="D77" s="32"/>
      <c r="E77" s="32"/>
      <c r="F77" s="24" t="str">
        <f>E15</f>
        <v>Město Sokolov</v>
      </c>
      <c r="G77" s="32"/>
      <c r="H77" s="32"/>
      <c r="I77" s="101" t="s">
        <v>30</v>
      </c>
      <c r="J77" s="29" t="str">
        <f>E21</f>
        <v xml:space="preserve"> </v>
      </c>
      <c r="K77" s="32"/>
      <c r="L77" s="35"/>
    </row>
    <row r="78" spans="2:12" s="1" customFormat="1" ht="13.7" customHeight="1">
      <c r="B78" s="31"/>
      <c r="C78" s="26" t="s">
        <v>28</v>
      </c>
      <c r="D78" s="32"/>
      <c r="E78" s="32"/>
      <c r="F78" s="24" t="str">
        <f>IF(E18="","",E18)</f>
        <v>Vyplň údaj</v>
      </c>
      <c r="G78" s="32"/>
      <c r="H78" s="32"/>
      <c r="I78" s="101" t="s">
        <v>32</v>
      </c>
      <c r="J78" s="29" t="str">
        <f>E24</f>
        <v>Michal Kubelka</v>
      </c>
      <c r="K78" s="32"/>
      <c r="L78" s="35"/>
    </row>
    <row r="79" spans="2:12" s="1" customFormat="1" ht="10.35" customHeight="1">
      <c r="B79" s="31"/>
      <c r="C79" s="32"/>
      <c r="D79" s="32"/>
      <c r="E79" s="32"/>
      <c r="F79" s="32"/>
      <c r="G79" s="32"/>
      <c r="H79" s="32"/>
      <c r="I79" s="100"/>
      <c r="J79" s="32"/>
      <c r="K79" s="32"/>
      <c r="L79" s="35"/>
    </row>
    <row r="80" spans="2:20" s="9" customFormat="1" ht="29.25" customHeight="1">
      <c r="B80" s="145"/>
      <c r="C80" s="146" t="s">
        <v>115</v>
      </c>
      <c r="D80" s="147" t="s">
        <v>54</v>
      </c>
      <c r="E80" s="147" t="s">
        <v>50</v>
      </c>
      <c r="F80" s="147" t="s">
        <v>51</v>
      </c>
      <c r="G80" s="147" t="s">
        <v>116</v>
      </c>
      <c r="H80" s="147" t="s">
        <v>117</v>
      </c>
      <c r="I80" s="148" t="s">
        <v>118</v>
      </c>
      <c r="J80" s="149" t="s">
        <v>102</v>
      </c>
      <c r="K80" s="150" t="s">
        <v>119</v>
      </c>
      <c r="L80" s="151"/>
      <c r="M80" s="61" t="s">
        <v>1</v>
      </c>
      <c r="N80" s="62" t="s">
        <v>39</v>
      </c>
      <c r="O80" s="62" t="s">
        <v>120</v>
      </c>
      <c r="P80" s="62" t="s">
        <v>121</v>
      </c>
      <c r="Q80" s="62" t="s">
        <v>122</v>
      </c>
      <c r="R80" s="62" t="s">
        <v>123</v>
      </c>
      <c r="S80" s="62" t="s">
        <v>124</v>
      </c>
      <c r="T80" s="63" t="s">
        <v>125</v>
      </c>
    </row>
    <row r="81" spans="2:63" s="1" customFormat="1" ht="22.9" customHeight="1">
      <c r="B81" s="31"/>
      <c r="C81" s="68" t="s">
        <v>126</v>
      </c>
      <c r="D81" s="32"/>
      <c r="E81" s="32"/>
      <c r="F81" s="32"/>
      <c r="G81" s="32"/>
      <c r="H81" s="32"/>
      <c r="I81" s="100"/>
      <c r="J81" s="152">
        <f>BK81</f>
        <v>0</v>
      </c>
      <c r="K81" s="32"/>
      <c r="L81" s="35"/>
      <c r="M81" s="64"/>
      <c r="N81" s="65"/>
      <c r="O81" s="65"/>
      <c r="P81" s="153">
        <f>P82</f>
        <v>0</v>
      </c>
      <c r="Q81" s="65"/>
      <c r="R81" s="153">
        <f>R82</f>
        <v>0</v>
      </c>
      <c r="S81" s="65"/>
      <c r="T81" s="154">
        <f>T82</f>
        <v>0</v>
      </c>
      <c r="AT81" s="14" t="s">
        <v>68</v>
      </c>
      <c r="AU81" s="14" t="s">
        <v>104</v>
      </c>
      <c r="BK81" s="155">
        <f>BK82</f>
        <v>0</v>
      </c>
    </row>
    <row r="82" spans="2:63" s="10" customFormat="1" ht="25.9" customHeight="1">
      <c r="B82" s="156"/>
      <c r="C82" s="157"/>
      <c r="D82" s="158" t="s">
        <v>68</v>
      </c>
      <c r="E82" s="159" t="s">
        <v>244</v>
      </c>
      <c r="F82" s="159" t="s">
        <v>245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68</v>
      </c>
      <c r="AU82" s="168" t="s">
        <v>69</v>
      </c>
      <c r="AY82" s="167" t="s">
        <v>129</v>
      </c>
      <c r="BK82" s="169">
        <f>BK83</f>
        <v>0</v>
      </c>
    </row>
    <row r="83" spans="2:63" s="10" customFormat="1" ht="22.9" customHeight="1">
      <c r="B83" s="156"/>
      <c r="C83" s="157"/>
      <c r="D83" s="158" t="s">
        <v>68</v>
      </c>
      <c r="E83" s="170" t="s">
        <v>305</v>
      </c>
      <c r="F83" s="170" t="s">
        <v>306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SUM(P84:P87)</f>
        <v>0</v>
      </c>
      <c r="Q83" s="164"/>
      <c r="R83" s="165">
        <f>SUM(R84:R87)</f>
        <v>0</v>
      </c>
      <c r="S83" s="164"/>
      <c r="T83" s="166">
        <f>SUM(T84:T87)</f>
        <v>0</v>
      </c>
      <c r="AR83" s="167" t="s">
        <v>79</v>
      </c>
      <c r="AT83" s="168" t="s">
        <v>68</v>
      </c>
      <c r="AU83" s="168" t="s">
        <v>77</v>
      </c>
      <c r="AY83" s="167" t="s">
        <v>129</v>
      </c>
      <c r="BK83" s="169">
        <f>SUM(BK84:BK87)</f>
        <v>0</v>
      </c>
    </row>
    <row r="84" spans="2:65" s="1" customFormat="1" ht="22.5" customHeight="1">
      <c r="B84" s="31"/>
      <c r="C84" s="172" t="s">
        <v>77</v>
      </c>
      <c r="D84" s="172" t="s">
        <v>132</v>
      </c>
      <c r="E84" s="173" t="s">
        <v>401</v>
      </c>
      <c r="F84" s="174" t="s">
        <v>402</v>
      </c>
      <c r="G84" s="175" t="s">
        <v>251</v>
      </c>
      <c r="H84" s="176">
        <v>20</v>
      </c>
      <c r="I84" s="177"/>
      <c r="J84" s="178">
        <f>ROUND(I84*H84,2)</f>
        <v>0</v>
      </c>
      <c r="K84" s="174" t="s">
        <v>1</v>
      </c>
      <c r="L84" s="35"/>
      <c r="M84" s="179" t="s">
        <v>1</v>
      </c>
      <c r="N84" s="180" t="s">
        <v>40</v>
      </c>
      <c r="O84" s="57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AR84" s="14" t="s">
        <v>221</v>
      </c>
      <c r="AT84" s="14" t="s">
        <v>132</v>
      </c>
      <c r="AU84" s="14" t="s">
        <v>79</v>
      </c>
      <c r="AY84" s="14" t="s">
        <v>129</v>
      </c>
      <c r="BE84" s="183">
        <f>IF(N84="základní",J84,0)</f>
        <v>0</v>
      </c>
      <c r="BF84" s="183">
        <f>IF(N84="snížená",J84,0)</f>
        <v>0</v>
      </c>
      <c r="BG84" s="183">
        <f>IF(N84="zákl. přenesená",J84,0)</f>
        <v>0</v>
      </c>
      <c r="BH84" s="183">
        <f>IF(N84="sníž. přenesená",J84,0)</f>
        <v>0</v>
      </c>
      <c r="BI84" s="183">
        <f>IF(N84="nulová",J84,0)</f>
        <v>0</v>
      </c>
      <c r="BJ84" s="14" t="s">
        <v>77</v>
      </c>
      <c r="BK84" s="183">
        <f>ROUND(I84*H84,2)</f>
        <v>0</v>
      </c>
      <c r="BL84" s="14" t="s">
        <v>221</v>
      </c>
      <c r="BM84" s="14" t="s">
        <v>403</v>
      </c>
    </row>
    <row r="85" spans="2:47" s="1" customFormat="1" ht="12">
      <c r="B85" s="31"/>
      <c r="C85" s="32"/>
      <c r="D85" s="184" t="s">
        <v>139</v>
      </c>
      <c r="E85" s="32"/>
      <c r="F85" s="185" t="s">
        <v>404</v>
      </c>
      <c r="G85" s="32"/>
      <c r="H85" s="32"/>
      <c r="I85" s="100"/>
      <c r="J85" s="32"/>
      <c r="K85" s="32"/>
      <c r="L85" s="35"/>
      <c r="M85" s="186"/>
      <c r="N85" s="57"/>
      <c r="O85" s="57"/>
      <c r="P85" s="57"/>
      <c r="Q85" s="57"/>
      <c r="R85" s="57"/>
      <c r="S85" s="57"/>
      <c r="T85" s="58"/>
      <c r="AT85" s="14" t="s">
        <v>139</v>
      </c>
      <c r="AU85" s="14" t="s">
        <v>79</v>
      </c>
    </row>
    <row r="86" spans="2:65" s="1" customFormat="1" ht="22.5" customHeight="1">
      <c r="B86" s="31"/>
      <c r="C86" s="172" t="s">
        <v>79</v>
      </c>
      <c r="D86" s="172" t="s">
        <v>132</v>
      </c>
      <c r="E86" s="173" t="s">
        <v>405</v>
      </c>
      <c r="F86" s="174" t="s">
        <v>406</v>
      </c>
      <c r="G86" s="175" t="s">
        <v>251</v>
      </c>
      <c r="H86" s="176">
        <v>20</v>
      </c>
      <c r="I86" s="177"/>
      <c r="J86" s="178">
        <f>ROUND(I86*H86,2)</f>
        <v>0</v>
      </c>
      <c r="K86" s="174" t="s">
        <v>1</v>
      </c>
      <c r="L86" s="35"/>
      <c r="M86" s="179" t="s">
        <v>1</v>
      </c>
      <c r="N86" s="180" t="s">
        <v>40</v>
      </c>
      <c r="O86" s="57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AR86" s="14" t="s">
        <v>221</v>
      </c>
      <c r="AT86" s="14" t="s">
        <v>132</v>
      </c>
      <c r="AU86" s="14" t="s">
        <v>79</v>
      </c>
      <c r="AY86" s="14" t="s">
        <v>129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14" t="s">
        <v>77</v>
      </c>
      <c r="BK86" s="183">
        <f>ROUND(I86*H86,2)</f>
        <v>0</v>
      </c>
      <c r="BL86" s="14" t="s">
        <v>221</v>
      </c>
      <c r="BM86" s="14" t="s">
        <v>407</v>
      </c>
    </row>
    <row r="87" spans="2:47" s="1" customFormat="1" ht="19.5">
      <c r="B87" s="31"/>
      <c r="C87" s="32"/>
      <c r="D87" s="184" t="s">
        <v>139</v>
      </c>
      <c r="E87" s="32"/>
      <c r="F87" s="185" t="s">
        <v>406</v>
      </c>
      <c r="G87" s="32"/>
      <c r="H87" s="32"/>
      <c r="I87" s="100"/>
      <c r="J87" s="32"/>
      <c r="K87" s="32"/>
      <c r="L87" s="35"/>
      <c r="M87" s="220"/>
      <c r="N87" s="221"/>
      <c r="O87" s="221"/>
      <c r="P87" s="221"/>
      <c r="Q87" s="221"/>
      <c r="R87" s="221"/>
      <c r="S87" s="221"/>
      <c r="T87" s="222"/>
      <c r="AT87" s="14" t="s">
        <v>139</v>
      </c>
      <c r="AU87" s="14" t="s">
        <v>79</v>
      </c>
    </row>
    <row r="88" spans="2:12" s="1" customFormat="1" ht="6.95" customHeight="1">
      <c r="B88" s="43"/>
      <c r="C88" s="44"/>
      <c r="D88" s="44"/>
      <c r="E88" s="44"/>
      <c r="F88" s="44"/>
      <c r="G88" s="44"/>
      <c r="H88" s="44"/>
      <c r="I88" s="122"/>
      <c r="J88" s="44"/>
      <c r="K88" s="44"/>
      <c r="L88" s="35"/>
    </row>
  </sheetData>
  <sheetProtection algorithmName="SHA-512" hashValue="VFzNTIutBXUIhMBrms9ytFVVVJzOlB+7cymeTKvfXzYYFVplzCNSDWyLWUaEbUIiBtDtW4MjVmBM/e12TiaDdQ==" saltValue="jNBC5VsUsgFcN0iXRt9tLuo1xyIs/10YebOUoBOneHwLZrZsHHmLBL9Yxh5J0/5oCtMjdmE4iNmGZovHhZWGaw==" spinCount="100000" sheet="1" objects="1" scenarios="1" formatColumns="0" formatRows="0" autoFilter="0"/>
  <autoFilter ref="C80:K8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90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267" t="str">
        <f>'Rekapitulace stavby'!K6</f>
        <v>ZUŠ Sokolov - udržovací práce</v>
      </c>
      <c r="F7" s="268"/>
      <c r="G7" s="268"/>
      <c r="H7" s="268"/>
      <c r="L7" s="17"/>
    </row>
    <row r="8" spans="2:12" s="1" customFormat="1" ht="12" customHeight="1">
      <c r="B8" s="35"/>
      <c r="D8" s="99" t="s">
        <v>98</v>
      </c>
      <c r="I8" s="100"/>
      <c r="L8" s="35"/>
    </row>
    <row r="9" spans="2:12" s="1" customFormat="1" ht="36.95" customHeight="1">
      <c r="B9" s="35"/>
      <c r="E9" s="269" t="s">
        <v>408</v>
      </c>
      <c r="F9" s="270"/>
      <c r="G9" s="270"/>
      <c r="H9" s="270"/>
      <c r="I9" s="100"/>
      <c r="L9" s="35"/>
    </row>
    <row r="10" spans="2:12" s="1" customFormat="1" ht="12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12" s="1" customFormat="1" ht="12" customHeight="1">
      <c r="B12" s="35"/>
      <c r="D12" s="99" t="s">
        <v>20</v>
      </c>
      <c r="F12" s="14" t="s">
        <v>21</v>
      </c>
      <c r="I12" s="101" t="s">
        <v>22</v>
      </c>
      <c r="J12" s="102" t="str">
        <f>'Rekapitulace stavby'!AN8</f>
        <v>16. 3. 2019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24</v>
      </c>
      <c r="I14" s="101" t="s">
        <v>25</v>
      </c>
      <c r="J14" s="14" t="s">
        <v>1</v>
      </c>
      <c r="L14" s="35"/>
    </row>
    <row r="15" spans="2:12" s="1" customFormat="1" ht="18" customHeight="1">
      <c r="B15" s="35"/>
      <c r="E15" s="14" t="s">
        <v>26</v>
      </c>
      <c r="I15" s="101" t="s">
        <v>27</v>
      </c>
      <c r="J15" s="14" t="s">
        <v>1</v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1" t="str">
        <f>'Rekapitulace stavby'!E14</f>
        <v>Vyplň údaj</v>
      </c>
      <c r="F18" s="272"/>
      <c r="G18" s="272"/>
      <c r="H18" s="272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32</v>
      </c>
      <c r="I23" s="101" t="s">
        <v>25</v>
      </c>
      <c r="J23" s="14" t="s">
        <v>1</v>
      </c>
      <c r="L23" s="35"/>
    </row>
    <row r="24" spans="2:12" s="1" customFormat="1" ht="18" customHeight="1">
      <c r="B24" s="35"/>
      <c r="E24" s="14" t="s">
        <v>33</v>
      </c>
      <c r="I24" s="101" t="s">
        <v>27</v>
      </c>
      <c r="J24" s="14" t="s">
        <v>1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3" t="s">
        <v>1</v>
      </c>
      <c r="F27" s="273"/>
      <c r="G27" s="273"/>
      <c r="H27" s="273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ROUND(J87,2)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ROUND((SUM(BE87:BE152)),2)</f>
        <v>0</v>
      </c>
      <c r="I33" s="111">
        <v>0.21</v>
      </c>
      <c r="J33" s="110">
        <f>ROUND(((SUM(BE87:BE152))*I33),2)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ROUND((SUM(BF87:BF152)),2)</f>
        <v>0</v>
      </c>
      <c r="I34" s="111">
        <v>0.15</v>
      </c>
      <c r="J34" s="110">
        <f>ROUND(((SUM(BF87:BF152))*I34),2)</f>
        <v>0</v>
      </c>
      <c r="L34" s="35"/>
    </row>
    <row r="35" spans="2:12" s="1" customFormat="1" ht="14.45" customHeight="1" hidden="1">
      <c r="B35" s="35"/>
      <c r="E35" s="99" t="s">
        <v>42</v>
      </c>
      <c r="F35" s="110">
        <f>ROUND((SUM(BG87:BG152)),2)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 hidden="1">
      <c r="B36" s="35"/>
      <c r="E36" s="99" t="s">
        <v>43</v>
      </c>
      <c r="F36" s="110">
        <f>ROUND((SUM(BH87:BH152)),2)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44</v>
      </c>
      <c r="F37" s="110">
        <f>ROUND((SUM(BI87:BI152)),2)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100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5" t="str">
        <f>E7</f>
        <v>ZUŠ Sokolov - udržovací práce</v>
      </c>
      <c r="F48" s="266"/>
      <c r="G48" s="266"/>
      <c r="H48" s="266"/>
      <c r="I48" s="100"/>
      <c r="J48" s="32"/>
      <c r="K48" s="32"/>
      <c r="L48" s="35"/>
    </row>
    <row r="49" spans="2:12" s="1" customFormat="1" ht="12" customHeight="1">
      <c r="B49" s="31"/>
      <c r="C49" s="26" t="s">
        <v>98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49" t="str">
        <f>E9</f>
        <v>04 - Vstup do cestovní kanceláře</v>
      </c>
      <c r="F50" s="248"/>
      <c r="G50" s="248"/>
      <c r="H50" s="248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16. 3. 2019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32</v>
      </c>
      <c r="J55" s="29" t="str">
        <f>E24</f>
        <v>Michal Kubelka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101</v>
      </c>
      <c r="D57" s="127"/>
      <c r="E57" s="127"/>
      <c r="F57" s="127"/>
      <c r="G57" s="127"/>
      <c r="H57" s="127"/>
      <c r="I57" s="128"/>
      <c r="J57" s="129" t="s">
        <v>102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103</v>
      </c>
      <c r="D59" s="32"/>
      <c r="E59" s="32"/>
      <c r="F59" s="32"/>
      <c r="G59" s="32"/>
      <c r="H59" s="32"/>
      <c r="I59" s="100"/>
      <c r="J59" s="70">
        <f>J87</f>
        <v>0</v>
      </c>
      <c r="K59" s="32"/>
      <c r="L59" s="35"/>
      <c r="AU59" s="14" t="s">
        <v>104</v>
      </c>
    </row>
    <row r="60" spans="2:12" s="7" customFormat="1" ht="24.95" customHeight="1">
      <c r="B60" s="131"/>
      <c r="C60" s="132"/>
      <c r="D60" s="133" t="s">
        <v>105</v>
      </c>
      <c r="E60" s="134"/>
      <c r="F60" s="134"/>
      <c r="G60" s="134"/>
      <c r="H60" s="134"/>
      <c r="I60" s="135"/>
      <c r="J60" s="136">
        <f>J88</f>
        <v>0</v>
      </c>
      <c r="K60" s="132"/>
      <c r="L60" s="137"/>
    </row>
    <row r="61" spans="2:12" s="8" customFormat="1" ht="19.9" customHeight="1">
      <c r="B61" s="138"/>
      <c r="C61" s="139"/>
      <c r="D61" s="140" t="s">
        <v>106</v>
      </c>
      <c r="E61" s="141"/>
      <c r="F61" s="141"/>
      <c r="G61" s="141"/>
      <c r="H61" s="141"/>
      <c r="I61" s="142"/>
      <c r="J61" s="143">
        <f>J89</f>
        <v>0</v>
      </c>
      <c r="K61" s="139"/>
      <c r="L61" s="144"/>
    </row>
    <row r="62" spans="2:12" s="8" customFormat="1" ht="19.9" customHeight="1">
      <c r="B62" s="138"/>
      <c r="C62" s="139"/>
      <c r="D62" s="140" t="s">
        <v>107</v>
      </c>
      <c r="E62" s="141"/>
      <c r="F62" s="141"/>
      <c r="G62" s="141"/>
      <c r="H62" s="141"/>
      <c r="I62" s="142"/>
      <c r="J62" s="143">
        <f>J102</f>
        <v>0</v>
      </c>
      <c r="K62" s="139"/>
      <c r="L62" s="144"/>
    </row>
    <row r="63" spans="2:12" s="8" customFormat="1" ht="19.9" customHeight="1">
      <c r="B63" s="138"/>
      <c r="C63" s="139"/>
      <c r="D63" s="140" t="s">
        <v>108</v>
      </c>
      <c r="E63" s="141"/>
      <c r="F63" s="141"/>
      <c r="G63" s="141"/>
      <c r="H63" s="141"/>
      <c r="I63" s="142"/>
      <c r="J63" s="143">
        <f>J114</f>
        <v>0</v>
      </c>
      <c r="K63" s="139"/>
      <c r="L63" s="144"/>
    </row>
    <row r="64" spans="2:12" s="8" customFormat="1" ht="19.9" customHeight="1">
      <c r="B64" s="138"/>
      <c r="C64" s="139"/>
      <c r="D64" s="140" t="s">
        <v>109</v>
      </c>
      <c r="E64" s="141"/>
      <c r="F64" s="141"/>
      <c r="G64" s="141"/>
      <c r="H64" s="141"/>
      <c r="I64" s="142"/>
      <c r="J64" s="143">
        <f>J126</f>
        <v>0</v>
      </c>
      <c r="K64" s="139"/>
      <c r="L64" s="144"/>
    </row>
    <row r="65" spans="2:12" s="7" customFormat="1" ht="24.95" customHeight="1">
      <c r="B65" s="131"/>
      <c r="C65" s="132"/>
      <c r="D65" s="133" t="s">
        <v>110</v>
      </c>
      <c r="E65" s="134"/>
      <c r="F65" s="134"/>
      <c r="G65" s="134"/>
      <c r="H65" s="134"/>
      <c r="I65" s="135"/>
      <c r="J65" s="136">
        <f>J129</f>
        <v>0</v>
      </c>
      <c r="K65" s="132"/>
      <c r="L65" s="137"/>
    </row>
    <row r="66" spans="2:12" s="8" customFormat="1" ht="19.9" customHeight="1">
      <c r="B66" s="138"/>
      <c r="C66" s="139"/>
      <c r="D66" s="140" t="s">
        <v>409</v>
      </c>
      <c r="E66" s="141"/>
      <c r="F66" s="141"/>
      <c r="G66" s="141"/>
      <c r="H66" s="141"/>
      <c r="I66" s="142"/>
      <c r="J66" s="143">
        <f>J130</f>
        <v>0</v>
      </c>
      <c r="K66" s="139"/>
      <c r="L66" s="144"/>
    </row>
    <row r="67" spans="2:12" s="8" customFormat="1" ht="19.9" customHeight="1">
      <c r="B67" s="138"/>
      <c r="C67" s="139"/>
      <c r="D67" s="140" t="s">
        <v>113</v>
      </c>
      <c r="E67" s="141"/>
      <c r="F67" s="141"/>
      <c r="G67" s="141"/>
      <c r="H67" s="141"/>
      <c r="I67" s="142"/>
      <c r="J67" s="143">
        <f>J135</f>
        <v>0</v>
      </c>
      <c r="K67" s="139"/>
      <c r="L67" s="144"/>
    </row>
    <row r="68" spans="2:12" s="1" customFormat="1" ht="21.75" customHeight="1">
      <c r="B68" s="31"/>
      <c r="C68" s="32"/>
      <c r="D68" s="32"/>
      <c r="E68" s="32"/>
      <c r="F68" s="32"/>
      <c r="G68" s="32"/>
      <c r="H68" s="32"/>
      <c r="I68" s="100"/>
      <c r="J68" s="32"/>
      <c r="K68" s="32"/>
      <c r="L68" s="35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122"/>
      <c r="J69" s="44"/>
      <c r="K69" s="44"/>
      <c r="L69" s="35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125"/>
      <c r="J73" s="46"/>
      <c r="K73" s="46"/>
      <c r="L73" s="35"/>
    </row>
    <row r="74" spans="2:12" s="1" customFormat="1" ht="24.95" customHeight="1">
      <c r="B74" s="31"/>
      <c r="C74" s="20" t="s">
        <v>114</v>
      </c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6.95" customHeight="1">
      <c r="B75" s="31"/>
      <c r="C75" s="32"/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2" customHeight="1">
      <c r="B76" s="31"/>
      <c r="C76" s="26" t="s">
        <v>16</v>
      </c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6.5" customHeight="1">
      <c r="B77" s="31"/>
      <c r="C77" s="32"/>
      <c r="D77" s="32"/>
      <c r="E77" s="265" t="str">
        <f>E7</f>
        <v>ZUŠ Sokolov - udržovací práce</v>
      </c>
      <c r="F77" s="266"/>
      <c r="G77" s="266"/>
      <c r="H77" s="266"/>
      <c r="I77" s="100"/>
      <c r="J77" s="32"/>
      <c r="K77" s="32"/>
      <c r="L77" s="35"/>
    </row>
    <row r="78" spans="2:12" s="1" customFormat="1" ht="12" customHeight="1">
      <c r="B78" s="31"/>
      <c r="C78" s="26" t="s">
        <v>98</v>
      </c>
      <c r="D78" s="32"/>
      <c r="E78" s="32"/>
      <c r="F78" s="32"/>
      <c r="G78" s="32"/>
      <c r="H78" s="32"/>
      <c r="I78" s="100"/>
      <c r="J78" s="32"/>
      <c r="K78" s="32"/>
      <c r="L78" s="35"/>
    </row>
    <row r="79" spans="2:12" s="1" customFormat="1" ht="16.5" customHeight="1">
      <c r="B79" s="31"/>
      <c r="C79" s="32"/>
      <c r="D79" s="32"/>
      <c r="E79" s="249" t="str">
        <f>E9</f>
        <v>04 - Vstup do cestovní kanceláře</v>
      </c>
      <c r="F79" s="248"/>
      <c r="G79" s="248"/>
      <c r="H79" s="248"/>
      <c r="I79" s="100"/>
      <c r="J79" s="32"/>
      <c r="K79" s="32"/>
      <c r="L79" s="35"/>
    </row>
    <row r="80" spans="2:12" s="1" customFormat="1" ht="6.95" customHeight="1">
      <c r="B80" s="31"/>
      <c r="C80" s="32"/>
      <c r="D80" s="32"/>
      <c r="E80" s="32"/>
      <c r="F80" s="32"/>
      <c r="G80" s="32"/>
      <c r="H80" s="32"/>
      <c r="I80" s="100"/>
      <c r="J80" s="32"/>
      <c r="K80" s="32"/>
      <c r="L80" s="35"/>
    </row>
    <row r="81" spans="2:12" s="1" customFormat="1" ht="12" customHeight="1">
      <c r="B81" s="31"/>
      <c r="C81" s="26" t="s">
        <v>20</v>
      </c>
      <c r="D81" s="32"/>
      <c r="E81" s="32"/>
      <c r="F81" s="24" t="str">
        <f>F12</f>
        <v xml:space="preserve"> </v>
      </c>
      <c r="G81" s="32"/>
      <c r="H81" s="32"/>
      <c r="I81" s="101" t="s">
        <v>22</v>
      </c>
      <c r="J81" s="52" t="str">
        <f>IF(J12="","",J12)</f>
        <v>16. 3. 2019</v>
      </c>
      <c r="K81" s="32"/>
      <c r="L81" s="35"/>
    </row>
    <row r="82" spans="2:12" s="1" customFormat="1" ht="6.95" customHeight="1">
      <c r="B82" s="31"/>
      <c r="C82" s="32"/>
      <c r="D82" s="32"/>
      <c r="E82" s="32"/>
      <c r="F82" s="32"/>
      <c r="G82" s="32"/>
      <c r="H82" s="32"/>
      <c r="I82" s="100"/>
      <c r="J82" s="32"/>
      <c r="K82" s="32"/>
      <c r="L82" s="35"/>
    </row>
    <row r="83" spans="2:12" s="1" customFormat="1" ht="13.7" customHeight="1">
      <c r="B83" s="31"/>
      <c r="C83" s="26" t="s">
        <v>24</v>
      </c>
      <c r="D83" s="32"/>
      <c r="E83" s="32"/>
      <c r="F83" s="24" t="str">
        <f>E15</f>
        <v>Město Sokolov</v>
      </c>
      <c r="G83" s="32"/>
      <c r="H83" s="32"/>
      <c r="I83" s="101" t="s">
        <v>30</v>
      </c>
      <c r="J83" s="29" t="str">
        <f>E21</f>
        <v xml:space="preserve"> </v>
      </c>
      <c r="K83" s="32"/>
      <c r="L83" s="35"/>
    </row>
    <row r="84" spans="2:12" s="1" customFormat="1" ht="13.7" customHeight="1">
      <c r="B84" s="31"/>
      <c r="C84" s="26" t="s">
        <v>28</v>
      </c>
      <c r="D84" s="32"/>
      <c r="E84" s="32"/>
      <c r="F84" s="24" t="str">
        <f>IF(E18="","",E18)</f>
        <v>Vyplň údaj</v>
      </c>
      <c r="G84" s="32"/>
      <c r="H84" s="32"/>
      <c r="I84" s="101" t="s">
        <v>32</v>
      </c>
      <c r="J84" s="29" t="str">
        <f>E24</f>
        <v>Michal Kubelka</v>
      </c>
      <c r="K84" s="32"/>
      <c r="L84" s="35"/>
    </row>
    <row r="85" spans="2:12" s="1" customFormat="1" ht="10.35" customHeight="1">
      <c r="B85" s="31"/>
      <c r="C85" s="32"/>
      <c r="D85" s="32"/>
      <c r="E85" s="32"/>
      <c r="F85" s="32"/>
      <c r="G85" s="32"/>
      <c r="H85" s="32"/>
      <c r="I85" s="100"/>
      <c r="J85" s="32"/>
      <c r="K85" s="32"/>
      <c r="L85" s="35"/>
    </row>
    <row r="86" spans="2:20" s="9" customFormat="1" ht="29.25" customHeight="1">
      <c r="B86" s="145"/>
      <c r="C86" s="146" t="s">
        <v>115</v>
      </c>
      <c r="D86" s="147" t="s">
        <v>54</v>
      </c>
      <c r="E86" s="147" t="s">
        <v>50</v>
      </c>
      <c r="F86" s="147" t="s">
        <v>51</v>
      </c>
      <c r="G86" s="147" t="s">
        <v>116</v>
      </c>
      <c r="H86" s="147" t="s">
        <v>117</v>
      </c>
      <c r="I86" s="148" t="s">
        <v>118</v>
      </c>
      <c r="J86" s="149" t="s">
        <v>102</v>
      </c>
      <c r="K86" s="150" t="s">
        <v>119</v>
      </c>
      <c r="L86" s="151"/>
      <c r="M86" s="61" t="s">
        <v>1</v>
      </c>
      <c r="N86" s="62" t="s">
        <v>39</v>
      </c>
      <c r="O86" s="62" t="s">
        <v>120</v>
      </c>
      <c r="P86" s="62" t="s">
        <v>121</v>
      </c>
      <c r="Q86" s="62" t="s">
        <v>122</v>
      </c>
      <c r="R86" s="62" t="s">
        <v>123</v>
      </c>
      <c r="S86" s="62" t="s">
        <v>124</v>
      </c>
      <c r="T86" s="63" t="s">
        <v>125</v>
      </c>
    </row>
    <row r="87" spans="2:63" s="1" customFormat="1" ht="22.9" customHeight="1">
      <c r="B87" s="31"/>
      <c r="C87" s="68" t="s">
        <v>126</v>
      </c>
      <c r="D87" s="32"/>
      <c r="E87" s="32"/>
      <c r="F87" s="32"/>
      <c r="G87" s="32"/>
      <c r="H87" s="32"/>
      <c r="I87" s="100"/>
      <c r="J87" s="152">
        <f>BK87</f>
        <v>0</v>
      </c>
      <c r="K87" s="32"/>
      <c r="L87" s="35"/>
      <c r="M87" s="64"/>
      <c r="N87" s="65"/>
      <c r="O87" s="65"/>
      <c r="P87" s="153">
        <f>P88+P129</f>
        <v>0</v>
      </c>
      <c r="Q87" s="65"/>
      <c r="R87" s="153">
        <f>R88+R129</f>
        <v>0.28669301</v>
      </c>
      <c r="S87" s="65"/>
      <c r="T87" s="154">
        <f>T88+T129</f>
        <v>0.34540000000000004</v>
      </c>
      <c r="AT87" s="14" t="s">
        <v>68</v>
      </c>
      <c r="AU87" s="14" t="s">
        <v>104</v>
      </c>
      <c r="BK87" s="155">
        <f>BK88+BK129</f>
        <v>0</v>
      </c>
    </row>
    <row r="88" spans="2:63" s="10" customFormat="1" ht="25.9" customHeight="1">
      <c r="B88" s="156"/>
      <c r="C88" s="157"/>
      <c r="D88" s="158" t="s">
        <v>68</v>
      </c>
      <c r="E88" s="159" t="s">
        <v>127</v>
      </c>
      <c r="F88" s="159" t="s">
        <v>128</v>
      </c>
      <c r="G88" s="157"/>
      <c r="H88" s="157"/>
      <c r="I88" s="160"/>
      <c r="J88" s="161">
        <f>BK88</f>
        <v>0</v>
      </c>
      <c r="K88" s="157"/>
      <c r="L88" s="162"/>
      <c r="M88" s="163"/>
      <c r="N88" s="164"/>
      <c r="O88" s="164"/>
      <c r="P88" s="165">
        <f>P89+P102+P114+P126</f>
        <v>0</v>
      </c>
      <c r="Q88" s="164"/>
      <c r="R88" s="165">
        <f>R89+R102+R114+R126</f>
        <v>0.26784707</v>
      </c>
      <c r="S88" s="164"/>
      <c r="T88" s="166">
        <f>T89+T102+T114+T126</f>
        <v>0.34540000000000004</v>
      </c>
      <c r="AR88" s="167" t="s">
        <v>77</v>
      </c>
      <c r="AT88" s="168" t="s">
        <v>68</v>
      </c>
      <c r="AU88" s="168" t="s">
        <v>69</v>
      </c>
      <c r="AY88" s="167" t="s">
        <v>129</v>
      </c>
      <c r="BK88" s="169">
        <f>BK89+BK102+BK114+BK126</f>
        <v>0</v>
      </c>
    </row>
    <row r="89" spans="2:63" s="10" customFormat="1" ht="22.9" customHeight="1">
      <c r="B89" s="156"/>
      <c r="C89" s="157"/>
      <c r="D89" s="158" t="s">
        <v>68</v>
      </c>
      <c r="E89" s="170" t="s">
        <v>130</v>
      </c>
      <c r="F89" s="170" t="s">
        <v>131</v>
      </c>
      <c r="G89" s="157"/>
      <c r="H89" s="157"/>
      <c r="I89" s="160"/>
      <c r="J89" s="171">
        <f>BK89</f>
        <v>0</v>
      </c>
      <c r="K89" s="157"/>
      <c r="L89" s="162"/>
      <c r="M89" s="163"/>
      <c r="N89" s="164"/>
      <c r="O89" s="164"/>
      <c r="P89" s="165">
        <f>SUM(P90:P101)</f>
        <v>0</v>
      </c>
      <c r="Q89" s="164"/>
      <c r="R89" s="165">
        <f>SUM(R90:R101)</f>
        <v>0.2669</v>
      </c>
      <c r="S89" s="164"/>
      <c r="T89" s="166">
        <f>SUM(T90:T101)</f>
        <v>0</v>
      </c>
      <c r="AR89" s="167" t="s">
        <v>77</v>
      </c>
      <c r="AT89" s="168" t="s">
        <v>68</v>
      </c>
      <c r="AU89" s="168" t="s">
        <v>77</v>
      </c>
      <c r="AY89" s="167" t="s">
        <v>129</v>
      </c>
      <c r="BK89" s="169">
        <f>SUM(BK90:BK101)</f>
        <v>0</v>
      </c>
    </row>
    <row r="90" spans="2:65" s="1" customFormat="1" ht="16.5" customHeight="1">
      <c r="B90" s="31"/>
      <c r="C90" s="172" t="s">
        <v>77</v>
      </c>
      <c r="D90" s="172" t="s">
        <v>132</v>
      </c>
      <c r="E90" s="173" t="s">
        <v>410</v>
      </c>
      <c r="F90" s="174" t="s">
        <v>411</v>
      </c>
      <c r="G90" s="175" t="s">
        <v>135</v>
      </c>
      <c r="H90" s="176">
        <v>6.28</v>
      </c>
      <c r="I90" s="177"/>
      <c r="J90" s="178">
        <f>ROUND(I90*H90,2)</f>
        <v>0</v>
      </c>
      <c r="K90" s="174" t="s">
        <v>136</v>
      </c>
      <c r="L90" s="35"/>
      <c r="M90" s="179" t="s">
        <v>1</v>
      </c>
      <c r="N90" s="180" t="s">
        <v>40</v>
      </c>
      <c r="O90" s="57"/>
      <c r="P90" s="181">
        <f>O90*H90</f>
        <v>0</v>
      </c>
      <c r="Q90" s="181">
        <v>0.0425</v>
      </c>
      <c r="R90" s="181">
        <f>Q90*H90</f>
        <v>0.2669</v>
      </c>
      <c r="S90" s="181">
        <v>0</v>
      </c>
      <c r="T90" s="182">
        <f>S90*H90</f>
        <v>0</v>
      </c>
      <c r="AR90" s="14" t="s">
        <v>137</v>
      </c>
      <c r="AT90" s="14" t="s">
        <v>132</v>
      </c>
      <c r="AU90" s="14" t="s">
        <v>79</v>
      </c>
      <c r="AY90" s="14" t="s">
        <v>129</v>
      </c>
      <c r="BE90" s="183">
        <f>IF(N90="základní",J90,0)</f>
        <v>0</v>
      </c>
      <c r="BF90" s="183">
        <f>IF(N90="snížená",J90,0)</f>
        <v>0</v>
      </c>
      <c r="BG90" s="183">
        <f>IF(N90="zákl. přenesená",J90,0)</f>
        <v>0</v>
      </c>
      <c r="BH90" s="183">
        <f>IF(N90="sníž. přenesená",J90,0)</f>
        <v>0</v>
      </c>
      <c r="BI90" s="183">
        <f>IF(N90="nulová",J90,0)</f>
        <v>0</v>
      </c>
      <c r="BJ90" s="14" t="s">
        <v>77</v>
      </c>
      <c r="BK90" s="183">
        <f>ROUND(I90*H90,2)</f>
        <v>0</v>
      </c>
      <c r="BL90" s="14" t="s">
        <v>137</v>
      </c>
      <c r="BM90" s="14" t="s">
        <v>412</v>
      </c>
    </row>
    <row r="91" spans="2:47" s="1" customFormat="1" ht="12">
      <c r="B91" s="31"/>
      <c r="C91" s="32"/>
      <c r="D91" s="184" t="s">
        <v>139</v>
      </c>
      <c r="E91" s="32"/>
      <c r="F91" s="185" t="s">
        <v>413</v>
      </c>
      <c r="G91" s="32"/>
      <c r="H91" s="32"/>
      <c r="I91" s="100"/>
      <c r="J91" s="32"/>
      <c r="K91" s="32"/>
      <c r="L91" s="35"/>
      <c r="M91" s="186"/>
      <c r="N91" s="57"/>
      <c r="O91" s="57"/>
      <c r="P91" s="57"/>
      <c r="Q91" s="57"/>
      <c r="R91" s="57"/>
      <c r="S91" s="57"/>
      <c r="T91" s="58"/>
      <c r="AT91" s="14" t="s">
        <v>139</v>
      </c>
      <c r="AU91" s="14" t="s">
        <v>79</v>
      </c>
    </row>
    <row r="92" spans="2:65" s="1" customFormat="1" ht="16.5" customHeight="1">
      <c r="B92" s="31"/>
      <c r="C92" s="172" t="s">
        <v>79</v>
      </c>
      <c r="D92" s="172" t="s">
        <v>132</v>
      </c>
      <c r="E92" s="173" t="s">
        <v>414</v>
      </c>
      <c r="F92" s="174" t="s">
        <v>415</v>
      </c>
      <c r="G92" s="175" t="s">
        <v>135</v>
      </c>
      <c r="H92" s="176">
        <v>6.436</v>
      </c>
      <c r="I92" s="177"/>
      <c r="J92" s="178">
        <f>ROUND(I92*H92,2)</f>
        <v>0</v>
      </c>
      <c r="K92" s="174" t="s">
        <v>136</v>
      </c>
      <c r="L92" s="35"/>
      <c r="M92" s="179" t="s">
        <v>1</v>
      </c>
      <c r="N92" s="180" t="s">
        <v>40</v>
      </c>
      <c r="O92" s="57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AR92" s="14" t="s">
        <v>137</v>
      </c>
      <c r="AT92" s="14" t="s">
        <v>132</v>
      </c>
      <c r="AU92" s="14" t="s">
        <v>79</v>
      </c>
      <c r="AY92" s="14" t="s">
        <v>129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4" t="s">
        <v>77</v>
      </c>
      <c r="BK92" s="183">
        <f>ROUND(I92*H92,2)</f>
        <v>0</v>
      </c>
      <c r="BL92" s="14" t="s">
        <v>137</v>
      </c>
      <c r="BM92" s="14" t="s">
        <v>416</v>
      </c>
    </row>
    <row r="93" spans="2:47" s="1" customFormat="1" ht="12">
      <c r="B93" s="31"/>
      <c r="C93" s="32"/>
      <c r="D93" s="184" t="s">
        <v>139</v>
      </c>
      <c r="E93" s="32"/>
      <c r="F93" s="185" t="s">
        <v>417</v>
      </c>
      <c r="G93" s="32"/>
      <c r="H93" s="32"/>
      <c r="I93" s="100"/>
      <c r="J93" s="32"/>
      <c r="K93" s="32"/>
      <c r="L93" s="35"/>
      <c r="M93" s="186"/>
      <c r="N93" s="57"/>
      <c r="O93" s="57"/>
      <c r="P93" s="57"/>
      <c r="Q93" s="57"/>
      <c r="R93" s="57"/>
      <c r="S93" s="57"/>
      <c r="T93" s="58"/>
      <c r="AT93" s="14" t="s">
        <v>139</v>
      </c>
      <c r="AU93" s="14" t="s">
        <v>79</v>
      </c>
    </row>
    <row r="94" spans="2:51" s="11" customFormat="1" ht="12">
      <c r="B94" s="187"/>
      <c r="C94" s="188"/>
      <c r="D94" s="184" t="s">
        <v>141</v>
      </c>
      <c r="E94" s="189" t="s">
        <v>1</v>
      </c>
      <c r="F94" s="190" t="s">
        <v>418</v>
      </c>
      <c r="G94" s="188"/>
      <c r="H94" s="191">
        <v>5.571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141</v>
      </c>
      <c r="AU94" s="197" t="s">
        <v>79</v>
      </c>
      <c r="AV94" s="11" t="s">
        <v>79</v>
      </c>
      <c r="AW94" s="11" t="s">
        <v>31</v>
      </c>
      <c r="AX94" s="11" t="s">
        <v>69</v>
      </c>
      <c r="AY94" s="197" t="s">
        <v>129</v>
      </c>
    </row>
    <row r="95" spans="2:51" s="11" customFormat="1" ht="12">
      <c r="B95" s="187"/>
      <c r="C95" s="188"/>
      <c r="D95" s="184" t="s">
        <v>141</v>
      </c>
      <c r="E95" s="189" t="s">
        <v>1</v>
      </c>
      <c r="F95" s="190" t="s">
        <v>419</v>
      </c>
      <c r="G95" s="188"/>
      <c r="H95" s="191">
        <v>0.865</v>
      </c>
      <c r="I95" s="192"/>
      <c r="J95" s="188"/>
      <c r="K95" s="188"/>
      <c r="L95" s="193"/>
      <c r="M95" s="194"/>
      <c r="N95" s="195"/>
      <c r="O95" s="195"/>
      <c r="P95" s="195"/>
      <c r="Q95" s="195"/>
      <c r="R95" s="195"/>
      <c r="S95" s="195"/>
      <c r="T95" s="196"/>
      <c r="AT95" s="197" t="s">
        <v>141</v>
      </c>
      <c r="AU95" s="197" t="s">
        <v>79</v>
      </c>
      <c r="AV95" s="11" t="s">
        <v>79</v>
      </c>
      <c r="AW95" s="11" t="s">
        <v>31</v>
      </c>
      <c r="AX95" s="11" t="s">
        <v>69</v>
      </c>
      <c r="AY95" s="197" t="s">
        <v>129</v>
      </c>
    </row>
    <row r="96" spans="2:51" s="12" customFormat="1" ht="12">
      <c r="B96" s="198"/>
      <c r="C96" s="199"/>
      <c r="D96" s="184" t="s">
        <v>141</v>
      </c>
      <c r="E96" s="200" t="s">
        <v>1</v>
      </c>
      <c r="F96" s="201" t="s">
        <v>144</v>
      </c>
      <c r="G96" s="199"/>
      <c r="H96" s="202">
        <v>6.436</v>
      </c>
      <c r="I96" s="203"/>
      <c r="J96" s="199"/>
      <c r="K96" s="199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141</v>
      </c>
      <c r="AU96" s="208" t="s">
        <v>79</v>
      </c>
      <c r="AV96" s="12" t="s">
        <v>137</v>
      </c>
      <c r="AW96" s="12" t="s">
        <v>31</v>
      </c>
      <c r="AX96" s="12" t="s">
        <v>77</v>
      </c>
      <c r="AY96" s="208" t="s">
        <v>129</v>
      </c>
    </row>
    <row r="97" spans="2:65" s="1" customFormat="1" ht="16.5" customHeight="1">
      <c r="B97" s="31"/>
      <c r="C97" s="172" t="s">
        <v>149</v>
      </c>
      <c r="D97" s="172" t="s">
        <v>132</v>
      </c>
      <c r="E97" s="173" t="s">
        <v>133</v>
      </c>
      <c r="F97" s="174" t="s">
        <v>134</v>
      </c>
      <c r="G97" s="175" t="s">
        <v>135</v>
      </c>
      <c r="H97" s="176">
        <v>5</v>
      </c>
      <c r="I97" s="177"/>
      <c r="J97" s="178">
        <f>ROUND(I97*H97,2)</f>
        <v>0</v>
      </c>
      <c r="K97" s="174" t="s">
        <v>136</v>
      </c>
      <c r="L97" s="35"/>
      <c r="M97" s="179" t="s">
        <v>1</v>
      </c>
      <c r="N97" s="180" t="s">
        <v>40</v>
      </c>
      <c r="O97" s="57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AR97" s="14" t="s">
        <v>137</v>
      </c>
      <c r="AT97" s="14" t="s">
        <v>132</v>
      </c>
      <c r="AU97" s="14" t="s">
        <v>79</v>
      </c>
      <c r="AY97" s="14" t="s">
        <v>129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4" t="s">
        <v>77</v>
      </c>
      <c r="BK97" s="183">
        <f>ROUND(I97*H97,2)</f>
        <v>0</v>
      </c>
      <c r="BL97" s="14" t="s">
        <v>137</v>
      </c>
      <c r="BM97" s="14" t="s">
        <v>420</v>
      </c>
    </row>
    <row r="98" spans="2:47" s="1" customFormat="1" ht="12">
      <c r="B98" s="31"/>
      <c r="C98" s="32"/>
      <c r="D98" s="184" t="s">
        <v>139</v>
      </c>
      <c r="E98" s="32"/>
      <c r="F98" s="185" t="s">
        <v>140</v>
      </c>
      <c r="G98" s="32"/>
      <c r="H98" s="32"/>
      <c r="I98" s="100"/>
      <c r="J98" s="32"/>
      <c r="K98" s="32"/>
      <c r="L98" s="35"/>
      <c r="M98" s="186"/>
      <c r="N98" s="57"/>
      <c r="O98" s="57"/>
      <c r="P98" s="57"/>
      <c r="Q98" s="57"/>
      <c r="R98" s="57"/>
      <c r="S98" s="57"/>
      <c r="T98" s="58"/>
      <c r="AT98" s="14" t="s">
        <v>139</v>
      </c>
      <c r="AU98" s="14" t="s">
        <v>79</v>
      </c>
    </row>
    <row r="99" spans="2:51" s="11" customFormat="1" ht="12">
      <c r="B99" s="187"/>
      <c r="C99" s="188"/>
      <c r="D99" s="184" t="s">
        <v>141</v>
      </c>
      <c r="E99" s="189" t="s">
        <v>1</v>
      </c>
      <c r="F99" s="190" t="s">
        <v>421</v>
      </c>
      <c r="G99" s="188"/>
      <c r="H99" s="191">
        <v>2.8</v>
      </c>
      <c r="I99" s="192"/>
      <c r="J99" s="188"/>
      <c r="K99" s="188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141</v>
      </c>
      <c r="AU99" s="197" t="s">
        <v>79</v>
      </c>
      <c r="AV99" s="11" t="s">
        <v>79</v>
      </c>
      <c r="AW99" s="11" t="s">
        <v>31</v>
      </c>
      <c r="AX99" s="11" t="s">
        <v>69</v>
      </c>
      <c r="AY99" s="197" t="s">
        <v>129</v>
      </c>
    </row>
    <row r="100" spans="2:51" s="11" customFormat="1" ht="12">
      <c r="B100" s="187"/>
      <c r="C100" s="188"/>
      <c r="D100" s="184" t="s">
        <v>141</v>
      </c>
      <c r="E100" s="189" t="s">
        <v>1</v>
      </c>
      <c r="F100" s="190" t="s">
        <v>422</v>
      </c>
      <c r="G100" s="188"/>
      <c r="H100" s="191">
        <v>2.2</v>
      </c>
      <c r="I100" s="192"/>
      <c r="J100" s="188"/>
      <c r="K100" s="188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141</v>
      </c>
      <c r="AU100" s="197" t="s">
        <v>79</v>
      </c>
      <c r="AV100" s="11" t="s">
        <v>79</v>
      </c>
      <c r="AW100" s="11" t="s">
        <v>31</v>
      </c>
      <c r="AX100" s="11" t="s">
        <v>69</v>
      </c>
      <c r="AY100" s="197" t="s">
        <v>129</v>
      </c>
    </row>
    <row r="101" spans="2:51" s="12" customFormat="1" ht="12">
      <c r="B101" s="198"/>
      <c r="C101" s="199"/>
      <c r="D101" s="184" t="s">
        <v>141</v>
      </c>
      <c r="E101" s="200" t="s">
        <v>1</v>
      </c>
      <c r="F101" s="201" t="s">
        <v>144</v>
      </c>
      <c r="G101" s="199"/>
      <c r="H101" s="202">
        <v>5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141</v>
      </c>
      <c r="AU101" s="208" t="s">
        <v>79</v>
      </c>
      <c r="AV101" s="12" t="s">
        <v>137</v>
      </c>
      <c r="AW101" s="12" t="s">
        <v>31</v>
      </c>
      <c r="AX101" s="12" t="s">
        <v>77</v>
      </c>
      <c r="AY101" s="208" t="s">
        <v>129</v>
      </c>
    </row>
    <row r="102" spans="2:63" s="10" customFormat="1" ht="22.9" customHeight="1">
      <c r="B102" s="156"/>
      <c r="C102" s="157"/>
      <c r="D102" s="158" t="s">
        <v>68</v>
      </c>
      <c r="E102" s="170" t="s">
        <v>172</v>
      </c>
      <c r="F102" s="170" t="s">
        <v>173</v>
      </c>
      <c r="G102" s="157"/>
      <c r="H102" s="157"/>
      <c r="I102" s="160"/>
      <c r="J102" s="171">
        <f>BK102</f>
        <v>0</v>
      </c>
      <c r="K102" s="157"/>
      <c r="L102" s="162"/>
      <c r="M102" s="163"/>
      <c r="N102" s="164"/>
      <c r="O102" s="164"/>
      <c r="P102" s="165">
        <f>SUM(P103:P113)</f>
        <v>0</v>
      </c>
      <c r="Q102" s="164"/>
      <c r="R102" s="165">
        <f>SUM(R103:R113)</f>
        <v>0.0009470699999999998</v>
      </c>
      <c r="S102" s="164"/>
      <c r="T102" s="166">
        <f>SUM(T103:T113)</f>
        <v>0.34540000000000004</v>
      </c>
      <c r="AR102" s="167" t="s">
        <v>77</v>
      </c>
      <c r="AT102" s="168" t="s">
        <v>68</v>
      </c>
      <c r="AU102" s="168" t="s">
        <v>77</v>
      </c>
      <c r="AY102" s="167" t="s">
        <v>129</v>
      </c>
      <c r="BK102" s="169">
        <f>SUM(BK103:BK113)</f>
        <v>0</v>
      </c>
    </row>
    <row r="103" spans="2:65" s="1" customFormat="1" ht="16.5" customHeight="1">
      <c r="B103" s="31"/>
      <c r="C103" s="172" t="s">
        <v>137</v>
      </c>
      <c r="D103" s="172" t="s">
        <v>132</v>
      </c>
      <c r="E103" s="173" t="s">
        <v>423</v>
      </c>
      <c r="F103" s="174" t="s">
        <v>424</v>
      </c>
      <c r="G103" s="175" t="s">
        <v>279</v>
      </c>
      <c r="H103" s="176">
        <v>6.28</v>
      </c>
      <c r="I103" s="177"/>
      <c r="J103" s="178">
        <f>ROUND(I103*H103,2)</f>
        <v>0</v>
      </c>
      <c r="K103" s="174" t="s">
        <v>136</v>
      </c>
      <c r="L103" s="35"/>
      <c r="M103" s="179" t="s">
        <v>1</v>
      </c>
      <c r="N103" s="180" t="s">
        <v>40</v>
      </c>
      <c r="O103" s="57"/>
      <c r="P103" s="181">
        <f>O103*H103</f>
        <v>0</v>
      </c>
      <c r="Q103" s="181">
        <v>0</v>
      </c>
      <c r="R103" s="181">
        <f>Q103*H103</f>
        <v>0</v>
      </c>
      <c r="S103" s="181">
        <v>0.009</v>
      </c>
      <c r="T103" s="182">
        <f>S103*H103</f>
        <v>0.05652</v>
      </c>
      <c r="AR103" s="14" t="s">
        <v>137</v>
      </c>
      <c r="AT103" s="14" t="s">
        <v>132</v>
      </c>
      <c r="AU103" s="14" t="s">
        <v>79</v>
      </c>
      <c r="AY103" s="14" t="s">
        <v>129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4" t="s">
        <v>77</v>
      </c>
      <c r="BK103" s="183">
        <f>ROUND(I103*H103,2)</f>
        <v>0</v>
      </c>
      <c r="BL103" s="14" t="s">
        <v>137</v>
      </c>
      <c r="BM103" s="14" t="s">
        <v>425</v>
      </c>
    </row>
    <row r="104" spans="2:47" s="1" customFormat="1" ht="12">
      <c r="B104" s="31"/>
      <c r="C104" s="32"/>
      <c r="D104" s="184" t="s">
        <v>139</v>
      </c>
      <c r="E104" s="32"/>
      <c r="F104" s="185" t="s">
        <v>426</v>
      </c>
      <c r="G104" s="32"/>
      <c r="H104" s="32"/>
      <c r="I104" s="100"/>
      <c r="J104" s="32"/>
      <c r="K104" s="32"/>
      <c r="L104" s="35"/>
      <c r="M104" s="186"/>
      <c r="N104" s="57"/>
      <c r="O104" s="57"/>
      <c r="P104" s="57"/>
      <c r="Q104" s="57"/>
      <c r="R104" s="57"/>
      <c r="S104" s="57"/>
      <c r="T104" s="58"/>
      <c r="AT104" s="14" t="s">
        <v>139</v>
      </c>
      <c r="AU104" s="14" t="s">
        <v>79</v>
      </c>
    </row>
    <row r="105" spans="2:51" s="11" customFormat="1" ht="12">
      <c r="B105" s="187"/>
      <c r="C105" s="188"/>
      <c r="D105" s="184" t="s">
        <v>141</v>
      </c>
      <c r="E105" s="189" t="s">
        <v>1</v>
      </c>
      <c r="F105" s="190" t="s">
        <v>427</v>
      </c>
      <c r="G105" s="188"/>
      <c r="H105" s="191">
        <v>6.28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141</v>
      </c>
      <c r="AU105" s="197" t="s">
        <v>79</v>
      </c>
      <c r="AV105" s="11" t="s">
        <v>79</v>
      </c>
      <c r="AW105" s="11" t="s">
        <v>31</v>
      </c>
      <c r="AX105" s="11" t="s">
        <v>77</v>
      </c>
      <c r="AY105" s="197" t="s">
        <v>129</v>
      </c>
    </row>
    <row r="106" spans="2:65" s="1" customFormat="1" ht="16.5" customHeight="1">
      <c r="B106" s="31"/>
      <c r="C106" s="172" t="s">
        <v>158</v>
      </c>
      <c r="D106" s="172" t="s">
        <v>132</v>
      </c>
      <c r="E106" s="173" t="s">
        <v>352</v>
      </c>
      <c r="F106" s="174" t="s">
        <v>353</v>
      </c>
      <c r="G106" s="175" t="s">
        <v>135</v>
      </c>
      <c r="H106" s="176">
        <v>6.28</v>
      </c>
      <c r="I106" s="177"/>
      <c r="J106" s="178">
        <f>ROUND(I106*H106,2)</f>
        <v>0</v>
      </c>
      <c r="K106" s="174" t="s">
        <v>136</v>
      </c>
      <c r="L106" s="35"/>
      <c r="M106" s="179" t="s">
        <v>1</v>
      </c>
      <c r="N106" s="180" t="s">
        <v>40</v>
      </c>
      <c r="O106" s="57"/>
      <c r="P106" s="181">
        <f>O106*H106</f>
        <v>0</v>
      </c>
      <c r="Q106" s="181">
        <v>0</v>
      </c>
      <c r="R106" s="181">
        <f>Q106*H106</f>
        <v>0</v>
      </c>
      <c r="S106" s="181">
        <v>0.046</v>
      </c>
      <c r="T106" s="182">
        <f>S106*H106</f>
        <v>0.28888</v>
      </c>
      <c r="AR106" s="14" t="s">
        <v>137</v>
      </c>
      <c r="AT106" s="14" t="s">
        <v>132</v>
      </c>
      <c r="AU106" s="14" t="s">
        <v>79</v>
      </c>
      <c r="AY106" s="14" t="s">
        <v>129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4" t="s">
        <v>77</v>
      </c>
      <c r="BK106" s="183">
        <f>ROUND(I106*H106,2)</f>
        <v>0</v>
      </c>
      <c r="BL106" s="14" t="s">
        <v>137</v>
      </c>
      <c r="BM106" s="14" t="s">
        <v>428</v>
      </c>
    </row>
    <row r="107" spans="2:47" s="1" customFormat="1" ht="19.5">
      <c r="B107" s="31"/>
      <c r="C107" s="32"/>
      <c r="D107" s="184" t="s">
        <v>139</v>
      </c>
      <c r="E107" s="32"/>
      <c r="F107" s="185" t="s">
        <v>355</v>
      </c>
      <c r="G107" s="32"/>
      <c r="H107" s="32"/>
      <c r="I107" s="100"/>
      <c r="J107" s="32"/>
      <c r="K107" s="32"/>
      <c r="L107" s="35"/>
      <c r="M107" s="186"/>
      <c r="N107" s="57"/>
      <c r="O107" s="57"/>
      <c r="P107" s="57"/>
      <c r="Q107" s="57"/>
      <c r="R107" s="57"/>
      <c r="S107" s="57"/>
      <c r="T107" s="58"/>
      <c r="AT107" s="14" t="s">
        <v>139</v>
      </c>
      <c r="AU107" s="14" t="s">
        <v>79</v>
      </c>
    </row>
    <row r="108" spans="2:51" s="11" customFormat="1" ht="12">
      <c r="B108" s="187"/>
      <c r="C108" s="188"/>
      <c r="D108" s="184" t="s">
        <v>141</v>
      </c>
      <c r="E108" s="189" t="s">
        <v>1</v>
      </c>
      <c r="F108" s="190" t="s">
        <v>429</v>
      </c>
      <c r="G108" s="188"/>
      <c r="H108" s="191">
        <v>6.28</v>
      </c>
      <c r="I108" s="192"/>
      <c r="J108" s="188"/>
      <c r="K108" s="188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141</v>
      </c>
      <c r="AU108" s="197" t="s">
        <v>79</v>
      </c>
      <c r="AV108" s="11" t="s">
        <v>79</v>
      </c>
      <c r="AW108" s="11" t="s">
        <v>31</v>
      </c>
      <c r="AX108" s="11" t="s">
        <v>77</v>
      </c>
      <c r="AY108" s="197" t="s">
        <v>129</v>
      </c>
    </row>
    <row r="109" spans="2:65" s="1" customFormat="1" ht="16.5" customHeight="1">
      <c r="B109" s="31"/>
      <c r="C109" s="172" t="s">
        <v>130</v>
      </c>
      <c r="D109" s="172" t="s">
        <v>132</v>
      </c>
      <c r="E109" s="173" t="s">
        <v>195</v>
      </c>
      <c r="F109" s="174" t="s">
        <v>196</v>
      </c>
      <c r="G109" s="175" t="s">
        <v>135</v>
      </c>
      <c r="H109" s="176">
        <v>5.571</v>
      </c>
      <c r="I109" s="177"/>
      <c r="J109" s="178">
        <f>ROUND(I109*H109,2)</f>
        <v>0</v>
      </c>
      <c r="K109" s="174" t="s">
        <v>136</v>
      </c>
      <c r="L109" s="35"/>
      <c r="M109" s="179" t="s">
        <v>1</v>
      </c>
      <c r="N109" s="180" t="s">
        <v>40</v>
      </c>
      <c r="O109" s="57"/>
      <c r="P109" s="181">
        <f>O109*H109</f>
        <v>0</v>
      </c>
      <c r="Q109" s="181">
        <v>0.00013</v>
      </c>
      <c r="R109" s="181">
        <f>Q109*H109</f>
        <v>0.0007242299999999999</v>
      </c>
      <c r="S109" s="181">
        <v>0</v>
      </c>
      <c r="T109" s="182">
        <f>S109*H109</f>
        <v>0</v>
      </c>
      <c r="AR109" s="14" t="s">
        <v>137</v>
      </c>
      <c r="AT109" s="14" t="s">
        <v>132</v>
      </c>
      <c r="AU109" s="14" t="s">
        <v>79</v>
      </c>
      <c r="AY109" s="14" t="s">
        <v>129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4" t="s">
        <v>77</v>
      </c>
      <c r="BK109" s="183">
        <f>ROUND(I109*H109,2)</f>
        <v>0</v>
      </c>
      <c r="BL109" s="14" t="s">
        <v>137</v>
      </c>
      <c r="BM109" s="14" t="s">
        <v>430</v>
      </c>
    </row>
    <row r="110" spans="2:47" s="1" customFormat="1" ht="12">
      <c r="B110" s="31"/>
      <c r="C110" s="32"/>
      <c r="D110" s="184" t="s">
        <v>139</v>
      </c>
      <c r="E110" s="32"/>
      <c r="F110" s="185" t="s">
        <v>198</v>
      </c>
      <c r="G110" s="32"/>
      <c r="H110" s="32"/>
      <c r="I110" s="100"/>
      <c r="J110" s="32"/>
      <c r="K110" s="32"/>
      <c r="L110" s="35"/>
      <c r="M110" s="186"/>
      <c r="N110" s="57"/>
      <c r="O110" s="57"/>
      <c r="P110" s="57"/>
      <c r="Q110" s="57"/>
      <c r="R110" s="57"/>
      <c r="S110" s="57"/>
      <c r="T110" s="58"/>
      <c r="AT110" s="14" t="s">
        <v>139</v>
      </c>
      <c r="AU110" s="14" t="s">
        <v>79</v>
      </c>
    </row>
    <row r="111" spans="2:51" s="11" customFormat="1" ht="12">
      <c r="B111" s="187"/>
      <c r="C111" s="188"/>
      <c r="D111" s="184" t="s">
        <v>141</v>
      </c>
      <c r="E111" s="189" t="s">
        <v>1</v>
      </c>
      <c r="F111" s="190" t="s">
        <v>418</v>
      </c>
      <c r="G111" s="188"/>
      <c r="H111" s="191">
        <v>5.571</v>
      </c>
      <c r="I111" s="192"/>
      <c r="J111" s="188"/>
      <c r="K111" s="188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141</v>
      </c>
      <c r="AU111" s="197" t="s">
        <v>79</v>
      </c>
      <c r="AV111" s="11" t="s">
        <v>79</v>
      </c>
      <c r="AW111" s="11" t="s">
        <v>31</v>
      </c>
      <c r="AX111" s="11" t="s">
        <v>77</v>
      </c>
      <c r="AY111" s="197" t="s">
        <v>129</v>
      </c>
    </row>
    <row r="112" spans="2:65" s="1" customFormat="1" ht="16.5" customHeight="1">
      <c r="B112" s="31"/>
      <c r="C112" s="172" t="s">
        <v>167</v>
      </c>
      <c r="D112" s="172" t="s">
        <v>132</v>
      </c>
      <c r="E112" s="173" t="s">
        <v>200</v>
      </c>
      <c r="F112" s="174" t="s">
        <v>201</v>
      </c>
      <c r="G112" s="175" t="s">
        <v>135</v>
      </c>
      <c r="H112" s="176">
        <v>5.571</v>
      </c>
      <c r="I112" s="177"/>
      <c r="J112" s="178">
        <f>ROUND(I112*H112,2)</f>
        <v>0</v>
      </c>
      <c r="K112" s="174" t="s">
        <v>136</v>
      </c>
      <c r="L112" s="35"/>
      <c r="M112" s="179" t="s">
        <v>1</v>
      </c>
      <c r="N112" s="180" t="s">
        <v>40</v>
      </c>
      <c r="O112" s="57"/>
      <c r="P112" s="181">
        <f>O112*H112</f>
        <v>0</v>
      </c>
      <c r="Q112" s="181">
        <v>4E-05</v>
      </c>
      <c r="R112" s="181">
        <f>Q112*H112</f>
        <v>0.00022284</v>
      </c>
      <c r="S112" s="181">
        <v>0</v>
      </c>
      <c r="T112" s="182">
        <f>S112*H112</f>
        <v>0</v>
      </c>
      <c r="AR112" s="14" t="s">
        <v>137</v>
      </c>
      <c r="AT112" s="14" t="s">
        <v>132</v>
      </c>
      <c r="AU112" s="14" t="s">
        <v>79</v>
      </c>
      <c r="AY112" s="14" t="s">
        <v>129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14" t="s">
        <v>77</v>
      </c>
      <c r="BK112" s="183">
        <f>ROUND(I112*H112,2)</f>
        <v>0</v>
      </c>
      <c r="BL112" s="14" t="s">
        <v>137</v>
      </c>
      <c r="BM112" s="14" t="s">
        <v>431</v>
      </c>
    </row>
    <row r="113" spans="2:47" s="1" customFormat="1" ht="12">
      <c r="B113" s="31"/>
      <c r="C113" s="32"/>
      <c r="D113" s="184" t="s">
        <v>139</v>
      </c>
      <c r="E113" s="32"/>
      <c r="F113" s="185" t="s">
        <v>203</v>
      </c>
      <c r="G113" s="32"/>
      <c r="H113" s="32"/>
      <c r="I113" s="100"/>
      <c r="J113" s="32"/>
      <c r="K113" s="32"/>
      <c r="L113" s="35"/>
      <c r="M113" s="186"/>
      <c r="N113" s="57"/>
      <c r="O113" s="57"/>
      <c r="P113" s="57"/>
      <c r="Q113" s="57"/>
      <c r="R113" s="57"/>
      <c r="S113" s="57"/>
      <c r="T113" s="58"/>
      <c r="AT113" s="14" t="s">
        <v>139</v>
      </c>
      <c r="AU113" s="14" t="s">
        <v>79</v>
      </c>
    </row>
    <row r="114" spans="2:63" s="10" customFormat="1" ht="22.9" customHeight="1">
      <c r="B114" s="156"/>
      <c r="C114" s="157"/>
      <c r="D114" s="158" t="s">
        <v>68</v>
      </c>
      <c r="E114" s="170" t="s">
        <v>204</v>
      </c>
      <c r="F114" s="170" t="s">
        <v>205</v>
      </c>
      <c r="G114" s="157"/>
      <c r="H114" s="157"/>
      <c r="I114" s="160"/>
      <c r="J114" s="171">
        <f>BK114</f>
        <v>0</v>
      </c>
      <c r="K114" s="157"/>
      <c r="L114" s="162"/>
      <c r="M114" s="163"/>
      <c r="N114" s="164"/>
      <c r="O114" s="164"/>
      <c r="P114" s="165">
        <f>SUM(P115:P125)</f>
        <v>0</v>
      </c>
      <c r="Q114" s="164"/>
      <c r="R114" s="165">
        <f>SUM(R115:R125)</f>
        <v>0</v>
      </c>
      <c r="S114" s="164"/>
      <c r="T114" s="166">
        <f>SUM(T115:T125)</f>
        <v>0</v>
      </c>
      <c r="AR114" s="167" t="s">
        <v>77</v>
      </c>
      <c r="AT114" s="168" t="s">
        <v>68</v>
      </c>
      <c r="AU114" s="168" t="s">
        <v>77</v>
      </c>
      <c r="AY114" s="167" t="s">
        <v>129</v>
      </c>
      <c r="BK114" s="169">
        <f>SUM(BK115:BK125)</f>
        <v>0</v>
      </c>
    </row>
    <row r="115" spans="2:65" s="1" customFormat="1" ht="16.5" customHeight="1">
      <c r="B115" s="31"/>
      <c r="C115" s="172" t="s">
        <v>174</v>
      </c>
      <c r="D115" s="172" t="s">
        <v>132</v>
      </c>
      <c r="E115" s="173" t="s">
        <v>432</v>
      </c>
      <c r="F115" s="174" t="s">
        <v>433</v>
      </c>
      <c r="G115" s="175" t="s">
        <v>209</v>
      </c>
      <c r="H115" s="176">
        <v>0.345</v>
      </c>
      <c r="I115" s="177"/>
      <c r="J115" s="178">
        <f>ROUND(I115*H115,2)</f>
        <v>0</v>
      </c>
      <c r="K115" s="174" t="s">
        <v>136</v>
      </c>
      <c r="L115" s="35"/>
      <c r="M115" s="179" t="s">
        <v>1</v>
      </c>
      <c r="N115" s="180" t="s">
        <v>40</v>
      </c>
      <c r="O115" s="57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AR115" s="14" t="s">
        <v>137</v>
      </c>
      <c r="AT115" s="14" t="s">
        <v>132</v>
      </c>
      <c r="AU115" s="14" t="s">
        <v>79</v>
      </c>
      <c r="AY115" s="14" t="s">
        <v>129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14" t="s">
        <v>77</v>
      </c>
      <c r="BK115" s="183">
        <f>ROUND(I115*H115,2)</f>
        <v>0</v>
      </c>
      <c r="BL115" s="14" t="s">
        <v>137</v>
      </c>
      <c r="BM115" s="14" t="s">
        <v>434</v>
      </c>
    </row>
    <row r="116" spans="2:47" s="1" customFormat="1" ht="19.5">
      <c r="B116" s="31"/>
      <c r="C116" s="32"/>
      <c r="D116" s="184" t="s">
        <v>139</v>
      </c>
      <c r="E116" s="32"/>
      <c r="F116" s="185" t="s">
        <v>435</v>
      </c>
      <c r="G116" s="32"/>
      <c r="H116" s="32"/>
      <c r="I116" s="100"/>
      <c r="J116" s="32"/>
      <c r="K116" s="32"/>
      <c r="L116" s="35"/>
      <c r="M116" s="186"/>
      <c r="N116" s="57"/>
      <c r="O116" s="57"/>
      <c r="P116" s="57"/>
      <c r="Q116" s="57"/>
      <c r="R116" s="57"/>
      <c r="S116" s="57"/>
      <c r="T116" s="58"/>
      <c r="AT116" s="14" t="s">
        <v>139</v>
      </c>
      <c r="AU116" s="14" t="s">
        <v>79</v>
      </c>
    </row>
    <row r="117" spans="2:65" s="1" customFormat="1" ht="16.5" customHeight="1">
      <c r="B117" s="31"/>
      <c r="C117" s="172" t="s">
        <v>172</v>
      </c>
      <c r="D117" s="172" t="s">
        <v>132</v>
      </c>
      <c r="E117" s="173" t="s">
        <v>213</v>
      </c>
      <c r="F117" s="174" t="s">
        <v>214</v>
      </c>
      <c r="G117" s="175" t="s">
        <v>209</v>
      </c>
      <c r="H117" s="176">
        <v>0.345</v>
      </c>
      <c r="I117" s="177"/>
      <c r="J117" s="178">
        <f>ROUND(I117*H117,2)</f>
        <v>0</v>
      </c>
      <c r="K117" s="174" t="s">
        <v>136</v>
      </c>
      <c r="L117" s="35"/>
      <c r="M117" s="179" t="s">
        <v>1</v>
      </c>
      <c r="N117" s="180" t="s">
        <v>40</v>
      </c>
      <c r="O117" s="57"/>
      <c r="P117" s="181">
        <f>O117*H117</f>
        <v>0</v>
      </c>
      <c r="Q117" s="181">
        <v>0</v>
      </c>
      <c r="R117" s="181">
        <f>Q117*H117</f>
        <v>0</v>
      </c>
      <c r="S117" s="181">
        <v>0</v>
      </c>
      <c r="T117" s="182">
        <f>S117*H117</f>
        <v>0</v>
      </c>
      <c r="AR117" s="14" t="s">
        <v>137</v>
      </c>
      <c r="AT117" s="14" t="s">
        <v>132</v>
      </c>
      <c r="AU117" s="14" t="s">
        <v>79</v>
      </c>
      <c r="AY117" s="14" t="s">
        <v>129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4" t="s">
        <v>77</v>
      </c>
      <c r="BK117" s="183">
        <f>ROUND(I117*H117,2)</f>
        <v>0</v>
      </c>
      <c r="BL117" s="14" t="s">
        <v>137</v>
      </c>
      <c r="BM117" s="14" t="s">
        <v>436</v>
      </c>
    </row>
    <row r="118" spans="2:47" s="1" customFormat="1" ht="12">
      <c r="B118" s="31"/>
      <c r="C118" s="32"/>
      <c r="D118" s="184" t="s">
        <v>139</v>
      </c>
      <c r="E118" s="32"/>
      <c r="F118" s="185" t="s">
        <v>216</v>
      </c>
      <c r="G118" s="32"/>
      <c r="H118" s="32"/>
      <c r="I118" s="100"/>
      <c r="J118" s="32"/>
      <c r="K118" s="32"/>
      <c r="L118" s="35"/>
      <c r="M118" s="186"/>
      <c r="N118" s="57"/>
      <c r="O118" s="57"/>
      <c r="P118" s="57"/>
      <c r="Q118" s="57"/>
      <c r="R118" s="57"/>
      <c r="S118" s="57"/>
      <c r="T118" s="58"/>
      <c r="AT118" s="14" t="s">
        <v>139</v>
      </c>
      <c r="AU118" s="14" t="s">
        <v>79</v>
      </c>
    </row>
    <row r="119" spans="2:65" s="1" customFormat="1" ht="16.5" customHeight="1">
      <c r="B119" s="31"/>
      <c r="C119" s="172" t="s">
        <v>185</v>
      </c>
      <c r="D119" s="172" t="s">
        <v>132</v>
      </c>
      <c r="E119" s="173" t="s">
        <v>217</v>
      </c>
      <c r="F119" s="174" t="s">
        <v>218</v>
      </c>
      <c r="G119" s="175" t="s">
        <v>209</v>
      </c>
      <c r="H119" s="176">
        <v>0.345</v>
      </c>
      <c r="I119" s="177"/>
      <c r="J119" s="178">
        <f>ROUND(I119*H119,2)</f>
        <v>0</v>
      </c>
      <c r="K119" s="174" t="s">
        <v>136</v>
      </c>
      <c r="L119" s="35"/>
      <c r="M119" s="179" t="s">
        <v>1</v>
      </c>
      <c r="N119" s="180" t="s">
        <v>40</v>
      </c>
      <c r="O119" s="57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AR119" s="14" t="s">
        <v>137</v>
      </c>
      <c r="AT119" s="14" t="s">
        <v>132</v>
      </c>
      <c r="AU119" s="14" t="s">
        <v>79</v>
      </c>
      <c r="AY119" s="14" t="s">
        <v>129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4" t="s">
        <v>77</v>
      </c>
      <c r="BK119" s="183">
        <f>ROUND(I119*H119,2)</f>
        <v>0</v>
      </c>
      <c r="BL119" s="14" t="s">
        <v>137</v>
      </c>
      <c r="BM119" s="14" t="s">
        <v>437</v>
      </c>
    </row>
    <row r="120" spans="2:47" s="1" customFormat="1" ht="12">
      <c r="B120" s="31"/>
      <c r="C120" s="32"/>
      <c r="D120" s="184" t="s">
        <v>139</v>
      </c>
      <c r="E120" s="32"/>
      <c r="F120" s="185" t="s">
        <v>220</v>
      </c>
      <c r="G120" s="32"/>
      <c r="H120" s="32"/>
      <c r="I120" s="100"/>
      <c r="J120" s="32"/>
      <c r="K120" s="32"/>
      <c r="L120" s="35"/>
      <c r="M120" s="186"/>
      <c r="N120" s="57"/>
      <c r="O120" s="57"/>
      <c r="P120" s="57"/>
      <c r="Q120" s="57"/>
      <c r="R120" s="57"/>
      <c r="S120" s="57"/>
      <c r="T120" s="58"/>
      <c r="AT120" s="14" t="s">
        <v>139</v>
      </c>
      <c r="AU120" s="14" t="s">
        <v>79</v>
      </c>
    </row>
    <row r="121" spans="2:65" s="1" customFormat="1" ht="16.5" customHeight="1">
      <c r="B121" s="31"/>
      <c r="C121" s="172" t="s">
        <v>194</v>
      </c>
      <c r="D121" s="172" t="s">
        <v>132</v>
      </c>
      <c r="E121" s="173" t="s">
        <v>222</v>
      </c>
      <c r="F121" s="174" t="s">
        <v>223</v>
      </c>
      <c r="G121" s="175" t="s">
        <v>209</v>
      </c>
      <c r="H121" s="176">
        <v>2.07</v>
      </c>
      <c r="I121" s="177"/>
      <c r="J121" s="178">
        <f>ROUND(I121*H121,2)</f>
        <v>0</v>
      </c>
      <c r="K121" s="174" t="s">
        <v>136</v>
      </c>
      <c r="L121" s="35"/>
      <c r="M121" s="179" t="s">
        <v>1</v>
      </c>
      <c r="N121" s="180" t="s">
        <v>40</v>
      </c>
      <c r="O121" s="57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4" t="s">
        <v>137</v>
      </c>
      <c r="AT121" s="14" t="s">
        <v>132</v>
      </c>
      <c r="AU121" s="14" t="s">
        <v>79</v>
      </c>
      <c r="AY121" s="14" t="s">
        <v>129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4" t="s">
        <v>77</v>
      </c>
      <c r="BK121" s="183">
        <f>ROUND(I121*H121,2)</f>
        <v>0</v>
      </c>
      <c r="BL121" s="14" t="s">
        <v>137</v>
      </c>
      <c r="BM121" s="14" t="s">
        <v>438</v>
      </c>
    </row>
    <row r="122" spans="2:47" s="1" customFormat="1" ht="19.5">
      <c r="B122" s="31"/>
      <c r="C122" s="32"/>
      <c r="D122" s="184" t="s">
        <v>139</v>
      </c>
      <c r="E122" s="32"/>
      <c r="F122" s="185" t="s">
        <v>225</v>
      </c>
      <c r="G122" s="32"/>
      <c r="H122" s="32"/>
      <c r="I122" s="100"/>
      <c r="J122" s="32"/>
      <c r="K122" s="32"/>
      <c r="L122" s="35"/>
      <c r="M122" s="186"/>
      <c r="N122" s="57"/>
      <c r="O122" s="57"/>
      <c r="P122" s="57"/>
      <c r="Q122" s="57"/>
      <c r="R122" s="57"/>
      <c r="S122" s="57"/>
      <c r="T122" s="58"/>
      <c r="AT122" s="14" t="s">
        <v>139</v>
      </c>
      <c r="AU122" s="14" t="s">
        <v>79</v>
      </c>
    </row>
    <row r="123" spans="2:51" s="11" customFormat="1" ht="12">
      <c r="B123" s="187"/>
      <c r="C123" s="188"/>
      <c r="D123" s="184" t="s">
        <v>141</v>
      </c>
      <c r="E123" s="189" t="s">
        <v>1</v>
      </c>
      <c r="F123" s="190" t="s">
        <v>439</v>
      </c>
      <c r="G123" s="188"/>
      <c r="H123" s="191">
        <v>2.07</v>
      </c>
      <c r="I123" s="192"/>
      <c r="J123" s="188"/>
      <c r="K123" s="188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141</v>
      </c>
      <c r="AU123" s="197" t="s">
        <v>79</v>
      </c>
      <c r="AV123" s="11" t="s">
        <v>79</v>
      </c>
      <c r="AW123" s="11" t="s">
        <v>31</v>
      </c>
      <c r="AX123" s="11" t="s">
        <v>77</v>
      </c>
      <c r="AY123" s="197" t="s">
        <v>129</v>
      </c>
    </row>
    <row r="124" spans="2:65" s="1" customFormat="1" ht="16.5" customHeight="1">
      <c r="B124" s="31"/>
      <c r="C124" s="172" t="s">
        <v>199</v>
      </c>
      <c r="D124" s="172" t="s">
        <v>132</v>
      </c>
      <c r="E124" s="173" t="s">
        <v>228</v>
      </c>
      <c r="F124" s="174" t="s">
        <v>229</v>
      </c>
      <c r="G124" s="175" t="s">
        <v>209</v>
      </c>
      <c r="H124" s="176">
        <v>0.345</v>
      </c>
      <c r="I124" s="177"/>
      <c r="J124" s="178">
        <f>ROUND(I124*H124,2)</f>
        <v>0</v>
      </c>
      <c r="K124" s="174" t="s">
        <v>136</v>
      </c>
      <c r="L124" s="35"/>
      <c r="M124" s="179" t="s">
        <v>1</v>
      </c>
      <c r="N124" s="180" t="s">
        <v>40</v>
      </c>
      <c r="O124" s="57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AR124" s="14" t="s">
        <v>137</v>
      </c>
      <c r="AT124" s="14" t="s">
        <v>132</v>
      </c>
      <c r="AU124" s="14" t="s">
        <v>79</v>
      </c>
      <c r="AY124" s="14" t="s">
        <v>129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4" t="s">
        <v>77</v>
      </c>
      <c r="BK124" s="183">
        <f>ROUND(I124*H124,2)</f>
        <v>0</v>
      </c>
      <c r="BL124" s="14" t="s">
        <v>137</v>
      </c>
      <c r="BM124" s="14" t="s">
        <v>440</v>
      </c>
    </row>
    <row r="125" spans="2:47" s="1" customFormat="1" ht="12">
      <c r="B125" s="31"/>
      <c r="C125" s="32"/>
      <c r="D125" s="184" t="s">
        <v>139</v>
      </c>
      <c r="E125" s="32"/>
      <c r="F125" s="185" t="s">
        <v>231</v>
      </c>
      <c r="G125" s="32"/>
      <c r="H125" s="32"/>
      <c r="I125" s="100"/>
      <c r="J125" s="32"/>
      <c r="K125" s="32"/>
      <c r="L125" s="35"/>
      <c r="M125" s="186"/>
      <c r="N125" s="57"/>
      <c r="O125" s="57"/>
      <c r="P125" s="57"/>
      <c r="Q125" s="57"/>
      <c r="R125" s="57"/>
      <c r="S125" s="57"/>
      <c r="T125" s="58"/>
      <c r="AT125" s="14" t="s">
        <v>139</v>
      </c>
      <c r="AU125" s="14" t="s">
        <v>79</v>
      </c>
    </row>
    <row r="126" spans="2:63" s="10" customFormat="1" ht="22.9" customHeight="1">
      <c r="B126" s="156"/>
      <c r="C126" s="157"/>
      <c r="D126" s="158" t="s">
        <v>68</v>
      </c>
      <c r="E126" s="170" t="s">
        <v>237</v>
      </c>
      <c r="F126" s="170" t="s">
        <v>238</v>
      </c>
      <c r="G126" s="157"/>
      <c r="H126" s="157"/>
      <c r="I126" s="160"/>
      <c r="J126" s="171">
        <f>BK126</f>
        <v>0</v>
      </c>
      <c r="K126" s="157"/>
      <c r="L126" s="162"/>
      <c r="M126" s="163"/>
      <c r="N126" s="164"/>
      <c r="O126" s="164"/>
      <c r="P126" s="165">
        <f>SUM(P127:P128)</f>
        <v>0</v>
      </c>
      <c r="Q126" s="164"/>
      <c r="R126" s="165">
        <f>SUM(R127:R128)</f>
        <v>0</v>
      </c>
      <c r="S126" s="164"/>
      <c r="T126" s="166">
        <f>SUM(T127:T128)</f>
        <v>0</v>
      </c>
      <c r="AR126" s="167" t="s">
        <v>77</v>
      </c>
      <c r="AT126" s="168" t="s">
        <v>68</v>
      </c>
      <c r="AU126" s="168" t="s">
        <v>77</v>
      </c>
      <c r="AY126" s="167" t="s">
        <v>129</v>
      </c>
      <c r="BK126" s="169">
        <f>SUM(BK127:BK128)</f>
        <v>0</v>
      </c>
    </row>
    <row r="127" spans="2:65" s="1" customFormat="1" ht="16.5" customHeight="1">
      <c r="B127" s="31"/>
      <c r="C127" s="172" t="s">
        <v>206</v>
      </c>
      <c r="D127" s="172" t="s">
        <v>132</v>
      </c>
      <c r="E127" s="173" t="s">
        <v>441</v>
      </c>
      <c r="F127" s="174" t="s">
        <v>442</v>
      </c>
      <c r="G127" s="175" t="s">
        <v>209</v>
      </c>
      <c r="H127" s="176">
        <v>0.268</v>
      </c>
      <c r="I127" s="177"/>
      <c r="J127" s="178">
        <f>ROUND(I127*H127,2)</f>
        <v>0</v>
      </c>
      <c r="K127" s="174" t="s">
        <v>136</v>
      </c>
      <c r="L127" s="35"/>
      <c r="M127" s="179" t="s">
        <v>1</v>
      </c>
      <c r="N127" s="180" t="s">
        <v>40</v>
      </c>
      <c r="O127" s="57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AR127" s="14" t="s">
        <v>137</v>
      </c>
      <c r="AT127" s="14" t="s">
        <v>132</v>
      </c>
      <c r="AU127" s="14" t="s">
        <v>79</v>
      </c>
      <c r="AY127" s="14" t="s">
        <v>129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4" t="s">
        <v>77</v>
      </c>
      <c r="BK127" s="183">
        <f>ROUND(I127*H127,2)</f>
        <v>0</v>
      </c>
      <c r="BL127" s="14" t="s">
        <v>137</v>
      </c>
      <c r="BM127" s="14" t="s">
        <v>443</v>
      </c>
    </row>
    <row r="128" spans="2:47" s="1" customFormat="1" ht="19.5">
      <c r="B128" s="31"/>
      <c r="C128" s="32"/>
      <c r="D128" s="184" t="s">
        <v>139</v>
      </c>
      <c r="E128" s="32"/>
      <c r="F128" s="185" t="s">
        <v>444</v>
      </c>
      <c r="G128" s="32"/>
      <c r="H128" s="32"/>
      <c r="I128" s="100"/>
      <c r="J128" s="32"/>
      <c r="K128" s="32"/>
      <c r="L128" s="35"/>
      <c r="M128" s="186"/>
      <c r="N128" s="57"/>
      <c r="O128" s="57"/>
      <c r="P128" s="57"/>
      <c r="Q128" s="57"/>
      <c r="R128" s="57"/>
      <c r="S128" s="57"/>
      <c r="T128" s="58"/>
      <c r="AT128" s="14" t="s">
        <v>139</v>
      </c>
      <c r="AU128" s="14" t="s">
        <v>79</v>
      </c>
    </row>
    <row r="129" spans="2:63" s="10" customFormat="1" ht="25.9" customHeight="1">
      <c r="B129" s="156"/>
      <c r="C129" s="157"/>
      <c r="D129" s="158" t="s">
        <v>68</v>
      </c>
      <c r="E129" s="159" t="s">
        <v>244</v>
      </c>
      <c r="F129" s="159" t="s">
        <v>245</v>
      </c>
      <c r="G129" s="157"/>
      <c r="H129" s="157"/>
      <c r="I129" s="160"/>
      <c r="J129" s="161">
        <f>BK129</f>
        <v>0</v>
      </c>
      <c r="K129" s="157"/>
      <c r="L129" s="162"/>
      <c r="M129" s="163"/>
      <c r="N129" s="164"/>
      <c r="O129" s="164"/>
      <c r="P129" s="165">
        <f>P130+P135</f>
        <v>0</v>
      </c>
      <c r="Q129" s="164"/>
      <c r="R129" s="165">
        <f>R130+R135</f>
        <v>0.01884594</v>
      </c>
      <c r="S129" s="164"/>
      <c r="T129" s="166">
        <f>T130+T135</f>
        <v>0</v>
      </c>
      <c r="AR129" s="167" t="s">
        <v>79</v>
      </c>
      <c r="AT129" s="168" t="s">
        <v>68</v>
      </c>
      <c r="AU129" s="168" t="s">
        <v>69</v>
      </c>
      <c r="AY129" s="167" t="s">
        <v>129</v>
      </c>
      <c r="BK129" s="169">
        <f>BK130+BK135</f>
        <v>0</v>
      </c>
    </row>
    <row r="130" spans="2:63" s="10" customFormat="1" ht="22.9" customHeight="1">
      <c r="B130" s="156"/>
      <c r="C130" s="157"/>
      <c r="D130" s="158" t="s">
        <v>68</v>
      </c>
      <c r="E130" s="170" t="s">
        <v>445</v>
      </c>
      <c r="F130" s="170" t="s">
        <v>446</v>
      </c>
      <c r="G130" s="157"/>
      <c r="H130" s="157"/>
      <c r="I130" s="160"/>
      <c r="J130" s="171">
        <f>BK130</f>
        <v>0</v>
      </c>
      <c r="K130" s="157"/>
      <c r="L130" s="162"/>
      <c r="M130" s="163"/>
      <c r="N130" s="164"/>
      <c r="O130" s="164"/>
      <c r="P130" s="165">
        <f>SUM(P131:P134)</f>
        <v>0</v>
      </c>
      <c r="Q130" s="164"/>
      <c r="R130" s="165">
        <f>SUM(R131:R134)</f>
        <v>0.0027004</v>
      </c>
      <c r="S130" s="164"/>
      <c r="T130" s="166">
        <f>SUM(T131:T134)</f>
        <v>0</v>
      </c>
      <c r="AR130" s="167" t="s">
        <v>79</v>
      </c>
      <c r="AT130" s="168" t="s">
        <v>68</v>
      </c>
      <c r="AU130" s="168" t="s">
        <v>77</v>
      </c>
      <c r="AY130" s="167" t="s">
        <v>129</v>
      </c>
      <c r="BK130" s="169">
        <f>SUM(BK131:BK134)</f>
        <v>0</v>
      </c>
    </row>
    <row r="131" spans="2:65" s="1" customFormat="1" ht="16.5" customHeight="1">
      <c r="B131" s="31"/>
      <c r="C131" s="172" t="s">
        <v>212</v>
      </c>
      <c r="D131" s="172" t="s">
        <v>132</v>
      </c>
      <c r="E131" s="173" t="s">
        <v>447</v>
      </c>
      <c r="F131" s="174" t="s">
        <v>448</v>
      </c>
      <c r="G131" s="175" t="s">
        <v>279</v>
      </c>
      <c r="H131" s="176">
        <v>6.28</v>
      </c>
      <c r="I131" s="177"/>
      <c r="J131" s="178">
        <f>ROUND(I131*H131,2)</f>
        <v>0</v>
      </c>
      <c r="K131" s="174" t="s">
        <v>136</v>
      </c>
      <c r="L131" s="35"/>
      <c r="M131" s="179" t="s">
        <v>1</v>
      </c>
      <c r="N131" s="180" t="s">
        <v>40</v>
      </c>
      <c r="O131" s="57"/>
      <c r="P131" s="181">
        <f>O131*H131</f>
        <v>0</v>
      </c>
      <c r="Q131" s="181">
        <v>0.00043</v>
      </c>
      <c r="R131" s="181">
        <f>Q131*H131</f>
        <v>0.0027004</v>
      </c>
      <c r="S131" s="181">
        <v>0</v>
      </c>
      <c r="T131" s="182">
        <f>S131*H131</f>
        <v>0</v>
      </c>
      <c r="AR131" s="14" t="s">
        <v>221</v>
      </c>
      <c r="AT131" s="14" t="s">
        <v>132</v>
      </c>
      <c r="AU131" s="14" t="s">
        <v>79</v>
      </c>
      <c r="AY131" s="14" t="s">
        <v>129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4" t="s">
        <v>77</v>
      </c>
      <c r="BK131" s="183">
        <f>ROUND(I131*H131,2)</f>
        <v>0</v>
      </c>
      <c r="BL131" s="14" t="s">
        <v>221</v>
      </c>
      <c r="BM131" s="14" t="s">
        <v>449</v>
      </c>
    </row>
    <row r="132" spans="2:47" s="1" customFormat="1" ht="12">
      <c r="B132" s="31"/>
      <c r="C132" s="32"/>
      <c r="D132" s="184" t="s">
        <v>139</v>
      </c>
      <c r="E132" s="32"/>
      <c r="F132" s="185" t="s">
        <v>450</v>
      </c>
      <c r="G132" s="32"/>
      <c r="H132" s="32"/>
      <c r="I132" s="100"/>
      <c r="J132" s="32"/>
      <c r="K132" s="32"/>
      <c r="L132" s="35"/>
      <c r="M132" s="186"/>
      <c r="N132" s="57"/>
      <c r="O132" s="57"/>
      <c r="P132" s="57"/>
      <c r="Q132" s="57"/>
      <c r="R132" s="57"/>
      <c r="S132" s="57"/>
      <c r="T132" s="58"/>
      <c r="AT132" s="14" t="s">
        <v>139</v>
      </c>
      <c r="AU132" s="14" t="s">
        <v>79</v>
      </c>
    </row>
    <row r="133" spans="2:65" s="1" customFormat="1" ht="16.5" customHeight="1">
      <c r="B133" s="31"/>
      <c r="C133" s="172" t="s">
        <v>8</v>
      </c>
      <c r="D133" s="172" t="s">
        <v>132</v>
      </c>
      <c r="E133" s="173" t="s">
        <v>451</v>
      </c>
      <c r="F133" s="174" t="s">
        <v>452</v>
      </c>
      <c r="G133" s="175" t="s">
        <v>266</v>
      </c>
      <c r="H133" s="209"/>
      <c r="I133" s="177"/>
      <c r="J133" s="178">
        <f>ROUND(I133*H133,2)</f>
        <v>0</v>
      </c>
      <c r="K133" s="174" t="s">
        <v>136</v>
      </c>
      <c r="L133" s="35"/>
      <c r="M133" s="179" t="s">
        <v>1</v>
      </c>
      <c r="N133" s="180" t="s">
        <v>40</v>
      </c>
      <c r="O133" s="57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AR133" s="14" t="s">
        <v>221</v>
      </c>
      <c r="AT133" s="14" t="s">
        <v>132</v>
      </c>
      <c r="AU133" s="14" t="s">
        <v>79</v>
      </c>
      <c r="AY133" s="14" t="s">
        <v>129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4" t="s">
        <v>77</v>
      </c>
      <c r="BK133" s="183">
        <f>ROUND(I133*H133,2)</f>
        <v>0</v>
      </c>
      <c r="BL133" s="14" t="s">
        <v>221</v>
      </c>
      <c r="BM133" s="14" t="s">
        <v>453</v>
      </c>
    </row>
    <row r="134" spans="2:47" s="1" customFormat="1" ht="19.5">
      <c r="B134" s="31"/>
      <c r="C134" s="32"/>
      <c r="D134" s="184" t="s">
        <v>139</v>
      </c>
      <c r="E134" s="32"/>
      <c r="F134" s="185" t="s">
        <v>454</v>
      </c>
      <c r="G134" s="32"/>
      <c r="H134" s="32"/>
      <c r="I134" s="100"/>
      <c r="J134" s="32"/>
      <c r="K134" s="32"/>
      <c r="L134" s="35"/>
      <c r="M134" s="186"/>
      <c r="N134" s="57"/>
      <c r="O134" s="57"/>
      <c r="P134" s="57"/>
      <c r="Q134" s="57"/>
      <c r="R134" s="57"/>
      <c r="S134" s="57"/>
      <c r="T134" s="58"/>
      <c r="AT134" s="14" t="s">
        <v>139</v>
      </c>
      <c r="AU134" s="14" t="s">
        <v>79</v>
      </c>
    </row>
    <row r="135" spans="2:63" s="10" customFormat="1" ht="22.9" customHeight="1">
      <c r="B135" s="156"/>
      <c r="C135" s="157"/>
      <c r="D135" s="158" t="s">
        <v>68</v>
      </c>
      <c r="E135" s="170" t="s">
        <v>305</v>
      </c>
      <c r="F135" s="170" t="s">
        <v>306</v>
      </c>
      <c r="G135" s="157"/>
      <c r="H135" s="157"/>
      <c r="I135" s="160"/>
      <c r="J135" s="171">
        <f>BK135</f>
        <v>0</v>
      </c>
      <c r="K135" s="157"/>
      <c r="L135" s="162"/>
      <c r="M135" s="163"/>
      <c r="N135" s="164"/>
      <c r="O135" s="164"/>
      <c r="P135" s="165">
        <f>SUM(P136:P152)</f>
        <v>0</v>
      </c>
      <c r="Q135" s="164"/>
      <c r="R135" s="165">
        <f>SUM(R136:R152)</f>
        <v>0.01614554</v>
      </c>
      <c r="S135" s="164"/>
      <c r="T135" s="166">
        <f>SUM(T136:T152)</f>
        <v>0</v>
      </c>
      <c r="AR135" s="167" t="s">
        <v>79</v>
      </c>
      <c r="AT135" s="168" t="s">
        <v>68</v>
      </c>
      <c r="AU135" s="168" t="s">
        <v>77</v>
      </c>
      <c r="AY135" s="167" t="s">
        <v>129</v>
      </c>
      <c r="BK135" s="169">
        <f>SUM(BK136:BK152)</f>
        <v>0</v>
      </c>
    </row>
    <row r="136" spans="2:65" s="1" customFormat="1" ht="16.5" customHeight="1">
      <c r="B136" s="31"/>
      <c r="C136" s="172" t="s">
        <v>221</v>
      </c>
      <c r="D136" s="172" t="s">
        <v>132</v>
      </c>
      <c r="E136" s="173" t="s">
        <v>455</v>
      </c>
      <c r="F136" s="174" t="s">
        <v>456</v>
      </c>
      <c r="G136" s="175" t="s">
        <v>135</v>
      </c>
      <c r="H136" s="176">
        <v>30.219</v>
      </c>
      <c r="I136" s="177"/>
      <c r="J136" s="178">
        <f>ROUND(I136*H136,2)</f>
        <v>0</v>
      </c>
      <c r="K136" s="174" t="s">
        <v>136</v>
      </c>
      <c r="L136" s="35"/>
      <c r="M136" s="179" t="s">
        <v>1</v>
      </c>
      <c r="N136" s="180" t="s">
        <v>40</v>
      </c>
      <c r="O136" s="57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AR136" s="14" t="s">
        <v>221</v>
      </c>
      <c r="AT136" s="14" t="s">
        <v>132</v>
      </c>
      <c r="AU136" s="14" t="s">
        <v>79</v>
      </c>
      <c r="AY136" s="14" t="s">
        <v>129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4" t="s">
        <v>77</v>
      </c>
      <c r="BK136" s="183">
        <f>ROUND(I136*H136,2)</f>
        <v>0</v>
      </c>
      <c r="BL136" s="14" t="s">
        <v>221</v>
      </c>
      <c r="BM136" s="14" t="s">
        <v>457</v>
      </c>
    </row>
    <row r="137" spans="2:47" s="1" customFormat="1" ht="12">
      <c r="B137" s="31"/>
      <c r="C137" s="32"/>
      <c r="D137" s="184" t="s">
        <v>139</v>
      </c>
      <c r="E137" s="32"/>
      <c r="F137" s="185" t="s">
        <v>458</v>
      </c>
      <c r="G137" s="32"/>
      <c r="H137" s="32"/>
      <c r="I137" s="100"/>
      <c r="J137" s="32"/>
      <c r="K137" s="32"/>
      <c r="L137" s="35"/>
      <c r="M137" s="186"/>
      <c r="N137" s="57"/>
      <c r="O137" s="57"/>
      <c r="P137" s="57"/>
      <c r="Q137" s="57"/>
      <c r="R137" s="57"/>
      <c r="S137" s="57"/>
      <c r="T137" s="58"/>
      <c r="AT137" s="14" t="s">
        <v>139</v>
      </c>
      <c r="AU137" s="14" t="s">
        <v>79</v>
      </c>
    </row>
    <row r="138" spans="2:51" s="11" customFormat="1" ht="12">
      <c r="B138" s="187"/>
      <c r="C138" s="188"/>
      <c r="D138" s="184" t="s">
        <v>141</v>
      </c>
      <c r="E138" s="189" t="s">
        <v>1</v>
      </c>
      <c r="F138" s="190" t="s">
        <v>459</v>
      </c>
      <c r="G138" s="188"/>
      <c r="H138" s="191">
        <v>34.528</v>
      </c>
      <c r="I138" s="192"/>
      <c r="J138" s="188"/>
      <c r="K138" s="188"/>
      <c r="L138" s="193"/>
      <c r="M138" s="194"/>
      <c r="N138" s="195"/>
      <c r="O138" s="195"/>
      <c r="P138" s="195"/>
      <c r="Q138" s="195"/>
      <c r="R138" s="195"/>
      <c r="S138" s="195"/>
      <c r="T138" s="196"/>
      <c r="AT138" s="197" t="s">
        <v>141</v>
      </c>
      <c r="AU138" s="197" t="s">
        <v>79</v>
      </c>
      <c r="AV138" s="11" t="s">
        <v>79</v>
      </c>
      <c r="AW138" s="11" t="s">
        <v>31</v>
      </c>
      <c r="AX138" s="11" t="s">
        <v>69</v>
      </c>
      <c r="AY138" s="197" t="s">
        <v>129</v>
      </c>
    </row>
    <row r="139" spans="2:51" s="11" customFormat="1" ht="12">
      <c r="B139" s="187"/>
      <c r="C139" s="188"/>
      <c r="D139" s="184" t="s">
        <v>141</v>
      </c>
      <c r="E139" s="189" t="s">
        <v>1</v>
      </c>
      <c r="F139" s="190" t="s">
        <v>460</v>
      </c>
      <c r="G139" s="188"/>
      <c r="H139" s="191">
        <v>-1.4</v>
      </c>
      <c r="I139" s="192"/>
      <c r="J139" s="188"/>
      <c r="K139" s="188"/>
      <c r="L139" s="193"/>
      <c r="M139" s="194"/>
      <c r="N139" s="195"/>
      <c r="O139" s="195"/>
      <c r="P139" s="195"/>
      <c r="Q139" s="195"/>
      <c r="R139" s="195"/>
      <c r="S139" s="195"/>
      <c r="T139" s="196"/>
      <c r="AT139" s="197" t="s">
        <v>141</v>
      </c>
      <c r="AU139" s="197" t="s">
        <v>79</v>
      </c>
      <c r="AV139" s="11" t="s">
        <v>79</v>
      </c>
      <c r="AW139" s="11" t="s">
        <v>31</v>
      </c>
      <c r="AX139" s="11" t="s">
        <v>69</v>
      </c>
      <c r="AY139" s="197" t="s">
        <v>129</v>
      </c>
    </row>
    <row r="140" spans="2:51" s="11" customFormat="1" ht="12">
      <c r="B140" s="187"/>
      <c r="C140" s="188"/>
      <c r="D140" s="184" t="s">
        <v>141</v>
      </c>
      <c r="E140" s="189" t="s">
        <v>1</v>
      </c>
      <c r="F140" s="190" t="s">
        <v>461</v>
      </c>
      <c r="G140" s="188"/>
      <c r="H140" s="191">
        <v>-2.2</v>
      </c>
      <c r="I140" s="192"/>
      <c r="J140" s="188"/>
      <c r="K140" s="188"/>
      <c r="L140" s="193"/>
      <c r="M140" s="194"/>
      <c r="N140" s="195"/>
      <c r="O140" s="195"/>
      <c r="P140" s="195"/>
      <c r="Q140" s="195"/>
      <c r="R140" s="195"/>
      <c r="S140" s="195"/>
      <c r="T140" s="196"/>
      <c r="AT140" s="197" t="s">
        <v>141</v>
      </c>
      <c r="AU140" s="197" t="s">
        <v>79</v>
      </c>
      <c r="AV140" s="11" t="s">
        <v>79</v>
      </c>
      <c r="AW140" s="11" t="s">
        <v>31</v>
      </c>
      <c r="AX140" s="11" t="s">
        <v>69</v>
      </c>
      <c r="AY140" s="197" t="s">
        <v>129</v>
      </c>
    </row>
    <row r="141" spans="2:51" s="11" customFormat="1" ht="12">
      <c r="B141" s="187"/>
      <c r="C141" s="188"/>
      <c r="D141" s="184" t="s">
        <v>141</v>
      </c>
      <c r="E141" s="189" t="s">
        <v>1</v>
      </c>
      <c r="F141" s="190" t="s">
        <v>462</v>
      </c>
      <c r="G141" s="188"/>
      <c r="H141" s="191">
        <v>-6.28</v>
      </c>
      <c r="I141" s="192"/>
      <c r="J141" s="188"/>
      <c r="K141" s="188"/>
      <c r="L141" s="193"/>
      <c r="M141" s="194"/>
      <c r="N141" s="195"/>
      <c r="O141" s="195"/>
      <c r="P141" s="195"/>
      <c r="Q141" s="195"/>
      <c r="R141" s="195"/>
      <c r="S141" s="195"/>
      <c r="T141" s="196"/>
      <c r="AT141" s="197" t="s">
        <v>141</v>
      </c>
      <c r="AU141" s="197" t="s">
        <v>79</v>
      </c>
      <c r="AV141" s="11" t="s">
        <v>79</v>
      </c>
      <c r="AW141" s="11" t="s">
        <v>31</v>
      </c>
      <c r="AX141" s="11" t="s">
        <v>69</v>
      </c>
      <c r="AY141" s="197" t="s">
        <v>129</v>
      </c>
    </row>
    <row r="142" spans="2:51" s="11" customFormat="1" ht="12">
      <c r="B142" s="187"/>
      <c r="C142" s="188"/>
      <c r="D142" s="184" t="s">
        <v>141</v>
      </c>
      <c r="E142" s="189" t="s">
        <v>1</v>
      </c>
      <c r="F142" s="190" t="s">
        <v>418</v>
      </c>
      <c r="G142" s="188"/>
      <c r="H142" s="191">
        <v>5.571</v>
      </c>
      <c r="I142" s="192"/>
      <c r="J142" s="188"/>
      <c r="K142" s="188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141</v>
      </c>
      <c r="AU142" s="197" t="s">
        <v>79</v>
      </c>
      <c r="AV142" s="11" t="s">
        <v>79</v>
      </c>
      <c r="AW142" s="11" t="s">
        <v>31</v>
      </c>
      <c r="AX142" s="11" t="s">
        <v>69</v>
      </c>
      <c r="AY142" s="197" t="s">
        <v>129</v>
      </c>
    </row>
    <row r="143" spans="2:51" s="12" customFormat="1" ht="12">
      <c r="B143" s="198"/>
      <c r="C143" s="199"/>
      <c r="D143" s="184" t="s">
        <v>141</v>
      </c>
      <c r="E143" s="200" t="s">
        <v>1</v>
      </c>
      <c r="F143" s="201" t="s">
        <v>144</v>
      </c>
      <c r="G143" s="199"/>
      <c r="H143" s="202">
        <v>30.219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141</v>
      </c>
      <c r="AU143" s="208" t="s">
        <v>79</v>
      </c>
      <c r="AV143" s="12" t="s">
        <v>137</v>
      </c>
      <c r="AW143" s="12" t="s">
        <v>31</v>
      </c>
      <c r="AX143" s="12" t="s">
        <v>77</v>
      </c>
      <c r="AY143" s="208" t="s">
        <v>129</v>
      </c>
    </row>
    <row r="144" spans="2:65" s="1" customFormat="1" ht="16.5" customHeight="1">
      <c r="B144" s="31"/>
      <c r="C144" s="172" t="s">
        <v>227</v>
      </c>
      <c r="D144" s="172" t="s">
        <v>132</v>
      </c>
      <c r="E144" s="173" t="s">
        <v>314</v>
      </c>
      <c r="F144" s="174" t="s">
        <v>315</v>
      </c>
      <c r="G144" s="175" t="s">
        <v>135</v>
      </c>
      <c r="H144" s="176">
        <v>35.099</v>
      </c>
      <c r="I144" s="177"/>
      <c r="J144" s="178">
        <f>ROUND(I144*H144,2)</f>
        <v>0</v>
      </c>
      <c r="K144" s="174" t="s">
        <v>136</v>
      </c>
      <c r="L144" s="35"/>
      <c r="M144" s="179" t="s">
        <v>1</v>
      </c>
      <c r="N144" s="180" t="s">
        <v>40</v>
      </c>
      <c r="O144" s="57"/>
      <c r="P144" s="181">
        <f>O144*H144</f>
        <v>0</v>
      </c>
      <c r="Q144" s="181">
        <v>0.0002</v>
      </c>
      <c r="R144" s="181">
        <f>Q144*H144</f>
        <v>0.0070198</v>
      </c>
      <c r="S144" s="181">
        <v>0</v>
      </c>
      <c r="T144" s="182">
        <f>S144*H144</f>
        <v>0</v>
      </c>
      <c r="AR144" s="14" t="s">
        <v>221</v>
      </c>
      <c r="AT144" s="14" t="s">
        <v>132</v>
      </c>
      <c r="AU144" s="14" t="s">
        <v>79</v>
      </c>
      <c r="AY144" s="14" t="s">
        <v>129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4" t="s">
        <v>77</v>
      </c>
      <c r="BK144" s="183">
        <f>ROUND(I144*H144,2)</f>
        <v>0</v>
      </c>
      <c r="BL144" s="14" t="s">
        <v>221</v>
      </c>
      <c r="BM144" s="14" t="s">
        <v>463</v>
      </c>
    </row>
    <row r="145" spans="2:47" s="1" customFormat="1" ht="12">
      <c r="B145" s="31"/>
      <c r="C145" s="32"/>
      <c r="D145" s="184" t="s">
        <v>139</v>
      </c>
      <c r="E145" s="32"/>
      <c r="F145" s="185" t="s">
        <v>317</v>
      </c>
      <c r="G145" s="32"/>
      <c r="H145" s="32"/>
      <c r="I145" s="100"/>
      <c r="J145" s="32"/>
      <c r="K145" s="32"/>
      <c r="L145" s="35"/>
      <c r="M145" s="186"/>
      <c r="N145" s="57"/>
      <c r="O145" s="57"/>
      <c r="P145" s="57"/>
      <c r="Q145" s="57"/>
      <c r="R145" s="57"/>
      <c r="S145" s="57"/>
      <c r="T145" s="58"/>
      <c r="AT145" s="14" t="s">
        <v>139</v>
      </c>
      <c r="AU145" s="14" t="s">
        <v>79</v>
      </c>
    </row>
    <row r="146" spans="2:51" s="11" customFormat="1" ht="12">
      <c r="B146" s="187"/>
      <c r="C146" s="188"/>
      <c r="D146" s="184" t="s">
        <v>141</v>
      </c>
      <c r="E146" s="189" t="s">
        <v>1</v>
      </c>
      <c r="F146" s="190" t="s">
        <v>459</v>
      </c>
      <c r="G146" s="188"/>
      <c r="H146" s="191">
        <v>34.528</v>
      </c>
      <c r="I146" s="192"/>
      <c r="J146" s="188"/>
      <c r="K146" s="188"/>
      <c r="L146" s="193"/>
      <c r="M146" s="194"/>
      <c r="N146" s="195"/>
      <c r="O146" s="195"/>
      <c r="P146" s="195"/>
      <c r="Q146" s="195"/>
      <c r="R146" s="195"/>
      <c r="S146" s="195"/>
      <c r="T146" s="196"/>
      <c r="AT146" s="197" t="s">
        <v>141</v>
      </c>
      <c r="AU146" s="197" t="s">
        <v>79</v>
      </c>
      <c r="AV146" s="11" t="s">
        <v>79</v>
      </c>
      <c r="AW146" s="11" t="s">
        <v>31</v>
      </c>
      <c r="AX146" s="11" t="s">
        <v>69</v>
      </c>
      <c r="AY146" s="197" t="s">
        <v>129</v>
      </c>
    </row>
    <row r="147" spans="2:51" s="11" customFormat="1" ht="12">
      <c r="B147" s="187"/>
      <c r="C147" s="188"/>
      <c r="D147" s="184" t="s">
        <v>141</v>
      </c>
      <c r="E147" s="189" t="s">
        <v>1</v>
      </c>
      <c r="F147" s="190" t="s">
        <v>464</v>
      </c>
      <c r="G147" s="188"/>
      <c r="H147" s="191">
        <v>-2.8</v>
      </c>
      <c r="I147" s="192"/>
      <c r="J147" s="188"/>
      <c r="K147" s="188"/>
      <c r="L147" s="193"/>
      <c r="M147" s="194"/>
      <c r="N147" s="195"/>
      <c r="O147" s="195"/>
      <c r="P147" s="195"/>
      <c r="Q147" s="195"/>
      <c r="R147" s="195"/>
      <c r="S147" s="195"/>
      <c r="T147" s="196"/>
      <c r="AT147" s="197" t="s">
        <v>141</v>
      </c>
      <c r="AU147" s="197" t="s">
        <v>79</v>
      </c>
      <c r="AV147" s="11" t="s">
        <v>79</v>
      </c>
      <c r="AW147" s="11" t="s">
        <v>31</v>
      </c>
      <c r="AX147" s="11" t="s">
        <v>69</v>
      </c>
      <c r="AY147" s="197" t="s">
        <v>129</v>
      </c>
    </row>
    <row r="148" spans="2:51" s="11" customFormat="1" ht="12">
      <c r="B148" s="187"/>
      <c r="C148" s="188"/>
      <c r="D148" s="184" t="s">
        <v>141</v>
      </c>
      <c r="E148" s="189" t="s">
        <v>1</v>
      </c>
      <c r="F148" s="190" t="s">
        <v>461</v>
      </c>
      <c r="G148" s="188"/>
      <c r="H148" s="191">
        <v>-2.2</v>
      </c>
      <c r="I148" s="192"/>
      <c r="J148" s="188"/>
      <c r="K148" s="188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141</v>
      </c>
      <c r="AU148" s="197" t="s">
        <v>79</v>
      </c>
      <c r="AV148" s="11" t="s">
        <v>79</v>
      </c>
      <c r="AW148" s="11" t="s">
        <v>31</v>
      </c>
      <c r="AX148" s="11" t="s">
        <v>69</v>
      </c>
      <c r="AY148" s="197" t="s">
        <v>129</v>
      </c>
    </row>
    <row r="149" spans="2:51" s="11" customFormat="1" ht="12">
      <c r="B149" s="187"/>
      <c r="C149" s="188"/>
      <c r="D149" s="184" t="s">
        <v>141</v>
      </c>
      <c r="E149" s="189" t="s">
        <v>1</v>
      </c>
      <c r="F149" s="190" t="s">
        <v>418</v>
      </c>
      <c r="G149" s="188"/>
      <c r="H149" s="191">
        <v>5.571</v>
      </c>
      <c r="I149" s="192"/>
      <c r="J149" s="188"/>
      <c r="K149" s="188"/>
      <c r="L149" s="193"/>
      <c r="M149" s="194"/>
      <c r="N149" s="195"/>
      <c r="O149" s="195"/>
      <c r="P149" s="195"/>
      <c r="Q149" s="195"/>
      <c r="R149" s="195"/>
      <c r="S149" s="195"/>
      <c r="T149" s="196"/>
      <c r="AT149" s="197" t="s">
        <v>141</v>
      </c>
      <c r="AU149" s="197" t="s">
        <v>79</v>
      </c>
      <c r="AV149" s="11" t="s">
        <v>79</v>
      </c>
      <c r="AW149" s="11" t="s">
        <v>31</v>
      </c>
      <c r="AX149" s="11" t="s">
        <v>69</v>
      </c>
      <c r="AY149" s="197" t="s">
        <v>129</v>
      </c>
    </row>
    <row r="150" spans="2:51" s="12" customFormat="1" ht="12">
      <c r="B150" s="198"/>
      <c r="C150" s="199"/>
      <c r="D150" s="184" t="s">
        <v>141</v>
      </c>
      <c r="E150" s="200" t="s">
        <v>1</v>
      </c>
      <c r="F150" s="201" t="s">
        <v>144</v>
      </c>
      <c r="G150" s="199"/>
      <c r="H150" s="202">
        <v>35.099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141</v>
      </c>
      <c r="AU150" s="208" t="s">
        <v>79</v>
      </c>
      <c r="AV150" s="12" t="s">
        <v>137</v>
      </c>
      <c r="AW150" s="12" t="s">
        <v>31</v>
      </c>
      <c r="AX150" s="12" t="s">
        <v>77</v>
      </c>
      <c r="AY150" s="208" t="s">
        <v>129</v>
      </c>
    </row>
    <row r="151" spans="2:65" s="1" customFormat="1" ht="16.5" customHeight="1">
      <c r="B151" s="31"/>
      <c r="C151" s="172" t="s">
        <v>232</v>
      </c>
      <c r="D151" s="172" t="s">
        <v>132</v>
      </c>
      <c r="E151" s="173" t="s">
        <v>319</v>
      </c>
      <c r="F151" s="174" t="s">
        <v>320</v>
      </c>
      <c r="G151" s="175" t="s">
        <v>135</v>
      </c>
      <c r="H151" s="176">
        <v>35.099</v>
      </c>
      <c r="I151" s="177"/>
      <c r="J151" s="178">
        <f>ROUND(I151*H151,2)</f>
        <v>0</v>
      </c>
      <c r="K151" s="174" t="s">
        <v>136</v>
      </c>
      <c r="L151" s="35"/>
      <c r="M151" s="179" t="s">
        <v>1</v>
      </c>
      <c r="N151" s="180" t="s">
        <v>40</v>
      </c>
      <c r="O151" s="57"/>
      <c r="P151" s="181">
        <f>O151*H151</f>
        <v>0</v>
      </c>
      <c r="Q151" s="181">
        <v>0.00026</v>
      </c>
      <c r="R151" s="181">
        <f>Q151*H151</f>
        <v>0.009125739999999999</v>
      </c>
      <c r="S151" s="181">
        <v>0</v>
      </c>
      <c r="T151" s="182">
        <f>S151*H151</f>
        <v>0</v>
      </c>
      <c r="AR151" s="14" t="s">
        <v>221</v>
      </c>
      <c r="AT151" s="14" t="s">
        <v>132</v>
      </c>
      <c r="AU151" s="14" t="s">
        <v>79</v>
      </c>
      <c r="AY151" s="14" t="s">
        <v>129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4" t="s">
        <v>77</v>
      </c>
      <c r="BK151" s="183">
        <f>ROUND(I151*H151,2)</f>
        <v>0</v>
      </c>
      <c r="BL151" s="14" t="s">
        <v>221</v>
      </c>
      <c r="BM151" s="14" t="s">
        <v>465</v>
      </c>
    </row>
    <row r="152" spans="2:47" s="1" customFormat="1" ht="12">
      <c r="B152" s="31"/>
      <c r="C152" s="32"/>
      <c r="D152" s="184" t="s">
        <v>139</v>
      </c>
      <c r="E152" s="32"/>
      <c r="F152" s="185" t="s">
        <v>322</v>
      </c>
      <c r="G152" s="32"/>
      <c r="H152" s="32"/>
      <c r="I152" s="100"/>
      <c r="J152" s="32"/>
      <c r="K152" s="32"/>
      <c r="L152" s="35"/>
      <c r="M152" s="220"/>
      <c r="N152" s="221"/>
      <c r="O152" s="221"/>
      <c r="P152" s="221"/>
      <c r="Q152" s="221"/>
      <c r="R152" s="221"/>
      <c r="S152" s="221"/>
      <c r="T152" s="222"/>
      <c r="AT152" s="14" t="s">
        <v>139</v>
      </c>
      <c r="AU152" s="14" t="s">
        <v>79</v>
      </c>
    </row>
    <row r="153" spans="2:12" s="1" customFormat="1" ht="6.95" customHeight="1">
      <c r="B153" s="43"/>
      <c r="C153" s="44"/>
      <c r="D153" s="44"/>
      <c r="E153" s="44"/>
      <c r="F153" s="44"/>
      <c r="G153" s="44"/>
      <c r="H153" s="44"/>
      <c r="I153" s="122"/>
      <c r="J153" s="44"/>
      <c r="K153" s="44"/>
      <c r="L153" s="35"/>
    </row>
  </sheetData>
  <sheetProtection algorithmName="SHA-512" hashValue="Mo5th3Hog+3ReOVIa/3LgM2Qc/JF+H0M59Z0NG4B9rGgshVsJt37KmXDk7Iobcp+YGmaF/ZBj9/2XZX4hEoCZg==" saltValue="qpAoIdKvFFG3MWCypbP6e6Ti6e4ctNXQFuIggHWjiaBTGRhJOfexq833c9g8adj1jUsls9p17EbPyAV0wF1Gog==" spinCount="100000" sheet="1" objects="1" scenarios="1" formatColumns="0" formatRows="0" autoFilter="0"/>
  <autoFilter ref="C86:K15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93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267" t="str">
        <f>'Rekapitulace stavby'!K6</f>
        <v>ZUŠ Sokolov - udržovací práce</v>
      </c>
      <c r="F7" s="268"/>
      <c r="G7" s="268"/>
      <c r="H7" s="268"/>
      <c r="L7" s="17"/>
    </row>
    <row r="8" spans="2:12" s="1" customFormat="1" ht="12" customHeight="1">
      <c r="B8" s="35"/>
      <c r="D8" s="99" t="s">
        <v>98</v>
      </c>
      <c r="I8" s="100"/>
      <c r="L8" s="35"/>
    </row>
    <row r="9" spans="2:12" s="1" customFormat="1" ht="36.95" customHeight="1">
      <c r="B9" s="35"/>
      <c r="E9" s="269" t="s">
        <v>466</v>
      </c>
      <c r="F9" s="270"/>
      <c r="G9" s="270"/>
      <c r="H9" s="270"/>
      <c r="I9" s="100"/>
      <c r="L9" s="35"/>
    </row>
    <row r="10" spans="2:12" s="1" customFormat="1" ht="12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12" s="1" customFormat="1" ht="12" customHeight="1">
      <c r="B12" s="35"/>
      <c r="D12" s="99" t="s">
        <v>20</v>
      </c>
      <c r="F12" s="14" t="s">
        <v>21</v>
      </c>
      <c r="I12" s="101" t="s">
        <v>22</v>
      </c>
      <c r="J12" s="102" t="str">
        <f>'Rekapitulace stavby'!AN8</f>
        <v>16. 3. 2019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24</v>
      </c>
      <c r="I14" s="101" t="s">
        <v>25</v>
      </c>
      <c r="J14" s="14" t="s">
        <v>1</v>
      </c>
      <c r="L14" s="35"/>
    </row>
    <row r="15" spans="2:12" s="1" customFormat="1" ht="18" customHeight="1">
      <c r="B15" s="35"/>
      <c r="E15" s="14" t="s">
        <v>26</v>
      </c>
      <c r="I15" s="101" t="s">
        <v>27</v>
      </c>
      <c r="J15" s="14" t="s">
        <v>1</v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1" t="str">
        <f>'Rekapitulace stavby'!E14</f>
        <v>Vyplň údaj</v>
      </c>
      <c r="F18" s="272"/>
      <c r="G18" s="272"/>
      <c r="H18" s="272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32</v>
      </c>
      <c r="I23" s="101" t="s">
        <v>25</v>
      </c>
      <c r="J23" s="14" t="s">
        <v>1</v>
      </c>
      <c r="L23" s="35"/>
    </row>
    <row r="24" spans="2:12" s="1" customFormat="1" ht="18" customHeight="1">
      <c r="B24" s="35"/>
      <c r="E24" s="14" t="s">
        <v>33</v>
      </c>
      <c r="I24" s="101" t="s">
        <v>27</v>
      </c>
      <c r="J24" s="14" t="s">
        <v>1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3" t="s">
        <v>1</v>
      </c>
      <c r="F27" s="273"/>
      <c r="G27" s="273"/>
      <c r="H27" s="273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ROUND(J87,2)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ROUND((SUM(BE87:BE154)),2)</f>
        <v>0</v>
      </c>
      <c r="I33" s="111">
        <v>0.21</v>
      </c>
      <c r="J33" s="110">
        <f>ROUND(((SUM(BE87:BE154))*I33),2)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ROUND((SUM(BF87:BF154)),2)</f>
        <v>0</v>
      </c>
      <c r="I34" s="111">
        <v>0.15</v>
      </c>
      <c r="J34" s="110">
        <f>ROUND(((SUM(BF87:BF154))*I34),2)</f>
        <v>0</v>
      </c>
      <c r="L34" s="35"/>
    </row>
    <row r="35" spans="2:12" s="1" customFormat="1" ht="14.45" customHeight="1" hidden="1">
      <c r="B35" s="35"/>
      <c r="E35" s="99" t="s">
        <v>42</v>
      </c>
      <c r="F35" s="110">
        <f>ROUND((SUM(BG87:BG154)),2)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 hidden="1">
      <c r="B36" s="35"/>
      <c r="E36" s="99" t="s">
        <v>43</v>
      </c>
      <c r="F36" s="110">
        <f>ROUND((SUM(BH87:BH154)),2)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44</v>
      </c>
      <c r="F37" s="110">
        <f>ROUND((SUM(BI87:BI154)),2)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100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5" t="str">
        <f>E7</f>
        <v>ZUŠ Sokolov - udržovací práce</v>
      </c>
      <c r="F48" s="266"/>
      <c r="G48" s="266"/>
      <c r="H48" s="266"/>
      <c r="I48" s="100"/>
      <c r="J48" s="32"/>
      <c r="K48" s="32"/>
      <c r="L48" s="35"/>
    </row>
    <row r="49" spans="2:12" s="1" customFormat="1" ht="12" customHeight="1">
      <c r="B49" s="31"/>
      <c r="C49" s="26" t="s">
        <v>98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49" t="str">
        <f>E9</f>
        <v>05 - Chodba 1.NP</v>
      </c>
      <c r="F50" s="248"/>
      <c r="G50" s="248"/>
      <c r="H50" s="248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16. 3. 2019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32</v>
      </c>
      <c r="J55" s="29" t="str">
        <f>E24</f>
        <v>Michal Kubelka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101</v>
      </c>
      <c r="D57" s="127"/>
      <c r="E57" s="127"/>
      <c r="F57" s="127"/>
      <c r="G57" s="127"/>
      <c r="H57" s="127"/>
      <c r="I57" s="128"/>
      <c r="J57" s="129" t="s">
        <v>102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103</v>
      </c>
      <c r="D59" s="32"/>
      <c r="E59" s="32"/>
      <c r="F59" s="32"/>
      <c r="G59" s="32"/>
      <c r="H59" s="32"/>
      <c r="I59" s="100"/>
      <c r="J59" s="70">
        <f>J87</f>
        <v>0</v>
      </c>
      <c r="K59" s="32"/>
      <c r="L59" s="35"/>
      <c r="AU59" s="14" t="s">
        <v>104</v>
      </c>
    </row>
    <row r="60" spans="2:12" s="7" customFormat="1" ht="24.95" customHeight="1">
      <c r="B60" s="131"/>
      <c r="C60" s="132"/>
      <c r="D60" s="133" t="s">
        <v>105</v>
      </c>
      <c r="E60" s="134"/>
      <c r="F60" s="134"/>
      <c r="G60" s="134"/>
      <c r="H60" s="134"/>
      <c r="I60" s="135"/>
      <c r="J60" s="136">
        <f>J88</f>
        <v>0</v>
      </c>
      <c r="K60" s="132"/>
      <c r="L60" s="137"/>
    </row>
    <row r="61" spans="2:12" s="8" customFormat="1" ht="19.9" customHeight="1">
      <c r="B61" s="138"/>
      <c r="C61" s="139"/>
      <c r="D61" s="140" t="s">
        <v>106</v>
      </c>
      <c r="E61" s="141"/>
      <c r="F61" s="141"/>
      <c r="G61" s="141"/>
      <c r="H61" s="141"/>
      <c r="I61" s="142"/>
      <c r="J61" s="143">
        <f>J89</f>
        <v>0</v>
      </c>
      <c r="K61" s="139"/>
      <c r="L61" s="144"/>
    </row>
    <row r="62" spans="2:12" s="8" customFormat="1" ht="19.9" customHeight="1">
      <c r="B62" s="138"/>
      <c r="C62" s="139"/>
      <c r="D62" s="140" t="s">
        <v>107</v>
      </c>
      <c r="E62" s="141"/>
      <c r="F62" s="141"/>
      <c r="G62" s="141"/>
      <c r="H62" s="141"/>
      <c r="I62" s="142"/>
      <c r="J62" s="143">
        <f>J99</f>
        <v>0</v>
      </c>
      <c r="K62" s="139"/>
      <c r="L62" s="144"/>
    </row>
    <row r="63" spans="2:12" s="8" customFormat="1" ht="19.9" customHeight="1">
      <c r="B63" s="138"/>
      <c r="C63" s="139"/>
      <c r="D63" s="140" t="s">
        <v>108</v>
      </c>
      <c r="E63" s="141"/>
      <c r="F63" s="141"/>
      <c r="G63" s="141"/>
      <c r="H63" s="141"/>
      <c r="I63" s="142"/>
      <c r="J63" s="143">
        <f>J112</f>
        <v>0</v>
      </c>
      <c r="K63" s="139"/>
      <c r="L63" s="144"/>
    </row>
    <row r="64" spans="2:12" s="8" customFormat="1" ht="19.9" customHeight="1">
      <c r="B64" s="138"/>
      <c r="C64" s="139"/>
      <c r="D64" s="140" t="s">
        <v>109</v>
      </c>
      <c r="E64" s="141"/>
      <c r="F64" s="141"/>
      <c r="G64" s="141"/>
      <c r="H64" s="141"/>
      <c r="I64" s="142"/>
      <c r="J64" s="143">
        <f>J124</f>
        <v>0</v>
      </c>
      <c r="K64" s="139"/>
      <c r="L64" s="144"/>
    </row>
    <row r="65" spans="2:12" s="7" customFormat="1" ht="24.95" customHeight="1">
      <c r="B65" s="131"/>
      <c r="C65" s="132"/>
      <c r="D65" s="133" t="s">
        <v>110</v>
      </c>
      <c r="E65" s="134"/>
      <c r="F65" s="134"/>
      <c r="G65" s="134"/>
      <c r="H65" s="134"/>
      <c r="I65" s="135"/>
      <c r="J65" s="136">
        <f>J127</f>
        <v>0</v>
      </c>
      <c r="K65" s="132"/>
      <c r="L65" s="137"/>
    </row>
    <row r="66" spans="2:12" s="8" customFormat="1" ht="19.9" customHeight="1">
      <c r="B66" s="138"/>
      <c r="C66" s="139"/>
      <c r="D66" s="140" t="s">
        <v>409</v>
      </c>
      <c r="E66" s="141"/>
      <c r="F66" s="141"/>
      <c r="G66" s="141"/>
      <c r="H66" s="141"/>
      <c r="I66" s="142"/>
      <c r="J66" s="143">
        <f>J128</f>
        <v>0</v>
      </c>
      <c r="K66" s="139"/>
      <c r="L66" s="144"/>
    </row>
    <row r="67" spans="2:12" s="8" customFormat="1" ht="19.9" customHeight="1">
      <c r="B67" s="138"/>
      <c r="C67" s="139"/>
      <c r="D67" s="140" t="s">
        <v>113</v>
      </c>
      <c r="E67" s="141"/>
      <c r="F67" s="141"/>
      <c r="G67" s="141"/>
      <c r="H67" s="141"/>
      <c r="I67" s="142"/>
      <c r="J67" s="143">
        <f>J133</f>
        <v>0</v>
      </c>
      <c r="K67" s="139"/>
      <c r="L67" s="144"/>
    </row>
    <row r="68" spans="2:12" s="1" customFormat="1" ht="21.75" customHeight="1">
      <c r="B68" s="31"/>
      <c r="C68" s="32"/>
      <c r="D68" s="32"/>
      <c r="E68" s="32"/>
      <c r="F68" s="32"/>
      <c r="G68" s="32"/>
      <c r="H68" s="32"/>
      <c r="I68" s="100"/>
      <c r="J68" s="32"/>
      <c r="K68" s="32"/>
      <c r="L68" s="35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122"/>
      <c r="J69" s="44"/>
      <c r="K69" s="44"/>
      <c r="L69" s="35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125"/>
      <c r="J73" s="46"/>
      <c r="K73" s="46"/>
      <c r="L73" s="35"/>
    </row>
    <row r="74" spans="2:12" s="1" customFormat="1" ht="24.95" customHeight="1">
      <c r="B74" s="31"/>
      <c r="C74" s="20" t="s">
        <v>114</v>
      </c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6.95" customHeight="1">
      <c r="B75" s="31"/>
      <c r="C75" s="32"/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2" customHeight="1">
      <c r="B76" s="31"/>
      <c r="C76" s="26" t="s">
        <v>16</v>
      </c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6.5" customHeight="1">
      <c r="B77" s="31"/>
      <c r="C77" s="32"/>
      <c r="D77" s="32"/>
      <c r="E77" s="265" t="str">
        <f>E7</f>
        <v>ZUŠ Sokolov - udržovací práce</v>
      </c>
      <c r="F77" s="266"/>
      <c r="G77" s="266"/>
      <c r="H77" s="266"/>
      <c r="I77" s="100"/>
      <c r="J77" s="32"/>
      <c r="K77" s="32"/>
      <c r="L77" s="35"/>
    </row>
    <row r="78" spans="2:12" s="1" customFormat="1" ht="12" customHeight="1">
      <c r="B78" s="31"/>
      <c r="C78" s="26" t="s">
        <v>98</v>
      </c>
      <c r="D78" s="32"/>
      <c r="E78" s="32"/>
      <c r="F78" s="32"/>
      <c r="G78" s="32"/>
      <c r="H78" s="32"/>
      <c r="I78" s="100"/>
      <c r="J78" s="32"/>
      <c r="K78" s="32"/>
      <c r="L78" s="35"/>
    </row>
    <row r="79" spans="2:12" s="1" customFormat="1" ht="16.5" customHeight="1">
      <c r="B79" s="31"/>
      <c r="C79" s="32"/>
      <c r="D79" s="32"/>
      <c r="E79" s="249" t="str">
        <f>E9</f>
        <v>05 - Chodba 1.NP</v>
      </c>
      <c r="F79" s="248"/>
      <c r="G79" s="248"/>
      <c r="H79" s="248"/>
      <c r="I79" s="100"/>
      <c r="J79" s="32"/>
      <c r="K79" s="32"/>
      <c r="L79" s="35"/>
    </row>
    <row r="80" spans="2:12" s="1" customFormat="1" ht="6.95" customHeight="1">
      <c r="B80" s="31"/>
      <c r="C80" s="32"/>
      <c r="D80" s="32"/>
      <c r="E80" s="32"/>
      <c r="F80" s="32"/>
      <c r="G80" s="32"/>
      <c r="H80" s="32"/>
      <c r="I80" s="100"/>
      <c r="J80" s="32"/>
      <c r="K80" s="32"/>
      <c r="L80" s="35"/>
    </row>
    <row r="81" spans="2:12" s="1" customFormat="1" ht="12" customHeight="1">
      <c r="B81" s="31"/>
      <c r="C81" s="26" t="s">
        <v>20</v>
      </c>
      <c r="D81" s="32"/>
      <c r="E81" s="32"/>
      <c r="F81" s="24" t="str">
        <f>F12</f>
        <v xml:space="preserve"> </v>
      </c>
      <c r="G81" s="32"/>
      <c r="H81" s="32"/>
      <c r="I81" s="101" t="s">
        <v>22</v>
      </c>
      <c r="J81" s="52" t="str">
        <f>IF(J12="","",J12)</f>
        <v>16. 3. 2019</v>
      </c>
      <c r="K81" s="32"/>
      <c r="L81" s="35"/>
    </row>
    <row r="82" spans="2:12" s="1" customFormat="1" ht="6.95" customHeight="1">
      <c r="B82" s="31"/>
      <c r="C82" s="32"/>
      <c r="D82" s="32"/>
      <c r="E82" s="32"/>
      <c r="F82" s="32"/>
      <c r="G82" s="32"/>
      <c r="H82" s="32"/>
      <c r="I82" s="100"/>
      <c r="J82" s="32"/>
      <c r="K82" s="32"/>
      <c r="L82" s="35"/>
    </row>
    <row r="83" spans="2:12" s="1" customFormat="1" ht="13.7" customHeight="1">
      <c r="B83" s="31"/>
      <c r="C83" s="26" t="s">
        <v>24</v>
      </c>
      <c r="D83" s="32"/>
      <c r="E83" s="32"/>
      <c r="F83" s="24" t="str">
        <f>E15</f>
        <v>Město Sokolov</v>
      </c>
      <c r="G83" s="32"/>
      <c r="H83" s="32"/>
      <c r="I83" s="101" t="s">
        <v>30</v>
      </c>
      <c r="J83" s="29" t="str">
        <f>E21</f>
        <v xml:space="preserve"> </v>
      </c>
      <c r="K83" s="32"/>
      <c r="L83" s="35"/>
    </row>
    <row r="84" spans="2:12" s="1" customFormat="1" ht="13.7" customHeight="1">
      <c r="B84" s="31"/>
      <c r="C84" s="26" t="s">
        <v>28</v>
      </c>
      <c r="D84" s="32"/>
      <c r="E84" s="32"/>
      <c r="F84" s="24" t="str">
        <f>IF(E18="","",E18)</f>
        <v>Vyplň údaj</v>
      </c>
      <c r="G84" s="32"/>
      <c r="H84" s="32"/>
      <c r="I84" s="101" t="s">
        <v>32</v>
      </c>
      <c r="J84" s="29" t="str">
        <f>E24</f>
        <v>Michal Kubelka</v>
      </c>
      <c r="K84" s="32"/>
      <c r="L84" s="35"/>
    </row>
    <row r="85" spans="2:12" s="1" customFormat="1" ht="10.35" customHeight="1">
      <c r="B85" s="31"/>
      <c r="C85" s="32"/>
      <c r="D85" s="32"/>
      <c r="E85" s="32"/>
      <c r="F85" s="32"/>
      <c r="G85" s="32"/>
      <c r="H85" s="32"/>
      <c r="I85" s="100"/>
      <c r="J85" s="32"/>
      <c r="K85" s="32"/>
      <c r="L85" s="35"/>
    </row>
    <row r="86" spans="2:20" s="9" customFormat="1" ht="29.25" customHeight="1">
      <c r="B86" s="145"/>
      <c r="C86" s="146" t="s">
        <v>115</v>
      </c>
      <c r="D86" s="147" t="s">
        <v>54</v>
      </c>
      <c r="E86" s="147" t="s">
        <v>50</v>
      </c>
      <c r="F86" s="147" t="s">
        <v>51</v>
      </c>
      <c r="G86" s="147" t="s">
        <v>116</v>
      </c>
      <c r="H86" s="147" t="s">
        <v>117</v>
      </c>
      <c r="I86" s="148" t="s">
        <v>118</v>
      </c>
      <c r="J86" s="149" t="s">
        <v>102</v>
      </c>
      <c r="K86" s="150" t="s">
        <v>119</v>
      </c>
      <c r="L86" s="151"/>
      <c r="M86" s="61" t="s">
        <v>1</v>
      </c>
      <c r="N86" s="62" t="s">
        <v>39</v>
      </c>
      <c r="O86" s="62" t="s">
        <v>120</v>
      </c>
      <c r="P86" s="62" t="s">
        <v>121</v>
      </c>
      <c r="Q86" s="62" t="s">
        <v>122</v>
      </c>
      <c r="R86" s="62" t="s">
        <v>123</v>
      </c>
      <c r="S86" s="62" t="s">
        <v>124</v>
      </c>
      <c r="T86" s="63" t="s">
        <v>125</v>
      </c>
    </row>
    <row r="87" spans="2:63" s="1" customFormat="1" ht="22.9" customHeight="1">
      <c r="B87" s="31"/>
      <c r="C87" s="68" t="s">
        <v>126</v>
      </c>
      <c r="D87" s="32"/>
      <c r="E87" s="32"/>
      <c r="F87" s="32"/>
      <c r="G87" s="32"/>
      <c r="H87" s="32"/>
      <c r="I87" s="100"/>
      <c r="J87" s="152">
        <f>BK87</f>
        <v>0</v>
      </c>
      <c r="K87" s="32"/>
      <c r="L87" s="35"/>
      <c r="M87" s="64"/>
      <c r="N87" s="65"/>
      <c r="O87" s="65"/>
      <c r="P87" s="153">
        <f>P88+P127</f>
        <v>0</v>
      </c>
      <c r="Q87" s="65"/>
      <c r="R87" s="153">
        <f>R88+R127</f>
        <v>0.31688325</v>
      </c>
      <c r="S87" s="65"/>
      <c r="T87" s="154">
        <f>T88+T127</f>
        <v>0.32725</v>
      </c>
      <c r="AT87" s="14" t="s">
        <v>68</v>
      </c>
      <c r="AU87" s="14" t="s">
        <v>104</v>
      </c>
      <c r="BK87" s="155">
        <f>BK88+BK127</f>
        <v>0</v>
      </c>
    </row>
    <row r="88" spans="2:63" s="10" customFormat="1" ht="25.9" customHeight="1">
      <c r="B88" s="156"/>
      <c r="C88" s="157"/>
      <c r="D88" s="158" t="s">
        <v>68</v>
      </c>
      <c r="E88" s="159" t="s">
        <v>127</v>
      </c>
      <c r="F88" s="159" t="s">
        <v>128</v>
      </c>
      <c r="G88" s="157"/>
      <c r="H88" s="157"/>
      <c r="I88" s="160"/>
      <c r="J88" s="161">
        <f>BK88</f>
        <v>0</v>
      </c>
      <c r="K88" s="157"/>
      <c r="L88" s="162"/>
      <c r="M88" s="163"/>
      <c r="N88" s="164"/>
      <c r="O88" s="164"/>
      <c r="P88" s="165">
        <f>P89+P99+P112+P124</f>
        <v>0</v>
      </c>
      <c r="Q88" s="164"/>
      <c r="R88" s="165">
        <f>R89+R99+R112+R124</f>
        <v>0.25787079</v>
      </c>
      <c r="S88" s="164"/>
      <c r="T88" s="166">
        <f>T89+T99+T112+T124</f>
        <v>0.32725</v>
      </c>
      <c r="AR88" s="167" t="s">
        <v>77</v>
      </c>
      <c r="AT88" s="168" t="s">
        <v>68</v>
      </c>
      <c r="AU88" s="168" t="s">
        <v>69</v>
      </c>
      <c r="AY88" s="167" t="s">
        <v>129</v>
      </c>
      <c r="BK88" s="169">
        <f>BK89+BK99+BK112+BK124</f>
        <v>0</v>
      </c>
    </row>
    <row r="89" spans="2:63" s="10" customFormat="1" ht="22.9" customHeight="1">
      <c r="B89" s="156"/>
      <c r="C89" s="157"/>
      <c r="D89" s="158" t="s">
        <v>68</v>
      </c>
      <c r="E89" s="170" t="s">
        <v>130</v>
      </c>
      <c r="F89" s="170" t="s">
        <v>131</v>
      </c>
      <c r="G89" s="157"/>
      <c r="H89" s="157"/>
      <c r="I89" s="160"/>
      <c r="J89" s="171">
        <f>BK89</f>
        <v>0</v>
      </c>
      <c r="K89" s="157"/>
      <c r="L89" s="162"/>
      <c r="M89" s="163"/>
      <c r="N89" s="164"/>
      <c r="O89" s="164"/>
      <c r="P89" s="165">
        <f>SUM(P90:P98)</f>
        <v>0</v>
      </c>
      <c r="Q89" s="164"/>
      <c r="R89" s="165">
        <f>SUM(R90:R98)</f>
        <v>0.252875</v>
      </c>
      <c r="S89" s="164"/>
      <c r="T89" s="166">
        <f>SUM(T90:T98)</f>
        <v>0</v>
      </c>
      <c r="AR89" s="167" t="s">
        <v>77</v>
      </c>
      <c r="AT89" s="168" t="s">
        <v>68</v>
      </c>
      <c r="AU89" s="168" t="s">
        <v>77</v>
      </c>
      <c r="AY89" s="167" t="s">
        <v>129</v>
      </c>
      <c r="BK89" s="169">
        <f>SUM(BK90:BK98)</f>
        <v>0</v>
      </c>
    </row>
    <row r="90" spans="2:65" s="1" customFormat="1" ht="16.5" customHeight="1">
      <c r="B90" s="31"/>
      <c r="C90" s="172" t="s">
        <v>77</v>
      </c>
      <c r="D90" s="172" t="s">
        <v>132</v>
      </c>
      <c r="E90" s="173" t="s">
        <v>414</v>
      </c>
      <c r="F90" s="174" t="s">
        <v>415</v>
      </c>
      <c r="G90" s="175" t="s">
        <v>135</v>
      </c>
      <c r="H90" s="176">
        <v>29.387</v>
      </c>
      <c r="I90" s="177"/>
      <c r="J90" s="178">
        <f>ROUND(I90*H90,2)</f>
        <v>0</v>
      </c>
      <c r="K90" s="174" t="s">
        <v>136</v>
      </c>
      <c r="L90" s="35"/>
      <c r="M90" s="179" t="s">
        <v>1</v>
      </c>
      <c r="N90" s="180" t="s">
        <v>40</v>
      </c>
      <c r="O90" s="57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AR90" s="14" t="s">
        <v>137</v>
      </c>
      <c r="AT90" s="14" t="s">
        <v>132</v>
      </c>
      <c r="AU90" s="14" t="s">
        <v>79</v>
      </c>
      <c r="AY90" s="14" t="s">
        <v>129</v>
      </c>
      <c r="BE90" s="183">
        <f>IF(N90="základní",J90,0)</f>
        <v>0</v>
      </c>
      <c r="BF90" s="183">
        <f>IF(N90="snížená",J90,0)</f>
        <v>0</v>
      </c>
      <c r="BG90" s="183">
        <f>IF(N90="zákl. přenesená",J90,0)</f>
        <v>0</v>
      </c>
      <c r="BH90" s="183">
        <f>IF(N90="sníž. přenesená",J90,0)</f>
        <v>0</v>
      </c>
      <c r="BI90" s="183">
        <f>IF(N90="nulová",J90,0)</f>
        <v>0</v>
      </c>
      <c r="BJ90" s="14" t="s">
        <v>77</v>
      </c>
      <c r="BK90" s="183">
        <f>ROUND(I90*H90,2)</f>
        <v>0</v>
      </c>
      <c r="BL90" s="14" t="s">
        <v>137</v>
      </c>
      <c r="BM90" s="14" t="s">
        <v>467</v>
      </c>
    </row>
    <row r="91" spans="2:47" s="1" customFormat="1" ht="12">
      <c r="B91" s="31"/>
      <c r="C91" s="32"/>
      <c r="D91" s="184" t="s">
        <v>139</v>
      </c>
      <c r="E91" s="32"/>
      <c r="F91" s="185" t="s">
        <v>417</v>
      </c>
      <c r="G91" s="32"/>
      <c r="H91" s="32"/>
      <c r="I91" s="100"/>
      <c r="J91" s="32"/>
      <c r="K91" s="32"/>
      <c r="L91" s="35"/>
      <c r="M91" s="186"/>
      <c r="N91" s="57"/>
      <c r="O91" s="57"/>
      <c r="P91" s="57"/>
      <c r="Q91" s="57"/>
      <c r="R91" s="57"/>
      <c r="S91" s="57"/>
      <c r="T91" s="58"/>
      <c r="AT91" s="14" t="s">
        <v>139</v>
      </c>
      <c r="AU91" s="14" t="s">
        <v>79</v>
      </c>
    </row>
    <row r="92" spans="2:51" s="11" customFormat="1" ht="12">
      <c r="B92" s="187"/>
      <c r="C92" s="188"/>
      <c r="D92" s="184" t="s">
        <v>141</v>
      </c>
      <c r="E92" s="189" t="s">
        <v>1</v>
      </c>
      <c r="F92" s="190" t="s">
        <v>468</v>
      </c>
      <c r="G92" s="188"/>
      <c r="H92" s="191">
        <v>11.41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141</v>
      </c>
      <c r="AU92" s="197" t="s">
        <v>79</v>
      </c>
      <c r="AV92" s="11" t="s">
        <v>79</v>
      </c>
      <c r="AW92" s="11" t="s">
        <v>31</v>
      </c>
      <c r="AX92" s="11" t="s">
        <v>69</v>
      </c>
      <c r="AY92" s="197" t="s">
        <v>129</v>
      </c>
    </row>
    <row r="93" spans="2:51" s="11" customFormat="1" ht="12">
      <c r="B93" s="187"/>
      <c r="C93" s="188"/>
      <c r="D93" s="184" t="s">
        <v>141</v>
      </c>
      <c r="E93" s="189" t="s">
        <v>1</v>
      </c>
      <c r="F93" s="190" t="s">
        <v>469</v>
      </c>
      <c r="G93" s="188"/>
      <c r="H93" s="191">
        <v>2.1</v>
      </c>
      <c r="I93" s="192"/>
      <c r="J93" s="188"/>
      <c r="K93" s="188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141</v>
      </c>
      <c r="AU93" s="197" t="s">
        <v>79</v>
      </c>
      <c r="AV93" s="11" t="s">
        <v>79</v>
      </c>
      <c r="AW93" s="11" t="s">
        <v>31</v>
      </c>
      <c r="AX93" s="11" t="s">
        <v>69</v>
      </c>
      <c r="AY93" s="197" t="s">
        <v>129</v>
      </c>
    </row>
    <row r="94" spans="2:51" s="11" customFormat="1" ht="12">
      <c r="B94" s="187"/>
      <c r="C94" s="188"/>
      <c r="D94" s="184" t="s">
        <v>141</v>
      </c>
      <c r="E94" s="189" t="s">
        <v>1</v>
      </c>
      <c r="F94" s="190" t="s">
        <v>470</v>
      </c>
      <c r="G94" s="188"/>
      <c r="H94" s="191">
        <v>7.414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141</v>
      </c>
      <c r="AU94" s="197" t="s">
        <v>79</v>
      </c>
      <c r="AV94" s="11" t="s">
        <v>79</v>
      </c>
      <c r="AW94" s="11" t="s">
        <v>31</v>
      </c>
      <c r="AX94" s="11" t="s">
        <v>69</v>
      </c>
      <c r="AY94" s="197" t="s">
        <v>129</v>
      </c>
    </row>
    <row r="95" spans="2:51" s="11" customFormat="1" ht="12">
      <c r="B95" s="187"/>
      <c r="C95" s="188"/>
      <c r="D95" s="184" t="s">
        <v>141</v>
      </c>
      <c r="E95" s="189" t="s">
        <v>1</v>
      </c>
      <c r="F95" s="190" t="s">
        <v>471</v>
      </c>
      <c r="G95" s="188"/>
      <c r="H95" s="191">
        <v>8.463</v>
      </c>
      <c r="I95" s="192"/>
      <c r="J95" s="188"/>
      <c r="K95" s="188"/>
      <c r="L95" s="193"/>
      <c r="M95" s="194"/>
      <c r="N95" s="195"/>
      <c r="O95" s="195"/>
      <c r="P95" s="195"/>
      <c r="Q95" s="195"/>
      <c r="R95" s="195"/>
      <c r="S95" s="195"/>
      <c r="T95" s="196"/>
      <c r="AT95" s="197" t="s">
        <v>141</v>
      </c>
      <c r="AU95" s="197" t="s">
        <v>79</v>
      </c>
      <c r="AV95" s="11" t="s">
        <v>79</v>
      </c>
      <c r="AW95" s="11" t="s">
        <v>31</v>
      </c>
      <c r="AX95" s="11" t="s">
        <v>69</v>
      </c>
      <c r="AY95" s="197" t="s">
        <v>129</v>
      </c>
    </row>
    <row r="96" spans="2:51" s="12" customFormat="1" ht="12">
      <c r="B96" s="198"/>
      <c r="C96" s="199"/>
      <c r="D96" s="184" t="s">
        <v>141</v>
      </c>
      <c r="E96" s="200" t="s">
        <v>1</v>
      </c>
      <c r="F96" s="201" t="s">
        <v>144</v>
      </c>
      <c r="G96" s="199"/>
      <c r="H96" s="202">
        <v>29.387</v>
      </c>
      <c r="I96" s="203"/>
      <c r="J96" s="199"/>
      <c r="K96" s="199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141</v>
      </c>
      <c r="AU96" s="208" t="s">
        <v>79</v>
      </c>
      <c r="AV96" s="12" t="s">
        <v>137</v>
      </c>
      <c r="AW96" s="12" t="s">
        <v>31</v>
      </c>
      <c r="AX96" s="12" t="s">
        <v>77</v>
      </c>
      <c r="AY96" s="208" t="s">
        <v>129</v>
      </c>
    </row>
    <row r="97" spans="2:65" s="1" customFormat="1" ht="16.5" customHeight="1">
      <c r="B97" s="31"/>
      <c r="C97" s="172" t="s">
        <v>79</v>
      </c>
      <c r="D97" s="172" t="s">
        <v>132</v>
      </c>
      <c r="E97" s="173" t="s">
        <v>410</v>
      </c>
      <c r="F97" s="174" t="s">
        <v>411</v>
      </c>
      <c r="G97" s="175" t="s">
        <v>135</v>
      </c>
      <c r="H97" s="176">
        <v>5.95</v>
      </c>
      <c r="I97" s="177"/>
      <c r="J97" s="178">
        <f>ROUND(I97*H97,2)</f>
        <v>0</v>
      </c>
      <c r="K97" s="174" t="s">
        <v>136</v>
      </c>
      <c r="L97" s="35"/>
      <c r="M97" s="179" t="s">
        <v>1</v>
      </c>
      <c r="N97" s="180" t="s">
        <v>40</v>
      </c>
      <c r="O97" s="57"/>
      <c r="P97" s="181">
        <f>O97*H97</f>
        <v>0</v>
      </c>
      <c r="Q97" s="181">
        <v>0.0425</v>
      </c>
      <c r="R97" s="181">
        <f>Q97*H97</f>
        <v>0.252875</v>
      </c>
      <c r="S97" s="181">
        <v>0</v>
      </c>
      <c r="T97" s="182">
        <f>S97*H97</f>
        <v>0</v>
      </c>
      <c r="AR97" s="14" t="s">
        <v>137</v>
      </c>
      <c r="AT97" s="14" t="s">
        <v>132</v>
      </c>
      <c r="AU97" s="14" t="s">
        <v>79</v>
      </c>
      <c r="AY97" s="14" t="s">
        <v>129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4" t="s">
        <v>77</v>
      </c>
      <c r="BK97" s="183">
        <f>ROUND(I97*H97,2)</f>
        <v>0</v>
      </c>
      <c r="BL97" s="14" t="s">
        <v>137</v>
      </c>
      <c r="BM97" s="14" t="s">
        <v>472</v>
      </c>
    </row>
    <row r="98" spans="2:47" s="1" customFormat="1" ht="12">
      <c r="B98" s="31"/>
      <c r="C98" s="32"/>
      <c r="D98" s="184" t="s">
        <v>139</v>
      </c>
      <c r="E98" s="32"/>
      <c r="F98" s="185" t="s">
        <v>413</v>
      </c>
      <c r="G98" s="32"/>
      <c r="H98" s="32"/>
      <c r="I98" s="100"/>
      <c r="J98" s="32"/>
      <c r="K98" s="32"/>
      <c r="L98" s="35"/>
      <c r="M98" s="186"/>
      <c r="N98" s="57"/>
      <c r="O98" s="57"/>
      <c r="P98" s="57"/>
      <c r="Q98" s="57"/>
      <c r="R98" s="57"/>
      <c r="S98" s="57"/>
      <c r="T98" s="58"/>
      <c r="AT98" s="14" t="s">
        <v>139</v>
      </c>
      <c r="AU98" s="14" t="s">
        <v>79</v>
      </c>
    </row>
    <row r="99" spans="2:63" s="10" customFormat="1" ht="22.9" customHeight="1">
      <c r="B99" s="156"/>
      <c r="C99" s="157"/>
      <c r="D99" s="158" t="s">
        <v>68</v>
      </c>
      <c r="E99" s="170" t="s">
        <v>172</v>
      </c>
      <c r="F99" s="170" t="s">
        <v>173</v>
      </c>
      <c r="G99" s="157"/>
      <c r="H99" s="157"/>
      <c r="I99" s="160"/>
      <c r="J99" s="171">
        <f>BK99</f>
        <v>0</v>
      </c>
      <c r="K99" s="157"/>
      <c r="L99" s="162"/>
      <c r="M99" s="163"/>
      <c r="N99" s="164"/>
      <c r="O99" s="164"/>
      <c r="P99" s="165">
        <f>SUM(P100:P111)</f>
        <v>0</v>
      </c>
      <c r="Q99" s="164"/>
      <c r="R99" s="165">
        <f>SUM(R100:R111)</f>
        <v>0.00499579</v>
      </c>
      <c r="S99" s="164"/>
      <c r="T99" s="166">
        <f>SUM(T100:T111)</f>
        <v>0.32725</v>
      </c>
      <c r="AR99" s="167" t="s">
        <v>77</v>
      </c>
      <c r="AT99" s="168" t="s">
        <v>68</v>
      </c>
      <c r="AU99" s="168" t="s">
        <v>77</v>
      </c>
      <c r="AY99" s="167" t="s">
        <v>129</v>
      </c>
      <c r="BK99" s="169">
        <f>SUM(BK100:BK111)</f>
        <v>0</v>
      </c>
    </row>
    <row r="100" spans="2:65" s="1" customFormat="1" ht="16.5" customHeight="1">
      <c r="B100" s="31"/>
      <c r="C100" s="172" t="s">
        <v>149</v>
      </c>
      <c r="D100" s="172" t="s">
        <v>132</v>
      </c>
      <c r="E100" s="173" t="s">
        <v>473</v>
      </c>
      <c r="F100" s="174" t="s">
        <v>474</v>
      </c>
      <c r="G100" s="175" t="s">
        <v>279</v>
      </c>
      <c r="H100" s="176">
        <v>5.95</v>
      </c>
      <c r="I100" s="177"/>
      <c r="J100" s="178">
        <f>ROUND(I100*H100,2)</f>
        <v>0</v>
      </c>
      <c r="K100" s="174" t="s">
        <v>136</v>
      </c>
      <c r="L100" s="35"/>
      <c r="M100" s="179" t="s">
        <v>1</v>
      </c>
      <c r="N100" s="180" t="s">
        <v>40</v>
      </c>
      <c r="O100" s="57"/>
      <c r="P100" s="181">
        <f>O100*H100</f>
        <v>0</v>
      </c>
      <c r="Q100" s="181">
        <v>0</v>
      </c>
      <c r="R100" s="181">
        <f>Q100*H100</f>
        <v>0</v>
      </c>
      <c r="S100" s="181">
        <v>0.009</v>
      </c>
      <c r="T100" s="182">
        <f>S100*H100</f>
        <v>0.05355</v>
      </c>
      <c r="AR100" s="14" t="s">
        <v>137</v>
      </c>
      <c r="AT100" s="14" t="s">
        <v>132</v>
      </c>
      <c r="AU100" s="14" t="s">
        <v>79</v>
      </c>
      <c r="AY100" s="14" t="s">
        <v>129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14" t="s">
        <v>77</v>
      </c>
      <c r="BK100" s="183">
        <f>ROUND(I100*H100,2)</f>
        <v>0</v>
      </c>
      <c r="BL100" s="14" t="s">
        <v>137</v>
      </c>
      <c r="BM100" s="14" t="s">
        <v>475</v>
      </c>
    </row>
    <row r="101" spans="2:47" s="1" customFormat="1" ht="12">
      <c r="B101" s="31"/>
      <c r="C101" s="32"/>
      <c r="D101" s="184" t="s">
        <v>139</v>
      </c>
      <c r="E101" s="32"/>
      <c r="F101" s="185" t="s">
        <v>476</v>
      </c>
      <c r="G101" s="32"/>
      <c r="H101" s="32"/>
      <c r="I101" s="100"/>
      <c r="J101" s="32"/>
      <c r="K101" s="32"/>
      <c r="L101" s="35"/>
      <c r="M101" s="186"/>
      <c r="N101" s="57"/>
      <c r="O101" s="57"/>
      <c r="P101" s="57"/>
      <c r="Q101" s="57"/>
      <c r="R101" s="57"/>
      <c r="S101" s="57"/>
      <c r="T101" s="58"/>
      <c r="AT101" s="14" t="s">
        <v>139</v>
      </c>
      <c r="AU101" s="14" t="s">
        <v>79</v>
      </c>
    </row>
    <row r="102" spans="2:51" s="11" customFormat="1" ht="12">
      <c r="B102" s="187"/>
      <c r="C102" s="188"/>
      <c r="D102" s="184" t="s">
        <v>141</v>
      </c>
      <c r="E102" s="189" t="s">
        <v>1</v>
      </c>
      <c r="F102" s="190" t="s">
        <v>477</v>
      </c>
      <c r="G102" s="188"/>
      <c r="H102" s="191">
        <v>5.95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141</v>
      </c>
      <c r="AU102" s="197" t="s">
        <v>79</v>
      </c>
      <c r="AV102" s="11" t="s">
        <v>79</v>
      </c>
      <c r="AW102" s="11" t="s">
        <v>31</v>
      </c>
      <c r="AX102" s="11" t="s">
        <v>77</v>
      </c>
      <c r="AY102" s="197" t="s">
        <v>129</v>
      </c>
    </row>
    <row r="103" spans="2:65" s="1" customFormat="1" ht="16.5" customHeight="1">
      <c r="B103" s="31"/>
      <c r="C103" s="172" t="s">
        <v>137</v>
      </c>
      <c r="D103" s="172" t="s">
        <v>132</v>
      </c>
      <c r="E103" s="173" t="s">
        <v>352</v>
      </c>
      <c r="F103" s="174" t="s">
        <v>353</v>
      </c>
      <c r="G103" s="175" t="s">
        <v>135</v>
      </c>
      <c r="H103" s="176">
        <v>5.95</v>
      </c>
      <c r="I103" s="177"/>
      <c r="J103" s="178">
        <f>ROUND(I103*H103,2)</f>
        <v>0</v>
      </c>
      <c r="K103" s="174" t="s">
        <v>136</v>
      </c>
      <c r="L103" s="35"/>
      <c r="M103" s="179" t="s">
        <v>1</v>
      </c>
      <c r="N103" s="180" t="s">
        <v>40</v>
      </c>
      <c r="O103" s="57"/>
      <c r="P103" s="181">
        <f>O103*H103</f>
        <v>0</v>
      </c>
      <c r="Q103" s="181">
        <v>0</v>
      </c>
      <c r="R103" s="181">
        <f>Q103*H103</f>
        <v>0</v>
      </c>
      <c r="S103" s="181">
        <v>0.046</v>
      </c>
      <c r="T103" s="182">
        <f>S103*H103</f>
        <v>0.2737</v>
      </c>
      <c r="AR103" s="14" t="s">
        <v>137</v>
      </c>
      <c r="AT103" s="14" t="s">
        <v>132</v>
      </c>
      <c r="AU103" s="14" t="s">
        <v>79</v>
      </c>
      <c r="AY103" s="14" t="s">
        <v>129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4" t="s">
        <v>77</v>
      </c>
      <c r="BK103" s="183">
        <f>ROUND(I103*H103,2)</f>
        <v>0</v>
      </c>
      <c r="BL103" s="14" t="s">
        <v>137</v>
      </c>
      <c r="BM103" s="14" t="s">
        <v>478</v>
      </c>
    </row>
    <row r="104" spans="2:47" s="1" customFormat="1" ht="19.5">
      <c r="B104" s="31"/>
      <c r="C104" s="32"/>
      <c r="D104" s="184" t="s">
        <v>139</v>
      </c>
      <c r="E104" s="32"/>
      <c r="F104" s="185" t="s">
        <v>355</v>
      </c>
      <c r="G104" s="32"/>
      <c r="H104" s="32"/>
      <c r="I104" s="100"/>
      <c r="J104" s="32"/>
      <c r="K104" s="32"/>
      <c r="L104" s="35"/>
      <c r="M104" s="186"/>
      <c r="N104" s="57"/>
      <c r="O104" s="57"/>
      <c r="P104" s="57"/>
      <c r="Q104" s="57"/>
      <c r="R104" s="57"/>
      <c r="S104" s="57"/>
      <c r="T104" s="58"/>
      <c r="AT104" s="14" t="s">
        <v>139</v>
      </c>
      <c r="AU104" s="14" t="s">
        <v>79</v>
      </c>
    </row>
    <row r="105" spans="2:51" s="11" customFormat="1" ht="12">
      <c r="B105" s="187"/>
      <c r="C105" s="188"/>
      <c r="D105" s="184" t="s">
        <v>141</v>
      </c>
      <c r="E105" s="189" t="s">
        <v>1</v>
      </c>
      <c r="F105" s="190" t="s">
        <v>479</v>
      </c>
      <c r="G105" s="188"/>
      <c r="H105" s="191">
        <v>5.95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141</v>
      </c>
      <c r="AU105" s="197" t="s">
        <v>79</v>
      </c>
      <c r="AV105" s="11" t="s">
        <v>79</v>
      </c>
      <c r="AW105" s="11" t="s">
        <v>31</v>
      </c>
      <c r="AX105" s="11" t="s">
        <v>77</v>
      </c>
      <c r="AY105" s="197" t="s">
        <v>129</v>
      </c>
    </row>
    <row r="106" spans="2:65" s="1" customFormat="1" ht="16.5" customHeight="1">
      <c r="B106" s="31"/>
      <c r="C106" s="172" t="s">
        <v>158</v>
      </c>
      <c r="D106" s="172" t="s">
        <v>132</v>
      </c>
      <c r="E106" s="173" t="s">
        <v>175</v>
      </c>
      <c r="F106" s="174" t="s">
        <v>480</v>
      </c>
      <c r="G106" s="175" t="s">
        <v>177</v>
      </c>
      <c r="H106" s="176">
        <v>1</v>
      </c>
      <c r="I106" s="177"/>
      <c r="J106" s="178">
        <f>ROUND(I106*H106,2)</f>
        <v>0</v>
      </c>
      <c r="K106" s="174" t="s">
        <v>1</v>
      </c>
      <c r="L106" s="35"/>
      <c r="M106" s="179" t="s">
        <v>1</v>
      </c>
      <c r="N106" s="180" t="s">
        <v>40</v>
      </c>
      <c r="O106" s="57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AR106" s="14" t="s">
        <v>137</v>
      </c>
      <c r="AT106" s="14" t="s">
        <v>132</v>
      </c>
      <c r="AU106" s="14" t="s">
        <v>79</v>
      </c>
      <c r="AY106" s="14" t="s">
        <v>129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4" t="s">
        <v>77</v>
      </c>
      <c r="BK106" s="183">
        <f>ROUND(I106*H106,2)</f>
        <v>0</v>
      </c>
      <c r="BL106" s="14" t="s">
        <v>137</v>
      </c>
      <c r="BM106" s="14" t="s">
        <v>481</v>
      </c>
    </row>
    <row r="107" spans="2:47" s="1" customFormat="1" ht="12">
      <c r="B107" s="31"/>
      <c r="C107" s="32"/>
      <c r="D107" s="184" t="s">
        <v>139</v>
      </c>
      <c r="E107" s="32"/>
      <c r="F107" s="185" t="s">
        <v>480</v>
      </c>
      <c r="G107" s="32"/>
      <c r="H107" s="32"/>
      <c r="I107" s="100"/>
      <c r="J107" s="32"/>
      <c r="K107" s="32"/>
      <c r="L107" s="35"/>
      <c r="M107" s="186"/>
      <c r="N107" s="57"/>
      <c r="O107" s="57"/>
      <c r="P107" s="57"/>
      <c r="Q107" s="57"/>
      <c r="R107" s="57"/>
      <c r="S107" s="57"/>
      <c r="T107" s="58"/>
      <c r="AT107" s="14" t="s">
        <v>139</v>
      </c>
      <c r="AU107" s="14" t="s">
        <v>79</v>
      </c>
    </row>
    <row r="108" spans="2:65" s="1" customFormat="1" ht="16.5" customHeight="1">
      <c r="B108" s="31"/>
      <c r="C108" s="172" t="s">
        <v>130</v>
      </c>
      <c r="D108" s="172" t="s">
        <v>132</v>
      </c>
      <c r="E108" s="173" t="s">
        <v>195</v>
      </c>
      <c r="F108" s="174" t="s">
        <v>196</v>
      </c>
      <c r="G108" s="175" t="s">
        <v>135</v>
      </c>
      <c r="H108" s="176">
        <v>29.387</v>
      </c>
      <c r="I108" s="177"/>
      <c r="J108" s="178">
        <f>ROUND(I108*H108,2)</f>
        <v>0</v>
      </c>
      <c r="K108" s="174" t="s">
        <v>136</v>
      </c>
      <c r="L108" s="35"/>
      <c r="M108" s="179" t="s">
        <v>1</v>
      </c>
      <c r="N108" s="180" t="s">
        <v>40</v>
      </c>
      <c r="O108" s="57"/>
      <c r="P108" s="181">
        <f>O108*H108</f>
        <v>0</v>
      </c>
      <c r="Q108" s="181">
        <v>0.00013</v>
      </c>
      <c r="R108" s="181">
        <f>Q108*H108</f>
        <v>0.00382031</v>
      </c>
      <c r="S108" s="181">
        <v>0</v>
      </c>
      <c r="T108" s="182">
        <f>S108*H108</f>
        <v>0</v>
      </c>
      <c r="AR108" s="14" t="s">
        <v>137</v>
      </c>
      <c r="AT108" s="14" t="s">
        <v>132</v>
      </c>
      <c r="AU108" s="14" t="s">
        <v>79</v>
      </c>
      <c r="AY108" s="14" t="s">
        <v>129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4" t="s">
        <v>77</v>
      </c>
      <c r="BK108" s="183">
        <f>ROUND(I108*H108,2)</f>
        <v>0</v>
      </c>
      <c r="BL108" s="14" t="s">
        <v>137</v>
      </c>
      <c r="BM108" s="14" t="s">
        <v>482</v>
      </c>
    </row>
    <row r="109" spans="2:47" s="1" customFormat="1" ht="12">
      <c r="B109" s="31"/>
      <c r="C109" s="32"/>
      <c r="D109" s="184" t="s">
        <v>139</v>
      </c>
      <c r="E109" s="32"/>
      <c r="F109" s="185" t="s">
        <v>198</v>
      </c>
      <c r="G109" s="32"/>
      <c r="H109" s="32"/>
      <c r="I109" s="100"/>
      <c r="J109" s="32"/>
      <c r="K109" s="32"/>
      <c r="L109" s="35"/>
      <c r="M109" s="186"/>
      <c r="N109" s="57"/>
      <c r="O109" s="57"/>
      <c r="P109" s="57"/>
      <c r="Q109" s="57"/>
      <c r="R109" s="57"/>
      <c r="S109" s="57"/>
      <c r="T109" s="58"/>
      <c r="AT109" s="14" t="s">
        <v>139</v>
      </c>
      <c r="AU109" s="14" t="s">
        <v>79</v>
      </c>
    </row>
    <row r="110" spans="2:65" s="1" customFormat="1" ht="16.5" customHeight="1">
      <c r="B110" s="31"/>
      <c r="C110" s="172" t="s">
        <v>167</v>
      </c>
      <c r="D110" s="172" t="s">
        <v>132</v>
      </c>
      <c r="E110" s="173" t="s">
        <v>200</v>
      </c>
      <c r="F110" s="174" t="s">
        <v>201</v>
      </c>
      <c r="G110" s="175" t="s">
        <v>135</v>
      </c>
      <c r="H110" s="176">
        <v>29.387</v>
      </c>
      <c r="I110" s="177"/>
      <c r="J110" s="178">
        <f>ROUND(I110*H110,2)</f>
        <v>0</v>
      </c>
      <c r="K110" s="174" t="s">
        <v>136</v>
      </c>
      <c r="L110" s="35"/>
      <c r="M110" s="179" t="s">
        <v>1</v>
      </c>
      <c r="N110" s="180" t="s">
        <v>40</v>
      </c>
      <c r="O110" s="57"/>
      <c r="P110" s="181">
        <f>O110*H110</f>
        <v>0</v>
      </c>
      <c r="Q110" s="181">
        <v>4E-05</v>
      </c>
      <c r="R110" s="181">
        <f>Q110*H110</f>
        <v>0.00117548</v>
      </c>
      <c r="S110" s="181">
        <v>0</v>
      </c>
      <c r="T110" s="182">
        <f>S110*H110</f>
        <v>0</v>
      </c>
      <c r="AR110" s="14" t="s">
        <v>137</v>
      </c>
      <c r="AT110" s="14" t="s">
        <v>132</v>
      </c>
      <c r="AU110" s="14" t="s">
        <v>79</v>
      </c>
      <c r="AY110" s="14" t="s">
        <v>129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14" t="s">
        <v>77</v>
      </c>
      <c r="BK110" s="183">
        <f>ROUND(I110*H110,2)</f>
        <v>0</v>
      </c>
      <c r="BL110" s="14" t="s">
        <v>137</v>
      </c>
      <c r="BM110" s="14" t="s">
        <v>483</v>
      </c>
    </row>
    <row r="111" spans="2:47" s="1" customFormat="1" ht="12">
      <c r="B111" s="31"/>
      <c r="C111" s="32"/>
      <c r="D111" s="184" t="s">
        <v>139</v>
      </c>
      <c r="E111" s="32"/>
      <c r="F111" s="185" t="s">
        <v>203</v>
      </c>
      <c r="G111" s="32"/>
      <c r="H111" s="32"/>
      <c r="I111" s="100"/>
      <c r="J111" s="32"/>
      <c r="K111" s="32"/>
      <c r="L111" s="35"/>
      <c r="M111" s="186"/>
      <c r="N111" s="57"/>
      <c r="O111" s="57"/>
      <c r="P111" s="57"/>
      <c r="Q111" s="57"/>
      <c r="R111" s="57"/>
      <c r="S111" s="57"/>
      <c r="T111" s="58"/>
      <c r="AT111" s="14" t="s">
        <v>139</v>
      </c>
      <c r="AU111" s="14" t="s">
        <v>79</v>
      </c>
    </row>
    <row r="112" spans="2:63" s="10" customFormat="1" ht="22.9" customHeight="1">
      <c r="B112" s="156"/>
      <c r="C112" s="157"/>
      <c r="D112" s="158" t="s">
        <v>68</v>
      </c>
      <c r="E112" s="170" t="s">
        <v>204</v>
      </c>
      <c r="F112" s="170" t="s">
        <v>205</v>
      </c>
      <c r="G112" s="157"/>
      <c r="H112" s="157"/>
      <c r="I112" s="160"/>
      <c r="J112" s="171">
        <f>BK112</f>
        <v>0</v>
      </c>
      <c r="K112" s="157"/>
      <c r="L112" s="162"/>
      <c r="M112" s="163"/>
      <c r="N112" s="164"/>
      <c r="O112" s="164"/>
      <c r="P112" s="165">
        <f>SUM(P113:P123)</f>
        <v>0</v>
      </c>
      <c r="Q112" s="164"/>
      <c r="R112" s="165">
        <f>SUM(R113:R123)</f>
        <v>0</v>
      </c>
      <c r="S112" s="164"/>
      <c r="T112" s="166">
        <f>SUM(T113:T123)</f>
        <v>0</v>
      </c>
      <c r="AR112" s="167" t="s">
        <v>77</v>
      </c>
      <c r="AT112" s="168" t="s">
        <v>68</v>
      </c>
      <c r="AU112" s="168" t="s">
        <v>77</v>
      </c>
      <c r="AY112" s="167" t="s">
        <v>129</v>
      </c>
      <c r="BK112" s="169">
        <f>SUM(BK113:BK123)</f>
        <v>0</v>
      </c>
    </row>
    <row r="113" spans="2:65" s="1" customFormat="1" ht="16.5" customHeight="1">
      <c r="B113" s="31"/>
      <c r="C113" s="172" t="s">
        <v>174</v>
      </c>
      <c r="D113" s="172" t="s">
        <v>132</v>
      </c>
      <c r="E113" s="173" t="s">
        <v>432</v>
      </c>
      <c r="F113" s="174" t="s">
        <v>433</v>
      </c>
      <c r="G113" s="175" t="s">
        <v>209</v>
      </c>
      <c r="H113" s="176">
        <v>0.327</v>
      </c>
      <c r="I113" s="177"/>
      <c r="J113" s="178">
        <f>ROUND(I113*H113,2)</f>
        <v>0</v>
      </c>
      <c r="K113" s="174" t="s">
        <v>136</v>
      </c>
      <c r="L113" s="35"/>
      <c r="M113" s="179" t="s">
        <v>1</v>
      </c>
      <c r="N113" s="180" t="s">
        <v>40</v>
      </c>
      <c r="O113" s="57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14" t="s">
        <v>137</v>
      </c>
      <c r="AT113" s="14" t="s">
        <v>132</v>
      </c>
      <c r="AU113" s="14" t="s">
        <v>79</v>
      </c>
      <c r="AY113" s="14" t="s">
        <v>129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4" t="s">
        <v>77</v>
      </c>
      <c r="BK113" s="183">
        <f>ROUND(I113*H113,2)</f>
        <v>0</v>
      </c>
      <c r="BL113" s="14" t="s">
        <v>137</v>
      </c>
      <c r="BM113" s="14" t="s">
        <v>484</v>
      </c>
    </row>
    <row r="114" spans="2:47" s="1" customFormat="1" ht="19.5">
      <c r="B114" s="31"/>
      <c r="C114" s="32"/>
      <c r="D114" s="184" t="s">
        <v>139</v>
      </c>
      <c r="E114" s="32"/>
      <c r="F114" s="185" t="s">
        <v>435</v>
      </c>
      <c r="G114" s="32"/>
      <c r="H114" s="32"/>
      <c r="I114" s="100"/>
      <c r="J114" s="32"/>
      <c r="K114" s="32"/>
      <c r="L114" s="35"/>
      <c r="M114" s="186"/>
      <c r="N114" s="57"/>
      <c r="O114" s="57"/>
      <c r="P114" s="57"/>
      <c r="Q114" s="57"/>
      <c r="R114" s="57"/>
      <c r="S114" s="57"/>
      <c r="T114" s="58"/>
      <c r="AT114" s="14" t="s">
        <v>139</v>
      </c>
      <c r="AU114" s="14" t="s">
        <v>79</v>
      </c>
    </row>
    <row r="115" spans="2:65" s="1" customFormat="1" ht="16.5" customHeight="1">
      <c r="B115" s="31"/>
      <c r="C115" s="172" t="s">
        <v>172</v>
      </c>
      <c r="D115" s="172" t="s">
        <v>132</v>
      </c>
      <c r="E115" s="173" t="s">
        <v>213</v>
      </c>
      <c r="F115" s="174" t="s">
        <v>214</v>
      </c>
      <c r="G115" s="175" t="s">
        <v>209</v>
      </c>
      <c r="H115" s="176">
        <v>0.327</v>
      </c>
      <c r="I115" s="177"/>
      <c r="J115" s="178">
        <f>ROUND(I115*H115,2)</f>
        <v>0</v>
      </c>
      <c r="K115" s="174" t="s">
        <v>136</v>
      </c>
      <c r="L115" s="35"/>
      <c r="M115" s="179" t="s">
        <v>1</v>
      </c>
      <c r="N115" s="180" t="s">
        <v>40</v>
      </c>
      <c r="O115" s="57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AR115" s="14" t="s">
        <v>137</v>
      </c>
      <c r="AT115" s="14" t="s">
        <v>132</v>
      </c>
      <c r="AU115" s="14" t="s">
        <v>79</v>
      </c>
      <c r="AY115" s="14" t="s">
        <v>129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14" t="s">
        <v>77</v>
      </c>
      <c r="BK115" s="183">
        <f>ROUND(I115*H115,2)</f>
        <v>0</v>
      </c>
      <c r="BL115" s="14" t="s">
        <v>137</v>
      </c>
      <c r="BM115" s="14" t="s">
        <v>485</v>
      </c>
    </row>
    <row r="116" spans="2:47" s="1" customFormat="1" ht="12">
      <c r="B116" s="31"/>
      <c r="C116" s="32"/>
      <c r="D116" s="184" t="s">
        <v>139</v>
      </c>
      <c r="E116" s="32"/>
      <c r="F116" s="185" t="s">
        <v>216</v>
      </c>
      <c r="G116" s="32"/>
      <c r="H116" s="32"/>
      <c r="I116" s="100"/>
      <c r="J116" s="32"/>
      <c r="K116" s="32"/>
      <c r="L116" s="35"/>
      <c r="M116" s="186"/>
      <c r="N116" s="57"/>
      <c r="O116" s="57"/>
      <c r="P116" s="57"/>
      <c r="Q116" s="57"/>
      <c r="R116" s="57"/>
      <c r="S116" s="57"/>
      <c r="T116" s="58"/>
      <c r="AT116" s="14" t="s">
        <v>139</v>
      </c>
      <c r="AU116" s="14" t="s">
        <v>79</v>
      </c>
    </row>
    <row r="117" spans="2:65" s="1" customFormat="1" ht="16.5" customHeight="1">
      <c r="B117" s="31"/>
      <c r="C117" s="172" t="s">
        <v>185</v>
      </c>
      <c r="D117" s="172" t="s">
        <v>132</v>
      </c>
      <c r="E117" s="173" t="s">
        <v>217</v>
      </c>
      <c r="F117" s="174" t="s">
        <v>218</v>
      </c>
      <c r="G117" s="175" t="s">
        <v>209</v>
      </c>
      <c r="H117" s="176">
        <v>0.327</v>
      </c>
      <c r="I117" s="177"/>
      <c r="J117" s="178">
        <f>ROUND(I117*H117,2)</f>
        <v>0</v>
      </c>
      <c r="K117" s="174" t="s">
        <v>136</v>
      </c>
      <c r="L117" s="35"/>
      <c r="M117" s="179" t="s">
        <v>1</v>
      </c>
      <c r="N117" s="180" t="s">
        <v>40</v>
      </c>
      <c r="O117" s="57"/>
      <c r="P117" s="181">
        <f>O117*H117</f>
        <v>0</v>
      </c>
      <c r="Q117" s="181">
        <v>0</v>
      </c>
      <c r="R117" s="181">
        <f>Q117*H117</f>
        <v>0</v>
      </c>
      <c r="S117" s="181">
        <v>0</v>
      </c>
      <c r="T117" s="182">
        <f>S117*H117</f>
        <v>0</v>
      </c>
      <c r="AR117" s="14" t="s">
        <v>137</v>
      </c>
      <c r="AT117" s="14" t="s">
        <v>132</v>
      </c>
      <c r="AU117" s="14" t="s">
        <v>79</v>
      </c>
      <c r="AY117" s="14" t="s">
        <v>129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4" t="s">
        <v>77</v>
      </c>
      <c r="BK117" s="183">
        <f>ROUND(I117*H117,2)</f>
        <v>0</v>
      </c>
      <c r="BL117" s="14" t="s">
        <v>137</v>
      </c>
      <c r="BM117" s="14" t="s">
        <v>486</v>
      </c>
    </row>
    <row r="118" spans="2:47" s="1" customFormat="1" ht="12">
      <c r="B118" s="31"/>
      <c r="C118" s="32"/>
      <c r="D118" s="184" t="s">
        <v>139</v>
      </c>
      <c r="E118" s="32"/>
      <c r="F118" s="185" t="s">
        <v>220</v>
      </c>
      <c r="G118" s="32"/>
      <c r="H118" s="32"/>
      <c r="I118" s="100"/>
      <c r="J118" s="32"/>
      <c r="K118" s="32"/>
      <c r="L118" s="35"/>
      <c r="M118" s="186"/>
      <c r="N118" s="57"/>
      <c r="O118" s="57"/>
      <c r="P118" s="57"/>
      <c r="Q118" s="57"/>
      <c r="R118" s="57"/>
      <c r="S118" s="57"/>
      <c r="T118" s="58"/>
      <c r="AT118" s="14" t="s">
        <v>139</v>
      </c>
      <c r="AU118" s="14" t="s">
        <v>79</v>
      </c>
    </row>
    <row r="119" spans="2:65" s="1" customFormat="1" ht="16.5" customHeight="1">
      <c r="B119" s="31"/>
      <c r="C119" s="172" t="s">
        <v>194</v>
      </c>
      <c r="D119" s="172" t="s">
        <v>132</v>
      </c>
      <c r="E119" s="173" t="s">
        <v>222</v>
      </c>
      <c r="F119" s="174" t="s">
        <v>223</v>
      </c>
      <c r="G119" s="175" t="s">
        <v>209</v>
      </c>
      <c r="H119" s="176">
        <v>1.962</v>
      </c>
      <c r="I119" s="177"/>
      <c r="J119" s="178">
        <f>ROUND(I119*H119,2)</f>
        <v>0</v>
      </c>
      <c r="K119" s="174" t="s">
        <v>136</v>
      </c>
      <c r="L119" s="35"/>
      <c r="M119" s="179" t="s">
        <v>1</v>
      </c>
      <c r="N119" s="180" t="s">
        <v>40</v>
      </c>
      <c r="O119" s="57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AR119" s="14" t="s">
        <v>137</v>
      </c>
      <c r="AT119" s="14" t="s">
        <v>132</v>
      </c>
      <c r="AU119" s="14" t="s">
        <v>79</v>
      </c>
      <c r="AY119" s="14" t="s">
        <v>129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4" t="s">
        <v>77</v>
      </c>
      <c r="BK119" s="183">
        <f>ROUND(I119*H119,2)</f>
        <v>0</v>
      </c>
      <c r="BL119" s="14" t="s">
        <v>137</v>
      </c>
      <c r="BM119" s="14" t="s">
        <v>487</v>
      </c>
    </row>
    <row r="120" spans="2:47" s="1" customFormat="1" ht="19.5">
      <c r="B120" s="31"/>
      <c r="C120" s="32"/>
      <c r="D120" s="184" t="s">
        <v>139</v>
      </c>
      <c r="E120" s="32"/>
      <c r="F120" s="185" t="s">
        <v>225</v>
      </c>
      <c r="G120" s="32"/>
      <c r="H120" s="32"/>
      <c r="I120" s="100"/>
      <c r="J120" s="32"/>
      <c r="K120" s="32"/>
      <c r="L120" s="35"/>
      <c r="M120" s="186"/>
      <c r="N120" s="57"/>
      <c r="O120" s="57"/>
      <c r="P120" s="57"/>
      <c r="Q120" s="57"/>
      <c r="R120" s="57"/>
      <c r="S120" s="57"/>
      <c r="T120" s="58"/>
      <c r="AT120" s="14" t="s">
        <v>139</v>
      </c>
      <c r="AU120" s="14" t="s">
        <v>79</v>
      </c>
    </row>
    <row r="121" spans="2:51" s="11" customFormat="1" ht="12">
      <c r="B121" s="187"/>
      <c r="C121" s="188"/>
      <c r="D121" s="184" t="s">
        <v>141</v>
      </c>
      <c r="E121" s="189" t="s">
        <v>1</v>
      </c>
      <c r="F121" s="190" t="s">
        <v>488</v>
      </c>
      <c r="G121" s="188"/>
      <c r="H121" s="191">
        <v>1.962</v>
      </c>
      <c r="I121" s="192"/>
      <c r="J121" s="188"/>
      <c r="K121" s="188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141</v>
      </c>
      <c r="AU121" s="197" t="s">
        <v>79</v>
      </c>
      <c r="AV121" s="11" t="s">
        <v>79</v>
      </c>
      <c r="AW121" s="11" t="s">
        <v>31</v>
      </c>
      <c r="AX121" s="11" t="s">
        <v>77</v>
      </c>
      <c r="AY121" s="197" t="s">
        <v>129</v>
      </c>
    </row>
    <row r="122" spans="2:65" s="1" customFormat="1" ht="16.5" customHeight="1">
      <c r="B122" s="31"/>
      <c r="C122" s="172" t="s">
        <v>199</v>
      </c>
      <c r="D122" s="172" t="s">
        <v>132</v>
      </c>
      <c r="E122" s="173" t="s">
        <v>228</v>
      </c>
      <c r="F122" s="174" t="s">
        <v>229</v>
      </c>
      <c r="G122" s="175" t="s">
        <v>209</v>
      </c>
      <c r="H122" s="176">
        <v>0.327</v>
      </c>
      <c r="I122" s="177"/>
      <c r="J122" s="178">
        <f>ROUND(I122*H122,2)</f>
        <v>0</v>
      </c>
      <c r="K122" s="174" t="s">
        <v>136</v>
      </c>
      <c r="L122" s="35"/>
      <c r="M122" s="179" t="s">
        <v>1</v>
      </c>
      <c r="N122" s="180" t="s">
        <v>40</v>
      </c>
      <c r="O122" s="57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AR122" s="14" t="s">
        <v>137</v>
      </c>
      <c r="AT122" s="14" t="s">
        <v>132</v>
      </c>
      <c r="AU122" s="14" t="s">
        <v>79</v>
      </c>
      <c r="AY122" s="14" t="s">
        <v>129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4" t="s">
        <v>77</v>
      </c>
      <c r="BK122" s="183">
        <f>ROUND(I122*H122,2)</f>
        <v>0</v>
      </c>
      <c r="BL122" s="14" t="s">
        <v>137</v>
      </c>
      <c r="BM122" s="14" t="s">
        <v>489</v>
      </c>
    </row>
    <row r="123" spans="2:47" s="1" customFormat="1" ht="12">
      <c r="B123" s="31"/>
      <c r="C123" s="32"/>
      <c r="D123" s="184" t="s">
        <v>139</v>
      </c>
      <c r="E123" s="32"/>
      <c r="F123" s="185" t="s">
        <v>231</v>
      </c>
      <c r="G123" s="32"/>
      <c r="H123" s="32"/>
      <c r="I123" s="100"/>
      <c r="J123" s="32"/>
      <c r="K123" s="32"/>
      <c r="L123" s="35"/>
      <c r="M123" s="186"/>
      <c r="N123" s="57"/>
      <c r="O123" s="57"/>
      <c r="P123" s="57"/>
      <c r="Q123" s="57"/>
      <c r="R123" s="57"/>
      <c r="S123" s="57"/>
      <c r="T123" s="58"/>
      <c r="AT123" s="14" t="s">
        <v>139</v>
      </c>
      <c r="AU123" s="14" t="s">
        <v>79</v>
      </c>
    </row>
    <row r="124" spans="2:63" s="10" customFormat="1" ht="22.9" customHeight="1">
      <c r="B124" s="156"/>
      <c r="C124" s="157"/>
      <c r="D124" s="158" t="s">
        <v>68</v>
      </c>
      <c r="E124" s="170" t="s">
        <v>237</v>
      </c>
      <c r="F124" s="170" t="s">
        <v>238</v>
      </c>
      <c r="G124" s="157"/>
      <c r="H124" s="157"/>
      <c r="I124" s="160"/>
      <c r="J124" s="171">
        <f>BK124</f>
        <v>0</v>
      </c>
      <c r="K124" s="157"/>
      <c r="L124" s="162"/>
      <c r="M124" s="163"/>
      <c r="N124" s="164"/>
      <c r="O124" s="164"/>
      <c r="P124" s="165">
        <f>SUM(P125:P126)</f>
        <v>0</v>
      </c>
      <c r="Q124" s="164"/>
      <c r="R124" s="165">
        <f>SUM(R125:R126)</f>
        <v>0</v>
      </c>
      <c r="S124" s="164"/>
      <c r="T124" s="166">
        <f>SUM(T125:T126)</f>
        <v>0</v>
      </c>
      <c r="AR124" s="167" t="s">
        <v>77</v>
      </c>
      <c r="AT124" s="168" t="s">
        <v>68</v>
      </c>
      <c r="AU124" s="168" t="s">
        <v>77</v>
      </c>
      <c r="AY124" s="167" t="s">
        <v>129</v>
      </c>
      <c r="BK124" s="169">
        <f>SUM(BK125:BK126)</f>
        <v>0</v>
      </c>
    </row>
    <row r="125" spans="2:65" s="1" customFormat="1" ht="16.5" customHeight="1">
      <c r="B125" s="31"/>
      <c r="C125" s="172" t="s">
        <v>206</v>
      </c>
      <c r="D125" s="172" t="s">
        <v>132</v>
      </c>
      <c r="E125" s="173" t="s">
        <v>441</v>
      </c>
      <c r="F125" s="174" t="s">
        <v>442</v>
      </c>
      <c r="G125" s="175" t="s">
        <v>209</v>
      </c>
      <c r="H125" s="176">
        <v>0.258</v>
      </c>
      <c r="I125" s="177"/>
      <c r="J125" s="178">
        <f>ROUND(I125*H125,2)</f>
        <v>0</v>
      </c>
      <c r="K125" s="174" t="s">
        <v>136</v>
      </c>
      <c r="L125" s="35"/>
      <c r="M125" s="179" t="s">
        <v>1</v>
      </c>
      <c r="N125" s="180" t="s">
        <v>40</v>
      </c>
      <c r="O125" s="57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AR125" s="14" t="s">
        <v>137</v>
      </c>
      <c r="AT125" s="14" t="s">
        <v>132</v>
      </c>
      <c r="AU125" s="14" t="s">
        <v>79</v>
      </c>
      <c r="AY125" s="14" t="s">
        <v>129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4" t="s">
        <v>77</v>
      </c>
      <c r="BK125" s="183">
        <f>ROUND(I125*H125,2)</f>
        <v>0</v>
      </c>
      <c r="BL125" s="14" t="s">
        <v>137</v>
      </c>
      <c r="BM125" s="14" t="s">
        <v>490</v>
      </c>
    </row>
    <row r="126" spans="2:47" s="1" customFormat="1" ht="19.5">
      <c r="B126" s="31"/>
      <c r="C126" s="32"/>
      <c r="D126" s="184" t="s">
        <v>139</v>
      </c>
      <c r="E126" s="32"/>
      <c r="F126" s="185" t="s">
        <v>444</v>
      </c>
      <c r="G126" s="32"/>
      <c r="H126" s="32"/>
      <c r="I126" s="100"/>
      <c r="J126" s="32"/>
      <c r="K126" s="32"/>
      <c r="L126" s="35"/>
      <c r="M126" s="186"/>
      <c r="N126" s="57"/>
      <c r="O126" s="57"/>
      <c r="P126" s="57"/>
      <c r="Q126" s="57"/>
      <c r="R126" s="57"/>
      <c r="S126" s="57"/>
      <c r="T126" s="58"/>
      <c r="AT126" s="14" t="s">
        <v>139</v>
      </c>
      <c r="AU126" s="14" t="s">
        <v>79</v>
      </c>
    </row>
    <row r="127" spans="2:63" s="10" customFormat="1" ht="25.9" customHeight="1">
      <c r="B127" s="156"/>
      <c r="C127" s="157"/>
      <c r="D127" s="158" t="s">
        <v>68</v>
      </c>
      <c r="E127" s="159" t="s">
        <v>244</v>
      </c>
      <c r="F127" s="159" t="s">
        <v>245</v>
      </c>
      <c r="G127" s="157"/>
      <c r="H127" s="157"/>
      <c r="I127" s="160"/>
      <c r="J127" s="161">
        <f>BK127</f>
        <v>0</v>
      </c>
      <c r="K127" s="157"/>
      <c r="L127" s="162"/>
      <c r="M127" s="163"/>
      <c r="N127" s="164"/>
      <c r="O127" s="164"/>
      <c r="P127" s="165">
        <f>P128+P133</f>
        <v>0</v>
      </c>
      <c r="Q127" s="164"/>
      <c r="R127" s="165">
        <f>R128+R133</f>
        <v>0.059012459999999996</v>
      </c>
      <c r="S127" s="164"/>
      <c r="T127" s="166">
        <f>T128+T133</f>
        <v>0</v>
      </c>
      <c r="AR127" s="167" t="s">
        <v>79</v>
      </c>
      <c r="AT127" s="168" t="s">
        <v>68</v>
      </c>
      <c r="AU127" s="168" t="s">
        <v>69</v>
      </c>
      <c r="AY127" s="167" t="s">
        <v>129</v>
      </c>
      <c r="BK127" s="169">
        <f>BK128+BK133</f>
        <v>0</v>
      </c>
    </row>
    <row r="128" spans="2:63" s="10" customFormat="1" ht="22.9" customHeight="1">
      <c r="B128" s="156"/>
      <c r="C128" s="157"/>
      <c r="D128" s="158" t="s">
        <v>68</v>
      </c>
      <c r="E128" s="170" t="s">
        <v>445</v>
      </c>
      <c r="F128" s="170" t="s">
        <v>446</v>
      </c>
      <c r="G128" s="157"/>
      <c r="H128" s="157"/>
      <c r="I128" s="160"/>
      <c r="J128" s="171">
        <f>BK128</f>
        <v>0</v>
      </c>
      <c r="K128" s="157"/>
      <c r="L128" s="162"/>
      <c r="M128" s="163"/>
      <c r="N128" s="164"/>
      <c r="O128" s="164"/>
      <c r="P128" s="165">
        <f>SUM(P129:P132)</f>
        <v>0</v>
      </c>
      <c r="Q128" s="164"/>
      <c r="R128" s="165">
        <f>SUM(R129:R132)</f>
        <v>0.0025585</v>
      </c>
      <c r="S128" s="164"/>
      <c r="T128" s="166">
        <f>SUM(T129:T132)</f>
        <v>0</v>
      </c>
      <c r="AR128" s="167" t="s">
        <v>79</v>
      </c>
      <c r="AT128" s="168" t="s">
        <v>68</v>
      </c>
      <c r="AU128" s="168" t="s">
        <v>77</v>
      </c>
      <c r="AY128" s="167" t="s">
        <v>129</v>
      </c>
      <c r="BK128" s="169">
        <f>SUM(BK129:BK132)</f>
        <v>0</v>
      </c>
    </row>
    <row r="129" spans="2:65" s="1" customFormat="1" ht="16.5" customHeight="1">
      <c r="B129" s="31"/>
      <c r="C129" s="172" t="s">
        <v>212</v>
      </c>
      <c r="D129" s="172" t="s">
        <v>132</v>
      </c>
      <c r="E129" s="173" t="s">
        <v>491</v>
      </c>
      <c r="F129" s="174" t="s">
        <v>492</v>
      </c>
      <c r="G129" s="175" t="s">
        <v>279</v>
      </c>
      <c r="H129" s="176">
        <v>5.95</v>
      </c>
      <c r="I129" s="177"/>
      <c r="J129" s="178">
        <f>ROUND(I129*H129,2)</f>
        <v>0</v>
      </c>
      <c r="K129" s="174" t="s">
        <v>136</v>
      </c>
      <c r="L129" s="35"/>
      <c r="M129" s="179" t="s">
        <v>1</v>
      </c>
      <c r="N129" s="180" t="s">
        <v>40</v>
      </c>
      <c r="O129" s="57"/>
      <c r="P129" s="181">
        <f>O129*H129</f>
        <v>0</v>
      </c>
      <c r="Q129" s="181">
        <v>0.00043</v>
      </c>
      <c r="R129" s="181">
        <f>Q129*H129</f>
        <v>0.0025585</v>
      </c>
      <c r="S129" s="181">
        <v>0</v>
      </c>
      <c r="T129" s="182">
        <f>S129*H129</f>
        <v>0</v>
      </c>
      <c r="AR129" s="14" t="s">
        <v>221</v>
      </c>
      <c r="AT129" s="14" t="s">
        <v>132</v>
      </c>
      <c r="AU129" s="14" t="s">
        <v>79</v>
      </c>
      <c r="AY129" s="14" t="s">
        <v>129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4" t="s">
        <v>77</v>
      </c>
      <c r="BK129" s="183">
        <f>ROUND(I129*H129,2)</f>
        <v>0</v>
      </c>
      <c r="BL129" s="14" t="s">
        <v>221</v>
      </c>
      <c r="BM129" s="14" t="s">
        <v>493</v>
      </c>
    </row>
    <row r="130" spans="2:47" s="1" customFormat="1" ht="12">
      <c r="B130" s="31"/>
      <c r="C130" s="32"/>
      <c r="D130" s="184" t="s">
        <v>139</v>
      </c>
      <c r="E130" s="32"/>
      <c r="F130" s="185" t="s">
        <v>494</v>
      </c>
      <c r="G130" s="32"/>
      <c r="H130" s="32"/>
      <c r="I130" s="100"/>
      <c r="J130" s="32"/>
      <c r="K130" s="32"/>
      <c r="L130" s="35"/>
      <c r="M130" s="186"/>
      <c r="N130" s="57"/>
      <c r="O130" s="57"/>
      <c r="P130" s="57"/>
      <c r="Q130" s="57"/>
      <c r="R130" s="57"/>
      <c r="S130" s="57"/>
      <c r="T130" s="58"/>
      <c r="AT130" s="14" t="s">
        <v>139</v>
      </c>
      <c r="AU130" s="14" t="s">
        <v>79</v>
      </c>
    </row>
    <row r="131" spans="2:65" s="1" customFormat="1" ht="16.5" customHeight="1">
      <c r="B131" s="31"/>
      <c r="C131" s="172" t="s">
        <v>8</v>
      </c>
      <c r="D131" s="172" t="s">
        <v>132</v>
      </c>
      <c r="E131" s="173" t="s">
        <v>451</v>
      </c>
      <c r="F131" s="174" t="s">
        <v>452</v>
      </c>
      <c r="G131" s="175" t="s">
        <v>266</v>
      </c>
      <c r="H131" s="209"/>
      <c r="I131" s="177"/>
      <c r="J131" s="178">
        <f>ROUND(I131*H131,2)</f>
        <v>0</v>
      </c>
      <c r="K131" s="174" t="s">
        <v>136</v>
      </c>
      <c r="L131" s="35"/>
      <c r="M131" s="179" t="s">
        <v>1</v>
      </c>
      <c r="N131" s="180" t="s">
        <v>40</v>
      </c>
      <c r="O131" s="57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AR131" s="14" t="s">
        <v>221</v>
      </c>
      <c r="AT131" s="14" t="s">
        <v>132</v>
      </c>
      <c r="AU131" s="14" t="s">
        <v>79</v>
      </c>
      <c r="AY131" s="14" t="s">
        <v>129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4" t="s">
        <v>77</v>
      </c>
      <c r="BK131" s="183">
        <f>ROUND(I131*H131,2)</f>
        <v>0</v>
      </c>
      <c r="BL131" s="14" t="s">
        <v>221</v>
      </c>
      <c r="BM131" s="14" t="s">
        <v>495</v>
      </c>
    </row>
    <row r="132" spans="2:47" s="1" customFormat="1" ht="19.5">
      <c r="B132" s="31"/>
      <c r="C132" s="32"/>
      <c r="D132" s="184" t="s">
        <v>139</v>
      </c>
      <c r="E132" s="32"/>
      <c r="F132" s="185" t="s">
        <v>454</v>
      </c>
      <c r="G132" s="32"/>
      <c r="H132" s="32"/>
      <c r="I132" s="100"/>
      <c r="J132" s="32"/>
      <c r="K132" s="32"/>
      <c r="L132" s="35"/>
      <c r="M132" s="186"/>
      <c r="N132" s="57"/>
      <c r="O132" s="57"/>
      <c r="P132" s="57"/>
      <c r="Q132" s="57"/>
      <c r="R132" s="57"/>
      <c r="S132" s="57"/>
      <c r="T132" s="58"/>
      <c r="AT132" s="14" t="s">
        <v>139</v>
      </c>
      <c r="AU132" s="14" t="s">
        <v>79</v>
      </c>
    </row>
    <row r="133" spans="2:63" s="10" customFormat="1" ht="22.9" customHeight="1">
      <c r="B133" s="156"/>
      <c r="C133" s="157"/>
      <c r="D133" s="158" t="s">
        <v>68</v>
      </c>
      <c r="E133" s="170" t="s">
        <v>305</v>
      </c>
      <c r="F133" s="170" t="s">
        <v>306</v>
      </c>
      <c r="G133" s="157"/>
      <c r="H133" s="157"/>
      <c r="I133" s="160"/>
      <c r="J133" s="171">
        <f>BK133</f>
        <v>0</v>
      </c>
      <c r="K133" s="157"/>
      <c r="L133" s="162"/>
      <c r="M133" s="163"/>
      <c r="N133" s="164"/>
      <c r="O133" s="164"/>
      <c r="P133" s="165">
        <f>SUM(P134:P154)</f>
        <v>0</v>
      </c>
      <c r="Q133" s="164"/>
      <c r="R133" s="165">
        <f>SUM(R134:R154)</f>
        <v>0.05645396</v>
      </c>
      <c r="S133" s="164"/>
      <c r="T133" s="166">
        <f>SUM(T134:T154)</f>
        <v>0</v>
      </c>
      <c r="AR133" s="167" t="s">
        <v>79</v>
      </c>
      <c r="AT133" s="168" t="s">
        <v>68</v>
      </c>
      <c r="AU133" s="168" t="s">
        <v>77</v>
      </c>
      <c r="AY133" s="167" t="s">
        <v>129</v>
      </c>
      <c r="BK133" s="169">
        <f>SUM(BK134:BK154)</f>
        <v>0</v>
      </c>
    </row>
    <row r="134" spans="2:65" s="1" customFormat="1" ht="16.5" customHeight="1">
      <c r="B134" s="31"/>
      <c r="C134" s="172" t="s">
        <v>221</v>
      </c>
      <c r="D134" s="172" t="s">
        <v>132</v>
      </c>
      <c r="E134" s="173" t="s">
        <v>455</v>
      </c>
      <c r="F134" s="174" t="s">
        <v>456</v>
      </c>
      <c r="G134" s="175" t="s">
        <v>135</v>
      </c>
      <c r="H134" s="176">
        <v>122.726</v>
      </c>
      <c r="I134" s="177"/>
      <c r="J134" s="178">
        <f>ROUND(I134*H134,2)</f>
        <v>0</v>
      </c>
      <c r="K134" s="174" t="s">
        <v>136</v>
      </c>
      <c r="L134" s="35"/>
      <c r="M134" s="179" t="s">
        <v>1</v>
      </c>
      <c r="N134" s="180" t="s">
        <v>40</v>
      </c>
      <c r="O134" s="57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AR134" s="14" t="s">
        <v>221</v>
      </c>
      <c r="AT134" s="14" t="s">
        <v>132</v>
      </c>
      <c r="AU134" s="14" t="s">
        <v>79</v>
      </c>
      <c r="AY134" s="14" t="s">
        <v>129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4" t="s">
        <v>77</v>
      </c>
      <c r="BK134" s="183">
        <f>ROUND(I134*H134,2)</f>
        <v>0</v>
      </c>
      <c r="BL134" s="14" t="s">
        <v>221</v>
      </c>
      <c r="BM134" s="14" t="s">
        <v>496</v>
      </c>
    </row>
    <row r="135" spans="2:47" s="1" customFormat="1" ht="12">
      <c r="B135" s="31"/>
      <c r="C135" s="32"/>
      <c r="D135" s="184" t="s">
        <v>139</v>
      </c>
      <c r="E135" s="32"/>
      <c r="F135" s="185" t="s">
        <v>458</v>
      </c>
      <c r="G135" s="32"/>
      <c r="H135" s="32"/>
      <c r="I135" s="100"/>
      <c r="J135" s="32"/>
      <c r="K135" s="32"/>
      <c r="L135" s="35"/>
      <c r="M135" s="186"/>
      <c r="N135" s="57"/>
      <c r="O135" s="57"/>
      <c r="P135" s="57"/>
      <c r="Q135" s="57"/>
      <c r="R135" s="57"/>
      <c r="S135" s="57"/>
      <c r="T135" s="58"/>
      <c r="AT135" s="14" t="s">
        <v>139</v>
      </c>
      <c r="AU135" s="14" t="s">
        <v>79</v>
      </c>
    </row>
    <row r="136" spans="2:51" s="11" customFormat="1" ht="12">
      <c r="B136" s="187"/>
      <c r="C136" s="188"/>
      <c r="D136" s="184" t="s">
        <v>141</v>
      </c>
      <c r="E136" s="189" t="s">
        <v>1</v>
      </c>
      <c r="F136" s="190" t="s">
        <v>497</v>
      </c>
      <c r="G136" s="188"/>
      <c r="H136" s="191">
        <v>57.278</v>
      </c>
      <c r="I136" s="192"/>
      <c r="J136" s="188"/>
      <c r="K136" s="188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141</v>
      </c>
      <c r="AU136" s="197" t="s">
        <v>79</v>
      </c>
      <c r="AV136" s="11" t="s">
        <v>79</v>
      </c>
      <c r="AW136" s="11" t="s">
        <v>31</v>
      </c>
      <c r="AX136" s="11" t="s">
        <v>69</v>
      </c>
      <c r="AY136" s="197" t="s">
        <v>129</v>
      </c>
    </row>
    <row r="137" spans="2:51" s="11" customFormat="1" ht="12">
      <c r="B137" s="187"/>
      <c r="C137" s="188"/>
      <c r="D137" s="184" t="s">
        <v>141</v>
      </c>
      <c r="E137" s="189" t="s">
        <v>1</v>
      </c>
      <c r="F137" s="190" t="s">
        <v>498</v>
      </c>
      <c r="G137" s="188"/>
      <c r="H137" s="191">
        <v>27.585</v>
      </c>
      <c r="I137" s="192"/>
      <c r="J137" s="188"/>
      <c r="K137" s="188"/>
      <c r="L137" s="193"/>
      <c r="M137" s="194"/>
      <c r="N137" s="195"/>
      <c r="O137" s="195"/>
      <c r="P137" s="195"/>
      <c r="Q137" s="195"/>
      <c r="R137" s="195"/>
      <c r="S137" s="195"/>
      <c r="T137" s="196"/>
      <c r="AT137" s="197" t="s">
        <v>141</v>
      </c>
      <c r="AU137" s="197" t="s">
        <v>79</v>
      </c>
      <c r="AV137" s="11" t="s">
        <v>79</v>
      </c>
      <c r="AW137" s="11" t="s">
        <v>31</v>
      </c>
      <c r="AX137" s="11" t="s">
        <v>69</v>
      </c>
      <c r="AY137" s="197" t="s">
        <v>129</v>
      </c>
    </row>
    <row r="138" spans="2:51" s="11" customFormat="1" ht="12">
      <c r="B138" s="187"/>
      <c r="C138" s="188"/>
      <c r="D138" s="184" t="s">
        <v>141</v>
      </c>
      <c r="E138" s="189" t="s">
        <v>1</v>
      </c>
      <c r="F138" s="190" t="s">
        <v>468</v>
      </c>
      <c r="G138" s="188"/>
      <c r="H138" s="191">
        <v>11.41</v>
      </c>
      <c r="I138" s="192"/>
      <c r="J138" s="188"/>
      <c r="K138" s="188"/>
      <c r="L138" s="193"/>
      <c r="M138" s="194"/>
      <c r="N138" s="195"/>
      <c r="O138" s="195"/>
      <c r="P138" s="195"/>
      <c r="Q138" s="195"/>
      <c r="R138" s="195"/>
      <c r="S138" s="195"/>
      <c r="T138" s="196"/>
      <c r="AT138" s="197" t="s">
        <v>141</v>
      </c>
      <c r="AU138" s="197" t="s">
        <v>79</v>
      </c>
      <c r="AV138" s="11" t="s">
        <v>79</v>
      </c>
      <c r="AW138" s="11" t="s">
        <v>31</v>
      </c>
      <c r="AX138" s="11" t="s">
        <v>69</v>
      </c>
      <c r="AY138" s="197" t="s">
        <v>129</v>
      </c>
    </row>
    <row r="139" spans="2:51" s="11" customFormat="1" ht="12">
      <c r="B139" s="187"/>
      <c r="C139" s="188"/>
      <c r="D139" s="184" t="s">
        <v>141</v>
      </c>
      <c r="E139" s="189" t="s">
        <v>1</v>
      </c>
      <c r="F139" s="190" t="s">
        <v>469</v>
      </c>
      <c r="G139" s="188"/>
      <c r="H139" s="191">
        <v>2.1</v>
      </c>
      <c r="I139" s="192"/>
      <c r="J139" s="188"/>
      <c r="K139" s="188"/>
      <c r="L139" s="193"/>
      <c r="M139" s="194"/>
      <c r="N139" s="195"/>
      <c r="O139" s="195"/>
      <c r="P139" s="195"/>
      <c r="Q139" s="195"/>
      <c r="R139" s="195"/>
      <c r="S139" s="195"/>
      <c r="T139" s="196"/>
      <c r="AT139" s="197" t="s">
        <v>141</v>
      </c>
      <c r="AU139" s="197" t="s">
        <v>79</v>
      </c>
      <c r="AV139" s="11" t="s">
        <v>79</v>
      </c>
      <c r="AW139" s="11" t="s">
        <v>31</v>
      </c>
      <c r="AX139" s="11" t="s">
        <v>69</v>
      </c>
      <c r="AY139" s="197" t="s">
        <v>129</v>
      </c>
    </row>
    <row r="140" spans="2:51" s="11" customFormat="1" ht="12">
      <c r="B140" s="187"/>
      <c r="C140" s="188"/>
      <c r="D140" s="184" t="s">
        <v>141</v>
      </c>
      <c r="E140" s="189" t="s">
        <v>1</v>
      </c>
      <c r="F140" s="190" t="s">
        <v>470</v>
      </c>
      <c r="G140" s="188"/>
      <c r="H140" s="191">
        <v>7.414</v>
      </c>
      <c r="I140" s="192"/>
      <c r="J140" s="188"/>
      <c r="K140" s="188"/>
      <c r="L140" s="193"/>
      <c r="M140" s="194"/>
      <c r="N140" s="195"/>
      <c r="O140" s="195"/>
      <c r="P140" s="195"/>
      <c r="Q140" s="195"/>
      <c r="R140" s="195"/>
      <c r="S140" s="195"/>
      <c r="T140" s="196"/>
      <c r="AT140" s="197" t="s">
        <v>141</v>
      </c>
      <c r="AU140" s="197" t="s">
        <v>79</v>
      </c>
      <c r="AV140" s="11" t="s">
        <v>79</v>
      </c>
      <c r="AW140" s="11" t="s">
        <v>31</v>
      </c>
      <c r="AX140" s="11" t="s">
        <v>69</v>
      </c>
      <c r="AY140" s="197" t="s">
        <v>129</v>
      </c>
    </row>
    <row r="141" spans="2:51" s="11" customFormat="1" ht="12">
      <c r="B141" s="187"/>
      <c r="C141" s="188"/>
      <c r="D141" s="184" t="s">
        <v>141</v>
      </c>
      <c r="E141" s="189" t="s">
        <v>1</v>
      </c>
      <c r="F141" s="190" t="s">
        <v>499</v>
      </c>
      <c r="G141" s="188"/>
      <c r="H141" s="191">
        <v>-0.506</v>
      </c>
      <c r="I141" s="192"/>
      <c r="J141" s="188"/>
      <c r="K141" s="188"/>
      <c r="L141" s="193"/>
      <c r="M141" s="194"/>
      <c r="N141" s="195"/>
      <c r="O141" s="195"/>
      <c r="P141" s="195"/>
      <c r="Q141" s="195"/>
      <c r="R141" s="195"/>
      <c r="S141" s="195"/>
      <c r="T141" s="196"/>
      <c r="AT141" s="197" t="s">
        <v>141</v>
      </c>
      <c r="AU141" s="197" t="s">
        <v>79</v>
      </c>
      <c r="AV141" s="11" t="s">
        <v>79</v>
      </c>
      <c r="AW141" s="11" t="s">
        <v>31</v>
      </c>
      <c r="AX141" s="11" t="s">
        <v>69</v>
      </c>
      <c r="AY141" s="197" t="s">
        <v>129</v>
      </c>
    </row>
    <row r="142" spans="2:51" s="11" customFormat="1" ht="12">
      <c r="B142" s="187"/>
      <c r="C142" s="188"/>
      <c r="D142" s="184" t="s">
        <v>141</v>
      </c>
      <c r="E142" s="189" t="s">
        <v>1</v>
      </c>
      <c r="F142" s="190" t="s">
        <v>500</v>
      </c>
      <c r="G142" s="188"/>
      <c r="H142" s="191">
        <v>-0.392</v>
      </c>
      <c r="I142" s="192"/>
      <c r="J142" s="188"/>
      <c r="K142" s="188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141</v>
      </c>
      <c r="AU142" s="197" t="s">
        <v>79</v>
      </c>
      <c r="AV142" s="11" t="s">
        <v>79</v>
      </c>
      <c r="AW142" s="11" t="s">
        <v>31</v>
      </c>
      <c r="AX142" s="11" t="s">
        <v>69</v>
      </c>
      <c r="AY142" s="197" t="s">
        <v>129</v>
      </c>
    </row>
    <row r="143" spans="2:51" s="11" customFormat="1" ht="12">
      <c r="B143" s="187"/>
      <c r="C143" s="188"/>
      <c r="D143" s="184" t="s">
        <v>141</v>
      </c>
      <c r="E143" s="189" t="s">
        <v>1</v>
      </c>
      <c r="F143" s="190" t="s">
        <v>501</v>
      </c>
      <c r="G143" s="188"/>
      <c r="H143" s="191">
        <v>-0.754</v>
      </c>
      <c r="I143" s="192"/>
      <c r="J143" s="188"/>
      <c r="K143" s="188"/>
      <c r="L143" s="193"/>
      <c r="M143" s="194"/>
      <c r="N143" s="195"/>
      <c r="O143" s="195"/>
      <c r="P143" s="195"/>
      <c r="Q143" s="195"/>
      <c r="R143" s="195"/>
      <c r="S143" s="195"/>
      <c r="T143" s="196"/>
      <c r="AT143" s="197" t="s">
        <v>141</v>
      </c>
      <c r="AU143" s="197" t="s">
        <v>79</v>
      </c>
      <c r="AV143" s="11" t="s">
        <v>79</v>
      </c>
      <c r="AW143" s="11" t="s">
        <v>31</v>
      </c>
      <c r="AX143" s="11" t="s">
        <v>69</v>
      </c>
      <c r="AY143" s="197" t="s">
        <v>129</v>
      </c>
    </row>
    <row r="144" spans="2:51" s="11" customFormat="1" ht="12">
      <c r="B144" s="187"/>
      <c r="C144" s="188"/>
      <c r="D144" s="184" t="s">
        <v>141</v>
      </c>
      <c r="E144" s="189" t="s">
        <v>1</v>
      </c>
      <c r="F144" s="190" t="s">
        <v>502</v>
      </c>
      <c r="G144" s="188"/>
      <c r="H144" s="191">
        <v>-1.274</v>
      </c>
      <c r="I144" s="192"/>
      <c r="J144" s="188"/>
      <c r="K144" s="188"/>
      <c r="L144" s="193"/>
      <c r="M144" s="194"/>
      <c r="N144" s="195"/>
      <c r="O144" s="195"/>
      <c r="P144" s="195"/>
      <c r="Q144" s="195"/>
      <c r="R144" s="195"/>
      <c r="S144" s="195"/>
      <c r="T144" s="196"/>
      <c r="AT144" s="197" t="s">
        <v>141</v>
      </c>
      <c r="AU144" s="197" t="s">
        <v>79</v>
      </c>
      <c r="AV144" s="11" t="s">
        <v>79</v>
      </c>
      <c r="AW144" s="11" t="s">
        <v>31</v>
      </c>
      <c r="AX144" s="11" t="s">
        <v>69</v>
      </c>
      <c r="AY144" s="197" t="s">
        <v>129</v>
      </c>
    </row>
    <row r="145" spans="2:51" s="11" customFormat="1" ht="12">
      <c r="B145" s="187"/>
      <c r="C145" s="188"/>
      <c r="D145" s="184" t="s">
        <v>141</v>
      </c>
      <c r="E145" s="189" t="s">
        <v>1</v>
      </c>
      <c r="F145" s="190" t="s">
        <v>503</v>
      </c>
      <c r="G145" s="188"/>
      <c r="H145" s="191">
        <v>-0.409</v>
      </c>
      <c r="I145" s="192"/>
      <c r="J145" s="188"/>
      <c r="K145" s="188"/>
      <c r="L145" s="193"/>
      <c r="M145" s="194"/>
      <c r="N145" s="195"/>
      <c r="O145" s="195"/>
      <c r="P145" s="195"/>
      <c r="Q145" s="195"/>
      <c r="R145" s="195"/>
      <c r="S145" s="195"/>
      <c r="T145" s="196"/>
      <c r="AT145" s="197" t="s">
        <v>141</v>
      </c>
      <c r="AU145" s="197" t="s">
        <v>79</v>
      </c>
      <c r="AV145" s="11" t="s">
        <v>79</v>
      </c>
      <c r="AW145" s="11" t="s">
        <v>31</v>
      </c>
      <c r="AX145" s="11" t="s">
        <v>69</v>
      </c>
      <c r="AY145" s="197" t="s">
        <v>129</v>
      </c>
    </row>
    <row r="146" spans="2:51" s="11" customFormat="1" ht="12">
      <c r="B146" s="187"/>
      <c r="C146" s="188"/>
      <c r="D146" s="184" t="s">
        <v>141</v>
      </c>
      <c r="E146" s="189" t="s">
        <v>1</v>
      </c>
      <c r="F146" s="190" t="s">
        <v>504</v>
      </c>
      <c r="G146" s="188"/>
      <c r="H146" s="191">
        <v>-0.384</v>
      </c>
      <c r="I146" s="192"/>
      <c r="J146" s="188"/>
      <c r="K146" s="188"/>
      <c r="L146" s="193"/>
      <c r="M146" s="194"/>
      <c r="N146" s="195"/>
      <c r="O146" s="195"/>
      <c r="P146" s="195"/>
      <c r="Q146" s="195"/>
      <c r="R146" s="195"/>
      <c r="S146" s="195"/>
      <c r="T146" s="196"/>
      <c r="AT146" s="197" t="s">
        <v>141</v>
      </c>
      <c r="AU146" s="197" t="s">
        <v>79</v>
      </c>
      <c r="AV146" s="11" t="s">
        <v>79</v>
      </c>
      <c r="AW146" s="11" t="s">
        <v>31</v>
      </c>
      <c r="AX146" s="11" t="s">
        <v>69</v>
      </c>
      <c r="AY146" s="197" t="s">
        <v>129</v>
      </c>
    </row>
    <row r="147" spans="2:51" s="11" customFormat="1" ht="12">
      <c r="B147" s="187"/>
      <c r="C147" s="188"/>
      <c r="D147" s="184" t="s">
        <v>141</v>
      </c>
      <c r="E147" s="189" t="s">
        <v>1</v>
      </c>
      <c r="F147" s="190" t="s">
        <v>505</v>
      </c>
      <c r="G147" s="188"/>
      <c r="H147" s="191">
        <v>4.95</v>
      </c>
      <c r="I147" s="192"/>
      <c r="J147" s="188"/>
      <c r="K147" s="188"/>
      <c r="L147" s="193"/>
      <c r="M147" s="194"/>
      <c r="N147" s="195"/>
      <c r="O147" s="195"/>
      <c r="P147" s="195"/>
      <c r="Q147" s="195"/>
      <c r="R147" s="195"/>
      <c r="S147" s="195"/>
      <c r="T147" s="196"/>
      <c r="AT147" s="197" t="s">
        <v>141</v>
      </c>
      <c r="AU147" s="197" t="s">
        <v>79</v>
      </c>
      <c r="AV147" s="11" t="s">
        <v>79</v>
      </c>
      <c r="AW147" s="11" t="s">
        <v>31</v>
      </c>
      <c r="AX147" s="11" t="s">
        <v>69</v>
      </c>
      <c r="AY147" s="197" t="s">
        <v>129</v>
      </c>
    </row>
    <row r="148" spans="2:51" s="11" customFormat="1" ht="12">
      <c r="B148" s="187"/>
      <c r="C148" s="188"/>
      <c r="D148" s="184" t="s">
        <v>141</v>
      </c>
      <c r="E148" s="189" t="s">
        <v>1</v>
      </c>
      <c r="F148" s="190" t="s">
        <v>471</v>
      </c>
      <c r="G148" s="188"/>
      <c r="H148" s="191">
        <v>8.463</v>
      </c>
      <c r="I148" s="192"/>
      <c r="J148" s="188"/>
      <c r="K148" s="188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141</v>
      </c>
      <c r="AU148" s="197" t="s">
        <v>79</v>
      </c>
      <c r="AV148" s="11" t="s">
        <v>79</v>
      </c>
      <c r="AW148" s="11" t="s">
        <v>31</v>
      </c>
      <c r="AX148" s="11" t="s">
        <v>69</v>
      </c>
      <c r="AY148" s="197" t="s">
        <v>129</v>
      </c>
    </row>
    <row r="149" spans="2:51" s="11" customFormat="1" ht="12">
      <c r="B149" s="187"/>
      <c r="C149" s="188"/>
      <c r="D149" s="184" t="s">
        <v>141</v>
      </c>
      <c r="E149" s="189" t="s">
        <v>1</v>
      </c>
      <c r="F149" s="190" t="s">
        <v>506</v>
      </c>
      <c r="G149" s="188"/>
      <c r="H149" s="191">
        <v>7.245</v>
      </c>
      <c r="I149" s="192"/>
      <c r="J149" s="188"/>
      <c r="K149" s="188"/>
      <c r="L149" s="193"/>
      <c r="M149" s="194"/>
      <c r="N149" s="195"/>
      <c r="O149" s="195"/>
      <c r="P149" s="195"/>
      <c r="Q149" s="195"/>
      <c r="R149" s="195"/>
      <c r="S149" s="195"/>
      <c r="T149" s="196"/>
      <c r="AT149" s="197" t="s">
        <v>141</v>
      </c>
      <c r="AU149" s="197" t="s">
        <v>79</v>
      </c>
      <c r="AV149" s="11" t="s">
        <v>79</v>
      </c>
      <c r="AW149" s="11" t="s">
        <v>31</v>
      </c>
      <c r="AX149" s="11" t="s">
        <v>69</v>
      </c>
      <c r="AY149" s="197" t="s">
        <v>129</v>
      </c>
    </row>
    <row r="150" spans="2:51" s="12" customFormat="1" ht="12">
      <c r="B150" s="198"/>
      <c r="C150" s="199"/>
      <c r="D150" s="184" t="s">
        <v>141</v>
      </c>
      <c r="E150" s="200" t="s">
        <v>1</v>
      </c>
      <c r="F150" s="201" t="s">
        <v>144</v>
      </c>
      <c r="G150" s="199"/>
      <c r="H150" s="202">
        <v>122.72599999999998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141</v>
      </c>
      <c r="AU150" s="208" t="s">
        <v>79</v>
      </c>
      <c r="AV150" s="12" t="s">
        <v>137</v>
      </c>
      <c r="AW150" s="12" t="s">
        <v>31</v>
      </c>
      <c r="AX150" s="12" t="s">
        <v>77</v>
      </c>
      <c r="AY150" s="208" t="s">
        <v>129</v>
      </c>
    </row>
    <row r="151" spans="2:65" s="1" customFormat="1" ht="16.5" customHeight="1">
      <c r="B151" s="31"/>
      <c r="C151" s="172" t="s">
        <v>227</v>
      </c>
      <c r="D151" s="172" t="s">
        <v>132</v>
      </c>
      <c r="E151" s="173" t="s">
        <v>314</v>
      </c>
      <c r="F151" s="174" t="s">
        <v>315</v>
      </c>
      <c r="G151" s="175" t="s">
        <v>135</v>
      </c>
      <c r="H151" s="176">
        <v>122.726</v>
      </c>
      <c r="I151" s="177"/>
      <c r="J151" s="178">
        <f>ROUND(I151*H151,2)</f>
        <v>0</v>
      </c>
      <c r="K151" s="174" t="s">
        <v>136</v>
      </c>
      <c r="L151" s="35"/>
      <c r="M151" s="179" t="s">
        <v>1</v>
      </c>
      <c r="N151" s="180" t="s">
        <v>40</v>
      </c>
      <c r="O151" s="57"/>
      <c r="P151" s="181">
        <f>O151*H151</f>
        <v>0</v>
      </c>
      <c r="Q151" s="181">
        <v>0.0002</v>
      </c>
      <c r="R151" s="181">
        <f>Q151*H151</f>
        <v>0.0245452</v>
      </c>
      <c r="S151" s="181">
        <v>0</v>
      </c>
      <c r="T151" s="182">
        <f>S151*H151</f>
        <v>0</v>
      </c>
      <c r="AR151" s="14" t="s">
        <v>221</v>
      </c>
      <c r="AT151" s="14" t="s">
        <v>132</v>
      </c>
      <c r="AU151" s="14" t="s">
        <v>79</v>
      </c>
      <c r="AY151" s="14" t="s">
        <v>129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4" t="s">
        <v>77</v>
      </c>
      <c r="BK151" s="183">
        <f>ROUND(I151*H151,2)</f>
        <v>0</v>
      </c>
      <c r="BL151" s="14" t="s">
        <v>221</v>
      </c>
      <c r="BM151" s="14" t="s">
        <v>507</v>
      </c>
    </row>
    <row r="152" spans="2:47" s="1" customFormat="1" ht="12">
      <c r="B152" s="31"/>
      <c r="C152" s="32"/>
      <c r="D152" s="184" t="s">
        <v>139</v>
      </c>
      <c r="E152" s="32"/>
      <c r="F152" s="185" t="s">
        <v>317</v>
      </c>
      <c r="G152" s="32"/>
      <c r="H152" s="32"/>
      <c r="I152" s="100"/>
      <c r="J152" s="32"/>
      <c r="K152" s="32"/>
      <c r="L152" s="35"/>
      <c r="M152" s="186"/>
      <c r="N152" s="57"/>
      <c r="O152" s="57"/>
      <c r="P152" s="57"/>
      <c r="Q152" s="57"/>
      <c r="R152" s="57"/>
      <c r="S152" s="57"/>
      <c r="T152" s="58"/>
      <c r="AT152" s="14" t="s">
        <v>139</v>
      </c>
      <c r="AU152" s="14" t="s">
        <v>79</v>
      </c>
    </row>
    <row r="153" spans="2:65" s="1" customFormat="1" ht="16.5" customHeight="1">
      <c r="B153" s="31"/>
      <c r="C153" s="172" t="s">
        <v>232</v>
      </c>
      <c r="D153" s="172" t="s">
        <v>132</v>
      </c>
      <c r="E153" s="173" t="s">
        <v>319</v>
      </c>
      <c r="F153" s="174" t="s">
        <v>320</v>
      </c>
      <c r="G153" s="175" t="s">
        <v>135</v>
      </c>
      <c r="H153" s="176">
        <v>122.726</v>
      </c>
      <c r="I153" s="177"/>
      <c r="J153" s="178">
        <f>ROUND(I153*H153,2)</f>
        <v>0</v>
      </c>
      <c r="K153" s="174" t="s">
        <v>136</v>
      </c>
      <c r="L153" s="35"/>
      <c r="M153" s="179" t="s">
        <v>1</v>
      </c>
      <c r="N153" s="180" t="s">
        <v>40</v>
      </c>
      <c r="O153" s="57"/>
      <c r="P153" s="181">
        <f>O153*H153</f>
        <v>0</v>
      </c>
      <c r="Q153" s="181">
        <v>0.00026</v>
      </c>
      <c r="R153" s="181">
        <f>Q153*H153</f>
        <v>0.031908759999999994</v>
      </c>
      <c r="S153" s="181">
        <v>0</v>
      </c>
      <c r="T153" s="182">
        <f>S153*H153</f>
        <v>0</v>
      </c>
      <c r="AR153" s="14" t="s">
        <v>221</v>
      </c>
      <c r="AT153" s="14" t="s">
        <v>132</v>
      </c>
      <c r="AU153" s="14" t="s">
        <v>79</v>
      </c>
      <c r="AY153" s="14" t="s">
        <v>129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4" t="s">
        <v>77</v>
      </c>
      <c r="BK153" s="183">
        <f>ROUND(I153*H153,2)</f>
        <v>0</v>
      </c>
      <c r="BL153" s="14" t="s">
        <v>221</v>
      </c>
      <c r="BM153" s="14" t="s">
        <v>508</v>
      </c>
    </row>
    <row r="154" spans="2:47" s="1" customFormat="1" ht="12">
      <c r="B154" s="31"/>
      <c r="C154" s="32"/>
      <c r="D154" s="184" t="s">
        <v>139</v>
      </c>
      <c r="E154" s="32"/>
      <c r="F154" s="185" t="s">
        <v>322</v>
      </c>
      <c r="G154" s="32"/>
      <c r="H154" s="32"/>
      <c r="I154" s="100"/>
      <c r="J154" s="32"/>
      <c r="K154" s="32"/>
      <c r="L154" s="35"/>
      <c r="M154" s="220"/>
      <c r="N154" s="221"/>
      <c r="O154" s="221"/>
      <c r="P154" s="221"/>
      <c r="Q154" s="221"/>
      <c r="R154" s="221"/>
      <c r="S154" s="221"/>
      <c r="T154" s="222"/>
      <c r="AT154" s="14" t="s">
        <v>139</v>
      </c>
      <c r="AU154" s="14" t="s">
        <v>79</v>
      </c>
    </row>
    <row r="155" spans="2:12" s="1" customFormat="1" ht="6.95" customHeight="1">
      <c r="B155" s="43"/>
      <c r="C155" s="44"/>
      <c r="D155" s="44"/>
      <c r="E155" s="44"/>
      <c r="F155" s="44"/>
      <c r="G155" s="44"/>
      <c r="H155" s="44"/>
      <c r="I155" s="122"/>
      <c r="J155" s="44"/>
      <c r="K155" s="44"/>
      <c r="L155" s="35"/>
    </row>
  </sheetData>
  <sheetProtection algorithmName="SHA-512" hashValue="ZrqODcTPDy3X70JKD2p+YndQrJupIRHtMUKGbfw/u2U6Gh+9r9xUWJ7VAfPE8+Z3TSY+xaCw7WNttp0oqlxhOA==" saltValue="SkguLkw8HBgmveOwQuFRqpLVDC3uVUjNQ6xTpnJ+iBUf75NKm1fAaEkPl4NzeFFXDY5bbyD7ztWbOaHOvKaG8w==" spinCount="100000" sheet="1" objects="1" scenarios="1" formatColumns="0" formatRows="0" autoFilter="0"/>
  <autoFilter ref="C86:K15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4" t="s">
        <v>96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79</v>
      </c>
    </row>
    <row r="4" spans="2:46" ht="24.95" customHeight="1">
      <c r="B4" s="17"/>
      <c r="D4" s="98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267" t="str">
        <f>'Rekapitulace stavby'!K6</f>
        <v>ZUŠ Sokolov - udržovací práce</v>
      </c>
      <c r="F7" s="268"/>
      <c r="G7" s="268"/>
      <c r="H7" s="268"/>
      <c r="L7" s="17"/>
    </row>
    <row r="8" spans="2:12" s="1" customFormat="1" ht="12" customHeight="1">
      <c r="B8" s="35"/>
      <c r="D8" s="99" t="s">
        <v>98</v>
      </c>
      <c r="I8" s="100"/>
      <c r="L8" s="35"/>
    </row>
    <row r="9" spans="2:12" s="1" customFormat="1" ht="36.95" customHeight="1">
      <c r="B9" s="35"/>
      <c r="E9" s="269" t="s">
        <v>509</v>
      </c>
      <c r="F9" s="270"/>
      <c r="G9" s="270"/>
      <c r="H9" s="270"/>
      <c r="I9" s="100"/>
      <c r="L9" s="35"/>
    </row>
    <row r="10" spans="2:12" s="1" customFormat="1" ht="12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</v>
      </c>
      <c r="I11" s="101" t="s">
        <v>19</v>
      </c>
      <c r="J11" s="14" t="s">
        <v>1</v>
      </c>
      <c r="L11" s="35"/>
    </row>
    <row r="12" spans="2:12" s="1" customFormat="1" ht="12" customHeight="1">
      <c r="B12" s="35"/>
      <c r="D12" s="99" t="s">
        <v>20</v>
      </c>
      <c r="F12" s="14" t="s">
        <v>21</v>
      </c>
      <c r="I12" s="101" t="s">
        <v>22</v>
      </c>
      <c r="J12" s="102" t="str">
        <f>'Rekapitulace stavby'!AN8</f>
        <v>16. 3. 2019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24</v>
      </c>
      <c r="I14" s="101" t="s">
        <v>25</v>
      </c>
      <c r="J14" s="14" t="s">
        <v>1</v>
      </c>
      <c r="L14" s="35"/>
    </row>
    <row r="15" spans="2:12" s="1" customFormat="1" ht="18" customHeight="1">
      <c r="B15" s="35"/>
      <c r="E15" s="14" t="s">
        <v>26</v>
      </c>
      <c r="I15" s="101" t="s">
        <v>27</v>
      </c>
      <c r="J15" s="14" t="s">
        <v>1</v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28</v>
      </c>
      <c r="I17" s="101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1" t="str">
        <f>'Rekapitulace stavby'!E14</f>
        <v>Vyplň údaj</v>
      </c>
      <c r="F18" s="272"/>
      <c r="G18" s="272"/>
      <c r="H18" s="272"/>
      <c r="I18" s="101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30</v>
      </c>
      <c r="I20" s="101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32</v>
      </c>
      <c r="I23" s="101" t="s">
        <v>25</v>
      </c>
      <c r="J23" s="14" t="s">
        <v>1</v>
      </c>
      <c r="L23" s="35"/>
    </row>
    <row r="24" spans="2:12" s="1" customFormat="1" ht="18" customHeight="1">
      <c r="B24" s="35"/>
      <c r="E24" s="14" t="s">
        <v>33</v>
      </c>
      <c r="I24" s="101" t="s">
        <v>27</v>
      </c>
      <c r="J24" s="14" t="s">
        <v>1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34</v>
      </c>
      <c r="I26" s="100"/>
      <c r="L26" s="35"/>
    </row>
    <row r="27" spans="2:12" s="6" customFormat="1" ht="16.5" customHeight="1">
      <c r="B27" s="103"/>
      <c r="E27" s="273" t="s">
        <v>1</v>
      </c>
      <c r="F27" s="273"/>
      <c r="G27" s="273"/>
      <c r="H27" s="273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35</v>
      </c>
      <c r="I30" s="100"/>
      <c r="J30" s="107">
        <f>ROUND(J86,2)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37</v>
      </c>
      <c r="I32" s="109" t="s">
        <v>36</v>
      </c>
      <c r="J32" s="108" t="s">
        <v>38</v>
      </c>
      <c r="L32" s="35"/>
    </row>
    <row r="33" spans="2:12" s="1" customFormat="1" ht="14.45" customHeight="1">
      <c r="B33" s="35"/>
      <c r="D33" s="99" t="s">
        <v>39</v>
      </c>
      <c r="E33" s="99" t="s">
        <v>40</v>
      </c>
      <c r="F33" s="110">
        <f>ROUND((SUM(BE86:BE132)),2)</f>
        <v>0</v>
      </c>
      <c r="I33" s="111">
        <v>0.21</v>
      </c>
      <c r="J33" s="110">
        <f>ROUND(((SUM(BE86:BE132))*I33),2)</f>
        <v>0</v>
      </c>
      <c r="L33" s="35"/>
    </row>
    <row r="34" spans="2:12" s="1" customFormat="1" ht="14.45" customHeight="1">
      <c r="B34" s="35"/>
      <c r="E34" s="99" t="s">
        <v>41</v>
      </c>
      <c r="F34" s="110">
        <f>ROUND((SUM(BF86:BF132)),2)</f>
        <v>0</v>
      </c>
      <c r="I34" s="111">
        <v>0.15</v>
      </c>
      <c r="J34" s="110">
        <f>ROUND(((SUM(BF86:BF132))*I34),2)</f>
        <v>0</v>
      </c>
      <c r="L34" s="35"/>
    </row>
    <row r="35" spans="2:12" s="1" customFormat="1" ht="14.45" customHeight="1" hidden="1">
      <c r="B35" s="35"/>
      <c r="E35" s="99" t="s">
        <v>42</v>
      </c>
      <c r="F35" s="110">
        <f>ROUND((SUM(BG86:BG132)),2)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 hidden="1">
      <c r="B36" s="35"/>
      <c r="E36" s="99" t="s">
        <v>43</v>
      </c>
      <c r="F36" s="110">
        <f>ROUND((SUM(BH86:BH132)),2)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44</v>
      </c>
      <c r="F37" s="110">
        <f>ROUND((SUM(BI86:BI132)),2)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100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265" t="str">
        <f>E7</f>
        <v>ZUŠ Sokolov - udržovací práce</v>
      </c>
      <c r="F48" s="266"/>
      <c r="G48" s="266"/>
      <c r="H48" s="266"/>
      <c r="I48" s="100"/>
      <c r="J48" s="32"/>
      <c r="K48" s="32"/>
      <c r="L48" s="35"/>
    </row>
    <row r="49" spans="2:12" s="1" customFormat="1" ht="12" customHeight="1">
      <c r="B49" s="31"/>
      <c r="C49" s="26" t="s">
        <v>98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49" t="str">
        <f>E9</f>
        <v>06 - Sklad keramiky</v>
      </c>
      <c r="F50" s="248"/>
      <c r="G50" s="248"/>
      <c r="H50" s="248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1" t="s">
        <v>22</v>
      </c>
      <c r="J52" s="52" t="str">
        <f>IF(J12="","",J12)</f>
        <v>16. 3. 2019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>Město Sokolov</v>
      </c>
      <c r="G54" s="32"/>
      <c r="H54" s="32"/>
      <c r="I54" s="101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1" t="s">
        <v>32</v>
      </c>
      <c r="J55" s="29" t="str">
        <f>E24</f>
        <v>Michal Kubelka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101</v>
      </c>
      <c r="D57" s="127"/>
      <c r="E57" s="127"/>
      <c r="F57" s="127"/>
      <c r="G57" s="127"/>
      <c r="H57" s="127"/>
      <c r="I57" s="128"/>
      <c r="J57" s="129" t="s">
        <v>102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103</v>
      </c>
      <c r="D59" s="32"/>
      <c r="E59" s="32"/>
      <c r="F59" s="32"/>
      <c r="G59" s="32"/>
      <c r="H59" s="32"/>
      <c r="I59" s="100"/>
      <c r="J59" s="70">
        <f>J86</f>
        <v>0</v>
      </c>
      <c r="K59" s="32"/>
      <c r="L59" s="35"/>
      <c r="AU59" s="14" t="s">
        <v>104</v>
      </c>
    </row>
    <row r="60" spans="2:12" s="7" customFormat="1" ht="24.95" customHeight="1">
      <c r="B60" s="131"/>
      <c r="C60" s="132"/>
      <c r="D60" s="133" t="s">
        <v>105</v>
      </c>
      <c r="E60" s="134"/>
      <c r="F60" s="134"/>
      <c r="G60" s="134"/>
      <c r="H60" s="134"/>
      <c r="I60" s="135"/>
      <c r="J60" s="136">
        <f>J87</f>
        <v>0</v>
      </c>
      <c r="K60" s="132"/>
      <c r="L60" s="137"/>
    </row>
    <row r="61" spans="2:12" s="8" customFormat="1" ht="19.9" customHeight="1">
      <c r="B61" s="138"/>
      <c r="C61" s="139"/>
      <c r="D61" s="140" t="s">
        <v>106</v>
      </c>
      <c r="E61" s="141"/>
      <c r="F61" s="141"/>
      <c r="G61" s="141"/>
      <c r="H61" s="141"/>
      <c r="I61" s="142"/>
      <c r="J61" s="143">
        <f>J88</f>
        <v>0</v>
      </c>
      <c r="K61" s="139"/>
      <c r="L61" s="144"/>
    </row>
    <row r="62" spans="2:12" s="8" customFormat="1" ht="19.9" customHeight="1">
      <c r="B62" s="138"/>
      <c r="C62" s="139"/>
      <c r="D62" s="140" t="s">
        <v>107</v>
      </c>
      <c r="E62" s="141"/>
      <c r="F62" s="141"/>
      <c r="G62" s="141"/>
      <c r="H62" s="141"/>
      <c r="I62" s="142"/>
      <c r="J62" s="143">
        <f>J98</f>
        <v>0</v>
      </c>
      <c r="K62" s="139"/>
      <c r="L62" s="144"/>
    </row>
    <row r="63" spans="2:12" s="8" customFormat="1" ht="19.9" customHeight="1">
      <c r="B63" s="138"/>
      <c r="C63" s="139"/>
      <c r="D63" s="140" t="s">
        <v>108</v>
      </c>
      <c r="E63" s="141"/>
      <c r="F63" s="141"/>
      <c r="G63" s="141"/>
      <c r="H63" s="141"/>
      <c r="I63" s="142"/>
      <c r="J63" s="143">
        <f>J107</f>
        <v>0</v>
      </c>
      <c r="K63" s="139"/>
      <c r="L63" s="144"/>
    </row>
    <row r="64" spans="2:12" s="8" customFormat="1" ht="19.9" customHeight="1">
      <c r="B64" s="138"/>
      <c r="C64" s="139"/>
      <c r="D64" s="140" t="s">
        <v>109</v>
      </c>
      <c r="E64" s="141"/>
      <c r="F64" s="141"/>
      <c r="G64" s="141"/>
      <c r="H64" s="141"/>
      <c r="I64" s="142"/>
      <c r="J64" s="143">
        <f>J119</f>
        <v>0</v>
      </c>
      <c r="K64" s="139"/>
      <c r="L64" s="144"/>
    </row>
    <row r="65" spans="2:12" s="7" customFormat="1" ht="24.95" customHeight="1">
      <c r="B65" s="131"/>
      <c r="C65" s="132"/>
      <c r="D65" s="133" t="s">
        <v>110</v>
      </c>
      <c r="E65" s="134"/>
      <c r="F65" s="134"/>
      <c r="G65" s="134"/>
      <c r="H65" s="134"/>
      <c r="I65" s="135"/>
      <c r="J65" s="136">
        <f>J122</f>
        <v>0</v>
      </c>
      <c r="K65" s="132"/>
      <c r="L65" s="137"/>
    </row>
    <row r="66" spans="2:12" s="8" customFormat="1" ht="19.9" customHeight="1">
      <c r="B66" s="138"/>
      <c r="C66" s="139"/>
      <c r="D66" s="140" t="s">
        <v>113</v>
      </c>
      <c r="E66" s="141"/>
      <c r="F66" s="141"/>
      <c r="G66" s="141"/>
      <c r="H66" s="141"/>
      <c r="I66" s="142"/>
      <c r="J66" s="143">
        <f>J123</f>
        <v>0</v>
      </c>
      <c r="K66" s="139"/>
      <c r="L66" s="144"/>
    </row>
    <row r="67" spans="2:12" s="1" customFormat="1" ht="21.75" customHeight="1">
      <c r="B67" s="31"/>
      <c r="C67" s="32"/>
      <c r="D67" s="32"/>
      <c r="E67" s="32"/>
      <c r="F67" s="32"/>
      <c r="G67" s="32"/>
      <c r="H67" s="32"/>
      <c r="I67" s="100"/>
      <c r="J67" s="32"/>
      <c r="K67" s="32"/>
      <c r="L67" s="35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122"/>
      <c r="J68" s="44"/>
      <c r="K68" s="44"/>
      <c r="L68" s="35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125"/>
      <c r="J72" s="46"/>
      <c r="K72" s="46"/>
      <c r="L72" s="35"/>
    </row>
    <row r="73" spans="2:12" s="1" customFormat="1" ht="24.95" customHeight="1">
      <c r="B73" s="31"/>
      <c r="C73" s="20" t="s">
        <v>114</v>
      </c>
      <c r="D73" s="32"/>
      <c r="E73" s="32"/>
      <c r="F73" s="32"/>
      <c r="G73" s="32"/>
      <c r="H73" s="32"/>
      <c r="I73" s="100"/>
      <c r="J73" s="32"/>
      <c r="K73" s="32"/>
      <c r="L73" s="35"/>
    </row>
    <row r="74" spans="2:12" s="1" customFormat="1" ht="6.95" customHeight="1">
      <c r="B74" s="31"/>
      <c r="C74" s="32"/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2" customHeight="1">
      <c r="B75" s="31"/>
      <c r="C75" s="26" t="s">
        <v>16</v>
      </c>
      <c r="D75" s="32"/>
      <c r="E75" s="32"/>
      <c r="F75" s="32"/>
      <c r="G75" s="32"/>
      <c r="H75" s="32"/>
      <c r="I75" s="100"/>
      <c r="J75" s="32"/>
      <c r="K75" s="32"/>
      <c r="L75" s="35"/>
    </row>
    <row r="76" spans="2:12" s="1" customFormat="1" ht="16.5" customHeight="1">
      <c r="B76" s="31"/>
      <c r="C76" s="32"/>
      <c r="D76" s="32"/>
      <c r="E76" s="265" t="str">
        <f>E7</f>
        <v>ZUŠ Sokolov - udržovací práce</v>
      </c>
      <c r="F76" s="266"/>
      <c r="G76" s="266"/>
      <c r="H76" s="266"/>
      <c r="I76" s="100"/>
      <c r="J76" s="32"/>
      <c r="K76" s="32"/>
      <c r="L76" s="35"/>
    </row>
    <row r="77" spans="2:12" s="1" customFormat="1" ht="12" customHeight="1">
      <c r="B77" s="31"/>
      <c r="C77" s="26" t="s">
        <v>98</v>
      </c>
      <c r="D77" s="32"/>
      <c r="E77" s="32"/>
      <c r="F77" s="32"/>
      <c r="G77" s="32"/>
      <c r="H77" s="32"/>
      <c r="I77" s="100"/>
      <c r="J77" s="32"/>
      <c r="K77" s="32"/>
      <c r="L77" s="35"/>
    </row>
    <row r="78" spans="2:12" s="1" customFormat="1" ht="16.5" customHeight="1">
      <c r="B78" s="31"/>
      <c r="C78" s="32"/>
      <c r="D78" s="32"/>
      <c r="E78" s="249" t="str">
        <f>E9</f>
        <v>06 - Sklad keramiky</v>
      </c>
      <c r="F78" s="248"/>
      <c r="G78" s="248"/>
      <c r="H78" s="248"/>
      <c r="I78" s="100"/>
      <c r="J78" s="32"/>
      <c r="K78" s="32"/>
      <c r="L78" s="35"/>
    </row>
    <row r="79" spans="2:12" s="1" customFormat="1" ht="6.95" customHeight="1">
      <c r="B79" s="31"/>
      <c r="C79" s="32"/>
      <c r="D79" s="32"/>
      <c r="E79" s="32"/>
      <c r="F79" s="32"/>
      <c r="G79" s="32"/>
      <c r="H79" s="32"/>
      <c r="I79" s="100"/>
      <c r="J79" s="32"/>
      <c r="K79" s="32"/>
      <c r="L79" s="35"/>
    </row>
    <row r="80" spans="2:12" s="1" customFormat="1" ht="12" customHeight="1">
      <c r="B80" s="31"/>
      <c r="C80" s="26" t="s">
        <v>20</v>
      </c>
      <c r="D80" s="32"/>
      <c r="E80" s="32"/>
      <c r="F80" s="24" t="str">
        <f>F12</f>
        <v xml:space="preserve"> </v>
      </c>
      <c r="G80" s="32"/>
      <c r="H80" s="32"/>
      <c r="I80" s="101" t="s">
        <v>22</v>
      </c>
      <c r="J80" s="52" t="str">
        <f>IF(J12="","",J12)</f>
        <v>16. 3. 2019</v>
      </c>
      <c r="K80" s="32"/>
      <c r="L80" s="35"/>
    </row>
    <row r="81" spans="2:12" s="1" customFormat="1" ht="6.95" customHeight="1">
      <c r="B81" s="31"/>
      <c r="C81" s="32"/>
      <c r="D81" s="32"/>
      <c r="E81" s="32"/>
      <c r="F81" s="32"/>
      <c r="G81" s="32"/>
      <c r="H81" s="32"/>
      <c r="I81" s="100"/>
      <c r="J81" s="32"/>
      <c r="K81" s="32"/>
      <c r="L81" s="35"/>
    </row>
    <row r="82" spans="2:12" s="1" customFormat="1" ht="13.7" customHeight="1">
      <c r="B82" s="31"/>
      <c r="C82" s="26" t="s">
        <v>24</v>
      </c>
      <c r="D82" s="32"/>
      <c r="E82" s="32"/>
      <c r="F82" s="24" t="str">
        <f>E15</f>
        <v>Město Sokolov</v>
      </c>
      <c r="G82" s="32"/>
      <c r="H82" s="32"/>
      <c r="I82" s="101" t="s">
        <v>30</v>
      </c>
      <c r="J82" s="29" t="str">
        <f>E21</f>
        <v xml:space="preserve"> </v>
      </c>
      <c r="K82" s="32"/>
      <c r="L82" s="35"/>
    </row>
    <row r="83" spans="2:12" s="1" customFormat="1" ht="13.7" customHeight="1">
      <c r="B83" s="31"/>
      <c r="C83" s="26" t="s">
        <v>28</v>
      </c>
      <c r="D83" s="32"/>
      <c r="E83" s="32"/>
      <c r="F83" s="24" t="str">
        <f>IF(E18="","",E18)</f>
        <v>Vyplň údaj</v>
      </c>
      <c r="G83" s="32"/>
      <c r="H83" s="32"/>
      <c r="I83" s="101" t="s">
        <v>32</v>
      </c>
      <c r="J83" s="29" t="str">
        <f>E24</f>
        <v>Michal Kubelka</v>
      </c>
      <c r="K83" s="32"/>
      <c r="L83" s="35"/>
    </row>
    <row r="84" spans="2:12" s="1" customFormat="1" ht="10.35" customHeight="1">
      <c r="B84" s="31"/>
      <c r="C84" s="32"/>
      <c r="D84" s="32"/>
      <c r="E84" s="32"/>
      <c r="F84" s="32"/>
      <c r="G84" s="32"/>
      <c r="H84" s="32"/>
      <c r="I84" s="100"/>
      <c r="J84" s="32"/>
      <c r="K84" s="32"/>
      <c r="L84" s="35"/>
    </row>
    <row r="85" spans="2:20" s="9" customFormat="1" ht="29.25" customHeight="1">
      <c r="B85" s="145"/>
      <c r="C85" s="146" t="s">
        <v>115</v>
      </c>
      <c r="D85" s="147" t="s">
        <v>54</v>
      </c>
      <c r="E85" s="147" t="s">
        <v>50</v>
      </c>
      <c r="F85" s="147" t="s">
        <v>51</v>
      </c>
      <c r="G85" s="147" t="s">
        <v>116</v>
      </c>
      <c r="H85" s="147" t="s">
        <v>117</v>
      </c>
      <c r="I85" s="148" t="s">
        <v>118</v>
      </c>
      <c r="J85" s="149" t="s">
        <v>102</v>
      </c>
      <c r="K85" s="150" t="s">
        <v>119</v>
      </c>
      <c r="L85" s="151"/>
      <c r="M85" s="61" t="s">
        <v>1</v>
      </c>
      <c r="N85" s="62" t="s">
        <v>39</v>
      </c>
      <c r="O85" s="62" t="s">
        <v>120</v>
      </c>
      <c r="P85" s="62" t="s">
        <v>121</v>
      </c>
      <c r="Q85" s="62" t="s">
        <v>122</v>
      </c>
      <c r="R85" s="62" t="s">
        <v>123</v>
      </c>
      <c r="S85" s="62" t="s">
        <v>124</v>
      </c>
      <c r="T85" s="63" t="s">
        <v>125</v>
      </c>
    </row>
    <row r="86" spans="2:63" s="1" customFormat="1" ht="22.9" customHeight="1">
      <c r="B86" s="31"/>
      <c r="C86" s="68" t="s">
        <v>126</v>
      </c>
      <c r="D86" s="32"/>
      <c r="E86" s="32"/>
      <c r="F86" s="32"/>
      <c r="G86" s="32"/>
      <c r="H86" s="32"/>
      <c r="I86" s="100"/>
      <c r="J86" s="152">
        <f>BK86</f>
        <v>0</v>
      </c>
      <c r="K86" s="32"/>
      <c r="L86" s="35"/>
      <c r="M86" s="64"/>
      <c r="N86" s="65"/>
      <c r="O86" s="65"/>
      <c r="P86" s="153">
        <f>P87+P122</f>
        <v>0</v>
      </c>
      <c r="Q86" s="65"/>
      <c r="R86" s="153">
        <f>R87+R122</f>
        <v>1.90957848</v>
      </c>
      <c r="S86" s="65"/>
      <c r="T86" s="154">
        <f>T87+T122</f>
        <v>0.41291093</v>
      </c>
      <c r="AT86" s="14" t="s">
        <v>68</v>
      </c>
      <c r="AU86" s="14" t="s">
        <v>104</v>
      </c>
      <c r="BK86" s="155">
        <f>BK87+BK122</f>
        <v>0</v>
      </c>
    </row>
    <row r="87" spans="2:63" s="10" customFormat="1" ht="25.9" customHeight="1">
      <c r="B87" s="156"/>
      <c r="C87" s="157"/>
      <c r="D87" s="158" t="s">
        <v>68</v>
      </c>
      <c r="E87" s="159" t="s">
        <v>127</v>
      </c>
      <c r="F87" s="159" t="s">
        <v>128</v>
      </c>
      <c r="G87" s="157"/>
      <c r="H87" s="157"/>
      <c r="I87" s="160"/>
      <c r="J87" s="161">
        <f>BK87</f>
        <v>0</v>
      </c>
      <c r="K87" s="157"/>
      <c r="L87" s="162"/>
      <c r="M87" s="163"/>
      <c r="N87" s="164"/>
      <c r="O87" s="164"/>
      <c r="P87" s="165">
        <f>P88+P98+P107+P119</f>
        <v>0</v>
      </c>
      <c r="Q87" s="164"/>
      <c r="R87" s="165">
        <f>R88+R98+R107+R119</f>
        <v>1.76779004</v>
      </c>
      <c r="S87" s="164"/>
      <c r="T87" s="166">
        <f>T88+T98+T107+T119</f>
        <v>0.383212</v>
      </c>
      <c r="AR87" s="167" t="s">
        <v>77</v>
      </c>
      <c r="AT87" s="168" t="s">
        <v>68</v>
      </c>
      <c r="AU87" s="168" t="s">
        <v>69</v>
      </c>
      <c r="AY87" s="167" t="s">
        <v>129</v>
      </c>
      <c r="BK87" s="169">
        <f>BK88+BK98+BK107+BK119</f>
        <v>0</v>
      </c>
    </row>
    <row r="88" spans="2:63" s="10" customFormat="1" ht="22.9" customHeight="1">
      <c r="B88" s="156"/>
      <c r="C88" s="157"/>
      <c r="D88" s="158" t="s">
        <v>68</v>
      </c>
      <c r="E88" s="170" t="s">
        <v>130</v>
      </c>
      <c r="F88" s="170" t="s">
        <v>131</v>
      </c>
      <c r="G88" s="157"/>
      <c r="H88" s="157"/>
      <c r="I88" s="160"/>
      <c r="J88" s="171">
        <f>BK88</f>
        <v>0</v>
      </c>
      <c r="K88" s="157"/>
      <c r="L88" s="162"/>
      <c r="M88" s="163"/>
      <c r="N88" s="164"/>
      <c r="O88" s="164"/>
      <c r="P88" s="165">
        <f>SUM(P89:P97)</f>
        <v>0</v>
      </c>
      <c r="Q88" s="164"/>
      <c r="R88" s="165">
        <f>SUM(R89:R97)</f>
        <v>1.76085914</v>
      </c>
      <c r="S88" s="164"/>
      <c r="T88" s="166">
        <f>SUM(T89:T97)</f>
        <v>0</v>
      </c>
      <c r="AR88" s="167" t="s">
        <v>77</v>
      </c>
      <c r="AT88" s="168" t="s">
        <v>68</v>
      </c>
      <c r="AU88" s="168" t="s">
        <v>77</v>
      </c>
      <c r="AY88" s="167" t="s">
        <v>129</v>
      </c>
      <c r="BK88" s="169">
        <f>SUM(BK89:BK97)</f>
        <v>0</v>
      </c>
    </row>
    <row r="89" spans="2:65" s="1" customFormat="1" ht="16.5" customHeight="1">
      <c r="B89" s="31"/>
      <c r="C89" s="172" t="s">
        <v>77</v>
      </c>
      <c r="D89" s="172" t="s">
        <v>132</v>
      </c>
      <c r="E89" s="173" t="s">
        <v>414</v>
      </c>
      <c r="F89" s="174" t="s">
        <v>415</v>
      </c>
      <c r="G89" s="175" t="s">
        <v>135</v>
      </c>
      <c r="H89" s="176">
        <v>40.77</v>
      </c>
      <c r="I89" s="177"/>
      <c r="J89" s="178">
        <f>ROUND(I89*H89,2)</f>
        <v>0</v>
      </c>
      <c r="K89" s="174" t="s">
        <v>136</v>
      </c>
      <c r="L89" s="35"/>
      <c r="M89" s="179" t="s">
        <v>1</v>
      </c>
      <c r="N89" s="180" t="s">
        <v>40</v>
      </c>
      <c r="O89" s="57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AR89" s="14" t="s">
        <v>137</v>
      </c>
      <c r="AT89" s="14" t="s">
        <v>132</v>
      </c>
      <c r="AU89" s="14" t="s">
        <v>79</v>
      </c>
      <c r="AY89" s="14" t="s">
        <v>129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4" t="s">
        <v>77</v>
      </c>
      <c r="BK89" s="183">
        <f>ROUND(I89*H89,2)</f>
        <v>0</v>
      </c>
      <c r="BL89" s="14" t="s">
        <v>137</v>
      </c>
      <c r="BM89" s="14" t="s">
        <v>510</v>
      </c>
    </row>
    <row r="90" spans="2:47" s="1" customFormat="1" ht="12">
      <c r="B90" s="31"/>
      <c r="C90" s="32"/>
      <c r="D90" s="184" t="s">
        <v>139</v>
      </c>
      <c r="E90" s="32"/>
      <c r="F90" s="185" t="s">
        <v>417</v>
      </c>
      <c r="G90" s="32"/>
      <c r="H90" s="32"/>
      <c r="I90" s="100"/>
      <c r="J90" s="32"/>
      <c r="K90" s="32"/>
      <c r="L90" s="35"/>
      <c r="M90" s="186"/>
      <c r="N90" s="57"/>
      <c r="O90" s="57"/>
      <c r="P90" s="57"/>
      <c r="Q90" s="57"/>
      <c r="R90" s="57"/>
      <c r="S90" s="57"/>
      <c r="T90" s="58"/>
      <c r="AT90" s="14" t="s">
        <v>139</v>
      </c>
      <c r="AU90" s="14" t="s">
        <v>79</v>
      </c>
    </row>
    <row r="91" spans="2:51" s="11" customFormat="1" ht="12">
      <c r="B91" s="187"/>
      <c r="C91" s="188"/>
      <c r="D91" s="184" t="s">
        <v>141</v>
      </c>
      <c r="E91" s="189" t="s">
        <v>1</v>
      </c>
      <c r="F91" s="190" t="s">
        <v>511</v>
      </c>
      <c r="G91" s="188"/>
      <c r="H91" s="191">
        <v>40.77</v>
      </c>
      <c r="I91" s="192"/>
      <c r="J91" s="188"/>
      <c r="K91" s="188"/>
      <c r="L91" s="193"/>
      <c r="M91" s="194"/>
      <c r="N91" s="195"/>
      <c r="O91" s="195"/>
      <c r="P91" s="195"/>
      <c r="Q91" s="195"/>
      <c r="R91" s="195"/>
      <c r="S91" s="195"/>
      <c r="T91" s="196"/>
      <c r="AT91" s="197" t="s">
        <v>141</v>
      </c>
      <c r="AU91" s="197" t="s">
        <v>79</v>
      </c>
      <c r="AV91" s="11" t="s">
        <v>79</v>
      </c>
      <c r="AW91" s="11" t="s">
        <v>31</v>
      </c>
      <c r="AX91" s="11" t="s">
        <v>77</v>
      </c>
      <c r="AY91" s="197" t="s">
        <v>129</v>
      </c>
    </row>
    <row r="92" spans="2:65" s="1" customFormat="1" ht="16.5" customHeight="1">
      <c r="B92" s="31"/>
      <c r="C92" s="172" t="s">
        <v>79</v>
      </c>
      <c r="D92" s="172" t="s">
        <v>132</v>
      </c>
      <c r="E92" s="173" t="s">
        <v>133</v>
      </c>
      <c r="F92" s="174" t="s">
        <v>134</v>
      </c>
      <c r="G92" s="175" t="s">
        <v>135</v>
      </c>
      <c r="H92" s="176">
        <v>3</v>
      </c>
      <c r="I92" s="177"/>
      <c r="J92" s="178">
        <f>ROUND(I92*H92,2)</f>
        <v>0</v>
      </c>
      <c r="K92" s="174" t="s">
        <v>136</v>
      </c>
      <c r="L92" s="35"/>
      <c r="M92" s="179" t="s">
        <v>1</v>
      </c>
      <c r="N92" s="180" t="s">
        <v>40</v>
      </c>
      <c r="O92" s="57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AR92" s="14" t="s">
        <v>137</v>
      </c>
      <c r="AT92" s="14" t="s">
        <v>132</v>
      </c>
      <c r="AU92" s="14" t="s">
        <v>79</v>
      </c>
      <c r="AY92" s="14" t="s">
        <v>129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4" t="s">
        <v>77</v>
      </c>
      <c r="BK92" s="183">
        <f>ROUND(I92*H92,2)</f>
        <v>0</v>
      </c>
      <c r="BL92" s="14" t="s">
        <v>137</v>
      </c>
      <c r="BM92" s="14" t="s">
        <v>512</v>
      </c>
    </row>
    <row r="93" spans="2:47" s="1" customFormat="1" ht="12">
      <c r="B93" s="31"/>
      <c r="C93" s="32"/>
      <c r="D93" s="184" t="s">
        <v>139</v>
      </c>
      <c r="E93" s="32"/>
      <c r="F93" s="185" t="s">
        <v>140</v>
      </c>
      <c r="G93" s="32"/>
      <c r="H93" s="32"/>
      <c r="I93" s="100"/>
      <c r="J93" s="32"/>
      <c r="K93" s="32"/>
      <c r="L93" s="35"/>
      <c r="M93" s="186"/>
      <c r="N93" s="57"/>
      <c r="O93" s="57"/>
      <c r="P93" s="57"/>
      <c r="Q93" s="57"/>
      <c r="R93" s="57"/>
      <c r="S93" s="57"/>
      <c r="T93" s="58"/>
      <c r="AT93" s="14" t="s">
        <v>139</v>
      </c>
      <c r="AU93" s="14" t="s">
        <v>79</v>
      </c>
    </row>
    <row r="94" spans="2:65" s="1" customFormat="1" ht="16.5" customHeight="1">
      <c r="B94" s="31"/>
      <c r="C94" s="172" t="s">
        <v>149</v>
      </c>
      <c r="D94" s="172" t="s">
        <v>132</v>
      </c>
      <c r="E94" s="173" t="s">
        <v>513</v>
      </c>
      <c r="F94" s="174" t="s">
        <v>514</v>
      </c>
      <c r="G94" s="175" t="s">
        <v>135</v>
      </c>
      <c r="H94" s="176">
        <v>40.77</v>
      </c>
      <c r="I94" s="177"/>
      <c r="J94" s="178">
        <f>ROUND(I94*H94,2)</f>
        <v>0</v>
      </c>
      <c r="K94" s="174" t="s">
        <v>136</v>
      </c>
      <c r="L94" s="35"/>
      <c r="M94" s="179" t="s">
        <v>1</v>
      </c>
      <c r="N94" s="180" t="s">
        <v>40</v>
      </c>
      <c r="O94" s="57"/>
      <c r="P94" s="181">
        <f>O94*H94</f>
        <v>0</v>
      </c>
      <c r="Q94" s="181">
        <v>0.01838</v>
      </c>
      <c r="R94" s="181">
        <f>Q94*H94</f>
        <v>0.7493526</v>
      </c>
      <c r="S94" s="181">
        <v>0</v>
      </c>
      <c r="T94" s="182">
        <f>S94*H94</f>
        <v>0</v>
      </c>
      <c r="AR94" s="14" t="s">
        <v>137</v>
      </c>
      <c r="AT94" s="14" t="s">
        <v>132</v>
      </c>
      <c r="AU94" s="14" t="s">
        <v>79</v>
      </c>
      <c r="AY94" s="14" t="s">
        <v>129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14" t="s">
        <v>77</v>
      </c>
      <c r="BK94" s="183">
        <f>ROUND(I94*H94,2)</f>
        <v>0</v>
      </c>
      <c r="BL94" s="14" t="s">
        <v>137</v>
      </c>
      <c r="BM94" s="14" t="s">
        <v>515</v>
      </c>
    </row>
    <row r="95" spans="2:47" s="1" customFormat="1" ht="19.5">
      <c r="B95" s="31"/>
      <c r="C95" s="32"/>
      <c r="D95" s="184" t="s">
        <v>139</v>
      </c>
      <c r="E95" s="32"/>
      <c r="F95" s="185" t="s">
        <v>516</v>
      </c>
      <c r="G95" s="32"/>
      <c r="H95" s="32"/>
      <c r="I95" s="100"/>
      <c r="J95" s="32"/>
      <c r="K95" s="32"/>
      <c r="L95" s="35"/>
      <c r="M95" s="186"/>
      <c r="N95" s="57"/>
      <c r="O95" s="57"/>
      <c r="P95" s="57"/>
      <c r="Q95" s="57"/>
      <c r="R95" s="57"/>
      <c r="S95" s="57"/>
      <c r="T95" s="58"/>
      <c r="AT95" s="14" t="s">
        <v>139</v>
      </c>
      <c r="AU95" s="14" t="s">
        <v>79</v>
      </c>
    </row>
    <row r="96" spans="2:65" s="1" customFormat="1" ht="16.5" customHeight="1">
      <c r="B96" s="31"/>
      <c r="C96" s="172" t="s">
        <v>137</v>
      </c>
      <c r="D96" s="172" t="s">
        <v>132</v>
      </c>
      <c r="E96" s="173" t="s">
        <v>344</v>
      </c>
      <c r="F96" s="174" t="s">
        <v>345</v>
      </c>
      <c r="G96" s="175" t="s">
        <v>135</v>
      </c>
      <c r="H96" s="176">
        <v>55.033</v>
      </c>
      <c r="I96" s="177"/>
      <c r="J96" s="178">
        <f>ROUND(I96*H96,2)</f>
        <v>0</v>
      </c>
      <c r="K96" s="174" t="s">
        <v>136</v>
      </c>
      <c r="L96" s="35"/>
      <c r="M96" s="179" t="s">
        <v>1</v>
      </c>
      <c r="N96" s="180" t="s">
        <v>40</v>
      </c>
      <c r="O96" s="57"/>
      <c r="P96" s="181">
        <f>O96*H96</f>
        <v>0</v>
      </c>
      <c r="Q96" s="181">
        <v>0.01838</v>
      </c>
      <c r="R96" s="181">
        <f>Q96*H96</f>
        <v>1.01150654</v>
      </c>
      <c r="S96" s="181">
        <v>0</v>
      </c>
      <c r="T96" s="182">
        <f>S96*H96</f>
        <v>0</v>
      </c>
      <c r="AR96" s="14" t="s">
        <v>137</v>
      </c>
      <c r="AT96" s="14" t="s">
        <v>132</v>
      </c>
      <c r="AU96" s="14" t="s">
        <v>79</v>
      </c>
      <c r="AY96" s="14" t="s">
        <v>129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14" t="s">
        <v>77</v>
      </c>
      <c r="BK96" s="183">
        <f>ROUND(I96*H96,2)</f>
        <v>0</v>
      </c>
      <c r="BL96" s="14" t="s">
        <v>137</v>
      </c>
      <c r="BM96" s="14" t="s">
        <v>517</v>
      </c>
    </row>
    <row r="97" spans="2:47" s="1" customFormat="1" ht="19.5">
      <c r="B97" s="31"/>
      <c r="C97" s="32"/>
      <c r="D97" s="184" t="s">
        <v>139</v>
      </c>
      <c r="E97" s="32"/>
      <c r="F97" s="185" t="s">
        <v>347</v>
      </c>
      <c r="G97" s="32"/>
      <c r="H97" s="32"/>
      <c r="I97" s="100"/>
      <c r="J97" s="32"/>
      <c r="K97" s="32"/>
      <c r="L97" s="35"/>
      <c r="M97" s="186"/>
      <c r="N97" s="57"/>
      <c r="O97" s="57"/>
      <c r="P97" s="57"/>
      <c r="Q97" s="57"/>
      <c r="R97" s="57"/>
      <c r="S97" s="57"/>
      <c r="T97" s="58"/>
      <c r="AT97" s="14" t="s">
        <v>139</v>
      </c>
      <c r="AU97" s="14" t="s">
        <v>79</v>
      </c>
    </row>
    <row r="98" spans="2:63" s="10" customFormat="1" ht="22.9" customHeight="1">
      <c r="B98" s="156"/>
      <c r="C98" s="157"/>
      <c r="D98" s="158" t="s">
        <v>68</v>
      </c>
      <c r="E98" s="170" t="s">
        <v>172</v>
      </c>
      <c r="F98" s="170" t="s">
        <v>173</v>
      </c>
      <c r="G98" s="157"/>
      <c r="H98" s="157"/>
      <c r="I98" s="160"/>
      <c r="J98" s="171">
        <f>BK98</f>
        <v>0</v>
      </c>
      <c r="K98" s="157"/>
      <c r="L98" s="162"/>
      <c r="M98" s="163"/>
      <c r="N98" s="164"/>
      <c r="O98" s="164"/>
      <c r="P98" s="165">
        <f>SUM(P99:P106)</f>
        <v>0</v>
      </c>
      <c r="Q98" s="164"/>
      <c r="R98" s="165">
        <f>SUM(R99:R106)</f>
        <v>0.0069309</v>
      </c>
      <c r="S98" s="164"/>
      <c r="T98" s="166">
        <f>SUM(T99:T106)</f>
        <v>0.383212</v>
      </c>
      <c r="AR98" s="167" t="s">
        <v>77</v>
      </c>
      <c r="AT98" s="168" t="s">
        <v>68</v>
      </c>
      <c r="AU98" s="168" t="s">
        <v>77</v>
      </c>
      <c r="AY98" s="167" t="s">
        <v>129</v>
      </c>
      <c r="BK98" s="169">
        <f>SUM(BK99:BK106)</f>
        <v>0</v>
      </c>
    </row>
    <row r="99" spans="2:65" s="1" customFormat="1" ht="16.5" customHeight="1">
      <c r="B99" s="31"/>
      <c r="C99" s="172" t="s">
        <v>158</v>
      </c>
      <c r="D99" s="172" t="s">
        <v>132</v>
      </c>
      <c r="E99" s="173" t="s">
        <v>518</v>
      </c>
      <c r="F99" s="174" t="s">
        <v>519</v>
      </c>
      <c r="G99" s="175" t="s">
        <v>135</v>
      </c>
      <c r="H99" s="176">
        <v>40.77</v>
      </c>
      <c r="I99" s="177"/>
      <c r="J99" s="178">
        <f>ROUND(I99*H99,2)</f>
        <v>0</v>
      </c>
      <c r="K99" s="174" t="s">
        <v>136</v>
      </c>
      <c r="L99" s="35"/>
      <c r="M99" s="179" t="s">
        <v>1</v>
      </c>
      <c r="N99" s="180" t="s">
        <v>40</v>
      </c>
      <c r="O99" s="57"/>
      <c r="P99" s="181">
        <f>O99*H99</f>
        <v>0</v>
      </c>
      <c r="Q99" s="181">
        <v>0</v>
      </c>
      <c r="R99" s="181">
        <f>Q99*H99</f>
        <v>0</v>
      </c>
      <c r="S99" s="181">
        <v>0.004</v>
      </c>
      <c r="T99" s="182">
        <f>S99*H99</f>
        <v>0.16308</v>
      </c>
      <c r="AR99" s="14" t="s">
        <v>137</v>
      </c>
      <c r="AT99" s="14" t="s">
        <v>132</v>
      </c>
      <c r="AU99" s="14" t="s">
        <v>79</v>
      </c>
      <c r="AY99" s="14" t="s">
        <v>129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4" t="s">
        <v>77</v>
      </c>
      <c r="BK99" s="183">
        <f>ROUND(I99*H99,2)</f>
        <v>0</v>
      </c>
      <c r="BL99" s="14" t="s">
        <v>137</v>
      </c>
      <c r="BM99" s="14" t="s">
        <v>520</v>
      </c>
    </row>
    <row r="100" spans="2:47" s="1" customFormat="1" ht="12">
      <c r="B100" s="31"/>
      <c r="C100" s="32"/>
      <c r="D100" s="184" t="s">
        <v>139</v>
      </c>
      <c r="E100" s="32"/>
      <c r="F100" s="185" t="s">
        <v>521</v>
      </c>
      <c r="G100" s="32"/>
      <c r="H100" s="32"/>
      <c r="I100" s="100"/>
      <c r="J100" s="32"/>
      <c r="K100" s="32"/>
      <c r="L100" s="35"/>
      <c r="M100" s="186"/>
      <c r="N100" s="57"/>
      <c r="O100" s="57"/>
      <c r="P100" s="57"/>
      <c r="Q100" s="57"/>
      <c r="R100" s="57"/>
      <c r="S100" s="57"/>
      <c r="T100" s="58"/>
      <c r="AT100" s="14" t="s">
        <v>139</v>
      </c>
      <c r="AU100" s="14" t="s">
        <v>79</v>
      </c>
    </row>
    <row r="101" spans="2:65" s="1" customFormat="1" ht="16.5" customHeight="1">
      <c r="B101" s="31"/>
      <c r="C101" s="172" t="s">
        <v>130</v>
      </c>
      <c r="D101" s="172" t="s">
        <v>132</v>
      </c>
      <c r="E101" s="173" t="s">
        <v>522</v>
      </c>
      <c r="F101" s="174" t="s">
        <v>523</v>
      </c>
      <c r="G101" s="175" t="s">
        <v>135</v>
      </c>
      <c r="H101" s="176">
        <v>55.033</v>
      </c>
      <c r="I101" s="177"/>
      <c r="J101" s="178">
        <f>ROUND(I101*H101,2)</f>
        <v>0</v>
      </c>
      <c r="K101" s="174" t="s">
        <v>136</v>
      </c>
      <c r="L101" s="35"/>
      <c r="M101" s="179" t="s">
        <v>1</v>
      </c>
      <c r="N101" s="180" t="s">
        <v>40</v>
      </c>
      <c r="O101" s="57"/>
      <c r="P101" s="181">
        <f>O101*H101</f>
        <v>0</v>
      </c>
      <c r="Q101" s="181">
        <v>0</v>
      </c>
      <c r="R101" s="181">
        <f>Q101*H101</f>
        <v>0</v>
      </c>
      <c r="S101" s="181">
        <v>0.004</v>
      </c>
      <c r="T101" s="182">
        <f>S101*H101</f>
        <v>0.22013200000000002</v>
      </c>
      <c r="AR101" s="14" t="s">
        <v>137</v>
      </c>
      <c r="AT101" s="14" t="s">
        <v>132</v>
      </c>
      <c r="AU101" s="14" t="s">
        <v>79</v>
      </c>
      <c r="AY101" s="14" t="s">
        <v>129</v>
      </c>
      <c r="BE101" s="183">
        <f>IF(N101="základní",J101,0)</f>
        <v>0</v>
      </c>
      <c r="BF101" s="183">
        <f>IF(N101="snížená",J101,0)</f>
        <v>0</v>
      </c>
      <c r="BG101" s="183">
        <f>IF(N101="zákl. přenesená",J101,0)</f>
        <v>0</v>
      </c>
      <c r="BH101" s="183">
        <f>IF(N101="sníž. přenesená",J101,0)</f>
        <v>0</v>
      </c>
      <c r="BI101" s="183">
        <f>IF(N101="nulová",J101,0)</f>
        <v>0</v>
      </c>
      <c r="BJ101" s="14" t="s">
        <v>77</v>
      </c>
      <c r="BK101" s="183">
        <f>ROUND(I101*H101,2)</f>
        <v>0</v>
      </c>
      <c r="BL101" s="14" t="s">
        <v>137</v>
      </c>
      <c r="BM101" s="14" t="s">
        <v>524</v>
      </c>
    </row>
    <row r="102" spans="2:47" s="1" customFormat="1" ht="19.5">
      <c r="B102" s="31"/>
      <c r="C102" s="32"/>
      <c r="D102" s="184" t="s">
        <v>139</v>
      </c>
      <c r="E102" s="32"/>
      <c r="F102" s="185" t="s">
        <v>525</v>
      </c>
      <c r="G102" s="32"/>
      <c r="H102" s="32"/>
      <c r="I102" s="100"/>
      <c r="J102" s="32"/>
      <c r="K102" s="32"/>
      <c r="L102" s="35"/>
      <c r="M102" s="186"/>
      <c r="N102" s="57"/>
      <c r="O102" s="57"/>
      <c r="P102" s="57"/>
      <c r="Q102" s="57"/>
      <c r="R102" s="57"/>
      <c r="S102" s="57"/>
      <c r="T102" s="58"/>
      <c r="AT102" s="14" t="s">
        <v>139</v>
      </c>
      <c r="AU102" s="14" t="s">
        <v>79</v>
      </c>
    </row>
    <row r="103" spans="2:65" s="1" customFormat="1" ht="16.5" customHeight="1">
      <c r="B103" s="31"/>
      <c r="C103" s="172" t="s">
        <v>167</v>
      </c>
      <c r="D103" s="172" t="s">
        <v>132</v>
      </c>
      <c r="E103" s="173" t="s">
        <v>195</v>
      </c>
      <c r="F103" s="174" t="s">
        <v>196</v>
      </c>
      <c r="G103" s="175" t="s">
        <v>135</v>
      </c>
      <c r="H103" s="176">
        <v>40.77</v>
      </c>
      <c r="I103" s="177"/>
      <c r="J103" s="178">
        <f>ROUND(I103*H103,2)</f>
        <v>0</v>
      </c>
      <c r="K103" s="174" t="s">
        <v>136</v>
      </c>
      <c r="L103" s="35"/>
      <c r="M103" s="179" t="s">
        <v>1</v>
      </c>
      <c r="N103" s="180" t="s">
        <v>40</v>
      </c>
      <c r="O103" s="57"/>
      <c r="P103" s="181">
        <f>O103*H103</f>
        <v>0</v>
      </c>
      <c r="Q103" s="181">
        <v>0.00013</v>
      </c>
      <c r="R103" s="181">
        <f>Q103*H103</f>
        <v>0.0053001</v>
      </c>
      <c r="S103" s="181">
        <v>0</v>
      </c>
      <c r="T103" s="182">
        <f>S103*H103</f>
        <v>0</v>
      </c>
      <c r="AR103" s="14" t="s">
        <v>137</v>
      </c>
      <c r="AT103" s="14" t="s">
        <v>132</v>
      </c>
      <c r="AU103" s="14" t="s">
        <v>79</v>
      </c>
      <c r="AY103" s="14" t="s">
        <v>129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4" t="s">
        <v>77</v>
      </c>
      <c r="BK103" s="183">
        <f>ROUND(I103*H103,2)</f>
        <v>0</v>
      </c>
      <c r="BL103" s="14" t="s">
        <v>137</v>
      </c>
      <c r="BM103" s="14" t="s">
        <v>526</v>
      </c>
    </row>
    <row r="104" spans="2:47" s="1" customFormat="1" ht="12">
      <c r="B104" s="31"/>
      <c r="C104" s="32"/>
      <c r="D104" s="184" t="s">
        <v>139</v>
      </c>
      <c r="E104" s="32"/>
      <c r="F104" s="185" t="s">
        <v>198</v>
      </c>
      <c r="G104" s="32"/>
      <c r="H104" s="32"/>
      <c r="I104" s="100"/>
      <c r="J104" s="32"/>
      <c r="K104" s="32"/>
      <c r="L104" s="35"/>
      <c r="M104" s="186"/>
      <c r="N104" s="57"/>
      <c r="O104" s="57"/>
      <c r="P104" s="57"/>
      <c r="Q104" s="57"/>
      <c r="R104" s="57"/>
      <c r="S104" s="57"/>
      <c r="T104" s="58"/>
      <c r="AT104" s="14" t="s">
        <v>139</v>
      </c>
      <c r="AU104" s="14" t="s">
        <v>79</v>
      </c>
    </row>
    <row r="105" spans="2:65" s="1" customFormat="1" ht="16.5" customHeight="1">
      <c r="B105" s="31"/>
      <c r="C105" s="172" t="s">
        <v>174</v>
      </c>
      <c r="D105" s="172" t="s">
        <v>132</v>
      </c>
      <c r="E105" s="173" t="s">
        <v>200</v>
      </c>
      <c r="F105" s="174" t="s">
        <v>201</v>
      </c>
      <c r="G105" s="175" t="s">
        <v>135</v>
      </c>
      <c r="H105" s="176">
        <v>40.77</v>
      </c>
      <c r="I105" s="177"/>
      <c r="J105" s="178">
        <f>ROUND(I105*H105,2)</f>
        <v>0</v>
      </c>
      <c r="K105" s="174" t="s">
        <v>136</v>
      </c>
      <c r="L105" s="35"/>
      <c r="M105" s="179" t="s">
        <v>1</v>
      </c>
      <c r="N105" s="180" t="s">
        <v>40</v>
      </c>
      <c r="O105" s="57"/>
      <c r="P105" s="181">
        <f>O105*H105</f>
        <v>0</v>
      </c>
      <c r="Q105" s="181">
        <v>4E-05</v>
      </c>
      <c r="R105" s="181">
        <f>Q105*H105</f>
        <v>0.0016308000000000002</v>
      </c>
      <c r="S105" s="181">
        <v>0</v>
      </c>
      <c r="T105" s="182">
        <f>S105*H105</f>
        <v>0</v>
      </c>
      <c r="AR105" s="14" t="s">
        <v>137</v>
      </c>
      <c r="AT105" s="14" t="s">
        <v>132</v>
      </c>
      <c r="AU105" s="14" t="s">
        <v>79</v>
      </c>
      <c r="AY105" s="14" t="s">
        <v>129</v>
      </c>
      <c r="BE105" s="183">
        <f>IF(N105="základní",J105,0)</f>
        <v>0</v>
      </c>
      <c r="BF105" s="183">
        <f>IF(N105="snížená",J105,0)</f>
        <v>0</v>
      </c>
      <c r="BG105" s="183">
        <f>IF(N105="zákl. přenesená",J105,0)</f>
        <v>0</v>
      </c>
      <c r="BH105" s="183">
        <f>IF(N105="sníž. přenesená",J105,0)</f>
        <v>0</v>
      </c>
      <c r="BI105" s="183">
        <f>IF(N105="nulová",J105,0)</f>
        <v>0</v>
      </c>
      <c r="BJ105" s="14" t="s">
        <v>77</v>
      </c>
      <c r="BK105" s="183">
        <f>ROUND(I105*H105,2)</f>
        <v>0</v>
      </c>
      <c r="BL105" s="14" t="s">
        <v>137</v>
      </c>
      <c r="BM105" s="14" t="s">
        <v>527</v>
      </c>
    </row>
    <row r="106" spans="2:47" s="1" customFormat="1" ht="12">
      <c r="B106" s="31"/>
      <c r="C106" s="32"/>
      <c r="D106" s="184" t="s">
        <v>139</v>
      </c>
      <c r="E106" s="32"/>
      <c r="F106" s="185" t="s">
        <v>203</v>
      </c>
      <c r="G106" s="32"/>
      <c r="H106" s="32"/>
      <c r="I106" s="100"/>
      <c r="J106" s="32"/>
      <c r="K106" s="32"/>
      <c r="L106" s="35"/>
      <c r="M106" s="186"/>
      <c r="N106" s="57"/>
      <c r="O106" s="57"/>
      <c r="P106" s="57"/>
      <c r="Q106" s="57"/>
      <c r="R106" s="57"/>
      <c r="S106" s="57"/>
      <c r="T106" s="58"/>
      <c r="AT106" s="14" t="s">
        <v>139</v>
      </c>
      <c r="AU106" s="14" t="s">
        <v>79</v>
      </c>
    </row>
    <row r="107" spans="2:63" s="10" customFormat="1" ht="22.9" customHeight="1">
      <c r="B107" s="156"/>
      <c r="C107" s="157"/>
      <c r="D107" s="158" t="s">
        <v>68</v>
      </c>
      <c r="E107" s="170" t="s">
        <v>204</v>
      </c>
      <c r="F107" s="170" t="s">
        <v>205</v>
      </c>
      <c r="G107" s="157"/>
      <c r="H107" s="157"/>
      <c r="I107" s="160"/>
      <c r="J107" s="171">
        <f>BK107</f>
        <v>0</v>
      </c>
      <c r="K107" s="157"/>
      <c r="L107" s="162"/>
      <c r="M107" s="163"/>
      <c r="N107" s="164"/>
      <c r="O107" s="164"/>
      <c r="P107" s="165">
        <f>SUM(P108:P118)</f>
        <v>0</v>
      </c>
      <c r="Q107" s="164"/>
      <c r="R107" s="165">
        <f>SUM(R108:R118)</f>
        <v>0</v>
      </c>
      <c r="S107" s="164"/>
      <c r="T107" s="166">
        <f>SUM(T108:T118)</f>
        <v>0</v>
      </c>
      <c r="AR107" s="167" t="s">
        <v>77</v>
      </c>
      <c r="AT107" s="168" t="s">
        <v>68</v>
      </c>
      <c r="AU107" s="168" t="s">
        <v>77</v>
      </c>
      <c r="AY107" s="167" t="s">
        <v>129</v>
      </c>
      <c r="BK107" s="169">
        <f>SUM(BK108:BK118)</f>
        <v>0</v>
      </c>
    </row>
    <row r="108" spans="2:65" s="1" customFormat="1" ht="16.5" customHeight="1">
      <c r="B108" s="31"/>
      <c r="C108" s="172" t="s">
        <v>172</v>
      </c>
      <c r="D108" s="172" t="s">
        <v>132</v>
      </c>
      <c r="E108" s="173" t="s">
        <v>432</v>
      </c>
      <c r="F108" s="174" t="s">
        <v>433</v>
      </c>
      <c r="G108" s="175" t="s">
        <v>209</v>
      </c>
      <c r="H108" s="176">
        <v>0.413</v>
      </c>
      <c r="I108" s="177"/>
      <c r="J108" s="178">
        <f>ROUND(I108*H108,2)</f>
        <v>0</v>
      </c>
      <c r="K108" s="174" t="s">
        <v>136</v>
      </c>
      <c r="L108" s="35"/>
      <c r="M108" s="179" t="s">
        <v>1</v>
      </c>
      <c r="N108" s="180" t="s">
        <v>40</v>
      </c>
      <c r="O108" s="57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AR108" s="14" t="s">
        <v>137</v>
      </c>
      <c r="AT108" s="14" t="s">
        <v>132</v>
      </c>
      <c r="AU108" s="14" t="s">
        <v>79</v>
      </c>
      <c r="AY108" s="14" t="s">
        <v>129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4" t="s">
        <v>77</v>
      </c>
      <c r="BK108" s="183">
        <f>ROUND(I108*H108,2)</f>
        <v>0</v>
      </c>
      <c r="BL108" s="14" t="s">
        <v>137</v>
      </c>
      <c r="BM108" s="14" t="s">
        <v>528</v>
      </c>
    </row>
    <row r="109" spans="2:47" s="1" customFormat="1" ht="19.5">
      <c r="B109" s="31"/>
      <c r="C109" s="32"/>
      <c r="D109" s="184" t="s">
        <v>139</v>
      </c>
      <c r="E109" s="32"/>
      <c r="F109" s="185" t="s">
        <v>435</v>
      </c>
      <c r="G109" s="32"/>
      <c r="H109" s="32"/>
      <c r="I109" s="100"/>
      <c r="J109" s="32"/>
      <c r="K109" s="32"/>
      <c r="L109" s="35"/>
      <c r="M109" s="186"/>
      <c r="N109" s="57"/>
      <c r="O109" s="57"/>
      <c r="P109" s="57"/>
      <c r="Q109" s="57"/>
      <c r="R109" s="57"/>
      <c r="S109" s="57"/>
      <c r="T109" s="58"/>
      <c r="AT109" s="14" t="s">
        <v>139</v>
      </c>
      <c r="AU109" s="14" t="s">
        <v>79</v>
      </c>
    </row>
    <row r="110" spans="2:65" s="1" customFormat="1" ht="16.5" customHeight="1">
      <c r="B110" s="31"/>
      <c r="C110" s="172" t="s">
        <v>185</v>
      </c>
      <c r="D110" s="172" t="s">
        <v>132</v>
      </c>
      <c r="E110" s="173" t="s">
        <v>213</v>
      </c>
      <c r="F110" s="174" t="s">
        <v>214</v>
      </c>
      <c r="G110" s="175" t="s">
        <v>209</v>
      </c>
      <c r="H110" s="176">
        <v>0.413</v>
      </c>
      <c r="I110" s="177"/>
      <c r="J110" s="178">
        <f>ROUND(I110*H110,2)</f>
        <v>0</v>
      </c>
      <c r="K110" s="174" t="s">
        <v>136</v>
      </c>
      <c r="L110" s="35"/>
      <c r="M110" s="179" t="s">
        <v>1</v>
      </c>
      <c r="N110" s="180" t="s">
        <v>40</v>
      </c>
      <c r="O110" s="57"/>
      <c r="P110" s="181">
        <f>O110*H110</f>
        <v>0</v>
      </c>
      <c r="Q110" s="181">
        <v>0</v>
      </c>
      <c r="R110" s="181">
        <f>Q110*H110</f>
        <v>0</v>
      </c>
      <c r="S110" s="181">
        <v>0</v>
      </c>
      <c r="T110" s="182">
        <f>S110*H110</f>
        <v>0</v>
      </c>
      <c r="AR110" s="14" t="s">
        <v>137</v>
      </c>
      <c r="AT110" s="14" t="s">
        <v>132</v>
      </c>
      <c r="AU110" s="14" t="s">
        <v>79</v>
      </c>
      <c r="AY110" s="14" t="s">
        <v>129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14" t="s">
        <v>77</v>
      </c>
      <c r="BK110" s="183">
        <f>ROUND(I110*H110,2)</f>
        <v>0</v>
      </c>
      <c r="BL110" s="14" t="s">
        <v>137</v>
      </c>
      <c r="BM110" s="14" t="s">
        <v>529</v>
      </c>
    </row>
    <row r="111" spans="2:47" s="1" customFormat="1" ht="12">
      <c r="B111" s="31"/>
      <c r="C111" s="32"/>
      <c r="D111" s="184" t="s">
        <v>139</v>
      </c>
      <c r="E111" s="32"/>
      <c r="F111" s="185" t="s">
        <v>216</v>
      </c>
      <c r="G111" s="32"/>
      <c r="H111" s="32"/>
      <c r="I111" s="100"/>
      <c r="J111" s="32"/>
      <c r="K111" s="32"/>
      <c r="L111" s="35"/>
      <c r="M111" s="186"/>
      <c r="N111" s="57"/>
      <c r="O111" s="57"/>
      <c r="P111" s="57"/>
      <c r="Q111" s="57"/>
      <c r="R111" s="57"/>
      <c r="S111" s="57"/>
      <c r="T111" s="58"/>
      <c r="AT111" s="14" t="s">
        <v>139</v>
      </c>
      <c r="AU111" s="14" t="s">
        <v>79</v>
      </c>
    </row>
    <row r="112" spans="2:65" s="1" customFormat="1" ht="16.5" customHeight="1">
      <c r="B112" s="31"/>
      <c r="C112" s="172" t="s">
        <v>194</v>
      </c>
      <c r="D112" s="172" t="s">
        <v>132</v>
      </c>
      <c r="E112" s="173" t="s">
        <v>217</v>
      </c>
      <c r="F112" s="174" t="s">
        <v>218</v>
      </c>
      <c r="G112" s="175" t="s">
        <v>209</v>
      </c>
      <c r="H112" s="176">
        <v>0.413</v>
      </c>
      <c r="I112" s="177"/>
      <c r="J112" s="178">
        <f>ROUND(I112*H112,2)</f>
        <v>0</v>
      </c>
      <c r="K112" s="174" t="s">
        <v>136</v>
      </c>
      <c r="L112" s="35"/>
      <c r="M112" s="179" t="s">
        <v>1</v>
      </c>
      <c r="N112" s="180" t="s">
        <v>40</v>
      </c>
      <c r="O112" s="57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AR112" s="14" t="s">
        <v>137</v>
      </c>
      <c r="AT112" s="14" t="s">
        <v>132</v>
      </c>
      <c r="AU112" s="14" t="s">
        <v>79</v>
      </c>
      <c r="AY112" s="14" t="s">
        <v>129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14" t="s">
        <v>77</v>
      </c>
      <c r="BK112" s="183">
        <f>ROUND(I112*H112,2)</f>
        <v>0</v>
      </c>
      <c r="BL112" s="14" t="s">
        <v>137</v>
      </c>
      <c r="BM112" s="14" t="s">
        <v>530</v>
      </c>
    </row>
    <row r="113" spans="2:47" s="1" customFormat="1" ht="12">
      <c r="B113" s="31"/>
      <c r="C113" s="32"/>
      <c r="D113" s="184" t="s">
        <v>139</v>
      </c>
      <c r="E113" s="32"/>
      <c r="F113" s="185" t="s">
        <v>220</v>
      </c>
      <c r="G113" s="32"/>
      <c r="H113" s="32"/>
      <c r="I113" s="100"/>
      <c r="J113" s="32"/>
      <c r="K113" s="32"/>
      <c r="L113" s="35"/>
      <c r="M113" s="186"/>
      <c r="N113" s="57"/>
      <c r="O113" s="57"/>
      <c r="P113" s="57"/>
      <c r="Q113" s="57"/>
      <c r="R113" s="57"/>
      <c r="S113" s="57"/>
      <c r="T113" s="58"/>
      <c r="AT113" s="14" t="s">
        <v>139</v>
      </c>
      <c r="AU113" s="14" t="s">
        <v>79</v>
      </c>
    </row>
    <row r="114" spans="2:65" s="1" customFormat="1" ht="16.5" customHeight="1">
      <c r="B114" s="31"/>
      <c r="C114" s="172" t="s">
        <v>199</v>
      </c>
      <c r="D114" s="172" t="s">
        <v>132</v>
      </c>
      <c r="E114" s="173" t="s">
        <v>222</v>
      </c>
      <c r="F114" s="174" t="s">
        <v>223</v>
      </c>
      <c r="G114" s="175" t="s">
        <v>209</v>
      </c>
      <c r="H114" s="176">
        <v>2.478</v>
      </c>
      <c r="I114" s="177"/>
      <c r="J114" s="178">
        <f>ROUND(I114*H114,2)</f>
        <v>0</v>
      </c>
      <c r="K114" s="174" t="s">
        <v>136</v>
      </c>
      <c r="L114" s="35"/>
      <c r="M114" s="179" t="s">
        <v>1</v>
      </c>
      <c r="N114" s="180" t="s">
        <v>40</v>
      </c>
      <c r="O114" s="57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AR114" s="14" t="s">
        <v>137</v>
      </c>
      <c r="AT114" s="14" t="s">
        <v>132</v>
      </c>
      <c r="AU114" s="14" t="s">
        <v>79</v>
      </c>
      <c r="AY114" s="14" t="s">
        <v>129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4" t="s">
        <v>77</v>
      </c>
      <c r="BK114" s="183">
        <f>ROUND(I114*H114,2)</f>
        <v>0</v>
      </c>
      <c r="BL114" s="14" t="s">
        <v>137</v>
      </c>
      <c r="BM114" s="14" t="s">
        <v>531</v>
      </c>
    </row>
    <row r="115" spans="2:47" s="1" customFormat="1" ht="19.5">
      <c r="B115" s="31"/>
      <c r="C115" s="32"/>
      <c r="D115" s="184" t="s">
        <v>139</v>
      </c>
      <c r="E115" s="32"/>
      <c r="F115" s="185" t="s">
        <v>225</v>
      </c>
      <c r="G115" s="32"/>
      <c r="H115" s="32"/>
      <c r="I115" s="100"/>
      <c r="J115" s="32"/>
      <c r="K115" s="32"/>
      <c r="L115" s="35"/>
      <c r="M115" s="186"/>
      <c r="N115" s="57"/>
      <c r="O115" s="57"/>
      <c r="P115" s="57"/>
      <c r="Q115" s="57"/>
      <c r="R115" s="57"/>
      <c r="S115" s="57"/>
      <c r="T115" s="58"/>
      <c r="AT115" s="14" t="s">
        <v>139</v>
      </c>
      <c r="AU115" s="14" t="s">
        <v>79</v>
      </c>
    </row>
    <row r="116" spans="2:51" s="11" customFormat="1" ht="12">
      <c r="B116" s="187"/>
      <c r="C116" s="188"/>
      <c r="D116" s="184" t="s">
        <v>141</v>
      </c>
      <c r="E116" s="189" t="s">
        <v>1</v>
      </c>
      <c r="F116" s="190" t="s">
        <v>532</v>
      </c>
      <c r="G116" s="188"/>
      <c r="H116" s="191">
        <v>2.478</v>
      </c>
      <c r="I116" s="192"/>
      <c r="J116" s="188"/>
      <c r="K116" s="188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141</v>
      </c>
      <c r="AU116" s="197" t="s">
        <v>79</v>
      </c>
      <c r="AV116" s="11" t="s">
        <v>79</v>
      </c>
      <c r="AW116" s="11" t="s">
        <v>31</v>
      </c>
      <c r="AX116" s="11" t="s">
        <v>77</v>
      </c>
      <c r="AY116" s="197" t="s">
        <v>129</v>
      </c>
    </row>
    <row r="117" spans="2:65" s="1" customFormat="1" ht="16.5" customHeight="1">
      <c r="B117" s="31"/>
      <c r="C117" s="172" t="s">
        <v>206</v>
      </c>
      <c r="D117" s="172" t="s">
        <v>132</v>
      </c>
      <c r="E117" s="173" t="s">
        <v>228</v>
      </c>
      <c r="F117" s="174" t="s">
        <v>229</v>
      </c>
      <c r="G117" s="175" t="s">
        <v>209</v>
      </c>
      <c r="H117" s="176">
        <v>0.413</v>
      </c>
      <c r="I117" s="177"/>
      <c r="J117" s="178">
        <f>ROUND(I117*H117,2)</f>
        <v>0</v>
      </c>
      <c r="K117" s="174" t="s">
        <v>136</v>
      </c>
      <c r="L117" s="35"/>
      <c r="M117" s="179" t="s">
        <v>1</v>
      </c>
      <c r="N117" s="180" t="s">
        <v>40</v>
      </c>
      <c r="O117" s="57"/>
      <c r="P117" s="181">
        <f>O117*H117</f>
        <v>0</v>
      </c>
      <c r="Q117" s="181">
        <v>0</v>
      </c>
      <c r="R117" s="181">
        <f>Q117*H117</f>
        <v>0</v>
      </c>
      <c r="S117" s="181">
        <v>0</v>
      </c>
      <c r="T117" s="182">
        <f>S117*H117</f>
        <v>0</v>
      </c>
      <c r="AR117" s="14" t="s">
        <v>137</v>
      </c>
      <c r="AT117" s="14" t="s">
        <v>132</v>
      </c>
      <c r="AU117" s="14" t="s">
        <v>79</v>
      </c>
      <c r="AY117" s="14" t="s">
        <v>129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4" t="s">
        <v>77</v>
      </c>
      <c r="BK117" s="183">
        <f>ROUND(I117*H117,2)</f>
        <v>0</v>
      </c>
      <c r="BL117" s="14" t="s">
        <v>137</v>
      </c>
      <c r="BM117" s="14" t="s">
        <v>533</v>
      </c>
    </row>
    <row r="118" spans="2:47" s="1" customFormat="1" ht="12">
      <c r="B118" s="31"/>
      <c r="C118" s="32"/>
      <c r="D118" s="184" t="s">
        <v>139</v>
      </c>
      <c r="E118" s="32"/>
      <c r="F118" s="185" t="s">
        <v>231</v>
      </c>
      <c r="G118" s="32"/>
      <c r="H118" s="32"/>
      <c r="I118" s="100"/>
      <c r="J118" s="32"/>
      <c r="K118" s="32"/>
      <c r="L118" s="35"/>
      <c r="M118" s="186"/>
      <c r="N118" s="57"/>
      <c r="O118" s="57"/>
      <c r="P118" s="57"/>
      <c r="Q118" s="57"/>
      <c r="R118" s="57"/>
      <c r="S118" s="57"/>
      <c r="T118" s="58"/>
      <c r="AT118" s="14" t="s">
        <v>139</v>
      </c>
      <c r="AU118" s="14" t="s">
        <v>79</v>
      </c>
    </row>
    <row r="119" spans="2:63" s="10" customFormat="1" ht="22.9" customHeight="1">
      <c r="B119" s="156"/>
      <c r="C119" s="157"/>
      <c r="D119" s="158" t="s">
        <v>68</v>
      </c>
      <c r="E119" s="170" t="s">
        <v>237</v>
      </c>
      <c r="F119" s="170" t="s">
        <v>238</v>
      </c>
      <c r="G119" s="157"/>
      <c r="H119" s="157"/>
      <c r="I119" s="160"/>
      <c r="J119" s="171">
        <f>BK119</f>
        <v>0</v>
      </c>
      <c r="K119" s="157"/>
      <c r="L119" s="162"/>
      <c r="M119" s="163"/>
      <c r="N119" s="164"/>
      <c r="O119" s="164"/>
      <c r="P119" s="165">
        <f>SUM(P120:P121)</f>
        <v>0</v>
      </c>
      <c r="Q119" s="164"/>
      <c r="R119" s="165">
        <f>SUM(R120:R121)</f>
        <v>0</v>
      </c>
      <c r="S119" s="164"/>
      <c r="T119" s="166">
        <f>SUM(T120:T121)</f>
        <v>0</v>
      </c>
      <c r="AR119" s="167" t="s">
        <v>77</v>
      </c>
      <c r="AT119" s="168" t="s">
        <v>68</v>
      </c>
      <c r="AU119" s="168" t="s">
        <v>77</v>
      </c>
      <c r="AY119" s="167" t="s">
        <v>129</v>
      </c>
      <c r="BK119" s="169">
        <f>SUM(BK120:BK121)</f>
        <v>0</v>
      </c>
    </row>
    <row r="120" spans="2:65" s="1" customFormat="1" ht="16.5" customHeight="1">
      <c r="B120" s="31"/>
      <c r="C120" s="172" t="s">
        <v>212</v>
      </c>
      <c r="D120" s="172" t="s">
        <v>132</v>
      </c>
      <c r="E120" s="173" t="s">
        <v>441</v>
      </c>
      <c r="F120" s="174" t="s">
        <v>442</v>
      </c>
      <c r="G120" s="175" t="s">
        <v>209</v>
      </c>
      <c r="H120" s="176">
        <v>1.768</v>
      </c>
      <c r="I120" s="177"/>
      <c r="J120" s="178">
        <f>ROUND(I120*H120,2)</f>
        <v>0</v>
      </c>
      <c r="K120" s="174" t="s">
        <v>136</v>
      </c>
      <c r="L120" s="35"/>
      <c r="M120" s="179" t="s">
        <v>1</v>
      </c>
      <c r="N120" s="180" t="s">
        <v>40</v>
      </c>
      <c r="O120" s="57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AR120" s="14" t="s">
        <v>137</v>
      </c>
      <c r="AT120" s="14" t="s">
        <v>132</v>
      </c>
      <c r="AU120" s="14" t="s">
        <v>79</v>
      </c>
      <c r="AY120" s="14" t="s">
        <v>129</v>
      </c>
      <c r="BE120" s="183">
        <f>IF(N120="základní",J120,0)</f>
        <v>0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14" t="s">
        <v>77</v>
      </c>
      <c r="BK120" s="183">
        <f>ROUND(I120*H120,2)</f>
        <v>0</v>
      </c>
      <c r="BL120" s="14" t="s">
        <v>137</v>
      </c>
      <c r="BM120" s="14" t="s">
        <v>534</v>
      </c>
    </row>
    <row r="121" spans="2:47" s="1" customFormat="1" ht="19.5">
      <c r="B121" s="31"/>
      <c r="C121" s="32"/>
      <c r="D121" s="184" t="s">
        <v>139</v>
      </c>
      <c r="E121" s="32"/>
      <c r="F121" s="185" t="s">
        <v>444</v>
      </c>
      <c r="G121" s="32"/>
      <c r="H121" s="32"/>
      <c r="I121" s="100"/>
      <c r="J121" s="32"/>
      <c r="K121" s="32"/>
      <c r="L121" s="35"/>
      <c r="M121" s="186"/>
      <c r="N121" s="57"/>
      <c r="O121" s="57"/>
      <c r="P121" s="57"/>
      <c r="Q121" s="57"/>
      <c r="R121" s="57"/>
      <c r="S121" s="57"/>
      <c r="T121" s="58"/>
      <c r="AT121" s="14" t="s">
        <v>139</v>
      </c>
      <c r="AU121" s="14" t="s">
        <v>79</v>
      </c>
    </row>
    <row r="122" spans="2:63" s="10" customFormat="1" ht="25.9" customHeight="1">
      <c r="B122" s="156"/>
      <c r="C122" s="157"/>
      <c r="D122" s="158" t="s">
        <v>68</v>
      </c>
      <c r="E122" s="159" t="s">
        <v>244</v>
      </c>
      <c r="F122" s="159" t="s">
        <v>245</v>
      </c>
      <c r="G122" s="157"/>
      <c r="H122" s="157"/>
      <c r="I122" s="160"/>
      <c r="J122" s="161">
        <f>BK122</f>
        <v>0</v>
      </c>
      <c r="K122" s="157"/>
      <c r="L122" s="162"/>
      <c r="M122" s="163"/>
      <c r="N122" s="164"/>
      <c r="O122" s="164"/>
      <c r="P122" s="165">
        <f>P123</f>
        <v>0</v>
      </c>
      <c r="Q122" s="164"/>
      <c r="R122" s="165">
        <f>R123</f>
        <v>0.14178844</v>
      </c>
      <c r="S122" s="164"/>
      <c r="T122" s="166">
        <f>T123</f>
        <v>0.02969893</v>
      </c>
      <c r="AR122" s="167" t="s">
        <v>79</v>
      </c>
      <c r="AT122" s="168" t="s">
        <v>68</v>
      </c>
      <c r="AU122" s="168" t="s">
        <v>69</v>
      </c>
      <c r="AY122" s="167" t="s">
        <v>129</v>
      </c>
      <c r="BK122" s="169">
        <f>BK123</f>
        <v>0</v>
      </c>
    </row>
    <row r="123" spans="2:63" s="10" customFormat="1" ht="22.9" customHeight="1">
      <c r="B123" s="156"/>
      <c r="C123" s="157"/>
      <c r="D123" s="158" t="s">
        <v>68</v>
      </c>
      <c r="E123" s="170" t="s">
        <v>305</v>
      </c>
      <c r="F123" s="170" t="s">
        <v>306</v>
      </c>
      <c r="G123" s="157"/>
      <c r="H123" s="157"/>
      <c r="I123" s="160"/>
      <c r="J123" s="171">
        <f>BK123</f>
        <v>0</v>
      </c>
      <c r="K123" s="157"/>
      <c r="L123" s="162"/>
      <c r="M123" s="163"/>
      <c r="N123" s="164"/>
      <c r="O123" s="164"/>
      <c r="P123" s="165">
        <f>SUM(P124:P132)</f>
        <v>0</v>
      </c>
      <c r="Q123" s="164"/>
      <c r="R123" s="165">
        <f>SUM(R124:R132)</f>
        <v>0.14178844</v>
      </c>
      <c r="S123" s="164"/>
      <c r="T123" s="166">
        <f>SUM(T124:T132)</f>
        <v>0.02969893</v>
      </c>
      <c r="AR123" s="167" t="s">
        <v>79</v>
      </c>
      <c r="AT123" s="168" t="s">
        <v>68</v>
      </c>
      <c r="AU123" s="168" t="s">
        <v>77</v>
      </c>
      <c r="AY123" s="167" t="s">
        <v>129</v>
      </c>
      <c r="BK123" s="169">
        <f>SUM(BK124:BK132)</f>
        <v>0</v>
      </c>
    </row>
    <row r="124" spans="2:65" s="1" customFormat="1" ht="16.5" customHeight="1">
      <c r="B124" s="31"/>
      <c r="C124" s="172" t="s">
        <v>8</v>
      </c>
      <c r="D124" s="172" t="s">
        <v>132</v>
      </c>
      <c r="E124" s="173" t="s">
        <v>308</v>
      </c>
      <c r="F124" s="174" t="s">
        <v>309</v>
      </c>
      <c r="G124" s="175" t="s">
        <v>135</v>
      </c>
      <c r="H124" s="176">
        <v>95.803</v>
      </c>
      <c r="I124" s="177"/>
      <c r="J124" s="178">
        <f>ROUND(I124*H124,2)</f>
        <v>0</v>
      </c>
      <c r="K124" s="174" t="s">
        <v>136</v>
      </c>
      <c r="L124" s="35"/>
      <c r="M124" s="179" t="s">
        <v>1</v>
      </c>
      <c r="N124" s="180" t="s">
        <v>40</v>
      </c>
      <c r="O124" s="57"/>
      <c r="P124" s="181">
        <f>O124*H124</f>
        <v>0</v>
      </c>
      <c r="Q124" s="181">
        <v>0.001</v>
      </c>
      <c r="R124" s="181">
        <f>Q124*H124</f>
        <v>0.095803</v>
      </c>
      <c r="S124" s="181">
        <v>0.00031</v>
      </c>
      <c r="T124" s="182">
        <f>S124*H124</f>
        <v>0.02969893</v>
      </c>
      <c r="AR124" s="14" t="s">
        <v>221</v>
      </c>
      <c r="AT124" s="14" t="s">
        <v>132</v>
      </c>
      <c r="AU124" s="14" t="s">
        <v>79</v>
      </c>
      <c r="AY124" s="14" t="s">
        <v>129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4" t="s">
        <v>77</v>
      </c>
      <c r="BK124" s="183">
        <f>ROUND(I124*H124,2)</f>
        <v>0</v>
      </c>
      <c r="BL124" s="14" t="s">
        <v>221</v>
      </c>
      <c r="BM124" s="14" t="s">
        <v>535</v>
      </c>
    </row>
    <row r="125" spans="2:47" s="1" customFormat="1" ht="12">
      <c r="B125" s="31"/>
      <c r="C125" s="32"/>
      <c r="D125" s="184" t="s">
        <v>139</v>
      </c>
      <c r="E125" s="32"/>
      <c r="F125" s="185" t="s">
        <v>311</v>
      </c>
      <c r="G125" s="32"/>
      <c r="H125" s="32"/>
      <c r="I125" s="100"/>
      <c r="J125" s="32"/>
      <c r="K125" s="32"/>
      <c r="L125" s="35"/>
      <c r="M125" s="186"/>
      <c r="N125" s="57"/>
      <c r="O125" s="57"/>
      <c r="P125" s="57"/>
      <c r="Q125" s="57"/>
      <c r="R125" s="57"/>
      <c r="S125" s="57"/>
      <c r="T125" s="58"/>
      <c r="AT125" s="14" t="s">
        <v>139</v>
      </c>
      <c r="AU125" s="14" t="s">
        <v>79</v>
      </c>
    </row>
    <row r="126" spans="2:51" s="11" customFormat="1" ht="12">
      <c r="B126" s="187"/>
      <c r="C126" s="188"/>
      <c r="D126" s="184" t="s">
        <v>141</v>
      </c>
      <c r="E126" s="189" t="s">
        <v>1</v>
      </c>
      <c r="F126" s="190" t="s">
        <v>536</v>
      </c>
      <c r="G126" s="188"/>
      <c r="H126" s="191">
        <v>55.033</v>
      </c>
      <c r="I126" s="192"/>
      <c r="J126" s="188"/>
      <c r="K126" s="188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141</v>
      </c>
      <c r="AU126" s="197" t="s">
        <v>79</v>
      </c>
      <c r="AV126" s="11" t="s">
        <v>79</v>
      </c>
      <c r="AW126" s="11" t="s">
        <v>31</v>
      </c>
      <c r="AX126" s="11" t="s">
        <v>69</v>
      </c>
      <c r="AY126" s="197" t="s">
        <v>129</v>
      </c>
    </row>
    <row r="127" spans="2:51" s="11" customFormat="1" ht="12">
      <c r="B127" s="187"/>
      <c r="C127" s="188"/>
      <c r="D127" s="184" t="s">
        <v>141</v>
      </c>
      <c r="E127" s="189" t="s">
        <v>1</v>
      </c>
      <c r="F127" s="190" t="s">
        <v>511</v>
      </c>
      <c r="G127" s="188"/>
      <c r="H127" s="191">
        <v>40.77</v>
      </c>
      <c r="I127" s="192"/>
      <c r="J127" s="188"/>
      <c r="K127" s="188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141</v>
      </c>
      <c r="AU127" s="197" t="s">
        <v>79</v>
      </c>
      <c r="AV127" s="11" t="s">
        <v>79</v>
      </c>
      <c r="AW127" s="11" t="s">
        <v>31</v>
      </c>
      <c r="AX127" s="11" t="s">
        <v>69</v>
      </c>
      <c r="AY127" s="197" t="s">
        <v>129</v>
      </c>
    </row>
    <row r="128" spans="2:51" s="12" customFormat="1" ht="12">
      <c r="B128" s="198"/>
      <c r="C128" s="199"/>
      <c r="D128" s="184" t="s">
        <v>141</v>
      </c>
      <c r="E128" s="200" t="s">
        <v>1</v>
      </c>
      <c r="F128" s="201" t="s">
        <v>144</v>
      </c>
      <c r="G128" s="199"/>
      <c r="H128" s="202">
        <v>95.803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141</v>
      </c>
      <c r="AU128" s="208" t="s">
        <v>79</v>
      </c>
      <c r="AV128" s="12" t="s">
        <v>137</v>
      </c>
      <c r="AW128" s="12" t="s">
        <v>31</v>
      </c>
      <c r="AX128" s="12" t="s">
        <v>77</v>
      </c>
      <c r="AY128" s="208" t="s">
        <v>129</v>
      </c>
    </row>
    <row r="129" spans="2:65" s="1" customFormat="1" ht="16.5" customHeight="1">
      <c r="B129" s="31"/>
      <c r="C129" s="172" t="s">
        <v>221</v>
      </c>
      <c r="D129" s="172" t="s">
        <v>132</v>
      </c>
      <c r="E129" s="173" t="s">
        <v>314</v>
      </c>
      <c r="F129" s="174" t="s">
        <v>315</v>
      </c>
      <c r="G129" s="175" t="s">
        <v>135</v>
      </c>
      <c r="H129" s="176">
        <v>95.803</v>
      </c>
      <c r="I129" s="177"/>
      <c r="J129" s="178">
        <f>ROUND(I129*H129,2)</f>
        <v>0</v>
      </c>
      <c r="K129" s="174" t="s">
        <v>136</v>
      </c>
      <c r="L129" s="35"/>
      <c r="M129" s="179" t="s">
        <v>1</v>
      </c>
      <c r="N129" s="180" t="s">
        <v>40</v>
      </c>
      <c r="O129" s="57"/>
      <c r="P129" s="181">
        <f>O129*H129</f>
        <v>0</v>
      </c>
      <c r="Q129" s="181">
        <v>0.0002</v>
      </c>
      <c r="R129" s="181">
        <f>Q129*H129</f>
        <v>0.0191606</v>
      </c>
      <c r="S129" s="181">
        <v>0</v>
      </c>
      <c r="T129" s="182">
        <f>S129*H129</f>
        <v>0</v>
      </c>
      <c r="AR129" s="14" t="s">
        <v>221</v>
      </c>
      <c r="AT129" s="14" t="s">
        <v>132</v>
      </c>
      <c r="AU129" s="14" t="s">
        <v>79</v>
      </c>
      <c r="AY129" s="14" t="s">
        <v>129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4" t="s">
        <v>77</v>
      </c>
      <c r="BK129" s="183">
        <f>ROUND(I129*H129,2)</f>
        <v>0</v>
      </c>
      <c r="BL129" s="14" t="s">
        <v>221</v>
      </c>
      <c r="BM129" s="14" t="s">
        <v>537</v>
      </c>
    </row>
    <row r="130" spans="2:47" s="1" customFormat="1" ht="12">
      <c r="B130" s="31"/>
      <c r="C130" s="32"/>
      <c r="D130" s="184" t="s">
        <v>139</v>
      </c>
      <c r="E130" s="32"/>
      <c r="F130" s="185" t="s">
        <v>317</v>
      </c>
      <c r="G130" s="32"/>
      <c r="H130" s="32"/>
      <c r="I130" s="100"/>
      <c r="J130" s="32"/>
      <c r="K130" s="32"/>
      <c r="L130" s="35"/>
      <c r="M130" s="186"/>
      <c r="N130" s="57"/>
      <c r="O130" s="57"/>
      <c r="P130" s="57"/>
      <c r="Q130" s="57"/>
      <c r="R130" s="57"/>
      <c r="S130" s="57"/>
      <c r="T130" s="58"/>
      <c r="AT130" s="14" t="s">
        <v>139</v>
      </c>
      <c r="AU130" s="14" t="s">
        <v>79</v>
      </c>
    </row>
    <row r="131" spans="2:65" s="1" customFormat="1" ht="16.5" customHeight="1">
      <c r="B131" s="31"/>
      <c r="C131" s="172" t="s">
        <v>227</v>
      </c>
      <c r="D131" s="172" t="s">
        <v>132</v>
      </c>
      <c r="E131" s="173" t="s">
        <v>538</v>
      </c>
      <c r="F131" s="174" t="s">
        <v>539</v>
      </c>
      <c r="G131" s="175" t="s">
        <v>135</v>
      </c>
      <c r="H131" s="176">
        <v>95.803</v>
      </c>
      <c r="I131" s="177"/>
      <c r="J131" s="178">
        <f>ROUND(I131*H131,2)</f>
        <v>0</v>
      </c>
      <c r="K131" s="174" t="s">
        <v>136</v>
      </c>
      <c r="L131" s="35"/>
      <c r="M131" s="179" t="s">
        <v>1</v>
      </c>
      <c r="N131" s="180" t="s">
        <v>40</v>
      </c>
      <c r="O131" s="57"/>
      <c r="P131" s="181">
        <f>O131*H131</f>
        <v>0</v>
      </c>
      <c r="Q131" s="181">
        <v>0.00028</v>
      </c>
      <c r="R131" s="181">
        <f>Q131*H131</f>
        <v>0.026824839999999996</v>
      </c>
      <c r="S131" s="181">
        <v>0</v>
      </c>
      <c r="T131" s="182">
        <f>S131*H131</f>
        <v>0</v>
      </c>
      <c r="AR131" s="14" t="s">
        <v>221</v>
      </c>
      <c r="AT131" s="14" t="s">
        <v>132</v>
      </c>
      <c r="AU131" s="14" t="s">
        <v>79</v>
      </c>
      <c r="AY131" s="14" t="s">
        <v>129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4" t="s">
        <v>77</v>
      </c>
      <c r="BK131" s="183">
        <f>ROUND(I131*H131,2)</f>
        <v>0</v>
      </c>
      <c r="BL131" s="14" t="s">
        <v>221</v>
      </c>
      <c r="BM131" s="14" t="s">
        <v>540</v>
      </c>
    </row>
    <row r="132" spans="2:47" s="1" customFormat="1" ht="12">
      <c r="B132" s="31"/>
      <c r="C132" s="32"/>
      <c r="D132" s="184" t="s">
        <v>139</v>
      </c>
      <c r="E132" s="32"/>
      <c r="F132" s="185" t="s">
        <v>541</v>
      </c>
      <c r="G132" s="32"/>
      <c r="H132" s="32"/>
      <c r="I132" s="100"/>
      <c r="J132" s="32"/>
      <c r="K132" s="32"/>
      <c r="L132" s="35"/>
      <c r="M132" s="220"/>
      <c r="N132" s="221"/>
      <c r="O132" s="221"/>
      <c r="P132" s="221"/>
      <c r="Q132" s="221"/>
      <c r="R132" s="221"/>
      <c r="S132" s="221"/>
      <c r="T132" s="222"/>
      <c r="AT132" s="14" t="s">
        <v>139</v>
      </c>
      <c r="AU132" s="14" t="s">
        <v>79</v>
      </c>
    </row>
    <row r="133" spans="2:12" s="1" customFormat="1" ht="6.95" customHeight="1">
      <c r="B133" s="43"/>
      <c r="C133" s="44"/>
      <c r="D133" s="44"/>
      <c r="E133" s="44"/>
      <c r="F133" s="44"/>
      <c r="G133" s="44"/>
      <c r="H133" s="44"/>
      <c r="I133" s="122"/>
      <c r="J133" s="44"/>
      <c r="K133" s="44"/>
      <c r="L133" s="35"/>
    </row>
  </sheetData>
  <sheetProtection algorithmName="SHA-512" hashValue="WhNKiefVE9MLNB+Fl3G/7RTx4TtkwesruHoyncfwicPsN1Gq7a8aSXO3GqEEYPk2SnIFFzEqAk/FsxsYyzwf5A==" saltValue="vNSNQC/aqqo4ry7lmPTwL5rjcAScW5M7jHyakIU6GLrMaVA7VEhHKYMM7OkWfvC5qGqCDbQuyqFzhJwYE6PCHw==" spinCount="100000" sheet="1" objects="1" scenarios="1" formatColumns="0" formatRows="0" autoFilter="0"/>
  <autoFilter ref="C85:K132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LAPTOP-MHUATH8K\Misaaaa</dc:creator>
  <cp:keywords/>
  <dc:description/>
  <cp:lastModifiedBy>Šišková, Michaela</cp:lastModifiedBy>
  <dcterms:created xsi:type="dcterms:W3CDTF">2019-03-20T10:39:58Z</dcterms:created>
  <dcterms:modified xsi:type="dcterms:W3CDTF">2019-04-11T06:52:21Z</dcterms:modified>
  <cp:category/>
  <cp:version/>
  <cp:contentType/>
  <cp:contentStatus/>
</cp:coreProperties>
</file>