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200" windowHeight="11880" activeTab="0"/>
  </bookViews>
  <sheets>
    <sheet name="Rekapitulace stavby" sheetId="1" r:id="rId1"/>
    <sheet name="00 - Oprava výdejen potra..." sheetId="2" r:id="rId2"/>
  </sheets>
  <definedNames>
    <definedName name="_xlnm._FilterDatabase" localSheetId="1" hidden="1">'00 - Oprava výdejen potra...'!$C$97:$K$785</definedName>
    <definedName name="_xlnm.Print_Area" localSheetId="1">'00 - Oprava výdejen potra...'!$C$4:$J$37,'00 - Oprava výdejen potra...'!$C$43:$J$81,'00 - Oprava výdejen potra...'!$C$87:$K$785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'00 - Oprava výdejen potra...'!$97:$97</definedName>
  </definedNames>
  <calcPr calcId="162913"/>
</workbook>
</file>

<file path=xl/sharedStrings.xml><?xml version="1.0" encoding="utf-8"?>
<sst xmlns="http://schemas.openxmlformats.org/spreadsheetml/2006/main" count="6642" uniqueCount="1018">
  <si>
    <t>Export Komplet</t>
  </si>
  <si>
    <t/>
  </si>
  <si>
    <t>2.0</t>
  </si>
  <si>
    <t>ZAMOK</t>
  </si>
  <si>
    <t>False</t>
  </si>
  <si>
    <t>{9889b3b6-2a17-4e38-bc9c-3d3151f2b882}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</si>
  <si>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</si>
  <si>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</si>
  <si>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</si>
  <si>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</si>
  <si>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</si>
  <si>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</si>
  <si>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</si>
  <si>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</si>
  <si>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</si>
  <si>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</si>
  <si>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</si>
  <si>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výdejen potravin MŠ Vítězná 725, Sokolov, pč. 2846/18</t>
  </si>
  <si>
    <t>KSO:</t>
  </si>
  <si>
    <t>CC-CZ:</t>
  </si>
  <si>
    <t>Místo:</t>
  </si>
  <si>
    <t>Sokolov, pč. 2846/18</t>
  </si>
  <si>
    <t>Datum:</t>
  </si>
  <si>
    <t>14. 1. 2019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</si>
  <si>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</si>
  <si>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</si>
  <si>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</si>
  <si>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</si>
  <si>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</si>
  <si>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</si>
  <si>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</si>
  <si>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Ing. Milan Babic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</si>
  <si>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</si>
  <si>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</si>
  <si>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</si>
  <si>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</si>
  <si>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</si>
  <si>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</si>
  <si>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</si>
  <si>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</si>
  <si>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</si>
  <si>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</si>
  <si>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</si>
  <si>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</si>
  <si>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</si>
  <si>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</si>
  <si>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</si>
  <si>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</si>
  <si>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</si>
  <si>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</si>
  <si>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</si>
  <si>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</si>
  <si>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</si>
  <si>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</si>
  <si>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</si>
  <si>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</si>
  <si>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</si>
  <si>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</si>
  <si>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</si>
  <si>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</si>
  <si>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</si>
  <si>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</si>
  <si>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</si>
  <si>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</si>
  <si>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</si>
  <si>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</si>
  <si>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</si>
  <si>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</si>
  <si>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</si>
  <si>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</si>
  <si>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</si>
  <si>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</si>
  <si>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</si>
  <si>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</si>
  <si>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</si>
  <si>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</si>
  <si>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</si>
  <si>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</si>
  <si>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</si>
  <si>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</si>
  <si>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</si>
  <si>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</si>
  <si>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</si>
  <si>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</si>
  <si>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</si>
  <si>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</si>
  <si>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</si>
  <si>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</si>
  <si>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</si>
  <si>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</si>
  <si>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</si>
  <si>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</si>
  <si>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</si>
  <si>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</si>
  <si>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</si>
  <si>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</si>
  <si>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</si>
  <si>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</si>
  <si>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</si>
  <si>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</si>
  <si>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</si>
  <si>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</si>
  <si>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</si>
  <si>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</si>
  <si>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</si>
  <si>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</si>
  <si>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</si>
  <si>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</si>
  <si>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</si>
  <si>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</si>
  <si>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</si>
  <si>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</si>
  <si>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</si>
  <si>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</si>
  <si>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</si>
  <si>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</si>
  <si>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</si>
  <si>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</si>
  <si>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</si>
  <si>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</si>
  <si>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</si>
  <si>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</si>
  <si>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</si>
  <si>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</si>
  <si>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</si>
  <si>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</si>
  <si>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</si>
  <si>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340271025</t>
  </si>
  <si>
    <t>Zazdívka otvorů v příčkách nebo stěnách plochy do 4 m2  tvárnicemi pórobetonovými tl 100 mm</t>
  </si>
  <si>
    <t>m2</t>
  </si>
  <si>
    <t>CS ÚRS 2018 02</t>
  </si>
  <si>
    <t>4</t>
  </si>
  <si>
    <t>-1254786020</t>
  </si>
  <si>
    <t>PP</t>
  </si>
  <si>
    <t>Zazdívka otvorů v příčkách nebo stěnách pórobetonovými tvárnicemi plochy přes 1 m2 do 4 m2, objemová hmotnost 500 kg/m3, tloušťka příčky 100 mm</t>
  </si>
  <si>
    <t>VV</t>
  </si>
  <si>
    <t>1.NP+2.NP</t>
  </si>
  <si>
    <t>0,96*2,38</t>
  </si>
  <si>
    <t>1,03*2,08</t>
  </si>
  <si>
    <t>Součet</t>
  </si>
  <si>
    <t>340271045</t>
  </si>
  <si>
    <t>Zazdívka otvorů v příčkách nebo stěnách plochy do 4 m2  tvárnicemi pórobetonovými tl 150 mm</t>
  </si>
  <si>
    <t>297952634</t>
  </si>
  <si>
    <t>Zazdívka otvorů v příčkách nebo stěnách pórobetonovými tvárnicemi plochy přes 1 m2 do 4 m2, objemová hmotnost 500 kg/m3, tloušťka příčky 150 mm</t>
  </si>
  <si>
    <t>1.NP</t>
  </si>
  <si>
    <t>1,08*1,22</t>
  </si>
  <si>
    <t>342291121</t>
  </si>
  <si>
    <t>Ukotvení příček k cihelným konstrukcím plochými kotvami</t>
  </si>
  <si>
    <t>m</t>
  </si>
  <si>
    <t>-1220979781</t>
  </si>
  <si>
    <t>Ukotvení příček  plochými kotvami, do konstrukce cihelné</t>
  </si>
  <si>
    <t>2,38*2</t>
  </si>
  <si>
    <t>1,22</t>
  </si>
  <si>
    <t>2.NP</t>
  </si>
  <si>
    <t>2,08</t>
  </si>
  <si>
    <t>346272236</t>
  </si>
  <si>
    <t>Přizdívka z pórobetonových tvárnic tl 100 mm</t>
  </si>
  <si>
    <t>-1938179499</t>
  </si>
  <si>
    <t>Přizdívky z pórobetonových tvárnic objemová hmotnost do 500 kg/m3, na tenké maltové lože, tloušťka přizdívky 100 mm</t>
  </si>
  <si>
    <t>(0,84+2,36)*2,6</t>
  </si>
  <si>
    <t>5</t>
  </si>
  <si>
    <t>003-x1</t>
  </si>
  <si>
    <t>Ukotvení porobetonové přizdívky - spec. dle N10</t>
  </si>
  <si>
    <t>soubor</t>
  </si>
  <si>
    <t>1779461964</t>
  </si>
  <si>
    <t>6</t>
  </si>
  <si>
    <t>Úpravy povrchů, podlahy a osazování výplní</t>
  </si>
  <si>
    <t>629991011</t>
  </si>
  <si>
    <t>Zakrytí výplní otvorů a svislých ploch fólií přilepenou lepící páskou</t>
  </si>
  <si>
    <t>-72230125</t>
  </si>
  <si>
    <t>Zakrytí vnějších ploch před znečištěním  včetně pozdějšího odkrytí výplní otvorů a svislých ploch fólií přilepenou lepící páskou</t>
  </si>
  <si>
    <t>(1,26*1,56)*2</t>
  </si>
  <si>
    <t>1,23*1,56</t>
  </si>
  <si>
    <t>7</t>
  </si>
  <si>
    <t>619991011</t>
  </si>
  <si>
    <t>Obalení konstrukcí a prvků fólií přilepenou lepící páskou - podlahy, VZT, výtah apod...</t>
  </si>
  <si>
    <t>1654183704</t>
  </si>
  <si>
    <t>Zakrytí vnitřních ploch před znečištěním  včetně pozdějšího odkrytí konstrukcí a prvků obalením fólií a přelepením páskou</t>
  </si>
  <si>
    <t>8</t>
  </si>
  <si>
    <t>611311131</t>
  </si>
  <si>
    <t>Potažení vnitřních rovných stropů vápenným štukem tloušťky do 3 mm - drobné opravy - vrypy apod...</t>
  </si>
  <si>
    <t>-2020664138</t>
  </si>
  <si>
    <t>Potažení vnitřních ploch štukem tloušťky do 3 mm vodorovných konstrukcí stropů rovných</t>
  </si>
  <si>
    <t>5% plochy stropů</t>
  </si>
  <si>
    <t>(2,25*1,76)*0,05</t>
  </si>
  <si>
    <t>(2,13*4,14)*0,05</t>
  </si>
  <si>
    <t>(2,3*0,15)*0,05</t>
  </si>
  <si>
    <t>Mezisoučet</t>
  </si>
  <si>
    <t>(2,25*2,53)*0,05</t>
  </si>
  <si>
    <t>(2,05*3,43)*0,05</t>
  </si>
  <si>
    <t>9</t>
  </si>
  <si>
    <t>612325413</t>
  </si>
  <si>
    <t>Oprava vnitřní vápenocementové hladké omítky stěn v rozsahu plochy do 50%</t>
  </si>
  <si>
    <t>-119946446</t>
  </si>
  <si>
    <t>Oprava vápenocementové omítky vnitřních ploch hladké, tloušťky do 20 mm stěn, v rozsahu opravované plochy přes 30 do 50%</t>
  </si>
  <si>
    <t>Po odstranění obkladů</t>
  </si>
  <si>
    <t>(4,14*1,55)*0,5</t>
  </si>
  <si>
    <t>((0,84+0,09+0,23+0,09+2,3)*1,55)*0,5</t>
  </si>
  <si>
    <t>10</t>
  </si>
  <si>
    <t>612142001</t>
  </si>
  <si>
    <t>Potažení vnitřních stěn sklovláknitým pletivem vtlačeným do tenkovrstvé hmoty</t>
  </si>
  <si>
    <t>1725716032</t>
  </si>
  <si>
    <t>Potažení vnitřních ploch pletivem  v ploše nebo pruzích, na plném podkladu sklovláknitým vtlačením do tmelu stěn</t>
  </si>
  <si>
    <t>1,26*2,53</t>
  </si>
  <si>
    <t>(1,23*1,52)*2</t>
  </si>
  <si>
    <t>(1,18*2,23)*2</t>
  </si>
  <si>
    <t>(3,43+0,2)*2,6</t>
  </si>
  <si>
    <t>11</t>
  </si>
  <si>
    <t>612311131</t>
  </si>
  <si>
    <t>Potažení vnitřních stěn vápenným štukem tloušťky do 3 mm - drobné opravy - vrypy apod....</t>
  </si>
  <si>
    <t>1598991024</t>
  </si>
  <si>
    <t>Potažení vnitřních ploch štukem tloušťky do 3 mm svislých konstrukcí stěn</t>
  </si>
  <si>
    <t>5% plochy stěn</t>
  </si>
  <si>
    <t>((2,25+2,25+5,9+5,9)*2,56)*0,05</t>
  </si>
  <si>
    <t>((0,96+2,38+2,38)*0,25)*0,05</t>
  </si>
  <si>
    <t>(0,96*2,38)*0,05</t>
  </si>
  <si>
    <t>-(0,8*1,97)*0,05</t>
  </si>
  <si>
    <t>((0,8+2+2)*0,1)*0,05</t>
  </si>
  <si>
    <t>-((1,26*1,56)*2)*0,05</t>
  </si>
  <si>
    <t>(((1,26+1,56+1,56)*2)*0,14)*0,05</t>
  </si>
  <si>
    <t>(1,23*2,29)*0,05</t>
  </si>
  <si>
    <t>-(10,44)*0,05</t>
  </si>
  <si>
    <t>((2,25+2,25+5,9+5,9)*2,6)*0,05</t>
  </si>
  <si>
    <t>-(1,23*1,56)*0,05</t>
  </si>
  <si>
    <t>((1,23+1,56+1,56)*0,14)*0,05</t>
  </si>
  <si>
    <t>-((1,26+1,56)*2)*0,05</t>
  </si>
  <si>
    <t>(1,18*2,23)*0,05</t>
  </si>
  <si>
    <t>-(9,12)*0,05</t>
  </si>
  <si>
    <t>12</t>
  </si>
  <si>
    <t>006-x1</t>
  </si>
  <si>
    <t>Doplnění podlahy po vybourání dveří a zazdívce v 1.NP - Sklad</t>
  </si>
  <si>
    <t>1403118859</t>
  </si>
  <si>
    <t>13</t>
  </si>
  <si>
    <t>006-x2</t>
  </si>
  <si>
    <t>Doplnění podlahy po vybourání stěny a osazení nových dveří v 1.NP - Herna</t>
  </si>
  <si>
    <t>-1854999933</t>
  </si>
  <si>
    <t>14</t>
  </si>
  <si>
    <t>006-x3</t>
  </si>
  <si>
    <t>Doplnění podlahy po vybourání stěny, dozdívce a osazení nových dveří ve 2.NP - Herna</t>
  </si>
  <si>
    <t>1335296881</t>
  </si>
  <si>
    <t>642942111</t>
  </si>
  <si>
    <t>Osazování zárubní nebo rámů dveřních kovových do 2,5 m2 na MC</t>
  </si>
  <si>
    <t>kus</t>
  </si>
  <si>
    <t>-1371892151</t>
  </si>
  <si>
    <t>Osazování zárubní nebo rámů kovových dveřních  lisovaných nebo z úhelníků bez dveřních křídel na cementovou maltu, plochy otvoru do 2,5 m2</t>
  </si>
  <si>
    <t>16</t>
  </si>
  <si>
    <t>M</t>
  </si>
  <si>
    <t>55331117</t>
  </si>
  <si>
    <t>zárubeň ocelová pro běžné zdění hranatý profil 110 800 L/P</t>
  </si>
  <si>
    <t>-1349602485</t>
  </si>
  <si>
    <t>17</t>
  </si>
  <si>
    <t>55331156</t>
  </si>
  <si>
    <t>zárubeň ocelová pro běžné zdění hranatý profil 160 800 L/P</t>
  </si>
  <si>
    <t>653191322</t>
  </si>
  <si>
    <t>Ostatní konstrukce a práce, bourání</t>
  </si>
  <si>
    <t>18</t>
  </si>
  <si>
    <t>009-x1</t>
  </si>
  <si>
    <t>Kompletní vybourání prosklených stěn S01 vč. likvidace - spec. dle tabulky bourání</t>
  </si>
  <si>
    <t>-1437288972</t>
  </si>
  <si>
    <t>19</t>
  </si>
  <si>
    <t>968062456</t>
  </si>
  <si>
    <t>Vybourání dřevěných dveřních zárubní pl přes 2 m2</t>
  </si>
  <si>
    <t>92141608</t>
  </si>
  <si>
    <t>Vybourání dřevěných rámů oken s křídly, dveřních zárubní, vrat, stěn, ostění nebo obkladů  dveřních zárubní, plochy přes 2 m2</t>
  </si>
  <si>
    <t>Zárubeň dveří 02/P vč. nadsvětlíku</t>
  </si>
  <si>
    <t>20</t>
  </si>
  <si>
    <t>009-x2</t>
  </si>
  <si>
    <t>Odpojení a přesun myčky pro další použití</t>
  </si>
  <si>
    <t>1871138958</t>
  </si>
  <si>
    <t>962032230</t>
  </si>
  <si>
    <t>Bourání zdiva z cihel pálených nebo vápenopískových na MV nebo MVC do 1 m3</t>
  </si>
  <si>
    <t>m3</t>
  </si>
  <si>
    <t>-1791795201</t>
  </si>
  <si>
    <t>Bourání zdiva nadzákladového z cihel nebo tvárnic  z cihel pálených nebo vápenopískových, na maltu vápennou nebo vápenocementovou, objemu do 1 m3</t>
  </si>
  <si>
    <t>Zděný parapet pod S01 ve 2.NP</t>
  </si>
  <si>
    <t>(1,02*0,16)*0,86</t>
  </si>
  <si>
    <t>22</t>
  </si>
  <si>
    <t>965046111</t>
  </si>
  <si>
    <t>Broušení stávajících betonových podlah úběr do 3 mm</t>
  </si>
  <si>
    <t>-272204584</t>
  </si>
  <si>
    <t>2,25*1,76</t>
  </si>
  <si>
    <t>4,14*2,15</t>
  </si>
  <si>
    <t>0,11*0,95</t>
  </si>
  <si>
    <t>2,25*2,53</t>
  </si>
  <si>
    <t>3,43*1,83</t>
  </si>
  <si>
    <t>3,37*0,22</t>
  </si>
  <si>
    <t>0,16*0,8</t>
  </si>
  <si>
    <t>23</t>
  </si>
  <si>
    <t>965046119</t>
  </si>
  <si>
    <t>Příplatek k broušení stávajících betonových podlah za každý další 1 mm úběru</t>
  </si>
  <si>
    <t>709910685</t>
  </si>
  <si>
    <t>Broušení stávajících betonových podlah Příplatek k ceně za každý další 1 mm úběru</t>
  </si>
  <si>
    <t>25,805*7</t>
  </si>
  <si>
    <t>24</t>
  </si>
  <si>
    <t>978059541</t>
  </si>
  <si>
    <t>Odsekání a odebrání obkladů stěn z vnitřních obkládaček plochy přes 1 m2</t>
  </si>
  <si>
    <t>1945067241</t>
  </si>
  <si>
    <t>Odsekání obkladů  stěn z obkládaček vnitřních, z jakýchkoliv materiálů, plochy přes 1 m2</t>
  </si>
  <si>
    <t>4,14*1,55</t>
  </si>
  <si>
    <t>(0,84+0,09+0,23+0,09+2,3)*1,55</t>
  </si>
  <si>
    <t>25</t>
  </si>
  <si>
    <t>009-x3</t>
  </si>
  <si>
    <t>Provedení sond zdiva - pozn.2 ve výkresech bourání</t>
  </si>
  <si>
    <t>1240968951</t>
  </si>
  <si>
    <t>26</t>
  </si>
  <si>
    <t>009-x4</t>
  </si>
  <si>
    <t>Nové umístění a zapojení myčky - S04.1</t>
  </si>
  <si>
    <t>-727380160</t>
  </si>
  <si>
    <t>Nové umístění a zapojení myčky vč. revize - S04.1</t>
  </si>
  <si>
    <t>27</t>
  </si>
  <si>
    <t>949101111</t>
  </si>
  <si>
    <t>Lešení pomocné pro objekty pozemních staveb s lešeňovou podlahou v do 1,9 m zatížení do 150 kg/m2</t>
  </si>
  <si>
    <t>-361586624</t>
  </si>
  <si>
    <t>Lešení pomocné pracovní pro objekty pozemních staveb  pro zatížení do 150 kg/m2, o výšce lešeňové podlahy do 1,9 m</t>
  </si>
  <si>
    <t>3+3+13,02+12,88+1,5</t>
  </si>
  <si>
    <t>28</t>
  </si>
  <si>
    <t>952901111</t>
  </si>
  <si>
    <t>Vyčištění budov bytové a občanské výstavby při výšce podlaží do 4 m</t>
  </si>
  <si>
    <t>-1947849965</t>
  </si>
  <si>
    <t>Vyčištění budov nebo objektů před předáním do užívání  budov bytové nebo občanské výstavby, světlé výšky podlaží do 4 m</t>
  </si>
  <si>
    <t>13,02+12,88+5+5+8+8+5</t>
  </si>
  <si>
    <t>997</t>
  </si>
  <si>
    <t>Přesun sutě</t>
  </si>
  <si>
    <t>29</t>
  </si>
  <si>
    <t>997002611</t>
  </si>
  <si>
    <t>Nakládání suti a vybouraných hmot</t>
  </si>
  <si>
    <t>t</t>
  </si>
  <si>
    <t>-1261114459</t>
  </si>
  <si>
    <t>Nakládání suti a vybouraných hmot na dopravní prostředek  pro vodorovné přemístění</t>
  </si>
  <si>
    <t>30</t>
  </si>
  <si>
    <t>997013211</t>
  </si>
  <si>
    <t>Vnitrostaveništní doprava suti a vybouraných hmot pro budovy v do 6 m ručně</t>
  </si>
  <si>
    <t>-593394871</t>
  </si>
  <si>
    <t>Vnitrostaveništní doprava suti a vybouraných hmot  vodorovně do 50 m svisle ručně (nošením po schodech) pro budovy a haly výšky do 6 m</t>
  </si>
  <si>
    <t>31</t>
  </si>
  <si>
    <t>997013501</t>
  </si>
  <si>
    <t>Odvoz suti a vybouraných hmot na skládku nebo meziskládku do 1 km se složením</t>
  </si>
  <si>
    <t>-1362874287</t>
  </si>
  <si>
    <t>Odvoz suti a vybouraných hmot na skládku nebo meziskládku  se složením, na vzdálenost do 1 km</t>
  </si>
  <si>
    <t>32</t>
  </si>
  <si>
    <t>997013509</t>
  </si>
  <si>
    <t>Příplatek k odvozu suti a vybouraných hmot na skládku ZKD 1 km přes 1 km</t>
  </si>
  <si>
    <t>1308669701</t>
  </si>
  <si>
    <t>Odvoz suti a vybouraných hmot na skládku nebo meziskládku  se složením, na vzdálenost Příplatek k ceně za každý další i započatý 1 km přes 1 km</t>
  </si>
  <si>
    <t>2,037*6</t>
  </si>
  <si>
    <t>33</t>
  </si>
  <si>
    <t>997013831</t>
  </si>
  <si>
    <t>Poplatek za uložení na skládce (skládkovné) stavebního odpadu směsného kód odpadu 170 904</t>
  </si>
  <si>
    <t>-1096621611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</si>
  <si>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</si>
  <si>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</si>
  <si>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</si>
  <si>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34</t>
  </si>
  <si>
    <t>998018001</t>
  </si>
  <si>
    <t>Přesun hmot ruční pro budovy v do 6 m</t>
  </si>
  <si>
    <t>1500602472</t>
  </si>
  <si>
    <t>Přesun hmot pro budovy občanské výstavby, bydlení, výrobu a služby  ruční - bez užití mechanizace vodorovná dopravní vzdálenost do 100 m pro budovy s jakoukoliv nosnou konstrukcí výšky do 6 m</t>
  </si>
  <si>
    <t>PSV</t>
  </si>
  <si>
    <t>Práce a dodávky PSV</t>
  </si>
  <si>
    <t>721</t>
  </si>
  <si>
    <t>Zdravotechnika - vnitřní kanalizace</t>
  </si>
  <si>
    <t>35</t>
  </si>
  <si>
    <t>721-x1</t>
  </si>
  <si>
    <t>Kompletní úprava a provedení vnitřní kanalizace vč. stavební přípomoci - spec. dle TZ str. 6</t>
  </si>
  <si>
    <t>14756897</t>
  </si>
  <si>
    <t>Úprava vnitřní kanalizace vč. stavební přípomoci - spec. dle TZ str. 6</t>
  </si>
  <si>
    <t>36</t>
  </si>
  <si>
    <t>998721201</t>
  </si>
  <si>
    <t>Přesun hmot procentní pro vnitřní kanalizace v objektech v do 6 m</t>
  </si>
  <si>
    <t>%</t>
  </si>
  <si>
    <t>1228720086</t>
  </si>
  <si>
    <t>Přesun hmot pro vnitřní kanalizace  stanovený procentní sazbou (%) z ceny vodorovná dopravní vzdálenost do 50 m v objektech výšky do 6 m</t>
  </si>
  <si>
    <t>722</t>
  </si>
  <si>
    <t>Zdravotechnika - vnitřní vodovod</t>
  </si>
  <si>
    <t>37</t>
  </si>
  <si>
    <t>722-x1</t>
  </si>
  <si>
    <t>Kompletní úprava a provedení vnitřního vodovodu vč. stavební přípomoci - spec. dle TZ str. 7</t>
  </si>
  <si>
    <t>1679590962</t>
  </si>
  <si>
    <t>38</t>
  </si>
  <si>
    <t>998722201</t>
  </si>
  <si>
    <t>Přesun hmot procentní pro vnitřní vodovod v objektech v do 6 m</t>
  </si>
  <si>
    <t>-768146685</t>
  </si>
  <si>
    <t>Přesun hmot pro vnitřní vodovod  stanovený procentní sazbou (%) z ceny vodorovná dopravní vzdálenost do 50 m v objektech výšky do 6 m</t>
  </si>
  <si>
    <t>725</t>
  </si>
  <si>
    <t>Zdravotechnika - zařizovací předměty</t>
  </si>
  <si>
    <t>39</t>
  </si>
  <si>
    <t>725210821</t>
  </si>
  <si>
    <t>Demontáž umyvadel bez výtokových armatur</t>
  </si>
  <si>
    <t>-807100564</t>
  </si>
  <si>
    <t>Demontáž umyvadel  bez výtokových armatur umyvadel</t>
  </si>
  <si>
    <t>40</t>
  </si>
  <si>
    <t>725320822</t>
  </si>
  <si>
    <t>Demontáž dřez dvojitý vestavěný v kuchyňských sestavách bez výtokových armatur - uskladnění pro další použití</t>
  </si>
  <si>
    <t>-559899261</t>
  </si>
  <si>
    <t>Demontáž dřezů dvojitých  bez výtokových armatur vestavěných v kuchyňských sestavách</t>
  </si>
  <si>
    <t>41</t>
  </si>
  <si>
    <t>725330820</t>
  </si>
  <si>
    <t>Demontáž výlevka diturvitová</t>
  </si>
  <si>
    <t>516612617</t>
  </si>
  <si>
    <t>Demontáž výlevek  bez výtokových armatur a bez nádrže a splachovacího potrubí diturvitových</t>
  </si>
  <si>
    <t>42</t>
  </si>
  <si>
    <t>725530811</t>
  </si>
  <si>
    <t>Demontáž ohřívač elektrický přepadový do 12 litrů vč. demontáže ocelového potrubí dl. do 0,5m a zaslepení potrubí</t>
  </si>
  <si>
    <t>-1757635711</t>
  </si>
  <si>
    <t>Demontáž elektrických zásobníkových ohřívačů vody  přepadových do 12 l</t>
  </si>
  <si>
    <t>43</t>
  </si>
  <si>
    <t>725810811</t>
  </si>
  <si>
    <t>Demontáž ventilů výtokových nástěnných</t>
  </si>
  <si>
    <t>536633114</t>
  </si>
  <si>
    <t>Demontáž výtokových ventilů  nástěnných</t>
  </si>
  <si>
    <t>Výlevka 1.NP</t>
  </si>
  <si>
    <t>Výlevka 2.NP</t>
  </si>
  <si>
    <t>44</t>
  </si>
  <si>
    <t>725820802</t>
  </si>
  <si>
    <t>Demontáž baterie stojánkové do jednoho otvoru</t>
  </si>
  <si>
    <t>-1474282501</t>
  </si>
  <si>
    <t>Demontáž baterií  stojánkových do 1 otvoru</t>
  </si>
  <si>
    <t>Dřezové</t>
  </si>
  <si>
    <t>Umyvadlové</t>
  </si>
  <si>
    <t>45</t>
  </si>
  <si>
    <t>725860811</t>
  </si>
  <si>
    <t>Demontáž uzávěrů zápachu jednoduchých</t>
  </si>
  <si>
    <t>-1315199842</t>
  </si>
  <si>
    <t>Demontáž zápachových uzávěrek pro zařizovací předměty  jednoduchých</t>
  </si>
  <si>
    <t>Pro dřezy - uskladnění pro další použití</t>
  </si>
  <si>
    <t>Pro umyvadla - do suti</t>
  </si>
  <si>
    <t>46</t>
  </si>
  <si>
    <t>725-x1</t>
  </si>
  <si>
    <t>Demontáž dávkovače mýdla vč. likvidace</t>
  </si>
  <si>
    <t>-977852047</t>
  </si>
  <si>
    <t>47</t>
  </si>
  <si>
    <t>725-x2</t>
  </si>
  <si>
    <t>Demontáž zásobníku papírových ručníků vč. likvidace</t>
  </si>
  <si>
    <t>-117398409</t>
  </si>
  <si>
    <t>48</t>
  </si>
  <si>
    <t>725211601</t>
  </si>
  <si>
    <t>Umyvadlo keramické připevněné na stěnu šrouby bílé bez krytu na sifon 500 mm</t>
  </si>
  <si>
    <t>1486684286</t>
  </si>
  <si>
    <t>Umyvadla keramická bez výtokových armatur se zápachovou uzávěrkou připevněná na stěnu šrouby bílá bez sloupu nebo krytu na sifon 500 mm</t>
  </si>
  <si>
    <t>49</t>
  </si>
  <si>
    <t>725822611</t>
  </si>
  <si>
    <t>Baterie umyvadlová stojánková páková bez výpusti</t>
  </si>
  <si>
    <t>-746423972</t>
  </si>
  <si>
    <t>Baterie umyvadlové stojánkové pákové bez výpusti</t>
  </si>
  <si>
    <t>50</t>
  </si>
  <si>
    <t>725821326</t>
  </si>
  <si>
    <t>Baterie dřezová stojánková páková s otáčivým kulatým ústím a délkou ramínka 265 mm</t>
  </si>
  <si>
    <t>-853088415</t>
  </si>
  <si>
    <t>Baterie dřezové stojánkové pákové s otáčivým ústím a délkou ramínka 265 mm</t>
  </si>
  <si>
    <t>51</t>
  </si>
  <si>
    <t>725291511</t>
  </si>
  <si>
    <t>Doplňky zařízení koupelen a záchodů plastové dávkovač tekutého mýdla na 350 ml</t>
  </si>
  <si>
    <t>1563773349</t>
  </si>
  <si>
    <t>Doplňky zařízení koupelen a záchodů  plastové dávkovač tekutého mýdla na 350 ml</t>
  </si>
  <si>
    <t>52</t>
  </si>
  <si>
    <t>725291531</t>
  </si>
  <si>
    <t>Doplňky zařízení koupelen a záchodů plastové zásobník papírových ručníků</t>
  </si>
  <si>
    <t>442564975</t>
  </si>
  <si>
    <t>Doplňky zařízení koupelen a záchodů  plastové zásobník papírových ručníků</t>
  </si>
  <si>
    <t>53</t>
  </si>
  <si>
    <t>998725201</t>
  </si>
  <si>
    <t>Přesun hmot procentní pro zařizovací předměty v objektech v do 6 m</t>
  </si>
  <si>
    <t>1854842589</t>
  </si>
  <si>
    <t>Přesun hmot pro zařizovací předměty  stanovený procentní sazbou (%) z ceny vodorovná dopravní vzdálenost do 50 m v objektech výšky do 6 m</t>
  </si>
  <si>
    <t>733</t>
  </si>
  <si>
    <t>Ústřední vytápění - rozvodné potrubí</t>
  </si>
  <si>
    <t>54</t>
  </si>
  <si>
    <t>733-x1</t>
  </si>
  <si>
    <t>Vypuštění otopné soustavy</t>
  </si>
  <si>
    <t>2128600517</t>
  </si>
  <si>
    <t>55</t>
  </si>
  <si>
    <t>733120815</t>
  </si>
  <si>
    <t>Demontáž potrubí ocelového hladkého do D 38</t>
  </si>
  <si>
    <t>-811422565</t>
  </si>
  <si>
    <t>Demontáž potrubí z trubek ocelových hladkých  Ø do 38</t>
  </si>
  <si>
    <t>1,63+1,63+0,5</t>
  </si>
  <si>
    <t>1,63+1,63+0,5+0,5+0,5+0,5</t>
  </si>
  <si>
    <t>56</t>
  </si>
  <si>
    <t>733-x2</t>
  </si>
  <si>
    <t>Zaslepení stoupaček ve 2.NP po zrušení radiátoru</t>
  </si>
  <si>
    <t>-1490100954</t>
  </si>
  <si>
    <t>57</t>
  </si>
  <si>
    <t>733-x3</t>
  </si>
  <si>
    <t>Napojení nového potrubí na stávající stoupačky</t>
  </si>
  <si>
    <t>1959739425</t>
  </si>
  <si>
    <t>58</t>
  </si>
  <si>
    <t>733222102</t>
  </si>
  <si>
    <t>Potrubí měděné polotvrdé spojované měkkým pájením D 15x1</t>
  </si>
  <si>
    <t>891590242</t>
  </si>
  <si>
    <t>Potrubí z trubek měděných polotvrdých spojovaných měkkým pájením Ø 15/1</t>
  </si>
  <si>
    <t>0,935+0,935+0,5+0,64+0,64+0,5+2</t>
  </si>
  <si>
    <t>59</t>
  </si>
  <si>
    <t>733-x4</t>
  </si>
  <si>
    <t>Napuštění otopné soustavy vč. odvzdušnění</t>
  </si>
  <si>
    <t>-1011250019</t>
  </si>
  <si>
    <t>60</t>
  </si>
  <si>
    <t>733190217</t>
  </si>
  <si>
    <t>Zkouška těsnosti potrubí ocelové hladké do D 51x2,6</t>
  </si>
  <si>
    <t>1837695546</t>
  </si>
  <si>
    <t>Zkoušky těsnosti potrubí, manžety prostupové z trubek ocelových  zkoušky těsnosti potrubí (za provozu) z trubek ocelových hladkých Ø do 51/2,6</t>
  </si>
  <si>
    <t>61</t>
  </si>
  <si>
    <t>998733201</t>
  </si>
  <si>
    <t>Přesun hmot procentní pro rozvody potrubí v objektech v do 6 m</t>
  </si>
  <si>
    <t>1694165813</t>
  </si>
  <si>
    <t>Přesun hmot pro rozvody potrubí  stanovený procentní sazbou z ceny vodorovná dopravní vzdálenost do 50 m v objektech výšky do 6 m</t>
  </si>
  <si>
    <t>734</t>
  </si>
  <si>
    <t>Ústřední vytápění - armatury</t>
  </si>
  <si>
    <t>62</t>
  </si>
  <si>
    <t>734200822</t>
  </si>
  <si>
    <t>Demontáž armatury závitové se dvěma závity do G 1</t>
  </si>
  <si>
    <t>-863270133</t>
  </si>
  <si>
    <t>Demontáž armatur závitových  se dvěma závity přes 1/2 do G 1</t>
  </si>
  <si>
    <t>63</t>
  </si>
  <si>
    <t>734221545</t>
  </si>
  <si>
    <t>Ventil závitový termostatický přímý jednoregulační G 1/2 PN 16 do 110°C bez hlavice ovládání</t>
  </si>
  <si>
    <t>-1063814312</t>
  </si>
  <si>
    <t>Ventily regulační závitové termostatické, bez hlavice ovládání PN 16 do 110°C přímé jednoregulační G 1/2</t>
  </si>
  <si>
    <t>64</t>
  </si>
  <si>
    <t>734221682</t>
  </si>
  <si>
    <t>Termostatická hlavice kapalinová PN 10 do 110°C otopných těles VK</t>
  </si>
  <si>
    <t>1525097440</t>
  </si>
  <si>
    <t>Ventily regulační závitové hlavice termostatické, pro ovládání ventilů PN 10 do 110°C kapalinové otopných těles VK</t>
  </si>
  <si>
    <t>65</t>
  </si>
  <si>
    <t>734261406</t>
  </si>
  <si>
    <t>Armatura připojovací přímá G 1/2x18 PN 10 do 110°C radiátorů typu VK</t>
  </si>
  <si>
    <t>339443648</t>
  </si>
  <si>
    <t>Šroubení připojovací armatury radiátorů VK PN 10 do 110°C, regulační uzavíratelné přímé G 1/2 x 18</t>
  </si>
  <si>
    <t>66</t>
  </si>
  <si>
    <t>998734201</t>
  </si>
  <si>
    <t>Přesun hmot procentní pro armatury v objektech v do 6 m</t>
  </si>
  <si>
    <t>-1836907023</t>
  </si>
  <si>
    <t>Přesun hmot pro armatury  stanovený procentní sazbou (%) z ceny vodorovná dopravní vzdálenost do 50 m v objektech výšky do 6 m</t>
  </si>
  <si>
    <t>735</t>
  </si>
  <si>
    <t>Ústřední vytápění - otopná tělesa</t>
  </si>
  <si>
    <t>67</t>
  </si>
  <si>
    <t>735111810</t>
  </si>
  <si>
    <t>Demontáž otopného tělesa litinového článkového</t>
  </si>
  <si>
    <t>348249148</t>
  </si>
  <si>
    <t>Demontáž otopných těles litinových  článkových</t>
  </si>
  <si>
    <t>(0,66*0,42)*2</t>
  </si>
  <si>
    <t>(0,66*0,42)*3</t>
  </si>
  <si>
    <t>68</t>
  </si>
  <si>
    <t>735151635.KRD/R</t>
  </si>
  <si>
    <t>Otopné těleso panelové třídeskové 3 přídavné přestupní plochy KORADO Radik Klasik typ 33 výška/délka 400/700 mm</t>
  </si>
  <si>
    <t>1459685088</t>
  </si>
  <si>
    <t>Otopné těleso panelové třídeskové 3 přídavné přestupní plochy KORADO Radik Klasik typ 33 výška/délka 400/800 mm výkon 1390 W</t>
  </si>
  <si>
    <t>69</t>
  </si>
  <si>
    <t>735191905</t>
  </si>
  <si>
    <t>Odvzdušnění otopných těles</t>
  </si>
  <si>
    <t>1958176879</t>
  </si>
  <si>
    <t>Ostatní opravy otopných těles  odvzdušnění tělesa</t>
  </si>
  <si>
    <t>70</t>
  </si>
  <si>
    <t>998735201</t>
  </si>
  <si>
    <t>Přesun hmot procentní pro otopná tělesa v objektech v do 6 m</t>
  </si>
  <si>
    <t>-1998008667</t>
  </si>
  <si>
    <t>Přesun hmot pro otopná tělesa  stanovený procentní sazbou (%) z ceny vodorovná dopravní vzdálenost do 50 m v objektech výšky do 6 m</t>
  </si>
  <si>
    <t>741</t>
  </si>
  <si>
    <t>Elektroinstalace - silnoproud</t>
  </si>
  <si>
    <t>71</t>
  </si>
  <si>
    <t>741-x8</t>
  </si>
  <si>
    <t>Demontáž původní elektroinstalace vč. likvidace</t>
  </si>
  <si>
    <t>-1722853202</t>
  </si>
  <si>
    <t>72</t>
  </si>
  <si>
    <t>741-x1</t>
  </si>
  <si>
    <t>RJ1 - úprava stávající rozvodnice dle schéma zapojení včetně vydrátování, doplnění DIN lišt  a úpravy krycích plechů</t>
  </si>
  <si>
    <t>-867404940</t>
  </si>
  <si>
    <t>73</t>
  </si>
  <si>
    <t>741122015</t>
  </si>
  <si>
    <t>Montáž kabel Cu bez ukončení uložený pod omítku plný kulatý 3x1,5 mm2 (CYKY)</t>
  </si>
  <si>
    <t>-949831914</t>
  </si>
  <si>
    <t>Montáž kabelů měděných bez ukončení uložených pod omítku plných kulatých (CYKY), počtu a průřezu žil 3x1,5 mm2</t>
  </si>
  <si>
    <t>74</t>
  </si>
  <si>
    <t>34111030</t>
  </si>
  <si>
    <t>kabel silový s Cu jádrem 1 kV 3x1,5mm2</t>
  </si>
  <si>
    <t>-989524431</t>
  </si>
  <si>
    <t>32*1,2 'Přepočtené koeficientem množství</t>
  </si>
  <si>
    <t>75</t>
  </si>
  <si>
    <t>741122016</t>
  </si>
  <si>
    <t>Montáž kabel Cu bez ukončení plný kulatý 3x2,5 až 6 mm2 (CYKY)</t>
  </si>
  <si>
    <t>1407372905</t>
  </si>
  <si>
    <t>Montáž kabelů měděných bez ukončení uložených pod omítku plných kulatých (CYKY), počtu a průřezu žil 3x2,5 až 6 mm2</t>
  </si>
  <si>
    <t>76</t>
  </si>
  <si>
    <t>34111036</t>
  </si>
  <si>
    <t>kabel silový s Cu jádrem 1 kV 3x2,5mm2</t>
  </si>
  <si>
    <t>-693145109</t>
  </si>
  <si>
    <t>112*1,2 'Přepočtené koeficientem množství</t>
  </si>
  <si>
    <t>77</t>
  </si>
  <si>
    <t>741122021</t>
  </si>
  <si>
    <t>Montáž kabel Cu bez ukončení plný kulatý 4x1,5 mm2 (CYKY)</t>
  </si>
  <si>
    <t>-439964656</t>
  </si>
  <si>
    <t>Montáž kabelů měděných bez ukončení uložených pod omítku plných kulatých (CYKY), počtu a průřezu žil 4x1,5 mm2</t>
  </si>
  <si>
    <t>78</t>
  </si>
  <si>
    <t>34111060</t>
  </si>
  <si>
    <t>kabel silový s Cu jádrem 1 kV 4x1,5mm2</t>
  </si>
  <si>
    <t>920643829</t>
  </si>
  <si>
    <t>16*1,2 'Přepočtené koeficientem množství</t>
  </si>
  <si>
    <t>79</t>
  </si>
  <si>
    <t>741122031</t>
  </si>
  <si>
    <t>Montáž kabel Cu bez ukončení plný kulatý 5x1,5 až 2,5 mm2 (CYKY)</t>
  </si>
  <si>
    <t>-1137323155</t>
  </si>
  <si>
    <t>Montáž kabelů měděných bez ukončení uložených pod omítku plných kulatých (CYKY), počtu a průřezu žil 5x1,5 až 2,5 mm2</t>
  </si>
  <si>
    <t>80</t>
  </si>
  <si>
    <t>34111090</t>
  </si>
  <si>
    <t>kabel silový s Cu jádrem 1 kV 5x1,5mm2</t>
  </si>
  <si>
    <t>-299498341</t>
  </si>
  <si>
    <t>17*1,2 'Přepočtené koeficientem množství</t>
  </si>
  <si>
    <t>81</t>
  </si>
  <si>
    <t>741-x4</t>
  </si>
  <si>
    <t>D+M Ochranné pospojování - uzemnění</t>
  </si>
  <si>
    <t>-739086244</t>
  </si>
  <si>
    <t>82</t>
  </si>
  <si>
    <t>741110501</t>
  </si>
  <si>
    <t>Montáž lišta a kanálek protahovací šířky do 60 mm</t>
  </si>
  <si>
    <t>CS ÚRS 2019 01</t>
  </si>
  <si>
    <t>96064640</t>
  </si>
  <si>
    <t>Montáž lišt a kanálků elektroinstalačních se spojkami, ohyby a rohy a s nasunutím do krabic protahovacích, šířky do 60 mm</t>
  </si>
  <si>
    <t>83</t>
  </si>
  <si>
    <t>1233325</t>
  </si>
  <si>
    <t>LISTA LHD 40X40HF HD 2M BEZHALOGEN.</t>
  </si>
  <si>
    <t>-1234736388</t>
  </si>
  <si>
    <t>84</t>
  </si>
  <si>
    <t>1226306</t>
  </si>
  <si>
    <t>LISTA LHD 20X20HF HD 2M BEZHALOGENOVE</t>
  </si>
  <si>
    <t>1785896808</t>
  </si>
  <si>
    <t>LISTA LHD 20X20 HF HD 2M BEZHALOGENOVE</t>
  </si>
  <si>
    <t>85</t>
  </si>
  <si>
    <t>741-x2</t>
  </si>
  <si>
    <t>Příslušenství pro elektroinstalační lišty - kryty, rohy, průchodky apod...</t>
  </si>
  <si>
    <t>505884572</t>
  </si>
  <si>
    <t>86</t>
  </si>
  <si>
    <t>741112001</t>
  </si>
  <si>
    <t>Montáž krabice zapuštěná plastová kruhová</t>
  </si>
  <si>
    <t>-1194800493</t>
  </si>
  <si>
    <t>Montáž krabic elektroinstalačních bez napojení na trubky a lišty, demontáže a montáže víčka a přístroje protahovacích nebo odbočných zapuštěných plastových kruhových</t>
  </si>
  <si>
    <t>87</t>
  </si>
  <si>
    <t>1213973</t>
  </si>
  <si>
    <t>KRABICE KU 68-1901HF_FA</t>
  </si>
  <si>
    <t>-733922469</t>
  </si>
  <si>
    <t>88</t>
  </si>
  <si>
    <t>1185908/R</t>
  </si>
  <si>
    <t>VICKO 68HF_HB</t>
  </si>
  <si>
    <t>-1012776879</t>
  </si>
  <si>
    <t>89</t>
  </si>
  <si>
    <t>741-x5</t>
  </si>
  <si>
    <t>Montáž svorkovnice</t>
  </si>
  <si>
    <t>1843465802</t>
  </si>
  <si>
    <t>90</t>
  </si>
  <si>
    <t>1188363</t>
  </si>
  <si>
    <t>SVORKOVNICE S-66_FB</t>
  </si>
  <si>
    <t>-769664980</t>
  </si>
  <si>
    <t>91</t>
  </si>
  <si>
    <t>741310122</t>
  </si>
  <si>
    <t>Montáž přepínač (polo)zapuštěný bezšroubové připojení 6-střídavý</t>
  </si>
  <si>
    <t>314077025</t>
  </si>
  <si>
    <t>Montáž spínačů jedno nebo dvoupólových polozapuštěných nebo zapuštěných se zapojením vodičů bezšroubové připojení přepínačů, řazení 6-střídavých</t>
  </si>
  <si>
    <t>92</t>
  </si>
  <si>
    <t>1183315</t>
  </si>
  <si>
    <t>SPINAC-PRISTROJ R.6,SO 3559-A06345</t>
  </si>
  <si>
    <t>1260151071</t>
  </si>
  <si>
    <t>93</t>
  </si>
  <si>
    <t>1195604</t>
  </si>
  <si>
    <t>KRYT SPINACE 3558A-A651 B</t>
  </si>
  <si>
    <t>-53891711</t>
  </si>
  <si>
    <t>94</t>
  </si>
  <si>
    <t>741313001</t>
  </si>
  <si>
    <t>Montáž zásuvka (polo)zapuštěná bezšroubové připojení 2P+PE se zapojením vodičů</t>
  </si>
  <si>
    <t>1611775764</t>
  </si>
  <si>
    <t>Montáž zásuvek domovních se zapojením vodičů bezšroubové připojení polozapuštěných nebo zapuštěných 10/16 A, provedení 2P + PE</t>
  </si>
  <si>
    <t>95</t>
  </si>
  <si>
    <t>1183391</t>
  </si>
  <si>
    <t>ZASUVKA JEDNONASOBNA 5519A-A02357 B</t>
  </si>
  <si>
    <t>-1077979506</t>
  </si>
  <si>
    <t>96</t>
  </si>
  <si>
    <t>741-x6</t>
  </si>
  <si>
    <t>Montáž rámečků</t>
  </si>
  <si>
    <t>-2135119896</t>
  </si>
  <si>
    <t>97</t>
  </si>
  <si>
    <t>10.071.439</t>
  </si>
  <si>
    <t>Rámeček TANGO 3901A-B10 B</t>
  </si>
  <si>
    <t>KS</t>
  </si>
  <si>
    <t>2053409516</t>
  </si>
  <si>
    <t>98</t>
  </si>
  <si>
    <t>10.072.355</t>
  </si>
  <si>
    <t>Rámeček TANGO 3901A-B20 B</t>
  </si>
  <si>
    <t>-242430688</t>
  </si>
  <si>
    <t>99</t>
  </si>
  <si>
    <t>10.071.783</t>
  </si>
  <si>
    <t>Rámeček TANGO 3901A-B30 B</t>
  </si>
  <si>
    <t>-862682638</t>
  </si>
  <si>
    <t>100</t>
  </si>
  <si>
    <t>741371004</t>
  </si>
  <si>
    <t>Montáž svítidlo zářivkové bytové stropní přisazené 2 zdroje s krytem</t>
  </si>
  <si>
    <t>-171426379</t>
  </si>
  <si>
    <t>Montáž svítidel zářivkových se zapojením vodičů bytových nebo společenských místností stropních přisazených 2 zdroje s krytem</t>
  </si>
  <si>
    <t>101</t>
  </si>
  <si>
    <t>1002368</t>
  </si>
  <si>
    <t>SVITIDLO BELTR 258 OP E /24265/</t>
  </si>
  <si>
    <t>1813265183</t>
  </si>
  <si>
    <t>102</t>
  </si>
  <si>
    <t>10.731.428</t>
  </si>
  <si>
    <t>Trubice 58W/840 MASTER TL-D T8 PHILIPS</t>
  </si>
  <si>
    <t>-614766089</t>
  </si>
  <si>
    <t>103</t>
  </si>
  <si>
    <t>741-x3</t>
  </si>
  <si>
    <t>Drobný elektroinstalační materiál - spojovací a upevňovací materiál, svorky apod....</t>
  </si>
  <si>
    <t>-598491644</t>
  </si>
  <si>
    <t>104</t>
  </si>
  <si>
    <t>741810001</t>
  </si>
  <si>
    <t>Celková prohlídka elektrického rozvodu a zařízení do 100 000,- Kč</t>
  </si>
  <si>
    <t>-1608928731</t>
  </si>
  <si>
    <t>Zkoušky a prohlídky elektrických rozvodů a zařízení celková prohlídka a vyhotovení revizní zprávy pro objem montážních prací do 100 tis. Kč</t>
  </si>
  <si>
    <t>105</t>
  </si>
  <si>
    <t>741-x7</t>
  </si>
  <si>
    <t>Zednická přípomoc</t>
  </si>
  <si>
    <t>-1856523090</t>
  </si>
  <si>
    <t>106</t>
  </si>
  <si>
    <t>998741201</t>
  </si>
  <si>
    <t>Přesun hmot procentní pro silnoproud v objektech v do 6 m</t>
  </si>
  <si>
    <t>1892908219</t>
  </si>
  <si>
    <t>Přesun hmot pro silnoproud stanovený procentní sazbou (%) z ceny vodorovná dopravní vzdálenost do 50 m v objektech výšky do 6 m</t>
  </si>
  <si>
    <t>742</t>
  </si>
  <si>
    <t>Elektroinstalace - slaboproud</t>
  </si>
  <si>
    <t>107</t>
  </si>
  <si>
    <t>742-x2</t>
  </si>
  <si>
    <t>Demontáž, uskladnění a zpětná montáž bezpečnostního systému - senzory/čidla</t>
  </si>
  <si>
    <t>824978589</t>
  </si>
  <si>
    <t>Demontáž, uskladnění a zpětná montáž bezečnostního systému - senzory/čidla</t>
  </si>
  <si>
    <t>108</t>
  </si>
  <si>
    <t>742-x1</t>
  </si>
  <si>
    <t>Demontáž nástěnného telefonu vč. přípojky - uskladnění pro další použití</t>
  </si>
  <si>
    <t>1699965274</t>
  </si>
  <si>
    <t>109</t>
  </si>
  <si>
    <t>742-x3</t>
  </si>
  <si>
    <t>Zpětná montáž telefonu a zapojení vč. přípojky - S07</t>
  </si>
  <si>
    <t>-1021544355</t>
  </si>
  <si>
    <t>Zpětná montáž telefonu a zapojení vč. přípojky</t>
  </si>
  <si>
    <t>110</t>
  </si>
  <si>
    <t>998742201</t>
  </si>
  <si>
    <t>Přesun hmot procentní pro slaboproud v objektech v do 6 m</t>
  </si>
  <si>
    <t>21820607</t>
  </si>
  <si>
    <t>Přesun hmot pro slaboproud stanovený procentní sazbou (%) z ceny vodorovná dopravní vzdálenost do 50 m v objektech výšky do 6 m</t>
  </si>
  <si>
    <t>766</t>
  </si>
  <si>
    <t>Konstrukce truhlářské</t>
  </si>
  <si>
    <t>111</t>
  </si>
  <si>
    <t>766812840</t>
  </si>
  <si>
    <t>Demontáž kuchyňských linek dřevěných nebo kovových délky do 2,1 m</t>
  </si>
  <si>
    <t>-1352095616</t>
  </si>
  <si>
    <t>Demontáž kuchyňských linek  dřevěných nebo kovových včetně skříněk uchycených na stěně, délky přes 1800 do 2100 mm</t>
  </si>
  <si>
    <t>112</t>
  </si>
  <si>
    <t>766691914</t>
  </si>
  <si>
    <t>Vyvěšení nebo zavěšení dřevěných křídel dveří pl do 2 m2</t>
  </si>
  <si>
    <t>-1303898711</t>
  </si>
  <si>
    <t>Ostatní práce  vyvěšení nebo zavěšení křídel s případným uložením a opětovným zavěšením po provedení stavebních změn dřevěných dveřních, plochy do 2 m2</t>
  </si>
  <si>
    <t>113</t>
  </si>
  <si>
    <t>766662811</t>
  </si>
  <si>
    <t>Demontáž truhlářských prahů dveří jednokřídlových</t>
  </si>
  <si>
    <t>1480183963</t>
  </si>
  <si>
    <t>Demontáž dveřních konstrukcí  prahů dveří jednokřídlových</t>
  </si>
  <si>
    <t>114</t>
  </si>
  <si>
    <t>766-x1</t>
  </si>
  <si>
    <t>Demontáž krytu radiátoru 3 kusy likvidace, 2 kusy uskladnění - spec. dle tabulky demontáží</t>
  </si>
  <si>
    <t>-334095677</t>
  </si>
  <si>
    <t>Demontáž krytu radiátoru vč. likvidCE</t>
  </si>
  <si>
    <t>115</t>
  </si>
  <si>
    <t>766660001</t>
  </si>
  <si>
    <t>Montáž dveřních křídel otvíravých 1křídlových š do 0,8 m do ocelové zárubně</t>
  </si>
  <si>
    <t>2098674959</t>
  </si>
  <si>
    <t>Montáž dveřních křídel dřevěných nebo plastových  otevíravých do ocelové zárubně povrchově upravených jednokřídlových, šířky do 800 mm</t>
  </si>
  <si>
    <t>116</t>
  </si>
  <si>
    <t>61162878/R</t>
  </si>
  <si>
    <t>dveře vnitřní foliované sklo bezpečnostní 1/3 1křídlové 80x197cm</t>
  </si>
  <si>
    <t>1264276238</t>
  </si>
  <si>
    <t>dveře vnitřní foliované sklo 1/3 1křídlové 80x197cm</t>
  </si>
  <si>
    <t>117</t>
  </si>
  <si>
    <t>766660711</t>
  </si>
  <si>
    <t>Montáž dveřních křídel 1křídlových dokování závěsů na universální zárubeň</t>
  </si>
  <si>
    <t>1580363278</t>
  </si>
  <si>
    <t>Montáž dveřních doplňků dokování závěsů na zárubeň univerzální dveří jednokřídlových</t>
  </si>
  <si>
    <t>118</t>
  </si>
  <si>
    <t>54914610</t>
  </si>
  <si>
    <t>kování dveřní - výběr dle investora</t>
  </si>
  <si>
    <t>1907911025</t>
  </si>
  <si>
    <t>kování vrchní dveřní klika včetně rozet a montážního materiálu R BB nerez PK</t>
  </si>
  <si>
    <t>119</t>
  </si>
  <si>
    <t>54964150</t>
  </si>
  <si>
    <t>vložka zámková cylindrická oboustranná + 4 klíče</t>
  </si>
  <si>
    <t>-474712962</t>
  </si>
  <si>
    <t>120</t>
  </si>
  <si>
    <t>766-x2</t>
  </si>
  <si>
    <t>Zpětná montáž krytů radiátorů</t>
  </si>
  <si>
    <t>-1754847965</t>
  </si>
  <si>
    <t>121</t>
  </si>
  <si>
    <t>998766201</t>
  </si>
  <si>
    <t>Přesun hmot procentní pro konstrukce truhlářské v objektech v do 6 m</t>
  </si>
  <si>
    <t>590574926</t>
  </si>
  <si>
    <t>Přesun hmot pro konstrukce truhlářské stanovený procentní sazbou (%) z ceny vodorovná dopravní vzdálenost do 50 m v objektech výšky do 6 m</t>
  </si>
  <si>
    <t>771</t>
  </si>
  <si>
    <t>Podlahy z dlaždic</t>
  </si>
  <si>
    <t>122</t>
  </si>
  <si>
    <t>771591111</t>
  </si>
  <si>
    <t>Podlahy penetrace podkladu</t>
  </si>
  <si>
    <t>1890488425</t>
  </si>
  <si>
    <t>Podlahy - ostatní práce  penetrace podkladu</t>
  </si>
  <si>
    <t>123</t>
  </si>
  <si>
    <t>771574131</t>
  </si>
  <si>
    <t>Montáž podlah keramických režných protiskluzných lepených flexibilním lepidlem do 50 ks/m2 - spárovací hmota s atestem pro potravinářství</t>
  </si>
  <si>
    <t>574016797</t>
  </si>
  <si>
    <t>Montáž podlah z dlaždic keramických  lepených flexibilním lepidlem režných nebo glazovaných protiskluzných nebo reliefovaných do 50 ks/ m2</t>
  </si>
  <si>
    <t>124</t>
  </si>
  <si>
    <t>59761004</t>
  </si>
  <si>
    <t>dlaždice keramické, protiskluznost R10 - výběr dle investora</t>
  </si>
  <si>
    <t>1339523694</t>
  </si>
  <si>
    <t>dlaždice keramické koupelnové (barevné) přes 4 do 6 ks/m2</t>
  </si>
  <si>
    <t>25,805*1,1 'Přepočtené koeficientem množství</t>
  </si>
  <si>
    <t>125</t>
  </si>
  <si>
    <t>771474112</t>
  </si>
  <si>
    <t>Montáž soklíků z dlaždic keramických rovných flexibilní lepidlo v do 90 mm - spárovací hmota s atestem pro potravinářství</t>
  </si>
  <si>
    <t>1827798792</t>
  </si>
  <si>
    <t>Montáž soklíků z dlaždic keramických  lepených flexibilním lepidlem rovných výšky přes 65 do 90 mm</t>
  </si>
  <si>
    <t>0,1+0,72+0,1+0,1+0,09+2,25+5,9+0,17</t>
  </si>
  <si>
    <t>1,58+0,09+2,25+5,9+0,22+0,06</t>
  </si>
  <si>
    <t>126</t>
  </si>
  <si>
    <t>59761009</t>
  </si>
  <si>
    <t>sokl - podlahy (barevný) 30 x 8 x 0,8 cm I. j. - výběr dle investora</t>
  </si>
  <si>
    <t>-271658479</t>
  </si>
  <si>
    <t>sokl - podlahy (barevný) 30 x 8 x 0,8 cm I. j.</t>
  </si>
  <si>
    <t>19,53*3,333</t>
  </si>
  <si>
    <t>65,093*1,1 'Přepočtené koeficientem množství</t>
  </si>
  <si>
    <t>127</t>
  </si>
  <si>
    <t>771591115</t>
  </si>
  <si>
    <t>Podlahy spárování silikonem</t>
  </si>
  <si>
    <t>-700976096</t>
  </si>
  <si>
    <t>Podlahy - ostatní práce  spárování silikonem</t>
  </si>
  <si>
    <t>0,1+0,72+0,1+0,1+0,09+2,25+5,9+0,17+1,08+4,14</t>
  </si>
  <si>
    <t>1,58+0,09+2,25+5,9+0,22+0,06+0,2+3,43+0,93</t>
  </si>
  <si>
    <t>128</t>
  </si>
  <si>
    <t>771591171</t>
  </si>
  <si>
    <t>Montáž profilu ukončujícího pro plynulý přechod (dlažby s kobercem apod.)</t>
  </si>
  <si>
    <t>184095010</t>
  </si>
  <si>
    <t>Podlahy - ostatní práce  montáž ukončujícího profilu pro plynulý přechod (dlažba-koberec apod.)</t>
  </si>
  <si>
    <t>0,8*2</t>
  </si>
  <si>
    <t>129</t>
  </si>
  <si>
    <t>59054100</t>
  </si>
  <si>
    <t>profil přechodový kovový - výběr dle investora</t>
  </si>
  <si>
    <t>1799715913</t>
  </si>
  <si>
    <t>profil přechodový Al s pohyblivým ramenem 8 x 20mm</t>
  </si>
  <si>
    <t>130</t>
  </si>
  <si>
    <t>998771201</t>
  </si>
  <si>
    <t>Přesun hmot procentní pro podlahy z dlaždic v objektech v do 6 m</t>
  </si>
  <si>
    <t>-1183472099</t>
  </si>
  <si>
    <t>Přesun hmot pro podlahy z dlaždic stanovený procentní sazbou (%) z ceny vodorovná dopravní vzdálenost do 50 m v objektech výšky do 6 m</t>
  </si>
  <si>
    <t>776</t>
  </si>
  <si>
    <t>Podlahy povlakové</t>
  </si>
  <si>
    <t>131</t>
  </si>
  <si>
    <t>776201811</t>
  </si>
  <si>
    <t>Demontáž lepených povlakových podlah bez podložky ručně</t>
  </si>
  <si>
    <t>1414136722</t>
  </si>
  <si>
    <t>Demontáž povlakových podlahovin lepených ručně bez podložky</t>
  </si>
  <si>
    <t>0,95*0,1</t>
  </si>
  <si>
    <t>0,16*0,96</t>
  </si>
  <si>
    <t>0,35*0,96</t>
  </si>
  <si>
    <t>2,53*2,25</t>
  </si>
  <si>
    <t>3,37*2,15</t>
  </si>
  <si>
    <t>1,93*0,16</t>
  </si>
  <si>
    <t>-0,23*0,09</t>
  </si>
  <si>
    <t>132</t>
  </si>
  <si>
    <t>776410811</t>
  </si>
  <si>
    <t>Odstranění soklíků a lišt pryžových nebo plastových</t>
  </si>
  <si>
    <t>1848797096</t>
  </si>
  <si>
    <t>Demontáž soklíků nebo lišt pryžových nebo plastových</t>
  </si>
  <si>
    <t>0,135+0,135+0,135+0,135+0,1+0,075+0,1+0,075+0,09+0,65+0,64+5,9+0,17+0,1+0,1+1,02+4,13+0,1+0,72</t>
  </si>
  <si>
    <t>0,12+2,25+5,9+0,22+0,1+0,1+1,02+3,37+0,09+0,09+0,1+1,61</t>
  </si>
  <si>
    <t>781</t>
  </si>
  <si>
    <t>Dokončovací práce - obklady</t>
  </si>
  <si>
    <t>133</t>
  </si>
  <si>
    <t>781495111</t>
  </si>
  <si>
    <t>Penetrace podkladu vnitřních obkladů</t>
  </si>
  <si>
    <t>-1057119020</t>
  </si>
  <si>
    <t>Ostatní prvky  ostatní práce penetrace podkladu</t>
  </si>
  <si>
    <t>(4,14+1,08)*2</t>
  </si>
  <si>
    <t>(0,93+3,43+0,2)*2</t>
  </si>
  <si>
    <t>134</t>
  </si>
  <si>
    <t>781474116</t>
  </si>
  <si>
    <t>Montáž obkladů vnitřních keramických hladkých do 35 ks/m2 lepených flexibilním lepidlem - spárovací hmota s atestem pro potravinářství</t>
  </si>
  <si>
    <t>170495506</t>
  </si>
  <si>
    <t>Montáž obkladů vnitřních stěn z dlaždic keramických  lepených flexibilním lepidlem režných nebo glazovaných hladkých přes 25 do 35 ks/m2</t>
  </si>
  <si>
    <t>135</t>
  </si>
  <si>
    <t>59761255</t>
  </si>
  <si>
    <t>obkladačky keramické - výběr dle investora</t>
  </si>
  <si>
    <t>1106131478</t>
  </si>
  <si>
    <t>obkladačky keramické  kuchyňské (barevné) přes 35 do 45 ks/m2</t>
  </si>
  <si>
    <t>Obklad 1. a 2.NP s prořezem</t>
  </si>
  <si>
    <t>19,56*1,1</t>
  </si>
  <si>
    <t>Rezerva pro obklady - ponechání pro potřeby MŠ</t>
  </si>
  <si>
    <t>2+1,5</t>
  </si>
  <si>
    <t>136</t>
  </si>
  <si>
    <t>781494111</t>
  </si>
  <si>
    <t>Plastové profily rohové lepené flexibilním lepidlem</t>
  </si>
  <si>
    <t>279574582</t>
  </si>
  <si>
    <t>Ostatní prvky  plastové profily ukončovací a dilatační lepené flexibilním lepidlem rohové</t>
  </si>
  <si>
    <t>137</t>
  </si>
  <si>
    <t>781494511</t>
  </si>
  <si>
    <t>Plastové profily ukončovací lepené flexibilním lepidlem</t>
  </si>
  <si>
    <t>-1788330213</t>
  </si>
  <si>
    <t>Ostatní prvky  plastové profily ukončovací a dilatační lepené flexibilním lepidlem ukončovací</t>
  </si>
  <si>
    <t>2+4,14+1,08+2</t>
  </si>
  <si>
    <t>2+0,93+3,43+0,2</t>
  </si>
  <si>
    <t>138</t>
  </si>
  <si>
    <t>781495115</t>
  </si>
  <si>
    <t>Spárování vnitřních obkladů silikonem</t>
  </si>
  <si>
    <t>1572125508</t>
  </si>
  <si>
    <t>Ostatní prvky  ostatní práce spárování silikonem</t>
  </si>
  <si>
    <t>2*2</t>
  </si>
  <si>
    <t>139</t>
  </si>
  <si>
    <t>998781201</t>
  </si>
  <si>
    <t>Přesun hmot procentní pro obklady keramické v objektech v do 6 m</t>
  </si>
  <si>
    <t>26512701</t>
  </si>
  <si>
    <t>Přesun hmot pro obklady keramické  stanovený procentní sazbou (%) z ceny vodorovná dopravní vzdálenost do 50 m v objektech výšky do 6 m</t>
  </si>
  <si>
    <t>783</t>
  </si>
  <si>
    <t>Dokončovací práce - nátěry</t>
  </si>
  <si>
    <t>140</t>
  </si>
  <si>
    <t>783806805</t>
  </si>
  <si>
    <t>Odstranění nátěrů z omítek opálením</t>
  </si>
  <si>
    <t>-2106267251</t>
  </si>
  <si>
    <t>Odstranění nátěrů z omítek opálením s obroušením</t>
  </si>
  <si>
    <t>Olejové nátěry</t>
  </si>
  <si>
    <t>(1,02+0,045)*0,92</t>
  </si>
  <si>
    <t>(1,02+0,045)*0,86</t>
  </si>
  <si>
    <t>(0,1+1,58)*1,2</t>
  </si>
  <si>
    <t>141</t>
  </si>
  <si>
    <t>783306801</t>
  </si>
  <si>
    <t>Odstranění nátěru ze zámečnických konstrukcí obroušením</t>
  </si>
  <si>
    <t>47513325</t>
  </si>
  <si>
    <t>Odstranění nátěrů ze zámečnických konstrukcí obroušením</t>
  </si>
  <si>
    <t>Zárubeň 1.NP</t>
  </si>
  <si>
    <t>(0,8+2+2)*0,2</t>
  </si>
  <si>
    <t>Zárubeň 2.NP</t>
  </si>
  <si>
    <t>(0,8+2+2)*0,26</t>
  </si>
  <si>
    <t>142</t>
  </si>
  <si>
    <t>783314201</t>
  </si>
  <si>
    <t>Základní antikorozní jednonásobný syntetický standardní nátěr zámečnických konstrukcí</t>
  </si>
  <si>
    <t>1323092384</t>
  </si>
  <si>
    <t>Základní antikorozní nátěr zámečnických konstrukcí jednonásobný syntetický standardní</t>
  </si>
  <si>
    <t xml:space="preserve">Zárubně </t>
  </si>
  <si>
    <t>(0,8+2+2)*0,25</t>
  </si>
  <si>
    <t>143</t>
  </si>
  <si>
    <t>783314101</t>
  </si>
  <si>
    <t>Základní jednonásobný syntetický nátěr zámečnických konstrukcí</t>
  </si>
  <si>
    <t>-1606551595</t>
  </si>
  <si>
    <t>Základní nátěr zámečnických konstrukcí jednonásobný syntetický</t>
  </si>
  <si>
    <t>144</t>
  </si>
  <si>
    <t>783315101</t>
  </si>
  <si>
    <t>Mezinátěr jednonásobný syntetický standardní zámečnických konstrukcí</t>
  </si>
  <si>
    <t>-209548563</t>
  </si>
  <si>
    <t>Mezinátěr zámečnických konstrukcí jednonásobný syntetický standardní</t>
  </si>
  <si>
    <t>145</t>
  </si>
  <si>
    <t>783317101</t>
  </si>
  <si>
    <t>Krycí jednonásobný syntetický standardní nátěr zámečnických konstrukcí</t>
  </si>
  <si>
    <t>2134752138</t>
  </si>
  <si>
    <t>Krycí nátěr (email) zámečnických konstrukcí jednonásobný syntetický standardní</t>
  </si>
  <si>
    <t>784</t>
  </si>
  <si>
    <t>Dokončovací práce - malby a tapety</t>
  </si>
  <si>
    <t>146</t>
  </si>
  <si>
    <t>784121001</t>
  </si>
  <si>
    <t>Oškrabání malby v mísnostech výšky do 3,80 m</t>
  </si>
  <si>
    <t>-55869640</t>
  </si>
  <si>
    <t>Oškrabání malby v místnostech výšky do 3,80 m</t>
  </si>
  <si>
    <t>(2,25+5,9+2,15+4,13+0,1+1,76)*2,56</t>
  </si>
  <si>
    <t>-0,8*1,97</t>
  </si>
  <si>
    <t>(0,8+2+2)*0,1</t>
  </si>
  <si>
    <t>(0,96+2,38+2,38)*0,35</t>
  </si>
  <si>
    <t>-(1,26*1,56)*2</t>
  </si>
  <si>
    <t>((1,26+1,56+1,56)*2)*0,14</t>
  </si>
  <si>
    <t>-1,98*2,14</t>
  </si>
  <si>
    <t>1,02*0,92</t>
  </si>
  <si>
    <t>(1,98+2,14+2,14)*0,16</t>
  </si>
  <si>
    <t>-6,417</t>
  </si>
  <si>
    <t>-0,98</t>
  </si>
  <si>
    <t>2,15*4,14</t>
  </si>
  <si>
    <t>1,76*2,25</t>
  </si>
  <si>
    <t>(2,25+2,25+5,9+5,9+0,09+0,09)*2,6</t>
  </si>
  <si>
    <t>-1,23*1,56</t>
  </si>
  <si>
    <t>(1,23+1,56+1,56)*0,14</t>
  </si>
  <si>
    <t>-1,93*2,08</t>
  </si>
  <si>
    <t>(1,93+2,08+1,22)*0,16</t>
  </si>
  <si>
    <t>147</t>
  </si>
  <si>
    <t>784181121</t>
  </si>
  <si>
    <t>Hloubková jednonásobná penetrace podkladu v místnostech výšky do 3,80 m</t>
  </si>
  <si>
    <t>18544060</t>
  </si>
  <si>
    <t>Penetrace podkladu jednonásobná hloubková v místnostech výšky do 3,80 m</t>
  </si>
  <si>
    <t>26,193+59,458</t>
  </si>
  <si>
    <t>148</t>
  </si>
  <si>
    <t>784211101</t>
  </si>
  <si>
    <t>Dvojnásobné bílé malby ze směsí za mokra výborně otěruvzdorných v místnostech výšky do 3,80 m - barva s atestem pro potravinářství</t>
  </si>
  <si>
    <t>834291428</t>
  </si>
  <si>
    <t>Malby z malířských směsí otěruvzdorných za mokra dvojnásobné, bílé za mokra otěruvzdorné výborně v místnostech výšky do 3,80 m</t>
  </si>
  <si>
    <t>VRN</t>
  </si>
  <si>
    <t>Vedlejší rozpočtové náklady</t>
  </si>
  <si>
    <t>VRN1</t>
  </si>
  <si>
    <t>Průzkumné, geodetické a projektové práce</t>
  </si>
  <si>
    <t>149</t>
  </si>
  <si>
    <t>013254000</t>
  </si>
  <si>
    <t>Dokumentace skutečného provedení stavby</t>
  </si>
  <si>
    <t>1024</t>
  </si>
  <si>
    <t>-969491448</t>
  </si>
  <si>
    <t>VRN6</t>
  </si>
  <si>
    <t>Územní vlivy</t>
  </si>
  <si>
    <t>150</t>
  </si>
  <si>
    <t>065002000</t>
  </si>
  <si>
    <t>Mimostaveništní doprava materiálů</t>
  </si>
  <si>
    <t>-814919171</t>
  </si>
  <si>
    <t>VRN9</t>
  </si>
  <si>
    <t>Ostatní náklady</t>
  </si>
  <si>
    <t>151</t>
  </si>
  <si>
    <t>090001000</t>
  </si>
  <si>
    <t>Ostatní náklady - dle uvážení zhotovitele - např. pronájem kontejneru, doprava řemeslníků, vzorkování, inž. činnost apod...</t>
  </si>
  <si>
    <t>-1622034276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</si>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</sst>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3" fillId="0" borderId="0" xfId="20" applyAlignment="1" applyProtection="1">
      <alignment horizontal="left" vertical="center"/>
      <protection/>
    </xf>
    <xf numFmtId="0" fontId="33" fillId="0" borderId="0" xfId="20" applyAlignment="1">
      <alignment horizontal="left" vertical="center"/>
    </xf>
    <xf numFmtId="0" fontId="33" fillId="0" borderId="0" xfId="20" applyAlignment="1" applyProtection="1">
      <alignment horizontal="left" vertical="center" wrapText="1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3" fillId="0" borderId="0" xfId="2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>
      <selection activeCell="E23" sqref="E23:AN2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1"/>
      <c r="AQ5" s="21"/>
      <c r="AR5" s="19"/>
      <c r="BE5" s="281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5" t="s">
        <v>17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1"/>
      <c r="AQ6" s="21"/>
      <c r="AR6" s="19"/>
      <c r="BE6" s="282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82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82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2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82"/>
      <c r="BS10" s="16" t="s">
        <v>6</v>
      </c>
    </row>
    <row r="11" spans="2:7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82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2"/>
      <c r="BS12" s="16" t="s">
        <v>6</v>
      </c>
    </row>
    <row r="13" spans="2:7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82"/>
      <c r="BS13" s="16" t="s">
        <v>6</v>
      </c>
    </row>
    <row r="14" spans="2:71" ht="12">
      <c r="B14" s="20"/>
      <c r="C14" s="21"/>
      <c r="D14" s="21"/>
      <c r="E14" s="276" t="s">
        <v>29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82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2"/>
      <c r="BS15" s="16" t="s">
        <v>4</v>
      </c>
    </row>
    <row r="16" spans="2:7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82"/>
      <c r="BS16" s="16" t="s">
        <v>4</v>
      </c>
    </row>
    <row r="17" spans="2:7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82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2"/>
      <c r="BS18" s="16" t="s">
        <v>6</v>
      </c>
    </row>
    <row r="19" spans="2:7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82"/>
      <c r="BS19" s="16" t="s">
        <v>6</v>
      </c>
    </row>
    <row r="20" spans="2:71" ht="18.4" customHeight="1">
      <c r="B20" s="20"/>
      <c r="C20" s="21"/>
      <c r="D20" s="21"/>
      <c r="E20" s="241" t="s">
        <v>1017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82"/>
      <c r="BS20" s="16" t="s">
        <v>32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2"/>
    </row>
    <row r="22" spans="2:57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2"/>
    </row>
    <row r="23" spans="2:57" ht="16.5" customHeight="1">
      <c r="B23" s="20"/>
      <c r="C23" s="21"/>
      <c r="D23" s="21"/>
      <c r="E23" s="278" t="s">
        <v>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1"/>
      <c r="AP23" s="21"/>
      <c r="AQ23" s="21"/>
      <c r="AR23" s="19"/>
      <c r="BE23" s="282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2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2"/>
    </row>
    <row r="26" spans="2:57" s="1" customFormat="1" ht="25.9" customHeight="1"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83">
        <f>ROUND(AG54,2)</f>
        <v>0</v>
      </c>
      <c r="AL26" s="284"/>
      <c r="AM26" s="284"/>
      <c r="AN26" s="284"/>
      <c r="AO26" s="284"/>
      <c r="AP26" s="34"/>
      <c r="AQ26" s="34"/>
      <c r="AR26" s="37"/>
      <c r="BE26" s="282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82"/>
    </row>
    <row r="28" spans="2:57" s="1" customFormat="1" ht="1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79" t="s">
        <v>36</v>
      </c>
      <c r="M28" s="279"/>
      <c r="N28" s="279"/>
      <c r="O28" s="279"/>
      <c r="P28" s="279"/>
      <c r="Q28" s="34"/>
      <c r="R28" s="34"/>
      <c r="S28" s="34"/>
      <c r="T28" s="34"/>
      <c r="U28" s="34"/>
      <c r="V28" s="34"/>
      <c r="W28" s="279" t="s">
        <v>37</v>
      </c>
      <c r="X28" s="279"/>
      <c r="Y28" s="279"/>
      <c r="Z28" s="279"/>
      <c r="AA28" s="279"/>
      <c r="AB28" s="279"/>
      <c r="AC28" s="279"/>
      <c r="AD28" s="279"/>
      <c r="AE28" s="279"/>
      <c r="AF28" s="34"/>
      <c r="AG28" s="34"/>
      <c r="AH28" s="34"/>
      <c r="AI28" s="34"/>
      <c r="AJ28" s="34"/>
      <c r="AK28" s="279" t="s">
        <v>38</v>
      </c>
      <c r="AL28" s="279"/>
      <c r="AM28" s="279"/>
      <c r="AN28" s="279"/>
      <c r="AO28" s="279"/>
      <c r="AP28" s="34"/>
      <c r="AQ28" s="34"/>
      <c r="AR28" s="37"/>
      <c r="BE28" s="282"/>
    </row>
    <row r="29" spans="2:57" s="2" customFormat="1" ht="14.45" customHeight="1">
      <c r="B29" s="38"/>
      <c r="C29" s="39"/>
      <c r="D29" s="28" t="s">
        <v>39</v>
      </c>
      <c r="E29" s="39"/>
      <c r="F29" s="28" t="s">
        <v>40</v>
      </c>
      <c r="G29" s="39"/>
      <c r="H29" s="39"/>
      <c r="I29" s="39"/>
      <c r="J29" s="39"/>
      <c r="K29" s="39"/>
      <c r="L29" s="244">
        <v>0.21</v>
      </c>
      <c r="M29" s="245"/>
      <c r="N29" s="245"/>
      <c r="O29" s="245"/>
      <c r="P29" s="245"/>
      <c r="Q29" s="39"/>
      <c r="R29" s="39"/>
      <c r="S29" s="39"/>
      <c r="T29" s="39"/>
      <c r="U29" s="39"/>
      <c r="V29" s="39"/>
      <c r="W29" s="280">
        <f>ROUND(AZ54,2)</f>
        <v>0</v>
      </c>
      <c r="X29" s="245"/>
      <c r="Y29" s="245"/>
      <c r="Z29" s="245"/>
      <c r="AA29" s="245"/>
      <c r="AB29" s="245"/>
      <c r="AC29" s="245"/>
      <c r="AD29" s="245"/>
      <c r="AE29" s="245"/>
      <c r="AF29" s="39"/>
      <c r="AG29" s="39"/>
      <c r="AH29" s="39"/>
      <c r="AI29" s="39"/>
      <c r="AJ29" s="39"/>
      <c r="AK29" s="280">
        <f>ROUND(AV54,2)</f>
        <v>0</v>
      </c>
      <c r="AL29" s="245"/>
      <c r="AM29" s="245"/>
      <c r="AN29" s="245"/>
      <c r="AO29" s="245"/>
      <c r="AP29" s="39"/>
      <c r="AQ29" s="39"/>
      <c r="AR29" s="40"/>
      <c r="BE29" s="282"/>
    </row>
    <row r="30" spans="2:57" s="2" customFormat="1" ht="14.45" customHeight="1">
      <c r="B30" s="38"/>
      <c r="C30" s="39"/>
      <c r="D30" s="39"/>
      <c r="E30" s="39"/>
      <c r="F30" s="28" t="s">
        <v>41</v>
      </c>
      <c r="G30" s="39"/>
      <c r="H30" s="39"/>
      <c r="I30" s="39"/>
      <c r="J30" s="39"/>
      <c r="K30" s="39"/>
      <c r="L30" s="244">
        <v>0.15</v>
      </c>
      <c r="M30" s="245"/>
      <c r="N30" s="245"/>
      <c r="O30" s="245"/>
      <c r="P30" s="245"/>
      <c r="Q30" s="39"/>
      <c r="R30" s="39"/>
      <c r="S30" s="39"/>
      <c r="T30" s="39"/>
      <c r="U30" s="39"/>
      <c r="V30" s="39"/>
      <c r="W30" s="280">
        <f>ROUND(BA54,2)</f>
        <v>0</v>
      </c>
      <c r="X30" s="245"/>
      <c r="Y30" s="245"/>
      <c r="Z30" s="245"/>
      <c r="AA30" s="245"/>
      <c r="AB30" s="245"/>
      <c r="AC30" s="245"/>
      <c r="AD30" s="245"/>
      <c r="AE30" s="245"/>
      <c r="AF30" s="39"/>
      <c r="AG30" s="39"/>
      <c r="AH30" s="39"/>
      <c r="AI30" s="39"/>
      <c r="AJ30" s="39"/>
      <c r="AK30" s="280">
        <f>ROUND(AW54,2)</f>
        <v>0</v>
      </c>
      <c r="AL30" s="245"/>
      <c r="AM30" s="245"/>
      <c r="AN30" s="245"/>
      <c r="AO30" s="245"/>
      <c r="AP30" s="39"/>
      <c r="AQ30" s="39"/>
      <c r="AR30" s="40"/>
      <c r="BE30" s="282"/>
    </row>
    <row r="31" spans="2:57" s="2" customFormat="1" ht="14.45" customHeight="1" hidden="1">
      <c r="B31" s="38"/>
      <c r="C31" s="39"/>
      <c r="D31" s="39"/>
      <c r="E31" s="39"/>
      <c r="F31" s="28" t="s">
        <v>42</v>
      </c>
      <c r="G31" s="39"/>
      <c r="H31" s="39"/>
      <c r="I31" s="39"/>
      <c r="J31" s="39"/>
      <c r="K31" s="39"/>
      <c r="L31" s="244">
        <v>0.21</v>
      </c>
      <c r="M31" s="245"/>
      <c r="N31" s="245"/>
      <c r="O31" s="245"/>
      <c r="P31" s="245"/>
      <c r="Q31" s="39"/>
      <c r="R31" s="39"/>
      <c r="S31" s="39"/>
      <c r="T31" s="39"/>
      <c r="U31" s="39"/>
      <c r="V31" s="39"/>
      <c r="W31" s="280">
        <f>ROUND(BB54,2)</f>
        <v>0</v>
      </c>
      <c r="X31" s="245"/>
      <c r="Y31" s="245"/>
      <c r="Z31" s="245"/>
      <c r="AA31" s="245"/>
      <c r="AB31" s="245"/>
      <c r="AC31" s="245"/>
      <c r="AD31" s="245"/>
      <c r="AE31" s="245"/>
      <c r="AF31" s="39"/>
      <c r="AG31" s="39"/>
      <c r="AH31" s="39"/>
      <c r="AI31" s="39"/>
      <c r="AJ31" s="39"/>
      <c r="AK31" s="280">
        <v>0</v>
      </c>
      <c r="AL31" s="245"/>
      <c r="AM31" s="245"/>
      <c r="AN31" s="245"/>
      <c r="AO31" s="245"/>
      <c r="AP31" s="39"/>
      <c r="AQ31" s="39"/>
      <c r="AR31" s="40"/>
      <c r="BE31" s="282"/>
    </row>
    <row r="32" spans="2:57" s="2" customFormat="1" ht="14.45" customHeight="1" hidden="1">
      <c r="B32" s="38"/>
      <c r="C32" s="39"/>
      <c r="D32" s="39"/>
      <c r="E32" s="39"/>
      <c r="F32" s="28" t="s">
        <v>43</v>
      </c>
      <c r="G32" s="39"/>
      <c r="H32" s="39"/>
      <c r="I32" s="39"/>
      <c r="J32" s="39"/>
      <c r="K32" s="39"/>
      <c r="L32" s="244">
        <v>0.15</v>
      </c>
      <c r="M32" s="245"/>
      <c r="N32" s="245"/>
      <c r="O32" s="245"/>
      <c r="P32" s="245"/>
      <c r="Q32" s="39"/>
      <c r="R32" s="39"/>
      <c r="S32" s="39"/>
      <c r="T32" s="39"/>
      <c r="U32" s="39"/>
      <c r="V32" s="39"/>
      <c r="W32" s="280">
        <f>ROUND(BC54,2)</f>
        <v>0</v>
      </c>
      <c r="X32" s="245"/>
      <c r="Y32" s="245"/>
      <c r="Z32" s="245"/>
      <c r="AA32" s="245"/>
      <c r="AB32" s="245"/>
      <c r="AC32" s="245"/>
      <c r="AD32" s="245"/>
      <c r="AE32" s="245"/>
      <c r="AF32" s="39"/>
      <c r="AG32" s="39"/>
      <c r="AH32" s="39"/>
      <c r="AI32" s="39"/>
      <c r="AJ32" s="39"/>
      <c r="AK32" s="280">
        <v>0</v>
      </c>
      <c r="AL32" s="245"/>
      <c r="AM32" s="245"/>
      <c r="AN32" s="245"/>
      <c r="AO32" s="245"/>
      <c r="AP32" s="39"/>
      <c r="AQ32" s="39"/>
      <c r="AR32" s="40"/>
      <c r="BE32" s="282"/>
    </row>
    <row r="33" spans="2:57" s="2" customFormat="1" ht="14.45" customHeight="1" hidden="1">
      <c r="B33" s="38"/>
      <c r="C33" s="39"/>
      <c r="D33" s="39"/>
      <c r="E33" s="39"/>
      <c r="F33" s="28" t="s">
        <v>44</v>
      </c>
      <c r="G33" s="39"/>
      <c r="H33" s="39"/>
      <c r="I33" s="39"/>
      <c r="J33" s="39"/>
      <c r="K33" s="39"/>
      <c r="L33" s="244">
        <v>0</v>
      </c>
      <c r="M33" s="245"/>
      <c r="N33" s="245"/>
      <c r="O33" s="245"/>
      <c r="P33" s="245"/>
      <c r="Q33" s="39"/>
      <c r="R33" s="39"/>
      <c r="S33" s="39"/>
      <c r="T33" s="39"/>
      <c r="U33" s="39"/>
      <c r="V33" s="39"/>
      <c r="W33" s="280">
        <f>ROUND(BD54,2)</f>
        <v>0</v>
      </c>
      <c r="X33" s="245"/>
      <c r="Y33" s="245"/>
      <c r="Z33" s="245"/>
      <c r="AA33" s="245"/>
      <c r="AB33" s="245"/>
      <c r="AC33" s="245"/>
      <c r="AD33" s="245"/>
      <c r="AE33" s="245"/>
      <c r="AF33" s="39"/>
      <c r="AG33" s="39"/>
      <c r="AH33" s="39"/>
      <c r="AI33" s="39"/>
      <c r="AJ33" s="39"/>
      <c r="AK33" s="280">
        <v>0</v>
      </c>
      <c r="AL33" s="245"/>
      <c r="AM33" s="245"/>
      <c r="AN33" s="245"/>
      <c r="AO33" s="245"/>
      <c r="AP33" s="39"/>
      <c r="AQ33" s="39"/>
      <c r="AR33" s="40"/>
      <c r="BE33" s="282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82"/>
    </row>
    <row r="35" spans="2:44" s="1" customFormat="1" ht="25.9" customHeight="1">
      <c r="B35" s="33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256" t="s">
        <v>47</v>
      </c>
      <c r="Y35" s="257"/>
      <c r="Z35" s="257"/>
      <c r="AA35" s="257"/>
      <c r="AB35" s="257"/>
      <c r="AC35" s="43"/>
      <c r="AD35" s="43"/>
      <c r="AE35" s="43"/>
      <c r="AF35" s="43"/>
      <c r="AG35" s="43"/>
      <c r="AH35" s="43"/>
      <c r="AI35" s="43"/>
      <c r="AJ35" s="43"/>
      <c r="AK35" s="258">
        <f>SUM(AK26:AK33)</f>
        <v>0</v>
      </c>
      <c r="AL35" s="257"/>
      <c r="AM35" s="257"/>
      <c r="AN35" s="257"/>
      <c r="AO35" s="259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6.95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44" s="1" customFormat="1" ht="6.95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44" s="1" customFormat="1" ht="24.95" customHeight="1">
      <c r="B42" s="33"/>
      <c r="C42" s="22" t="s">
        <v>48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44" s="1" customFormat="1" ht="12" customHeight="1">
      <c r="B44" s="33"/>
      <c r="C44" s="28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00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7"/>
    </row>
    <row r="45" spans="2:44" s="3" customFormat="1" ht="36.95" customHeight="1">
      <c r="B45" s="49"/>
      <c r="C45" s="50" t="s">
        <v>16</v>
      </c>
      <c r="D45" s="51"/>
      <c r="E45" s="51"/>
      <c r="F45" s="51"/>
      <c r="G45" s="51"/>
      <c r="H45" s="51"/>
      <c r="I45" s="51"/>
      <c r="J45" s="51"/>
      <c r="K45" s="51"/>
      <c r="L45" s="263" t="str">
        <f>K6</f>
        <v>Oprava výdejen potravin MŠ Vítězná 725, Sokolov, pč. 2846/18</v>
      </c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51"/>
      <c r="AQ45" s="51"/>
      <c r="AR45" s="52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44" s="1" customFormat="1" ht="12" customHeight="1">
      <c r="B47" s="33"/>
      <c r="C47" s="28" t="s">
        <v>20</v>
      </c>
      <c r="D47" s="34"/>
      <c r="E47" s="34"/>
      <c r="F47" s="34"/>
      <c r="G47" s="34"/>
      <c r="H47" s="34"/>
      <c r="I47" s="34"/>
      <c r="J47" s="34"/>
      <c r="K47" s="34"/>
      <c r="L47" s="53" t="str">
        <f>IF(K8="","",K8)</f>
        <v>Sokolov, pč. 2846/18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22</v>
      </c>
      <c r="AJ47" s="34"/>
      <c r="AK47" s="34"/>
      <c r="AL47" s="34"/>
      <c r="AM47" s="265" t="str">
        <f>IF(AN8="","",AN8)</f>
        <v>14. 1. 2019</v>
      </c>
      <c r="AN47" s="265"/>
      <c r="AO47" s="34"/>
      <c r="AP47" s="34"/>
      <c r="AQ47" s="34"/>
      <c r="AR47" s="37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2:56" s="1" customFormat="1" ht="13.7" customHeight="1">
      <c r="B49" s="33"/>
      <c r="C49" s="28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>Město Sokolov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30</v>
      </c>
      <c r="AJ49" s="34"/>
      <c r="AK49" s="34"/>
      <c r="AL49" s="34"/>
      <c r="AM49" s="266" t="str">
        <f>IF(E17="","",E17)</f>
        <v>Ing. Milan Babic</v>
      </c>
      <c r="AN49" s="262"/>
      <c r="AO49" s="262"/>
      <c r="AP49" s="262"/>
      <c r="AQ49" s="34"/>
      <c r="AR49" s="37"/>
      <c r="AS49" s="267" t="s">
        <v>49</v>
      </c>
      <c r="AT49" s="268"/>
      <c r="AU49" s="55"/>
      <c r="AV49" s="55"/>
      <c r="AW49" s="55"/>
      <c r="AX49" s="55"/>
      <c r="AY49" s="55"/>
      <c r="AZ49" s="55"/>
      <c r="BA49" s="55"/>
      <c r="BB49" s="55"/>
      <c r="BC49" s="55"/>
      <c r="BD49" s="56"/>
    </row>
    <row r="50" spans="2:56" s="1" customFormat="1" ht="13.7" customHeight="1">
      <c r="B50" s="33"/>
      <c r="C50" s="28" t="s">
        <v>28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33</v>
      </c>
      <c r="AJ50" s="34"/>
      <c r="AK50" s="34"/>
      <c r="AL50" s="34"/>
      <c r="AM50" s="261" t="s">
        <v>1017</v>
      </c>
      <c r="AN50" s="262"/>
      <c r="AO50" s="262"/>
      <c r="AP50" s="262"/>
      <c r="AQ50" s="34"/>
      <c r="AR50" s="37"/>
      <c r="AS50" s="269"/>
      <c r="AT50" s="270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56" s="1" customFormat="1" ht="10.9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71"/>
      <c r="AT51" s="272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2:56" s="1" customFormat="1" ht="29.25" customHeight="1">
      <c r="B52" s="33"/>
      <c r="C52" s="246" t="s">
        <v>50</v>
      </c>
      <c r="D52" s="247"/>
      <c r="E52" s="247"/>
      <c r="F52" s="247"/>
      <c r="G52" s="247"/>
      <c r="H52" s="61"/>
      <c r="I52" s="248" t="s">
        <v>51</v>
      </c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9" t="s">
        <v>52</v>
      </c>
      <c r="AH52" s="247"/>
      <c r="AI52" s="247"/>
      <c r="AJ52" s="247"/>
      <c r="AK52" s="247"/>
      <c r="AL52" s="247"/>
      <c r="AM52" s="247"/>
      <c r="AN52" s="248" t="s">
        <v>53</v>
      </c>
      <c r="AO52" s="247"/>
      <c r="AP52" s="250"/>
      <c r="AQ52" s="62" t="s">
        <v>54</v>
      </c>
      <c r="AR52" s="37"/>
      <c r="AS52" s="63" t="s">
        <v>55</v>
      </c>
      <c r="AT52" s="64" t="s">
        <v>56</v>
      </c>
      <c r="AU52" s="64" t="s">
        <v>57</v>
      </c>
      <c r="AV52" s="64" t="s">
        <v>58</v>
      </c>
      <c r="AW52" s="64" t="s">
        <v>59</v>
      </c>
      <c r="AX52" s="64" t="s">
        <v>60</v>
      </c>
      <c r="AY52" s="64" t="s">
        <v>61</v>
      </c>
      <c r="AZ52" s="64" t="s">
        <v>62</v>
      </c>
      <c r="BA52" s="64" t="s">
        <v>63</v>
      </c>
      <c r="BB52" s="64" t="s">
        <v>64</v>
      </c>
      <c r="BC52" s="64" t="s">
        <v>65</v>
      </c>
      <c r="BD52" s="65" t="s">
        <v>66</v>
      </c>
    </row>
    <row r="53" spans="2:56" s="1" customFormat="1" ht="10.9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6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</row>
    <row r="54" spans="2:90" s="4" customFormat="1" ht="32.45" customHeight="1">
      <c r="B54" s="69"/>
      <c r="C54" s="70" t="s">
        <v>67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254">
        <f>ROUND(AG55,2)</f>
        <v>0</v>
      </c>
      <c r="AH54" s="254"/>
      <c r="AI54" s="254"/>
      <c r="AJ54" s="254"/>
      <c r="AK54" s="254"/>
      <c r="AL54" s="254"/>
      <c r="AM54" s="254"/>
      <c r="AN54" s="255">
        <f>SUM(AG54,AT54)</f>
        <v>0</v>
      </c>
      <c r="AO54" s="255"/>
      <c r="AP54" s="255"/>
      <c r="AQ54" s="73" t="s">
        <v>1</v>
      </c>
      <c r="AR54" s="74"/>
      <c r="AS54" s="75">
        <f>ROUND(AS55,2)</f>
        <v>0</v>
      </c>
      <c r="AT54" s="76">
        <f>ROUND(SUM(AV54:AW54),2)</f>
        <v>0</v>
      </c>
      <c r="AU54" s="77">
        <f>ROUND(AU55,5)</f>
        <v>0</v>
      </c>
      <c r="AV54" s="76">
        <f>ROUND(AZ54*L29,2)</f>
        <v>0</v>
      </c>
      <c r="AW54" s="76">
        <f>ROUND(BA54*L30,2)</f>
        <v>0</v>
      </c>
      <c r="AX54" s="76">
        <f>ROUND(BB54*L29,2)</f>
        <v>0</v>
      </c>
      <c r="AY54" s="76">
        <f>ROUND(BC54*L30,2)</f>
        <v>0</v>
      </c>
      <c r="AZ54" s="76">
        <f>ROUND(AZ55,2)</f>
        <v>0</v>
      </c>
      <c r="BA54" s="76">
        <f>ROUND(BA55,2)</f>
        <v>0</v>
      </c>
      <c r="BB54" s="76">
        <f>ROUND(BB55,2)</f>
        <v>0</v>
      </c>
      <c r="BC54" s="76">
        <f>ROUND(BC55,2)</f>
        <v>0</v>
      </c>
      <c r="BD54" s="78">
        <f>ROUND(BD55,2)</f>
        <v>0</v>
      </c>
      <c r="BS54" s="79" t="s">
        <v>68</v>
      </c>
      <c r="BT54" s="79" t="s">
        <v>69</v>
      </c>
      <c r="BV54" s="79" t="s">
        <v>70</v>
      </c>
      <c r="BW54" s="79" t="s">
        <v>5</v>
      </c>
      <c r="BX54" s="79" t="s">
        <v>71</v>
      </c>
      <c r="CL54" s="79" t="s">
        <v>1</v>
      </c>
    </row>
    <row r="55" spans="1:90" s="5" customFormat="1" ht="27" customHeight="1">
      <c r="A55" s="80" t="s">
        <v>72</v>
      </c>
      <c r="B55" s="81"/>
      <c r="C55" s="82"/>
      <c r="D55" s="253" t="s">
        <v>14</v>
      </c>
      <c r="E55" s="253"/>
      <c r="F55" s="253"/>
      <c r="G55" s="253"/>
      <c r="H55" s="253"/>
      <c r="I55" s="83"/>
      <c r="J55" s="253" t="s">
        <v>17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1">
        <f>'00 - Oprava výdejen potra...'!J28</f>
        <v>0</v>
      </c>
      <c r="AH55" s="252"/>
      <c r="AI55" s="252"/>
      <c r="AJ55" s="252"/>
      <c r="AK55" s="252"/>
      <c r="AL55" s="252"/>
      <c r="AM55" s="252"/>
      <c r="AN55" s="251">
        <f>SUM(AG55,AT55)</f>
        <v>0</v>
      </c>
      <c r="AO55" s="252"/>
      <c r="AP55" s="252"/>
      <c r="AQ55" s="84" t="s">
        <v>73</v>
      </c>
      <c r="AR55" s="85"/>
      <c r="AS55" s="86">
        <v>0</v>
      </c>
      <c r="AT55" s="87">
        <f>ROUND(SUM(AV55:AW55),2)</f>
        <v>0</v>
      </c>
      <c r="AU55" s="88">
        <f>'00 - Oprava výdejen potra...'!P98</f>
        <v>0</v>
      </c>
      <c r="AV55" s="87">
        <f>'00 - Oprava výdejen potra...'!J31</f>
        <v>0</v>
      </c>
      <c r="AW55" s="87">
        <f>'00 - Oprava výdejen potra...'!J32</f>
        <v>0</v>
      </c>
      <c r="AX55" s="87">
        <f>'00 - Oprava výdejen potra...'!J33</f>
        <v>0</v>
      </c>
      <c r="AY55" s="87">
        <f>'00 - Oprava výdejen potra...'!J34</f>
        <v>0</v>
      </c>
      <c r="AZ55" s="87">
        <f>'00 - Oprava výdejen potra...'!F31</f>
        <v>0</v>
      </c>
      <c r="BA55" s="87">
        <f>'00 - Oprava výdejen potra...'!F32</f>
        <v>0</v>
      </c>
      <c r="BB55" s="87">
        <f>'00 - Oprava výdejen potra...'!F33</f>
        <v>0</v>
      </c>
      <c r="BC55" s="87">
        <f>'00 - Oprava výdejen potra...'!F34</f>
        <v>0</v>
      </c>
      <c r="BD55" s="89">
        <f>'00 - Oprava výdejen potra...'!F35</f>
        <v>0</v>
      </c>
      <c r="BT55" s="90" t="s">
        <v>74</v>
      </c>
      <c r="BU55" s="90" t="s">
        <v>75</v>
      </c>
      <c r="BV55" s="90" t="s">
        <v>70</v>
      </c>
      <c r="BW55" s="90" t="s">
        <v>5</v>
      </c>
      <c r="BX55" s="90" t="s">
        <v>71</v>
      </c>
      <c r="CL55" s="90" t="s">
        <v>1</v>
      </c>
    </row>
    <row r="56" spans="2:44" s="1" customFormat="1" ht="30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7"/>
    </row>
    <row r="57" spans="2:44" s="1" customFormat="1" ht="6.95" customHeight="1"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37"/>
    </row>
  </sheetData>
  <sheetProtection algorithmName="SHA-512" hashValue="uSPzlcNTB+SHFXimtxkudf9B0mdB6x9HcsUVoYLf3qXEqFSf1nHqcDv9z6glz9ngxuuEN90bP1L5F66giCerBQ==" saltValue="55GFXf+4dPOkPaPGrEvrMw==" spinCount="100000" sheet="1" objects="1" scenarios="1" formatColumns="0" formatRows="0"/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30:P30"/>
    <mergeCell ref="L31:P31"/>
    <mergeCell ref="L32:P32"/>
    <mergeCell ref="L33:P33"/>
    <mergeCell ref="C52:G52"/>
    <mergeCell ref="I52:AF52"/>
    <mergeCell ref="X35:AB35"/>
  </mergeCells>
  <hyperlinks>
    <hyperlink ref="A55" location="'00 - Oprava výdejen potra...'!C2" display="/"/>
    <hyperlink ref="E20" r:id="rId1" display="http://www.stavebnikalkulace.cz/"/>
    <hyperlink ref="AM50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786"/>
  <sheetViews>
    <sheetView showGridLines="0" workbookViewId="0" topLeftCell="A1">
      <selection activeCell="H125" sqref="H12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6" t="s">
        <v>5</v>
      </c>
    </row>
    <row r="3" spans="2:46" ht="6.95" customHeight="1">
      <c r="B3" s="92"/>
      <c r="C3" s="93"/>
      <c r="D3" s="93"/>
      <c r="E3" s="93"/>
      <c r="F3" s="93"/>
      <c r="G3" s="93"/>
      <c r="H3" s="93"/>
      <c r="I3" s="94"/>
      <c r="J3" s="93"/>
      <c r="K3" s="93"/>
      <c r="L3" s="19"/>
      <c r="AT3" s="16" t="s">
        <v>76</v>
      </c>
    </row>
    <row r="4" spans="2:46" ht="24.95" customHeight="1">
      <c r="B4" s="19"/>
      <c r="D4" s="95" t="s">
        <v>77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s="1" customFormat="1" ht="12" customHeight="1">
      <c r="B6" s="37"/>
      <c r="D6" s="96" t="s">
        <v>16</v>
      </c>
      <c r="I6" s="97"/>
      <c r="L6" s="37"/>
    </row>
    <row r="7" spans="2:12" s="1" customFormat="1" ht="36.95" customHeight="1">
      <c r="B7" s="37"/>
      <c r="E7" s="285" t="s">
        <v>17</v>
      </c>
      <c r="F7" s="286"/>
      <c r="G7" s="286"/>
      <c r="H7" s="286"/>
      <c r="I7" s="97"/>
      <c r="L7" s="37"/>
    </row>
    <row r="8" spans="2:12" s="1" customFormat="1" ht="12">
      <c r="B8" s="37"/>
      <c r="I8" s="97"/>
      <c r="L8" s="37"/>
    </row>
    <row r="9" spans="2:12" s="1" customFormat="1" ht="12" customHeight="1">
      <c r="B9" s="37"/>
      <c r="D9" s="96" t="s">
        <v>18</v>
      </c>
      <c r="F9" s="16" t="s">
        <v>1</v>
      </c>
      <c r="I9" s="98" t="s">
        <v>19</v>
      </c>
      <c r="J9" s="16" t="s">
        <v>1</v>
      </c>
      <c r="L9" s="37"/>
    </row>
    <row r="10" spans="2:12" s="1" customFormat="1" ht="12" customHeight="1">
      <c r="B10" s="37"/>
      <c r="D10" s="96" t="s">
        <v>20</v>
      </c>
      <c r="F10" s="16" t="s">
        <v>21</v>
      </c>
      <c r="I10" s="98" t="s">
        <v>22</v>
      </c>
      <c r="J10" s="99" t="str">
        <f>'Rekapitulace stavby'!AN8</f>
        <v>14. 1. 2019</v>
      </c>
      <c r="L10" s="37"/>
    </row>
    <row r="11" spans="2:12" s="1" customFormat="1" ht="10.9" customHeight="1">
      <c r="B11" s="37"/>
      <c r="I11" s="97"/>
      <c r="L11" s="37"/>
    </row>
    <row r="12" spans="2:12" s="1" customFormat="1" ht="12" customHeight="1">
      <c r="B12" s="37"/>
      <c r="D12" s="96" t="s">
        <v>24</v>
      </c>
      <c r="I12" s="98" t="s">
        <v>25</v>
      </c>
      <c r="J12" s="16" t="s">
        <v>1</v>
      </c>
      <c r="L12" s="37"/>
    </row>
    <row r="13" spans="2:12" s="1" customFormat="1" ht="18" customHeight="1">
      <c r="B13" s="37"/>
      <c r="E13" s="16" t="s">
        <v>26</v>
      </c>
      <c r="I13" s="98" t="s">
        <v>27</v>
      </c>
      <c r="J13" s="16" t="s">
        <v>1</v>
      </c>
      <c r="L13" s="37"/>
    </row>
    <row r="14" spans="2:12" s="1" customFormat="1" ht="6.95" customHeight="1">
      <c r="B14" s="37"/>
      <c r="I14" s="97"/>
      <c r="L14" s="37"/>
    </row>
    <row r="15" spans="2:12" s="1" customFormat="1" ht="12" customHeight="1">
      <c r="B15" s="37"/>
      <c r="D15" s="96" t="s">
        <v>28</v>
      </c>
      <c r="I15" s="98" t="s">
        <v>25</v>
      </c>
      <c r="J15" s="29" t="str">
        <f>'Rekapitulace stavby'!AN13</f>
        <v>Vyplň údaj</v>
      </c>
      <c r="L15" s="37"/>
    </row>
    <row r="16" spans="2:12" s="1" customFormat="1" ht="18" customHeight="1">
      <c r="B16" s="37"/>
      <c r="E16" s="276" t="str">
        <f>'Rekapitulace stavby'!E14</f>
        <v>Vyplň údaj</v>
      </c>
      <c r="F16" s="287"/>
      <c r="G16" s="287"/>
      <c r="H16" s="287"/>
      <c r="I16" s="98" t="s">
        <v>27</v>
      </c>
      <c r="J16" s="29" t="str">
        <f>'Rekapitulace stavby'!AN14</f>
        <v>Vyplň údaj</v>
      </c>
      <c r="L16" s="37"/>
    </row>
    <row r="17" spans="2:12" s="1" customFormat="1" ht="6.95" customHeight="1">
      <c r="B17" s="37"/>
      <c r="I17" s="97"/>
      <c r="L17" s="37"/>
    </row>
    <row r="18" spans="2:12" s="1" customFormat="1" ht="12" customHeight="1">
      <c r="B18" s="37"/>
      <c r="D18" s="96" t="s">
        <v>30</v>
      </c>
      <c r="I18" s="98" t="s">
        <v>25</v>
      </c>
      <c r="J18" s="16" t="s">
        <v>1</v>
      </c>
      <c r="L18" s="37"/>
    </row>
    <row r="19" spans="2:12" s="1" customFormat="1" ht="18" customHeight="1">
      <c r="B19" s="37"/>
      <c r="E19" s="16" t="s">
        <v>31</v>
      </c>
      <c r="I19" s="98" t="s">
        <v>27</v>
      </c>
      <c r="J19" s="16" t="s">
        <v>1</v>
      </c>
      <c r="L19" s="37"/>
    </row>
    <row r="20" spans="2:12" s="1" customFormat="1" ht="6.95" customHeight="1">
      <c r="B20" s="37"/>
      <c r="I20" s="97"/>
      <c r="L20" s="37"/>
    </row>
    <row r="21" spans="2:12" s="1" customFormat="1" ht="12" customHeight="1">
      <c r="B21" s="37"/>
      <c r="D21" s="96" t="s">
        <v>33</v>
      </c>
      <c r="I21" s="98" t="s">
        <v>25</v>
      </c>
      <c r="J21" s="16" t="s">
        <v>1</v>
      </c>
      <c r="L21" s="37"/>
    </row>
    <row r="22" spans="2:12" s="1" customFormat="1" ht="18" customHeight="1">
      <c r="B22" s="37"/>
      <c r="E22" s="242" t="s">
        <v>1017</v>
      </c>
      <c r="I22" s="98" t="s">
        <v>27</v>
      </c>
      <c r="J22" s="16" t="s">
        <v>1</v>
      </c>
      <c r="L22" s="37"/>
    </row>
    <row r="23" spans="2:12" s="1" customFormat="1" ht="6.95" customHeight="1">
      <c r="B23" s="37"/>
      <c r="I23" s="97"/>
      <c r="L23" s="37"/>
    </row>
    <row r="24" spans="2:12" s="1" customFormat="1" ht="12" customHeight="1">
      <c r="B24" s="37"/>
      <c r="D24" s="96" t="s">
        <v>34</v>
      </c>
      <c r="I24" s="97"/>
      <c r="L24" s="37"/>
    </row>
    <row r="25" spans="2:12" s="6" customFormat="1" ht="16.5" customHeight="1">
      <c r="B25" s="100"/>
      <c r="E25" s="288" t="s">
        <v>1</v>
      </c>
      <c r="F25" s="288"/>
      <c r="G25" s="288"/>
      <c r="H25" s="288"/>
      <c r="I25" s="101"/>
      <c r="L25" s="100"/>
    </row>
    <row r="26" spans="2:12" s="1" customFormat="1" ht="6.95" customHeight="1">
      <c r="B26" s="37"/>
      <c r="I26" s="97"/>
      <c r="L26" s="37"/>
    </row>
    <row r="27" spans="2:12" s="1" customFormat="1" ht="6.95" customHeight="1">
      <c r="B27" s="37"/>
      <c r="D27" s="55"/>
      <c r="E27" s="55"/>
      <c r="F27" s="55"/>
      <c r="G27" s="55"/>
      <c r="H27" s="55"/>
      <c r="I27" s="102"/>
      <c r="J27" s="55"/>
      <c r="K27" s="55"/>
      <c r="L27" s="37"/>
    </row>
    <row r="28" spans="2:12" s="1" customFormat="1" ht="25.35" customHeight="1">
      <c r="B28" s="37"/>
      <c r="D28" s="103" t="s">
        <v>35</v>
      </c>
      <c r="I28" s="97"/>
      <c r="J28" s="104">
        <f>ROUND(J98,2)</f>
        <v>0</v>
      </c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02"/>
      <c r="J29" s="55"/>
      <c r="K29" s="55"/>
      <c r="L29" s="37"/>
    </row>
    <row r="30" spans="2:12" s="1" customFormat="1" ht="14.45" customHeight="1">
      <c r="B30" s="37"/>
      <c r="F30" s="105" t="s">
        <v>37</v>
      </c>
      <c r="I30" s="106" t="s">
        <v>36</v>
      </c>
      <c r="J30" s="105" t="s">
        <v>38</v>
      </c>
      <c r="L30" s="37"/>
    </row>
    <row r="31" spans="2:12" s="1" customFormat="1" ht="14.45" customHeight="1">
      <c r="B31" s="37"/>
      <c r="D31" s="96" t="s">
        <v>39</v>
      </c>
      <c r="E31" s="96" t="s">
        <v>40</v>
      </c>
      <c r="F31" s="107">
        <f>ROUND((SUM(BE98:BE785)),2)</f>
        <v>0</v>
      </c>
      <c r="I31" s="108">
        <v>0.21</v>
      </c>
      <c r="J31" s="107">
        <f>ROUND(((SUM(BE98:BE785))*I31),2)</f>
        <v>0</v>
      </c>
      <c r="L31" s="37"/>
    </row>
    <row r="32" spans="2:12" s="1" customFormat="1" ht="14.45" customHeight="1">
      <c r="B32" s="37"/>
      <c r="E32" s="96" t="s">
        <v>41</v>
      </c>
      <c r="F32" s="107">
        <f>ROUND((SUM(BF98:BF785)),2)</f>
        <v>0</v>
      </c>
      <c r="I32" s="108">
        <v>0.15</v>
      </c>
      <c r="J32" s="107">
        <f>ROUND(((SUM(BF98:BF785))*I32),2)</f>
        <v>0</v>
      </c>
      <c r="L32" s="37"/>
    </row>
    <row r="33" spans="2:12" s="1" customFormat="1" ht="14.45" customHeight="1" hidden="1">
      <c r="B33" s="37"/>
      <c r="E33" s="96" t="s">
        <v>42</v>
      </c>
      <c r="F33" s="107">
        <f>ROUND((SUM(BG98:BG785)),2)</f>
        <v>0</v>
      </c>
      <c r="I33" s="108">
        <v>0.21</v>
      </c>
      <c r="J33" s="107">
        <f>0</f>
        <v>0</v>
      </c>
      <c r="L33" s="37"/>
    </row>
    <row r="34" spans="2:12" s="1" customFormat="1" ht="14.45" customHeight="1" hidden="1">
      <c r="B34" s="37"/>
      <c r="E34" s="96" t="s">
        <v>43</v>
      </c>
      <c r="F34" s="107">
        <f>ROUND((SUM(BH98:BH785)),2)</f>
        <v>0</v>
      </c>
      <c r="I34" s="108">
        <v>0.15</v>
      </c>
      <c r="J34" s="107">
        <f>0</f>
        <v>0</v>
      </c>
      <c r="L34" s="37"/>
    </row>
    <row r="35" spans="2:12" s="1" customFormat="1" ht="14.45" customHeight="1" hidden="1">
      <c r="B35" s="37"/>
      <c r="E35" s="96" t="s">
        <v>44</v>
      </c>
      <c r="F35" s="107">
        <f>ROUND((SUM(BI98:BI785)),2)</f>
        <v>0</v>
      </c>
      <c r="I35" s="108">
        <v>0</v>
      </c>
      <c r="J35" s="107">
        <f>0</f>
        <v>0</v>
      </c>
      <c r="L35" s="37"/>
    </row>
    <row r="36" spans="2:12" s="1" customFormat="1" ht="6.95" customHeight="1">
      <c r="B36" s="37"/>
      <c r="I36" s="97"/>
      <c r="L36" s="37"/>
    </row>
    <row r="37" spans="2:12" s="1" customFormat="1" ht="25.35" customHeight="1">
      <c r="B37" s="37"/>
      <c r="C37" s="109"/>
      <c r="D37" s="110" t="s">
        <v>45</v>
      </c>
      <c r="E37" s="111"/>
      <c r="F37" s="111"/>
      <c r="G37" s="112" t="s">
        <v>46</v>
      </c>
      <c r="H37" s="113" t="s">
        <v>47</v>
      </c>
      <c r="I37" s="114"/>
      <c r="J37" s="115">
        <f>SUM(J28:J35)</f>
        <v>0</v>
      </c>
      <c r="K37" s="116"/>
      <c r="L37" s="37"/>
    </row>
    <row r="38" spans="2:12" s="1" customFormat="1" ht="14.45" customHeight="1">
      <c r="B38" s="117"/>
      <c r="C38" s="118"/>
      <c r="D38" s="118"/>
      <c r="E38" s="118"/>
      <c r="F38" s="118"/>
      <c r="G38" s="118"/>
      <c r="H38" s="118"/>
      <c r="I38" s="119"/>
      <c r="J38" s="118"/>
      <c r="K38" s="118"/>
      <c r="L38" s="37"/>
    </row>
    <row r="42" spans="2:12" s="1" customFormat="1" ht="6.95" customHeight="1">
      <c r="B42" s="120"/>
      <c r="C42" s="121"/>
      <c r="D42" s="121"/>
      <c r="E42" s="121"/>
      <c r="F42" s="121"/>
      <c r="G42" s="121"/>
      <c r="H42" s="121"/>
      <c r="I42" s="122"/>
      <c r="J42" s="121"/>
      <c r="K42" s="121"/>
      <c r="L42" s="37"/>
    </row>
    <row r="43" spans="2:12" s="1" customFormat="1" ht="24.95" customHeight="1">
      <c r="B43" s="33"/>
      <c r="C43" s="22" t="s">
        <v>78</v>
      </c>
      <c r="D43" s="34"/>
      <c r="E43" s="34"/>
      <c r="F43" s="34"/>
      <c r="G43" s="34"/>
      <c r="H43" s="34"/>
      <c r="I43" s="97"/>
      <c r="J43" s="34"/>
      <c r="K43" s="34"/>
      <c r="L43" s="37"/>
    </row>
    <row r="44" spans="2:12" s="1" customFormat="1" ht="6.95" customHeight="1">
      <c r="B44" s="33"/>
      <c r="C44" s="34"/>
      <c r="D44" s="34"/>
      <c r="E44" s="34"/>
      <c r="F44" s="34"/>
      <c r="G44" s="34"/>
      <c r="H44" s="34"/>
      <c r="I44" s="97"/>
      <c r="J44" s="34"/>
      <c r="K44" s="34"/>
      <c r="L44" s="37"/>
    </row>
    <row r="45" spans="2:12" s="1" customFormat="1" ht="12" customHeight="1">
      <c r="B45" s="33"/>
      <c r="C45" s="28" t="s">
        <v>16</v>
      </c>
      <c r="D45" s="34"/>
      <c r="E45" s="34"/>
      <c r="F45" s="34"/>
      <c r="G45" s="34"/>
      <c r="H45" s="34"/>
      <c r="I45" s="97"/>
      <c r="J45" s="34"/>
      <c r="K45" s="34"/>
      <c r="L45" s="37"/>
    </row>
    <row r="46" spans="2:12" s="1" customFormat="1" ht="16.5" customHeight="1">
      <c r="B46" s="33"/>
      <c r="C46" s="34"/>
      <c r="D46" s="34"/>
      <c r="E46" s="263" t="str">
        <f>E7</f>
        <v>Oprava výdejen potravin MŠ Vítězná 725, Sokolov, pč. 2846/18</v>
      </c>
      <c r="F46" s="262"/>
      <c r="G46" s="262"/>
      <c r="H46" s="262"/>
      <c r="I46" s="97"/>
      <c r="J46" s="34"/>
      <c r="K46" s="34"/>
      <c r="L46" s="37"/>
    </row>
    <row r="47" spans="2:12" s="1" customFormat="1" ht="6.95" customHeight="1">
      <c r="B47" s="33"/>
      <c r="C47" s="34"/>
      <c r="D47" s="34"/>
      <c r="E47" s="34"/>
      <c r="F47" s="34"/>
      <c r="G47" s="34"/>
      <c r="H47" s="34"/>
      <c r="I47" s="97"/>
      <c r="J47" s="34"/>
      <c r="K47" s="34"/>
      <c r="L47" s="37"/>
    </row>
    <row r="48" spans="2:12" s="1" customFormat="1" ht="12" customHeight="1">
      <c r="B48" s="33"/>
      <c r="C48" s="28" t="s">
        <v>20</v>
      </c>
      <c r="D48" s="34"/>
      <c r="E48" s="34"/>
      <c r="F48" s="26" t="str">
        <f>F10</f>
        <v>Sokolov, pč. 2846/18</v>
      </c>
      <c r="G48" s="34"/>
      <c r="H48" s="34"/>
      <c r="I48" s="98" t="s">
        <v>22</v>
      </c>
      <c r="J48" s="54" t="str">
        <f>IF(J10="","",J10)</f>
        <v>14. 1. 2019</v>
      </c>
      <c r="K48" s="34"/>
      <c r="L48" s="37"/>
    </row>
    <row r="49" spans="2:12" s="1" customFormat="1" ht="6.95" customHeight="1">
      <c r="B49" s="33"/>
      <c r="C49" s="34"/>
      <c r="D49" s="34"/>
      <c r="E49" s="34"/>
      <c r="F49" s="34"/>
      <c r="G49" s="34"/>
      <c r="H49" s="34"/>
      <c r="I49" s="97"/>
      <c r="J49" s="34"/>
      <c r="K49" s="34"/>
      <c r="L49" s="37"/>
    </row>
    <row r="50" spans="2:12" s="1" customFormat="1" ht="13.7" customHeight="1">
      <c r="B50" s="33"/>
      <c r="C50" s="28" t="s">
        <v>24</v>
      </c>
      <c r="D50" s="34"/>
      <c r="E50" s="34"/>
      <c r="F50" s="26" t="str">
        <f>E13</f>
        <v>Město Sokolov</v>
      </c>
      <c r="G50" s="34"/>
      <c r="H50" s="34"/>
      <c r="I50" s="98" t="s">
        <v>30</v>
      </c>
      <c r="J50" s="31" t="str">
        <f>E19</f>
        <v>Ing. Milan Babic</v>
      </c>
      <c r="K50" s="34"/>
      <c r="L50" s="37"/>
    </row>
    <row r="51" spans="2:12" s="1" customFormat="1" ht="13.7" customHeight="1">
      <c r="B51" s="33"/>
      <c r="C51" s="28" t="s">
        <v>28</v>
      </c>
      <c r="D51" s="34"/>
      <c r="E51" s="34"/>
      <c r="F51" s="26" t="str">
        <f>IF(E16="","",E16)</f>
        <v>Vyplň údaj</v>
      </c>
      <c r="G51" s="34"/>
      <c r="H51" s="34"/>
      <c r="I51" s="98" t="s">
        <v>33</v>
      </c>
      <c r="J51" s="243" t="s">
        <v>1017</v>
      </c>
      <c r="K51" s="34"/>
      <c r="L51" s="37"/>
    </row>
    <row r="52" spans="2:12" s="1" customFormat="1" ht="10.35" customHeight="1">
      <c r="B52" s="33"/>
      <c r="C52" s="34"/>
      <c r="D52" s="34"/>
      <c r="E52" s="34"/>
      <c r="F52" s="34"/>
      <c r="G52" s="34"/>
      <c r="H52" s="34"/>
      <c r="I52" s="97"/>
      <c r="J52" s="34"/>
      <c r="K52" s="34"/>
      <c r="L52" s="37"/>
    </row>
    <row r="53" spans="2:12" s="1" customFormat="1" ht="29.25" customHeight="1">
      <c r="B53" s="33"/>
      <c r="C53" s="123" t="s">
        <v>79</v>
      </c>
      <c r="D53" s="124"/>
      <c r="E53" s="124"/>
      <c r="F53" s="124"/>
      <c r="G53" s="124"/>
      <c r="H53" s="124"/>
      <c r="I53" s="125"/>
      <c r="J53" s="126" t="s">
        <v>80</v>
      </c>
      <c r="K53" s="124"/>
      <c r="L53" s="37"/>
    </row>
    <row r="54" spans="2:12" s="1" customFormat="1" ht="10.35" customHeight="1">
      <c r="B54" s="33"/>
      <c r="C54" s="34"/>
      <c r="D54" s="34"/>
      <c r="E54" s="34"/>
      <c r="F54" s="34"/>
      <c r="G54" s="34"/>
      <c r="H54" s="34"/>
      <c r="I54" s="97"/>
      <c r="J54" s="34"/>
      <c r="K54" s="34"/>
      <c r="L54" s="37"/>
    </row>
    <row r="55" spans="2:47" s="1" customFormat="1" ht="22.9" customHeight="1">
      <c r="B55" s="33"/>
      <c r="C55" s="127" t="s">
        <v>81</v>
      </c>
      <c r="D55" s="34"/>
      <c r="E55" s="34"/>
      <c r="F55" s="34"/>
      <c r="G55" s="34"/>
      <c r="H55" s="34"/>
      <c r="I55" s="97"/>
      <c r="J55" s="72">
        <f>J98</f>
        <v>0</v>
      </c>
      <c r="K55" s="34"/>
      <c r="L55" s="37"/>
      <c r="AU55" s="16" t="s">
        <v>82</v>
      </c>
    </row>
    <row r="56" spans="2:12" s="7" customFormat="1" ht="24.95" customHeight="1">
      <c r="B56" s="128"/>
      <c r="C56" s="129"/>
      <c r="D56" s="130" t="s">
        <v>83</v>
      </c>
      <c r="E56" s="131"/>
      <c r="F56" s="131"/>
      <c r="G56" s="131"/>
      <c r="H56" s="131"/>
      <c r="I56" s="132"/>
      <c r="J56" s="133">
        <f>J99</f>
        <v>0</v>
      </c>
      <c r="K56" s="129"/>
      <c r="L56" s="134"/>
    </row>
    <row r="57" spans="2:12" s="8" customFormat="1" ht="19.9" customHeight="1">
      <c r="B57" s="135"/>
      <c r="C57" s="136"/>
      <c r="D57" s="137" t="s">
        <v>84</v>
      </c>
      <c r="E57" s="138"/>
      <c r="F57" s="138"/>
      <c r="G57" s="138"/>
      <c r="H57" s="138"/>
      <c r="I57" s="139"/>
      <c r="J57" s="140">
        <f>J100</f>
        <v>0</v>
      </c>
      <c r="K57" s="136"/>
      <c r="L57" s="141"/>
    </row>
    <row r="58" spans="2:12" s="8" customFormat="1" ht="19.9" customHeight="1">
      <c r="B58" s="135"/>
      <c r="C58" s="136"/>
      <c r="D58" s="137" t="s">
        <v>85</v>
      </c>
      <c r="E58" s="138"/>
      <c r="F58" s="138"/>
      <c r="G58" s="138"/>
      <c r="H58" s="138"/>
      <c r="I58" s="139"/>
      <c r="J58" s="140">
        <f>J124</f>
        <v>0</v>
      </c>
      <c r="K58" s="136"/>
      <c r="L58" s="141"/>
    </row>
    <row r="59" spans="2:12" s="8" customFormat="1" ht="19.9" customHeight="1">
      <c r="B59" s="135"/>
      <c r="C59" s="136"/>
      <c r="D59" s="137" t="s">
        <v>86</v>
      </c>
      <c r="E59" s="138"/>
      <c r="F59" s="138"/>
      <c r="G59" s="138"/>
      <c r="H59" s="138"/>
      <c r="I59" s="139"/>
      <c r="J59" s="140">
        <f>J210</f>
        <v>0</v>
      </c>
      <c r="K59" s="136"/>
      <c r="L59" s="141"/>
    </row>
    <row r="60" spans="2:12" s="8" customFormat="1" ht="19.9" customHeight="1">
      <c r="B60" s="135"/>
      <c r="C60" s="136"/>
      <c r="D60" s="137" t="s">
        <v>87</v>
      </c>
      <c r="E60" s="138"/>
      <c r="F60" s="138"/>
      <c r="G60" s="138"/>
      <c r="H60" s="138"/>
      <c r="I60" s="139"/>
      <c r="J60" s="140">
        <f>J272</f>
        <v>0</v>
      </c>
      <c r="K60" s="136"/>
      <c r="L60" s="141"/>
    </row>
    <row r="61" spans="2:12" s="8" customFormat="1" ht="19.9" customHeight="1">
      <c r="B61" s="135"/>
      <c r="C61" s="136"/>
      <c r="D61" s="137" t="s">
        <v>88</v>
      </c>
      <c r="E61" s="138"/>
      <c r="F61" s="138"/>
      <c r="G61" s="138"/>
      <c r="H61" s="138"/>
      <c r="I61" s="139"/>
      <c r="J61" s="140">
        <f>J284</f>
        <v>0</v>
      </c>
      <c r="K61" s="136"/>
      <c r="L61" s="141"/>
    </row>
    <row r="62" spans="2:12" s="7" customFormat="1" ht="24.95" customHeight="1">
      <c r="B62" s="128"/>
      <c r="C62" s="129"/>
      <c r="D62" s="130" t="s">
        <v>89</v>
      </c>
      <c r="E62" s="131"/>
      <c r="F62" s="131"/>
      <c r="G62" s="131"/>
      <c r="H62" s="131"/>
      <c r="I62" s="132"/>
      <c r="J62" s="133">
        <f>J287</f>
        <v>0</v>
      </c>
      <c r="K62" s="129"/>
      <c r="L62" s="134"/>
    </row>
    <row r="63" spans="2:12" s="8" customFormat="1" ht="19.9" customHeight="1">
      <c r="B63" s="135"/>
      <c r="C63" s="136"/>
      <c r="D63" s="137" t="s">
        <v>90</v>
      </c>
      <c r="E63" s="138"/>
      <c r="F63" s="138"/>
      <c r="G63" s="138"/>
      <c r="H63" s="138"/>
      <c r="I63" s="139"/>
      <c r="J63" s="140">
        <f>J288</f>
        <v>0</v>
      </c>
      <c r="K63" s="136"/>
      <c r="L63" s="141"/>
    </row>
    <row r="64" spans="2:12" s="8" customFormat="1" ht="19.9" customHeight="1">
      <c r="B64" s="135"/>
      <c r="C64" s="136"/>
      <c r="D64" s="137" t="s">
        <v>91</v>
      </c>
      <c r="E64" s="138"/>
      <c r="F64" s="138"/>
      <c r="G64" s="138"/>
      <c r="H64" s="138"/>
      <c r="I64" s="139"/>
      <c r="J64" s="140">
        <f>J293</f>
        <v>0</v>
      </c>
      <c r="K64" s="136"/>
      <c r="L64" s="141"/>
    </row>
    <row r="65" spans="2:12" s="8" customFormat="1" ht="19.9" customHeight="1">
      <c r="B65" s="135"/>
      <c r="C65" s="136"/>
      <c r="D65" s="137" t="s">
        <v>92</v>
      </c>
      <c r="E65" s="138"/>
      <c r="F65" s="138"/>
      <c r="G65" s="138"/>
      <c r="H65" s="138"/>
      <c r="I65" s="139"/>
      <c r="J65" s="140">
        <f>J298</f>
        <v>0</v>
      </c>
      <c r="K65" s="136"/>
      <c r="L65" s="141"/>
    </row>
    <row r="66" spans="2:12" s="8" customFormat="1" ht="19.9" customHeight="1">
      <c r="B66" s="135"/>
      <c r="C66" s="136"/>
      <c r="D66" s="137" t="s">
        <v>93</v>
      </c>
      <c r="E66" s="138"/>
      <c r="F66" s="138"/>
      <c r="G66" s="138"/>
      <c r="H66" s="138"/>
      <c r="I66" s="139"/>
      <c r="J66" s="140">
        <f>J406</f>
        <v>0</v>
      </c>
      <c r="K66" s="136"/>
      <c r="L66" s="141"/>
    </row>
    <row r="67" spans="2:12" s="8" customFormat="1" ht="19.9" customHeight="1">
      <c r="B67" s="135"/>
      <c r="C67" s="136"/>
      <c r="D67" s="137" t="s">
        <v>94</v>
      </c>
      <c r="E67" s="138"/>
      <c r="F67" s="138"/>
      <c r="G67" s="138"/>
      <c r="H67" s="138"/>
      <c r="I67" s="139"/>
      <c r="J67" s="140">
        <f>J429</f>
        <v>0</v>
      </c>
      <c r="K67" s="136"/>
      <c r="L67" s="141"/>
    </row>
    <row r="68" spans="2:12" s="8" customFormat="1" ht="19.9" customHeight="1">
      <c r="B68" s="135"/>
      <c r="C68" s="136"/>
      <c r="D68" s="137" t="s">
        <v>95</v>
      </c>
      <c r="E68" s="138"/>
      <c r="F68" s="138"/>
      <c r="G68" s="138"/>
      <c r="H68" s="138"/>
      <c r="I68" s="139"/>
      <c r="J68" s="140">
        <f>J445</f>
        <v>0</v>
      </c>
      <c r="K68" s="136"/>
      <c r="L68" s="141"/>
    </row>
    <row r="69" spans="2:12" s="8" customFormat="1" ht="19.9" customHeight="1">
      <c r="B69" s="135"/>
      <c r="C69" s="136"/>
      <c r="D69" s="137" t="s">
        <v>96</v>
      </c>
      <c r="E69" s="138"/>
      <c r="F69" s="138"/>
      <c r="G69" s="138"/>
      <c r="H69" s="138"/>
      <c r="I69" s="139"/>
      <c r="J69" s="140">
        <f>J459</f>
        <v>0</v>
      </c>
      <c r="K69" s="136"/>
      <c r="L69" s="141"/>
    </row>
    <row r="70" spans="2:12" s="8" customFormat="1" ht="19.9" customHeight="1">
      <c r="B70" s="135"/>
      <c r="C70" s="136"/>
      <c r="D70" s="137" t="s">
        <v>97</v>
      </c>
      <c r="E70" s="138"/>
      <c r="F70" s="138"/>
      <c r="G70" s="138"/>
      <c r="H70" s="138"/>
      <c r="I70" s="139"/>
      <c r="J70" s="140">
        <f>J536</f>
        <v>0</v>
      </c>
      <c r="K70" s="136"/>
      <c r="L70" s="141"/>
    </row>
    <row r="71" spans="2:12" s="8" customFormat="1" ht="19.9" customHeight="1">
      <c r="B71" s="135"/>
      <c r="C71" s="136"/>
      <c r="D71" s="137" t="s">
        <v>98</v>
      </c>
      <c r="E71" s="138"/>
      <c r="F71" s="138"/>
      <c r="G71" s="138"/>
      <c r="H71" s="138"/>
      <c r="I71" s="139"/>
      <c r="J71" s="140">
        <f>J555</f>
        <v>0</v>
      </c>
      <c r="K71" s="136"/>
      <c r="L71" s="141"/>
    </row>
    <row r="72" spans="2:12" s="8" customFormat="1" ht="19.9" customHeight="1">
      <c r="B72" s="135"/>
      <c r="C72" s="136"/>
      <c r="D72" s="137" t="s">
        <v>99</v>
      </c>
      <c r="E72" s="138"/>
      <c r="F72" s="138"/>
      <c r="G72" s="138"/>
      <c r="H72" s="138"/>
      <c r="I72" s="139"/>
      <c r="J72" s="140">
        <f>J595</f>
        <v>0</v>
      </c>
      <c r="K72" s="136"/>
      <c r="L72" s="141"/>
    </row>
    <row r="73" spans="2:12" s="8" customFormat="1" ht="19.9" customHeight="1">
      <c r="B73" s="135"/>
      <c r="C73" s="136"/>
      <c r="D73" s="137" t="s">
        <v>100</v>
      </c>
      <c r="E73" s="138"/>
      <c r="F73" s="138"/>
      <c r="G73" s="138"/>
      <c r="H73" s="138"/>
      <c r="I73" s="139"/>
      <c r="J73" s="140">
        <f>J644</f>
        <v>0</v>
      </c>
      <c r="K73" s="136"/>
      <c r="L73" s="141"/>
    </row>
    <row r="74" spans="2:12" s="8" customFormat="1" ht="19.9" customHeight="1">
      <c r="B74" s="135"/>
      <c r="C74" s="136"/>
      <c r="D74" s="137" t="s">
        <v>101</v>
      </c>
      <c r="E74" s="138"/>
      <c r="F74" s="138"/>
      <c r="G74" s="138"/>
      <c r="H74" s="138"/>
      <c r="I74" s="139"/>
      <c r="J74" s="140">
        <f>J669</f>
        <v>0</v>
      </c>
      <c r="K74" s="136"/>
      <c r="L74" s="141"/>
    </row>
    <row r="75" spans="2:12" s="8" customFormat="1" ht="19.9" customHeight="1">
      <c r="B75" s="135"/>
      <c r="C75" s="136"/>
      <c r="D75" s="137" t="s">
        <v>102</v>
      </c>
      <c r="E75" s="138"/>
      <c r="F75" s="138"/>
      <c r="G75" s="138"/>
      <c r="H75" s="138"/>
      <c r="I75" s="139"/>
      <c r="J75" s="140">
        <f>J706</f>
        <v>0</v>
      </c>
      <c r="K75" s="136"/>
      <c r="L75" s="141"/>
    </row>
    <row r="76" spans="2:12" s="8" customFormat="1" ht="19.9" customHeight="1">
      <c r="B76" s="135"/>
      <c r="C76" s="136"/>
      <c r="D76" s="137" t="s">
        <v>103</v>
      </c>
      <c r="E76" s="138"/>
      <c r="F76" s="138"/>
      <c r="G76" s="138"/>
      <c r="H76" s="138"/>
      <c r="I76" s="139"/>
      <c r="J76" s="140">
        <f>J739</f>
        <v>0</v>
      </c>
      <c r="K76" s="136"/>
      <c r="L76" s="141"/>
    </row>
    <row r="77" spans="2:12" s="7" customFormat="1" ht="24.95" customHeight="1">
      <c r="B77" s="128"/>
      <c r="C77" s="129"/>
      <c r="D77" s="130" t="s">
        <v>104</v>
      </c>
      <c r="E77" s="131"/>
      <c r="F77" s="131"/>
      <c r="G77" s="131"/>
      <c r="H77" s="131"/>
      <c r="I77" s="132"/>
      <c r="J77" s="133">
        <f>J776</f>
        <v>0</v>
      </c>
      <c r="K77" s="129"/>
      <c r="L77" s="134"/>
    </row>
    <row r="78" spans="2:12" s="8" customFormat="1" ht="19.9" customHeight="1">
      <c r="B78" s="135"/>
      <c r="C78" s="136"/>
      <c r="D78" s="137" t="s">
        <v>105</v>
      </c>
      <c r="E78" s="138"/>
      <c r="F78" s="138"/>
      <c r="G78" s="138"/>
      <c r="H78" s="138"/>
      <c r="I78" s="139"/>
      <c r="J78" s="140">
        <f>J777</f>
        <v>0</v>
      </c>
      <c r="K78" s="136"/>
      <c r="L78" s="141"/>
    </row>
    <row r="79" spans="2:12" s="8" customFormat="1" ht="19.9" customHeight="1">
      <c r="B79" s="135"/>
      <c r="C79" s="136"/>
      <c r="D79" s="137" t="s">
        <v>106</v>
      </c>
      <c r="E79" s="138"/>
      <c r="F79" s="138"/>
      <c r="G79" s="138"/>
      <c r="H79" s="138"/>
      <c r="I79" s="139"/>
      <c r="J79" s="140">
        <f>J780</f>
        <v>0</v>
      </c>
      <c r="K79" s="136"/>
      <c r="L79" s="141"/>
    </row>
    <row r="80" spans="2:12" s="8" customFormat="1" ht="19.9" customHeight="1">
      <c r="B80" s="135"/>
      <c r="C80" s="136"/>
      <c r="D80" s="137" t="s">
        <v>107</v>
      </c>
      <c r="E80" s="138"/>
      <c r="F80" s="138"/>
      <c r="G80" s="138"/>
      <c r="H80" s="138"/>
      <c r="I80" s="139"/>
      <c r="J80" s="140">
        <f>J783</f>
        <v>0</v>
      </c>
      <c r="K80" s="136"/>
      <c r="L80" s="141"/>
    </row>
    <row r="81" spans="2:12" s="1" customFormat="1" ht="21.75" customHeight="1">
      <c r="B81" s="33"/>
      <c r="C81" s="34"/>
      <c r="D81" s="34"/>
      <c r="E81" s="34"/>
      <c r="F81" s="34"/>
      <c r="G81" s="34"/>
      <c r="H81" s="34"/>
      <c r="I81" s="97"/>
      <c r="J81" s="34"/>
      <c r="K81" s="34"/>
      <c r="L81" s="37"/>
    </row>
    <row r="82" spans="2:12" s="1" customFormat="1" ht="6.95" customHeight="1">
      <c r="B82" s="45"/>
      <c r="C82" s="46"/>
      <c r="D82" s="46"/>
      <c r="E82" s="46"/>
      <c r="F82" s="46"/>
      <c r="G82" s="46"/>
      <c r="H82" s="46"/>
      <c r="I82" s="119"/>
      <c r="J82" s="46"/>
      <c r="K82" s="46"/>
      <c r="L82" s="37"/>
    </row>
    <row r="86" spans="2:12" s="1" customFormat="1" ht="6.95" customHeight="1">
      <c r="B86" s="47"/>
      <c r="C86" s="48"/>
      <c r="D86" s="48"/>
      <c r="E86" s="48"/>
      <c r="F86" s="48"/>
      <c r="G86" s="48"/>
      <c r="H86" s="48"/>
      <c r="I86" s="122"/>
      <c r="J86" s="48"/>
      <c r="K86" s="48"/>
      <c r="L86" s="37"/>
    </row>
    <row r="87" spans="2:12" s="1" customFormat="1" ht="24.95" customHeight="1">
      <c r="B87" s="33"/>
      <c r="C87" s="22" t="s">
        <v>108</v>
      </c>
      <c r="D87" s="34"/>
      <c r="E87" s="34"/>
      <c r="F87" s="34"/>
      <c r="G87" s="34"/>
      <c r="H87" s="34"/>
      <c r="I87" s="97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97"/>
      <c r="J88" s="34"/>
      <c r="K88" s="34"/>
      <c r="L88" s="37"/>
    </row>
    <row r="89" spans="2:12" s="1" customFormat="1" ht="12" customHeight="1">
      <c r="B89" s="33"/>
      <c r="C89" s="28" t="s">
        <v>16</v>
      </c>
      <c r="D89" s="34"/>
      <c r="E89" s="34"/>
      <c r="F89" s="34"/>
      <c r="G89" s="34"/>
      <c r="H89" s="34"/>
      <c r="I89" s="97"/>
      <c r="J89" s="34"/>
      <c r="K89" s="34"/>
      <c r="L89" s="37"/>
    </row>
    <row r="90" spans="2:12" s="1" customFormat="1" ht="16.5" customHeight="1">
      <c r="B90" s="33"/>
      <c r="C90" s="34"/>
      <c r="D90" s="34"/>
      <c r="E90" s="263" t="str">
        <f>E7</f>
        <v>Oprava výdejen potravin MŠ Vítězná 725, Sokolov, pč. 2846/18</v>
      </c>
      <c r="F90" s="262"/>
      <c r="G90" s="262"/>
      <c r="H90" s="262"/>
      <c r="I90" s="97"/>
      <c r="J90" s="34"/>
      <c r="K90" s="34"/>
      <c r="L90" s="37"/>
    </row>
    <row r="91" spans="2:12" s="1" customFormat="1" ht="6.95" customHeight="1">
      <c r="B91" s="33"/>
      <c r="C91" s="34"/>
      <c r="D91" s="34"/>
      <c r="E91" s="34"/>
      <c r="F91" s="34"/>
      <c r="G91" s="34"/>
      <c r="H91" s="34"/>
      <c r="I91" s="97"/>
      <c r="J91" s="34"/>
      <c r="K91" s="34"/>
      <c r="L91" s="37"/>
    </row>
    <row r="92" spans="2:12" s="1" customFormat="1" ht="12" customHeight="1">
      <c r="B92" s="33"/>
      <c r="C92" s="28" t="s">
        <v>20</v>
      </c>
      <c r="D92" s="34"/>
      <c r="E92" s="34"/>
      <c r="F92" s="26" t="str">
        <f>F10</f>
        <v>Sokolov, pč. 2846/18</v>
      </c>
      <c r="G92" s="34"/>
      <c r="H92" s="34"/>
      <c r="I92" s="98" t="s">
        <v>22</v>
      </c>
      <c r="J92" s="54" t="str">
        <f>IF(J10="","",J10)</f>
        <v>14. 1. 2019</v>
      </c>
      <c r="K92" s="34"/>
      <c r="L92" s="37"/>
    </row>
    <row r="93" spans="2:12" s="1" customFormat="1" ht="6.95" customHeight="1">
      <c r="B93" s="33"/>
      <c r="C93" s="34"/>
      <c r="D93" s="34"/>
      <c r="E93" s="34"/>
      <c r="F93" s="34"/>
      <c r="G93" s="34"/>
      <c r="H93" s="34"/>
      <c r="I93" s="97"/>
      <c r="J93" s="34"/>
      <c r="K93" s="34"/>
      <c r="L93" s="37"/>
    </row>
    <row r="94" spans="2:12" s="1" customFormat="1" ht="13.7" customHeight="1">
      <c r="B94" s="33"/>
      <c r="C94" s="28" t="s">
        <v>24</v>
      </c>
      <c r="D94" s="34"/>
      <c r="E94" s="34"/>
      <c r="F94" s="26" t="str">
        <f>E13</f>
        <v>Město Sokolov</v>
      </c>
      <c r="G94" s="34"/>
      <c r="H94" s="34"/>
      <c r="I94" s="98" t="s">
        <v>30</v>
      </c>
      <c r="J94" s="31" t="str">
        <f>E19</f>
        <v>Ing. Milan Babic</v>
      </c>
      <c r="K94" s="34"/>
      <c r="L94" s="37"/>
    </row>
    <row r="95" spans="2:12" s="1" customFormat="1" ht="13.7" customHeight="1">
      <c r="B95" s="33"/>
      <c r="C95" s="28" t="s">
        <v>28</v>
      </c>
      <c r="D95" s="34"/>
      <c r="E95" s="34"/>
      <c r="F95" s="26" t="str">
        <f>IF(E16="","",E16)</f>
        <v>Vyplň údaj</v>
      </c>
      <c r="G95" s="34"/>
      <c r="H95" s="34"/>
      <c r="I95" s="98" t="s">
        <v>33</v>
      </c>
      <c r="J95" s="31" t="str">
        <f>E22</f>
        <v>www.stavebnikalkulace.cz</v>
      </c>
      <c r="K95" s="34"/>
      <c r="L95" s="37"/>
    </row>
    <row r="96" spans="2:12" s="1" customFormat="1" ht="10.35" customHeight="1">
      <c r="B96" s="33"/>
      <c r="C96" s="34"/>
      <c r="D96" s="34"/>
      <c r="E96" s="34"/>
      <c r="F96" s="34"/>
      <c r="G96" s="34"/>
      <c r="H96" s="34"/>
      <c r="I96" s="97"/>
      <c r="J96" s="34"/>
      <c r="K96" s="34"/>
      <c r="L96" s="37"/>
    </row>
    <row r="97" spans="2:20" s="9" customFormat="1" ht="29.25" customHeight="1">
      <c r="B97" s="142"/>
      <c r="C97" s="143" t="s">
        <v>109</v>
      </c>
      <c r="D97" s="144" t="s">
        <v>54</v>
      </c>
      <c r="E97" s="144" t="s">
        <v>50</v>
      </c>
      <c r="F97" s="144" t="s">
        <v>51</v>
      </c>
      <c r="G97" s="144" t="s">
        <v>110</v>
      </c>
      <c r="H97" s="144" t="s">
        <v>111</v>
      </c>
      <c r="I97" s="145" t="s">
        <v>112</v>
      </c>
      <c r="J97" s="146" t="s">
        <v>80</v>
      </c>
      <c r="K97" s="147" t="s">
        <v>113</v>
      </c>
      <c r="L97" s="148"/>
      <c r="M97" s="63" t="s">
        <v>1</v>
      </c>
      <c r="N97" s="64" t="s">
        <v>39</v>
      </c>
      <c r="O97" s="64" t="s">
        <v>114</v>
      </c>
      <c r="P97" s="64" t="s">
        <v>115</v>
      </c>
      <c r="Q97" s="64" t="s">
        <v>116</v>
      </c>
      <c r="R97" s="64" t="s">
        <v>117</v>
      </c>
      <c r="S97" s="64" t="s">
        <v>118</v>
      </c>
      <c r="T97" s="65" t="s">
        <v>119</v>
      </c>
    </row>
    <row r="98" spans="2:63" s="1" customFormat="1" ht="22.9" customHeight="1">
      <c r="B98" s="33"/>
      <c r="C98" s="70" t="s">
        <v>120</v>
      </c>
      <c r="D98" s="34"/>
      <c r="E98" s="34"/>
      <c r="F98" s="34"/>
      <c r="G98" s="34"/>
      <c r="H98" s="34"/>
      <c r="I98" s="97"/>
      <c r="J98" s="149">
        <f>BK98</f>
        <v>0</v>
      </c>
      <c r="K98" s="34"/>
      <c r="L98" s="37"/>
      <c r="M98" s="66"/>
      <c r="N98" s="67"/>
      <c r="O98" s="67"/>
      <c r="P98" s="150">
        <f>P99+P287+P776</f>
        <v>0</v>
      </c>
      <c r="Q98" s="67"/>
      <c r="R98" s="150">
        <f>R99+R287+R776</f>
        <v>2.85483087</v>
      </c>
      <c r="S98" s="67"/>
      <c r="T98" s="151">
        <f>T99+T287+T776</f>
        <v>2.03734018</v>
      </c>
      <c r="AT98" s="16" t="s">
        <v>68</v>
      </c>
      <c r="AU98" s="16" t="s">
        <v>82</v>
      </c>
      <c r="BK98" s="152">
        <f>BK99+BK287+BK776</f>
        <v>0</v>
      </c>
    </row>
    <row r="99" spans="2:63" s="10" customFormat="1" ht="25.9" customHeight="1">
      <c r="B99" s="153"/>
      <c r="C99" s="154"/>
      <c r="D99" s="155" t="s">
        <v>68</v>
      </c>
      <c r="E99" s="156" t="s">
        <v>121</v>
      </c>
      <c r="F99" s="156" t="s">
        <v>122</v>
      </c>
      <c r="G99" s="154"/>
      <c r="H99" s="154"/>
      <c r="I99" s="157"/>
      <c r="J99" s="158">
        <f>BK99</f>
        <v>0</v>
      </c>
      <c r="K99" s="154"/>
      <c r="L99" s="159"/>
      <c r="M99" s="160"/>
      <c r="N99" s="161"/>
      <c r="O99" s="161"/>
      <c r="P99" s="162">
        <f>P100+P124+P210+P272+P284</f>
        <v>0</v>
      </c>
      <c r="Q99" s="161"/>
      <c r="R99" s="162">
        <f>R100+R124+R210+R272+R284</f>
        <v>1.40555111</v>
      </c>
      <c r="S99" s="161"/>
      <c r="T99" s="163">
        <f>T100+T124+T210+T272+T284</f>
        <v>1.2156550000000002</v>
      </c>
      <c r="AR99" s="164" t="s">
        <v>74</v>
      </c>
      <c r="AT99" s="165" t="s">
        <v>68</v>
      </c>
      <c r="AU99" s="165" t="s">
        <v>69</v>
      </c>
      <c r="AY99" s="164" t="s">
        <v>123</v>
      </c>
      <c r="BK99" s="166">
        <f>BK100+BK124+BK210+BK272+BK284</f>
        <v>0</v>
      </c>
    </row>
    <row r="100" spans="2:63" s="10" customFormat="1" ht="22.9" customHeight="1">
      <c r="B100" s="153"/>
      <c r="C100" s="154"/>
      <c r="D100" s="155" t="s">
        <v>68</v>
      </c>
      <c r="E100" s="167" t="s">
        <v>124</v>
      </c>
      <c r="F100" s="167" t="s">
        <v>125</v>
      </c>
      <c r="G100" s="154"/>
      <c r="H100" s="154"/>
      <c r="I100" s="157"/>
      <c r="J100" s="168">
        <f>BK100</f>
        <v>0</v>
      </c>
      <c r="K100" s="154"/>
      <c r="L100" s="159"/>
      <c r="M100" s="160"/>
      <c r="N100" s="161"/>
      <c r="O100" s="161"/>
      <c r="P100" s="162">
        <f>SUM(P101:P123)</f>
        <v>0</v>
      </c>
      <c r="Q100" s="161"/>
      <c r="R100" s="162">
        <f>SUM(R101:R123)</f>
        <v>1.06633917</v>
      </c>
      <c r="S100" s="161"/>
      <c r="T100" s="163">
        <f>SUM(T101:T123)</f>
        <v>0</v>
      </c>
      <c r="AR100" s="164" t="s">
        <v>74</v>
      </c>
      <c r="AT100" s="165" t="s">
        <v>68</v>
      </c>
      <c r="AU100" s="165" t="s">
        <v>74</v>
      </c>
      <c r="AY100" s="164" t="s">
        <v>123</v>
      </c>
      <c r="BK100" s="166">
        <f>SUM(BK101:BK123)</f>
        <v>0</v>
      </c>
    </row>
    <row r="101" spans="2:65" s="1" customFormat="1" ht="16.5" customHeight="1">
      <c r="B101" s="33"/>
      <c r="C101" s="169" t="s">
        <v>74</v>
      </c>
      <c r="D101" s="169" t="s">
        <v>126</v>
      </c>
      <c r="E101" s="170" t="s">
        <v>127</v>
      </c>
      <c r="F101" s="171" t="s">
        <v>128</v>
      </c>
      <c r="G101" s="172" t="s">
        <v>129</v>
      </c>
      <c r="H101" s="173">
        <v>4.427</v>
      </c>
      <c r="I101" s="174"/>
      <c r="J101" s="175">
        <f>ROUND(I101*H101,2)</f>
        <v>0</v>
      </c>
      <c r="K101" s="171" t="s">
        <v>130</v>
      </c>
      <c r="L101" s="37"/>
      <c r="M101" s="176" t="s">
        <v>1</v>
      </c>
      <c r="N101" s="177" t="s">
        <v>40</v>
      </c>
      <c r="O101" s="59"/>
      <c r="P101" s="178">
        <f>O101*H101</f>
        <v>0</v>
      </c>
      <c r="Q101" s="178">
        <v>0.07297</v>
      </c>
      <c r="R101" s="178">
        <f>Q101*H101</f>
        <v>0.32303818999999995</v>
      </c>
      <c r="S101" s="178">
        <v>0</v>
      </c>
      <c r="T101" s="179">
        <f>S101*H101</f>
        <v>0</v>
      </c>
      <c r="AR101" s="16" t="s">
        <v>131</v>
      </c>
      <c r="AT101" s="16" t="s">
        <v>126</v>
      </c>
      <c r="AU101" s="16" t="s">
        <v>76</v>
      </c>
      <c r="AY101" s="16" t="s">
        <v>123</v>
      </c>
      <c r="BE101" s="180">
        <f>IF(N101="základní",J101,0)</f>
        <v>0</v>
      </c>
      <c r="BF101" s="180">
        <f>IF(N101="snížená",J101,0)</f>
        <v>0</v>
      </c>
      <c r="BG101" s="180">
        <f>IF(N101="zákl. přenesená",J101,0)</f>
        <v>0</v>
      </c>
      <c r="BH101" s="180">
        <f>IF(N101="sníž. přenesená",J101,0)</f>
        <v>0</v>
      </c>
      <c r="BI101" s="180">
        <f>IF(N101="nulová",J101,0)</f>
        <v>0</v>
      </c>
      <c r="BJ101" s="16" t="s">
        <v>74</v>
      </c>
      <c r="BK101" s="180">
        <f>ROUND(I101*H101,2)</f>
        <v>0</v>
      </c>
      <c r="BL101" s="16" t="s">
        <v>131</v>
      </c>
      <c r="BM101" s="16" t="s">
        <v>132</v>
      </c>
    </row>
    <row r="102" spans="2:47" s="1" customFormat="1" ht="19.5">
      <c r="B102" s="33"/>
      <c r="C102" s="34"/>
      <c r="D102" s="181" t="s">
        <v>133</v>
      </c>
      <c r="E102" s="34"/>
      <c r="F102" s="182" t="s">
        <v>134</v>
      </c>
      <c r="G102" s="34"/>
      <c r="H102" s="34"/>
      <c r="I102" s="97"/>
      <c r="J102" s="34"/>
      <c r="K102" s="34"/>
      <c r="L102" s="37"/>
      <c r="M102" s="183"/>
      <c r="N102" s="59"/>
      <c r="O102" s="59"/>
      <c r="P102" s="59"/>
      <c r="Q102" s="59"/>
      <c r="R102" s="59"/>
      <c r="S102" s="59"/>
      <c r="T102" s="60"/>
      <c r="AT102" s="16" t="s">
        <v>133</v>
      </c>
      <c r="AU102" s="16" t="s">
        <v>76</v>
      </c>
    </row>
    <row r="103" spans="2:51" s="11" customFormat="1" ht="12">
      <c r="B103" s="184"/>
      <c r="C103" s="185"/>
      <c r="D103" s="181" t="s">
        <v>135</v>
      </c>
      <c r="E103" s="186" t="s">
        <v>1</v>
      </c>
      <c r="F103" s="187" t="s">
        <v>136</v>
      </c>
      <c r="G103" s="185"/>
      <c r="H103" s="186" t="s">
        <v>1</v>
      </c>
      <c r="I103" s="188"/>
      <c r="J103" s="185"/>
      <c r="K103" s="185"/>
      <c r="L103" s="189"/>
      <c r="M103" s="190"/>
      <c r="N103" s="191"/>
      <c r="O103" s="191"/>
      <c r="P103" s="191"/>
      <c r="Q103" s="191"/>
      <c r="R103" s="191"/>
      <c r="S103" s="191"/>
      <c r="T103" s="192"/>
      <c r="AT103" s="193" t="s">
        <v>135</v>
      </c>
      <c r="AU103" s="193" t="s">
        <v>76</v>
      </c>
      <c r="AV103" s="11" t="s">
        <v>74</v>
      </c>
      <c r="AW103" s="11" t="s">
        <v>32</v>
      </c>
      <c r="AX103" s="11" t="s">
        <v>69</v>
      </c>
      <c r="AY103" s="193" t="s">
        <v>123</v>
      </c>
    </row>
    <row r="104" spans="2:51" s="12" customFormat="1" ht="12">
      <c r="B104" s="194"/>
      <c r="C104" s="195"/>
      <c r="D104" s="181" t="s">
        <v>135</v>
      </c>
      <c r="E104" s="196" t="s">
        <v>1</v>
      </c>
      <c r="F104" s="197" t="s">
        <v>137</v>
      </c>
      <c r="G104" s="195"/>
      <c r="H104" s="198">
        <v>2.285</v>
      </c>
      <c r="I104" s="199"/>
      <c r="J104" s="195"/>
      <c r="K104" s="195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135</v>
      </c>
      <c r="AU104" s="204" t="s">
        <v>76</v>
      </c>
      <c r="AV104" s="12" t="s">
        <v>76</v>
      </c>
      <c r="AW104" s="12" t="s">
        <v>32</v>
      </c>
      <c r="AX104" s="12" t="s">
        <v>69</v>
      </c>
      <c r="AY104" s="204" t="s">
        <v>123</v>
      </c>
    </row>
    <row r="105" spans="2:51" s="12" customFormat="1" ht="12">
      <c r="B105" s="194"/>
      <c r="C105" s="195"/>
      <c r="D105" s="181" t="s">
        <v>135</v>
      </c>
      <c r="E105" s="196" t="s">
        <v>1</v>
      </c>
      <c r="F105" s="197" t="s">
        <v>138</v>
      </c>
      <c r="G105" s="195"/>
      <c r="H105" s="198">
        <v>2.142</v>
      </c>
      <c r="I105" s="199"/>
      <c r="J105" s="195"/>
      <c r="K105" s="195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135</v>
      </c>
      <c r="AU105" s="204" t="s">
        <v>76</v>
      </c>
      <c r="AV105" s="12" t="s">
        <v>76</v>
      </c>
      <c r="AW105" s="12" t="s">
        <v>32</v>
      </c>
      <c r="AX105" s="12" t="s">
        <v>69</v>
      </c>
      <c r="AY105" s="204" t="s">
        <v>123</v>
      </c>
    </row>
    <row r="106" spans="2:51" s="13" customFormat="1" ht="12">
      <c r="B106" s="205"/>
      <c r="C106" s="206"/>
      <c r="D106" s="181" t="s">
        <v>135</v>
      </c>
      <c r="E106" s="207" t="s">
        <v>1</v>
      </c>
      <c r="F106" s="208" t="s">
        <v>139</v>
      </c>
      <c r="G106" s="206"/>
      <c r="H106" s="209">
        <v>4.427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135</v>
      </c>
      <c r="AU106" s="215" t="s">
        <v>76</v>
      </c>
      <c r="AV106" s="13" t="s">
        <v>131</v>
      </c>
      <c r="AW106" s="13" t="s">
        <v>32</v>
      </c>
      <c r="AX106" s="13" t="s">
        <v>74</v>
      </c>
      <c r="AY106" s="215" t="s">
        <v>123</v>
      </c>
    </row>
    <row r="107" spans="2:65" s="1" customFormat="1" ht="16.5" customHeight="1">
      <c r="B107" s="33"/>
      <c r="C107" s="169" t="s">
        <v>76</v>
      </c>
      <c r="D107" s="169" t="s">
        <v>126</v>
      </c>
      <c r="E107" s="170" t="s">
        <v>140</v>
      </c>
      <c r="F107" s="171" t="s">
        <v>141</v>
      </c>
      <c r="G107" s="172" t="s">
        <v>129</v>
      </c>
      <c r="H107" s="173">
        <v>1.318</v>
      </c>
      <c r="I107" s="174"/>
      <c r="J107" s="175">
        <f>ROUND(I107*H107,2)</f>
        <v>0</v>
      </c>
      <c r="K107" s="171" t="s">
        <v>130</v>
      </c>
      <c r="L107" s="37"/>
      <c r="M107" s="176" t="s">
        <v>1</v>
      </c>
      <c r="N107" s="177" t="s">
        <v>40</v>
      </c>
      <c r="O107" s="59"/>
      <c r="P107" s="178">
        <f>O107*H107</f>
        <v>0</v>
      </c>
      <c r="Q107" s="178">
        <v>0.10891</v>
      </c>
      <c r="R107" s="178">
        <f>Q107*H107</f>
        <v>0.14354338000000003</v>
      </c>
      <c r="S107" s="178">
        <v>0</v>
      </c>
      <c r="T107" s="179">
        <f>S107*H107</f>
        <v>0</v>
      </c>
      <c r="AR107" s="16" t="s">
        <v>131</v>
      </c>
      <c r="AT107" s="16" t="s">
        <v>126</v>
      </c>
      <c r="AU107" s="16" t="s">
        <v>76</v>
      </c>
      <c r="AY107" s="16" t="s">
        <v>123</v>
      </c>
      <c r="BE107" s="180">
        <f>IF(N107="základní",J107,0)</f>
        <v>0</v>
      </c>
      <c r="BF107" s="180">
        <f>IF(N107="snížená",J107,0)</f>
        <v>0</v>
      </c>
      <c r="BG107" s="180">
        <f>IF(N107="zákl. přenesená",J107,0)</f>
        <v>0</v>
      </c>
      <c r="BH107" s="180">
        <f>IF(N107="sníž. přenesená",J107,0)</f>
        <v>0</v>
      </c>
      <c r="BI107" s="180">
        <f>IF(N107="nulová",J107,0)</f>
        <v>0</v>
      </c>
      <c r="BJ107" s="16" t="s">
        <v>74</v>
      </c>
      <c r="BK107" s="180">
        <f>ROUND(I107*H107,2)</f>
        <v>0</v>
      </c>
      <c r="BL107" s="16" t="s">
        <v>131</v>
      </c>
      <c r="BM107" s="16" t="s">
        <v>142</v>
      </c>
    </row>
    <row r="108" spans="2:47" s="1" customFormat="1" ht="19.5">
      <c r="B108" s="33"/>
      <c r="C108" s="34"/>
      <c r="D108" s="181" t="s">
        <v>133</v>
      </c>
      <c r="E108" s="34"/>
      <c r="F108" s="182" t="s">
        <v>143</v>
      </c>
      <c r="G108" s="34"/>
      <c r="H108" s="34"/>
      <c r="I108" s="97"/>
      <c r="J108" s="34"/>
      <c r="K108" s="34"/>
      <c r="L108" s="37"/>
      <c r="M108" s="183"/>
      <c r="N108" s="59"/>
      <c r="O108" s="59"/>
      <c r="P108" s="59"/>
      <c r="Q108" s="59"/>
      <c r="R108" s="59"/>
      <c r="S108" s="59"/>
      <c r="T108" s="60"/>
      <c r="AT108" s="16" t="s">
        <v>133</v>
      </c>
      <c r="AU108" s="16" t="s">
        <v>76</v>
      </c>
    </row>
    <row r="109" spans="2:51" s="11" customFormat="1" ht="12">
      <c r="B109" s="184"/>
      <c r="C109" s="185"/>
      <c r="D109" s="181" t="s">
        <v>135</v>
      </c>
      <c r="E109" s="186" t="s">
        <v>1</v>
      </c>
      <c r="F109" s="187" t="s">
        <v>144</v>
      </c>
      <c r="G109" s="185"/>
      <c r="H109" s="186" t="s">
        <v>1</v>
      </c>
      <c r="I109" s="188"/>
      <c r="J109" s="185"/>
      <c r="K109" s="185"/>
      <c r="L109" s="189"/>
      <c r="M109" s="190"/>
      <c r="N109" s="191"/>
      <c r="O109" s="191"/>
      <c r="P109" s="191"/>
      <c r="Q109" s="191"/>
      <c r="R109" s="191"/>
      <c r="S109" s="191"/>
      <c r="T109" s="192"/>
      <c r="AT109" s="193" t="s">
        <v>135</v>
      </c>
      <c r="AU109" s="193" t="s">
        <v>76</v>
      </c>
      <c r="AV109" s="11" t="s">
        <v>74</v>
      </c>
      <c r="AW109" s="11" t="s">
        <v>32</v>
      </c>
      <c r="AX109" s="11" t="s">
        <v>69</v>
      </c>
      <c r="AY109" s="193" t="s">
        <v>123</v>
      </c>
    </row>
    <row r="110" spans="2:51" s="12" customFormat="1" ht="12">
      <c r="B110" s="194"/>
      <c r="C110" s="195"/>
      <c r="D110" s="181" t="s">
        <v>135</v>
      </c>
      <c r="E110" s="196" t="s">
        <v>1</v>
      </c>
      <c r="F110" s="197" t="s">
        <v>145</v>
      </c>
      <c r="G110" s="195"/>
      <c r="H110" s="198">
        <v>1.318</v>
      </c>
      <c r="I110" s="199"/>
      <c r="J110" s="195"/>
      <c r="K110" s="195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135</v>
      </c>
      <c r="AU110" s="204" t="s">
        <v>76</v>
      </c>
      <c r="AV110" s="12" t="s">
        <v>76</v>
      </c>
      <c r="AW110" s="12" t="s">
        <v>32</v>
      </c>
      <c r="AX110" s="12" t="s">
        <v>74</v>
      </c>
      <c r="AY110" s="204" t="s">
        <v>123</v>
      </c>
    </row>
    <row r="111" spans="2:65" s="1" customFormat="1" ht="16.5" customHeight="1">
      <c r="B111" s="33"/>
      <c r="C111" s="169" t="s">
        <v>124</v>
      </c>
      <c r="D111" s="169" t="s">
        <v>126</v>
      </c>
      <c r="E111" s="170" t="s">
        <v>146</v>
      </c>
      <c r="F111" s="171" t="s">
        <v>147</v>
      </c>
      <c r="G111" s="172" t="s">
        <v>148</v>
      </c>
      <c r="H111" s="173">
        <v>8.06</v>
      </c>
      <c r="I111" s="174"/>
      <c r="J111" s="175">
        <f>ROUND(I111*H111,2)</f>
        <v>0</v>
      </c>
      <c r="K111" s="171" t="s">
        <v>130</v>
      </c>
      <c r="L111" s="37"/>
      <c r="M111" s="176" t="s">
        <v>1</v>
      </c>
      <c r="N111" s="177" t="s">
        <v>40</v>
      </c>
      <c r="O111" s="59"/>
      <c r="P111" s="178">
        <f>O111*H111</f>
        <v>0</v>
      </c>
      <c r="Q111" s="178">
        <v>0.00012</v>
      </c>
      <c r="R111" s="178">
        <f>Q111*H111</f>
        <v>0.0009672000000000001</v>
      </c>
      <c r="S111" s="178">
        <v>0</v>
      </c>
      <c r="T111" s="179">
        <f>S111*H111</f>
        <v>0</v>
      </c>
      <c r="AR111" s="16" t="s">
        <v>131</v>
      </c>
      <c r="AT111" s="16" t="s">
        <v>126</v>
      </c>
      <c r="AU111" s="16" t="s">
        <v>76</v>
      </c>
      <c r="AY111" s="16" t="s">
        <v>123</v>
      </c>
      <c r="BE111" s="180">
        <f>IF(N111="základní",J111,0)</f>
        <v>0</v>
      </c>
      <c r="BF111" s="180">
        <f>IF(N111="snížená",J111,0)</f>
        <v>0</v>
      </c>
      <c r="BG111" s="180">
        <f>IF(N111="zákl. přenesená",J111,0)</f>
        <v>0</v>
      </c>
      <c r="BH111" s="180">
        <f>IF(N111="sníž. přenesená",J111,0)</f>
        <v>0</v>
      </c>
      <c r="BI111" s="180">
        <f>IF(N111="nulová",J111,0)</f>
        <v>0</v>
      </c>
      <c r="BJ111" s="16" t="s">
        <v>74</v>
      </c>
      <c r="BK111" s="180">
        <f>ROUND(I111*H111,2)</f>
        <v>0</v>
      </c>
      <c r="BL111" s="16" t="s">
        <v>131</v>
      </c>
      <c r="BM111" s="16" t="s">
        <v>149</v>
      </c>
    </row>
    <row r="112" spans="2:47" s="1" customFormat="1" ht="12">
      <c r="B112" s="33"/>
      <c r="C112" s="34"/>
      <c r="D112" s="181" t="s">
        <v>133</v>
      </c>
      <c r="E112" s="34"/>
      <c r="F112" s="182" t="s">
        <v>150</v>
      </c>
      <c r="G112" s="34"/>
      <c r="H112" s="34"/>
      <c r="I112" s="97"/>
      <c r="J112" s="34"/>
      <c r="K112" s="34"/>
      <c r="L112" s="37"/>
      <c r="M112" s="183"/>
      <c r="N112" s="59"/>
      <c r="O112" s="59"/>
      <c r="P112" s="59"/>
      <c r="Q112" s="59"/>
      <c r="R112" s="59"/>
      <c r="S112" s="59"/>
      <c r="T112" s="60"/>
      <c r="AT112" s="16" t="s">
        <v>133</v>
      </c>
      <c r="AU112" s="16" t="s">
        <v>76</v>
      </c>
    </row>
    <row r="113" spans="2:51" s="11" customFormat="1" ht="12">
      <c r="B113" s="184"/>
      <c r="C113" s="185"/>
      <c r="D113" s="181" t="s">
        <v>135</v>
      </c>
      <c r="E113" s="186" t="s">
        <v>1</v>
      </c>
      <c r="F113" s="187" t="s">
        <v>144</v>
      </c>
      <c r="G113" s="185"/>
      <c r="H113" s="186" t="s">
        <v>1</v>
      </c>
      <c r="I113" s="188"/>
      <c r="J113" s="185"/>
      <c r="K113" s="185"/>
      <c r="L113" s="189"/>
      <c r="M113" s="190"/>
      <c r="N113" s="191"/>
      <c r="O113" s="191"/>
      <c r="P113" s="191"/>
      <c r="Q113" s="191"/>
      <c r="R113" s="191"/>
      <c r="S113" s="191"/>
      <c r="T113" s="192"/>
      <c r="AT113" s="193" t="s">
        <v>135</v>
      </c>
      <c r="AU113" s="193" t="s">
        <v>76</v>
      </c>
      <c r="AV113" s="11" t="s">
        <v>74</v>
      </c>
      <c r="AW113" s="11" t="s">
        <v>32</v>
      </c>
      <c r="AX113" s="11" t="s">
        <v>69</v>
      </c>
      <c r="AY113" s="193" t="s">
        <v>123</v>
      </c>
    </row>
    <row r="114" spans="2:51" s="12" customFormat="1" ht="12">
      <c r="B114" s="194"/>
      <c r="C114" s="195"/>
      <c r="D114" s="181" t="s">
        <v>135</v>
      </c>
      <c r="E114" s="196" t="s">
        <v>1</v>
      </c>
      <c r="F114" s="197" t="s">
        <v>151</v>
      </c>
      <c r="G114" s="195"/>
      <c r="H114" s="198">
        <v>4.76</v>
      </c>
      <c r="I114" s="199"/>
      <c r="J114" s="195"/>
      <c r="K114" s="195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135</v>
      </c>
      <c r="AU114" s="204" t="s">
        <v>76</v>
      </c>
      <c r="AV114" s="12" t="s">
        <v>76</v>
      </c>
      <c r="AW114" s="12" t="s">
        <v>32</v>
      </c>
      <c r="AX114" s="12" t="s">
        <v>69</v>
      </c>
      <c r="AY114" s="204" t="s">
        <v>123</v>
      </c>
    </row>
    <row r="115" spans="2:51" s="12" customFormat="1" ht="12">
      <c r="B115" s="194"/>
      <c r="C115" s="195"/>
      <c r="D115" s="181" t="s">
        <v>135</v>
      </c>
      <c r="E115" s="196" t="s">
        <v>1</v>
      </c>
      <c r="F115" s="197" t="s">
        <v>152</v>
      </c>
      <c r="G115" s="195"/>
      <c r="H115" s="198">
        <v>1.22</v>
      </c>
      <c r="I115" s="199"/>
      <c r="J115" s="195"/>
      <c r="K115" s="195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135</v>
      </c>
      <c r="AU115" s="204" t="s">
        <v>76</v>
      </c>
      <c r="AV115" s="12" t="s">
        <v>76</v>
      </c>
      <c r="AW115" s="12" t="s">
        <v>32</v>
      </c>
      <c r="AX115" s="12" t="s">
        <v>69</v>
      </c>
      <c r="AY115" s="204" t="s">
        <v>123</v>
      </c>
    </row>
    <row r="116" spans="2:51" s="11" customFormat="1" ht="12">
      <c r="B116" s="184"/>
      <c r="C116" s="185"/>
      <c r="D116" s="181" t="s">
        <v>135</v>
      </c>
      <c r="E116" s="186" t="s">
        <v>1</v>
      </c>
      <c r="F116" s="187" t="s">
        <v>153</v>
      </c>
      <c r="G116" s="185"/>
      <c r="H116" s="186" t="s">
        <v>1</v>
      </c>
      <c r="I116" s="188"/>
      <c r="J116" s="185"/>
      <c r="K116" s="185"/>
      <c r="L116" s="189"/>
      <c r="M116" s="190"/>
      <c r="N116" s="191"/>
      <c r="O116" s="191"/>
      <c r="P116" s="191"/>
      <c r="Q116" s="191"/>
      <c r="R116" s="191"/>
      <c r="S116" s="191"/>
      <c r="T116" s="192"/>
      <c r="AT116" s="193" t="s">
        <v>135</v>
      </c>
      <c r="AU116" s="193" t="s">
        <v>76</v>
      </c>
      <c r="AV116" s="11" t="s">
        <v>74</v>
      </c>
      <c r="AW116" s="11" t="s">
        <v>32</v>
      </c>
      <c r="AX116" s="11" t="s">
        <v>69</v>
      </c>
      <c r="AY116" s="193" t="s">
        <v>123</v>
      </c>
    </row>
    <row r="117" spans="2:51" s="12" customFormat="1" ht="12">
      <c r="B117" s="194"/>
      <c r="C117" s="195"/>
      <c r="D117" s="181" t="s">
        <v>135</v>
      </c>
      <c r="E117" s="196" t="s">
        <v>1</v>
      </c>
      <c r="F117" s="197" t="s">
        <v>154</v>
      </c>
      <c r="G117" s="195"/>
      <c r="H117" s="198">
        <v>2.08</v>
      </c>
      <c r="I117" s="199"/>
      <c r="J117" s="195"/>
      <c r="K117" s="195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135</v>
      </c>
      <c r="AU117" s="204" t="s">
        <v>76</v>
      </c>
      <c r="AV117" s="12" t="s">
        <v>76</v>
      </c>
      <c r="AW117" s="12" t="s">
        <v>32</v>
      </c>
      <c r="AX117" s="12" t="s">
        <v>69</v>
      </c>
      <c r="AY117" s="204" t="s">
        <v>123</v>
      </c>
    </row>
    <row r="118" spans="2:51" s="13" customFormat="1" ht="12">
      <c r="B118" s="205"/>
      <c r="C118" s="206"/>
      <c r="D118" s="181" t="s">
        <v>135</v>
      </c>
      <c r="E118" s="207" t="s">
        <v>1</v>
      </c>
      <c r="F118" s="208" t="s">
        <v>139</v>
      </c>
      <c r="G118" s="206"/>
      <c r="H118" s="209">
        <v>8.059999999999999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135</v>
      </c>
      <c r="AU118" s="215" t="s">
        <v>76</v>
      </c>
      <c r="AV118" s="13" t="s">
        <v>131</v>
      </c>
      <c r="AW118" s="13" t="s">
        <v>32</v>
      </c>
      <c r="AX118" s="13" t="s">
        <v>74</v>
      </c>
      <c r="AY118" s="215" t="s">
        <v>123</v>
      </c>
    </row>
    <row r="119" spans="2:65" s="1" customFormat="1" ht="16.5" customHeight="1">
      <c r="B119" s="33"/>
      <c r="C119" s="169" t="s">
        <v>131</v>
      </c>
      <c r="D119" s="169" t="s">
        <v>126</v>
      </c>
      <c r="E119" s="170" t="s">
        <v>155</v>
      </c>
      <c r="F119" s="171" t="s">
        <v>156</v>
      </c>
      <c r="G119" s="172" t="s">
        <v>129</v>
      </c>
      <c r="H119" s="173">
        <v>8.32</v>
      </c>
      <c r="I119" s="174"/>
      <c r="J119" s="175">
        <f>ROUND(I119*H119,2)</f>
        <v>0</v>
      </c>
      <c r="K119" s="171" t="s">
        <v>130</v>
      </c>
      <c r="L119" s="37"/>
      <c r="M119" s="176" t="s">
        <v>1</v>
      </c>
      <c r="N119" s="177" t="s">
        <v>40</v>
      </c>
      <c r="O119" s="59"/>
      <c r="P119" s="178">
        <f>O119*H119</f>
        <v>0</v>
      </c>
      <c r="Q119" s="178">
        <v>0.07197</v>
      </c>
      <c r="R119" s="178">
        <f>Q119*H119</f>
        <v>0.5987904000000001</v>
      </c>
      <c r="S119" s="178">
        <v>0</v>
      </c>
      <c r="T119" s="179">
        <f>S119*H119</f>
        <v>0</v>
      </c>
      <c r="AR119" s="16" t="s">
        <v>131</v>
      </c>
      <c r="AT119" s="16" t="s">
        <v>126</v>
      </c>
      <c r="AU119" s="16" t="s">
        <v>76</v>
      </c>
      <c r="AY119" s="16" t="s">
        <v>123</v>
      </c>
      <c r="BE119" s="180">
        <f>IF(N119="základní",J119,0)</f>
        <v>0</v>
      </c>
      <c r="BF119" s="180">
        <f>IF(N119="snížená",J119,0)</f>
        <v>0</v>
      </c>
      <c r="BG119" s="180">
        <f>IF(N119="zákl. přenesená",J119,0)</f>
        <v>0</v>
      </c>
      <c r="BH119" s="180">
        <f>IF(N119="sníž. přenesená",J119,0)</f>
        <v>0</v>
      </c>
      <c r="BI119" s="180">
        <f>IF(N119="nulová",J119,0)</f>
        <v>0</v>
      </c>
      <c r="BJ119" s="16" t="s">
        <v>74</v>
      </c>
      <c r="BK119" s="180">
        <f>ROUND(I119*H119,2)</f>
        <v>0</v>
      </c>
      <c r="BL119" s="16" t="s">
        <v>131</v>
      </c>
      <c r="BM119" s="16" t="s">
        <v>157</v>
      </c>
    </row>
    <row r="120" spans="2:47" s="1" customFormat="1" ht="12">
      <c r="B120" s="33"/>
      <c r="C120" s="34"/>
      <c r="D120" s="181" t="s">
        <v>133</v>
      </c>
      <c r="E120" s="34"/>
      <c r="F120" s="182" t="s">
        <v>158</v>
      </c>
      <c r="G120" s="34"/>
      <c r="H120" s="34"/>
      <c r="I120" s="97"/>
      <c r="J120" s="34"/>
      <c r="K120" s="34"/>
      <c r="L120" s="37"/>
      <c r="M120" s="183"/>
      <c r="N120" s="59"/>
      <c r="O120" s="59"/>
      <c r="P120" s="59"/>
      <c r="Q120" s="59"/>
      <c r="R120" s="59"/>
      <c r="S120" s="59"/>
      <c r="T120" s="60"/>
      <c r="AT120" s="16" t="s">
        <v>133</v>
      </c>
      <c r="AU120" s="16" t="s">
        <v>76</v>
      </c>
    </row>
    <row r="121" spans="2:51" s="11" customFormat="1" ht="12">
      <c r="B121" s="184"/>
      <c r="C121" s="185"/>
      <c r="D121" s="181" t="s">
        <v>135</v>
      </c>
      <c r="E121" s="186" t="s">
        <v>1</v>
      </c>
      <c r="F121" s="187" t="s">
        <v>153</v>
      </c>
      <c r="G121" s="185"/>
      <c r="H121" s="186" t="s">
        <v>1</v>
      </c>
      <c r="I121" s="188"/>
      <c r="J121" s="185"/>
      <c r="K121" s="185"/>
      <c r="L121" s="189"/>
      <c r="M121" s="190"/>
      <c r="N121" s="191"/>
      <c r="O121" s="191"/>
      <c r="P121" s="191"/>
      <c r="Q121" s="191"/>
      <c r="R121" s="191"/>
      <c r="S121" s="191"/>
      <c r="T121" s="192"/>
      <c r="AT121" s="193" t="s">
        <v>135</v>
      </c>
      <c r="AU121" s="193" t="s">
        <v>76</v>
      </c>
      <c r="AV121" s="11" t="s">
        <v>74</v>
      </c>
      <c r="AW121" s="11" t="s">
        <v>32</v>
      </c>
      <c r="AX121" s="11" t="s">
        <v>69</v>
      </c>
      <c r="AY121" s="193" t="s">
        <v>123</v>
      </c>
    </row>
    <row r="122" spans="2:51" s="12" customFormat="1" ht="12">
      <c r="B122" s="194"/>
      <c r="C122" s="195"/>
      <c r="D122" s="181" t="s">
        <v>135</v>
      </c>
      <c r="E122" s="196" t="s">
        <v>1</v>
      </c>
      <c r="F122" s="197" t="s">
        <v>159</v>
      </c>
      <c r="G122" s="195"/>
      <c r="H122" s="198">
        <v>8.32</v>
      </c>
      <c r="I122" s="199"/>
      <c r="J122" s="195"/>
      <c r="K122" s="195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135</v>
      </c>
      <c r="AU122" s="204" t="s">
        <v>76</v>
      </c>
      <c r="AV122" s="12" t="s">
        <v>76</v>
      </c>
      <c r="AW122" s="12" t="s">
        <v>32</v>
      </c>
      <c r="AX122" s="12" t="s">
        <v>74</v>
      </c>
      <c r="AY122" s="204" t="s">
        <v>123</v>
      </c>
    </row>
    <row r="123" spans="2:65" s="1" customFormat="1" ht="16.5" customHeight="1">
      <c r="B123" s="33"/>
      <c r="C123" s="169" t="s">
        <v>160</v>
      </c>
      <c r="D123" s="169" t="s">
        <v>126</v>
      </c>
      <c r="E123" s="170" t="s">
        <v>161</v>
      </c>
      <c r="F123" s="171" t="s">
        <v>162</v>
      </c>
      <c r="G123" s="172" t="s">
        <v>163</v>
      </c>
      <c r="H123" s="173">
        <v>1</v>
      </c>
      <c r="I123" s="174"/>
      <c r="J123" s="175">
        <f>ROUND(I123*H123,2)</f>
        <v>0</v>
      </c>
      <c r="K123" s="171" t="s">
        <v>1</v>
      </c>
      <c r="L123" s="37"/>
      <c r="M123" s="176" t="s">
        <v>1</v>
      </c>
      <c r="N123" s="177" t="s">
        <v>40</v>
      </c>
      <c r="O123" s="59"/>
      <c r="P123" s="178">
        <f>O123*H123</f>
        <v>0</v>
      </c>
      <c r="Q123" s="178">
        <v>0</v>
      </c>
      <c r="R123" s="178">
        <f>Q123*H123</f>
        <v>0</v>
      </c>
      <c r="S123" s="178">
        <v>0</v>
      </c>
      <c r="T123" s="179">
        <f>S123*H123</f>
        <v>0</v>
      </c>
      <c r="AR123" s="16" t="s">
        <v>131</v>
      </c>
      <c r="AT123" s="16" t="s">
        <v>126</v>
      </c>
      <c r="AU123" s="16" t="s">
        <v>76</v>
      </c>
      <c r="AY123" s="16" t="s">
        <v>123</v>
      </c>
      <c r="BE123" s="180">
        <f>IF(N123="základní",J123,0)</f>
        <v>0</v>
      </c>
      <c r="BF123" s="180">
        <f>IF(N123="snížená",J123,0)</f>
        <v>0</v>
      </c>
      <c r="BG123" s="180">
        <f>IF(N123="zákl. přenesená",J123,0)</f>
        <v>0</v>
      </c>
      <c r="BH123" s="180">
        <f>IF(N123="sníž. přenesená",J123,0)</f>
        <v>0</v>
      </c>
      <c r="BI123" s="180">
        <f>IF(N123="nulová",J123,0)</f>
        <v>0</v>
      </c>
      <c r="BJ123" s="16" t="s">
        <v>74</v>
      </c>
      <c r="BK123" s="180">
        <f>ROUND(I123*H123,2)</f>
        <v>0</v>
      </c>
      <c r="BL123" s="16" t="s">
        <v>131</v>
      </c>
      <c r="BM123" s="16" t="s">
        <v>164</v>
      </c>
    </row>
    <row r="124" spans="2:63" s="10" customFormat="1" ht="22.9" customHeight="1">
      <c r="B124" s="153"/>
      <c r="C124" s="154"/>
      <c r="D124" s="155" t="s">
        <v>68</v>
      </c>
      <c r="E124" s="167" t="s">
        <v>165</v>
      </c>
      <c r="F124" s="167" t="s">
        <v>166</v>
      </c>
      <c r="G124" s="154"/>
      <c r="H124" s="154"/>
      <c r="I124" s="157"/>
      <c r="J124" s="168">
        <f>BK124</f>
        <v>0</v>
      </c>
      <c r="K124" s="154"/>
      <c r="L124" s="159"/>
      <c r="M124" s="160"/>
      <c r="N124" s="161"/>
      <c r="O124" s="161"/>
      <c r="P124" s="162">
        <f>SUM(P125:P209)</f>
        <v>0</v>
      </c>
      <c r="Q124" s="161"/>
      <c r="R124" s="162">
        <f>SUM(R125:R209)</f>
        <v>0.33259394</v>
      </c>
      <c r="S124" s="161"/>
      <c r="T124" s="163">
        <f>SUM(T125:T209)</f>
        <v>0</v>
      </c>
      <c r="AR124" s="164" t="s">
        <v>74</v>
      </c>
      <c r="AT124" s="165" t="s">
        <v>68</v>
      </c>
      <c r="AU124" s="165" t="s">
        <v>74</v>
      </c>
      <c r="AY124" s="164" t="s">
        <v>123</v>
      </c>
      <c r="BK124" s="166">
        <f>SUM(BK125:BK209)</f>
        <v>0</v>
      </c>
    </row>
    <row r="125" spans="2:65" s="1" customFormat="1" ht="16.5" customHeight="1">
      <c r="B125" s="33"/>
      <c r="C125" s="169" t="s">
        <v>165</v>
      </c>
      <c r="D125" s="169" t="s">
        <v>126</v>
      </c>
      <c r="E125" s="170" t="s">
        <v>167</v>
      </c>
      <c r="F125" s="171" t="s">
        <v>168</v>
      </c>
      <c r="G125" s="172" t="s">
        <v>129</v>
      </c>
      <c r="H125" s="173">
        <v>9.781</v>
      </c>
      <c r="I125" s="174"/>
      <c r="J125" s="175">
        <f>ROUND(I125*H125,2)</f>
        <v>0</v>
      </c>
      <c r="K125" s="171" t="s">
        <v>130</v>
      </c>
      <c r="L125" s="37"/>
      <c r="M125" s="176" t="s">
        <v>1</v>
      </c>
      <c r="N125" s="177" t="s">
        <v>40</v>
      </c>
      <c r="O125" s="59"/>
      <c r="P125" s="178">
        <f>O125*H125</f>
        <v>0</v>
      </c>
      <c r="Q125" s="178">
        <v>0</v>
      </c>
      <c r="R125" s="178">
        <f>Q125*H125</f>
        <v>0</v>
      </c>
      <c r="S125" s="178">
        <v>0</v>
      </c>
      <c r="T125" s="179">
        <f>S125*H125</f>
        <v>0</v>
      </c>
      <c r="AR125" s="16" t="s">
        <v>131</v>
      </c>
      <c r="AT125" s="16" t="s">
        <v>126</v>
      </c>
      <c r="AU125" s="16" t="s">
        <v>76</v>
      </c>
      <c r="AY125" s="16" t="s">
        <v>123</v>
      </c>
      <c r="BE125" s="180">
        <f>IF(N125="základní",J125,0)</f>
        <v>0</v>
      </c>
      <c r="BF125" s="180">
        <f>IF(N125="snížená",J125,0)</f>
        <v>0</v>
      </c>
      <c r="BG125" s="180">
        <f>IF(N125="zákl. přenesená",J125,0)</f>
        <v>0</v>
      </c>
      <c r="BH125" s="180">
        <f>IF(N125="sníž. přenesená",J125,0)</f>
        <v>0</v>
      </c>
      <c r="BI125" s="180">
        <f>IF(N125="nulová",J125,0)</f>
        <v>0</v>
      </c>
      <c r="BJ125" s="16" t="s">
        <v>74</v>
      </c>
      <c r="BK125" s="180">
        <f>ROUND(I125*H125,2)</f>
        <v>0</v>
      </c>
      <c r="BL125" s="16" t="s">
        <v>131</v>
      </c>
      <c r="BM125" s="16" t="s">
        <v>169</v>
      </c>
    </row>
    <row r="126" spans="2:47" s="1" customFormat="1" ht="12">
      <c r="B126" s="33"/>
      <c r="C126" s="34"/>
      <c r="D126" s="181" t="s">
        <v>133</v>
      </c>
      <c r="E126" s="34"/>
      <c r="F126" s="182" t="s">
        <v>170</v>
      </c>
      <c r="G126" s="34"/>
      <c r="H126" s="34"/>
      <c r="I126" s="97"/>
      <c r="J126" s="34"/>
      <c r="K126" s="34"/>
      <c r="L126" s="37"/>
      <c r="M126" s="183"/>
      <c r="N126" s="59"/>
      <c r="O126" s="59"/>
      <c r="P126" s="59"/>
      <c r="Q126" s="59"/>
      <c r="R126" s="59"/>
      <c r="S126" s="59"/>
      <c r="T126" s="60"/>
      <c r="AT126" s="16" t="s">
        <v>133</v>
      </c>
      <c r="AU126" s="16" t="s">
        <v>76</v>
      </c>
    </row>
    <row r="127" spans="2:51" s="11" customFormat="1" ht="12">
      <c r="B127" s="184"/>
      <c r="C127" s="185"/>
      <c r="D127" s="181" t="s">
        <v>135</v>
      </c>
      <c r="E127" s="186" t="s">
        <v>1</v>
      </c>
      <c r="F127" s="187" t="s">
        <v>144</v>
      </c>
      <c r="G127" s="185"/>
      <c r="H127" s="186" t="s">
        <v>1</v>
      </c>
      <c r="I127" s="188"/>
      <c r="J127" s="185"/>
      <c r="K127" s="185"/>
      <c r="L127" s="189"/>
      <c r="M127" s="190"/>
      <c r="N127" s="191"/>
      <c r="O127" s="191"/>
      <c r="P127" s="191"/>
      <c r="Q127" s="191"/>
      <c r="R127" s="191"/>
      <c r="S127" s="191"/>
      <c r="T127" s="192"/>
      <c r="AT127" s="193" t="s">
        <v>135</v>
      </c>
      <c r="AU127" s="193" t="s">
        <v>76</v>
      </c>
      <c r="AV127" s="11" t="s">
        <v>74</v>
      </c>
      <c r="AW127" s="11" t="s">
        <v>32</v>
      </c>
      <c r="AX127" s="11" t="s">
        <v>69</v>
      </c>
      <c r="AY127" s="193" t="s">
        <v>123</v>
      </c>
    </row>
    <row r="128" spans="2:51" s="12" customFormat="1" ht="12">
      <c r="B128" s="194"/>
      <c r="C128" s="195"/>
      <c r="D128" s="181" t="s">
        <v>135</v>
      </c>
      <c r="E128" s="196" t="s">
        <v>1</v>
      </c>
      <c r="F128" s="197" t="s">
        <v>171</v>
      </c>
      <c r="G128" s="195"/>
      <c r="H128" s="198">
        <v>3.931</v>
      </c>
      <c r="I128" s="199"/>
      <c r="J128" s="195"/>
      <c r="K128" s="195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135</v>
      </c>
      <c r="AU128" s="204" t="s">
        <v>76</v>
      </c>
      <c r="AV128" s="12" t="s">
        <v>76</v>
      </c>
      <c r="AW128" s="12" t="s">
        <v>32</v>
      </c>
      <c r="AX128" s="12" t="s">
        <v>69</v>
      </c>
      <c r="AY128" s="204" t="s">
        <v>123</v>
      </c>
    </row>
    <row r="129" spans="2:51" s="11" customFormat="1" ht="12">
      <c r="B129" s="184"/>
      <c r="C129" s="185"/>
      <c r="D129" s="181" t="s">
        <v>135</v>
      </c>
      <c r="E129" s="186" t="s">
        <v>1</v>
      </c>
      <c r="F129" s="187" t="s">
        <v>153</v>
      </c>
      <c r="G129" s="185"/>
      <c r="H129" s="186" t="s">
        <v>1</v>
      </c>
      <c r="I129" s="188"/>
      <c r="J129" s="185"/>
      <c r="K129" s="185"/>
      <c r="L129" s="189"/>
      <c r="M129" s="190"/>
      <c r="N129" s="191"/>
      <c r="O129" s="191"/>
      <c r="P129" s="191"/>
      <c r="Q129" s="191"/>
      <c r="R129" s="191"/>
      <c r="S129" s="191"/>
      <c r="T129" s="192"/>
      <c r="AT129" s="193" t="s">
        <v>135</v>
      </c>
      <c r="AU129" s="193" t="s">
        <v>76</v>
      </c>
      <c r="AV129" s="11" t="s">
        <v>74</v>
      </c>
      <c r="AW129" s="11" t="s">
        <v>32</v>
      </c>
      <c r="AX129" s="11" t="s">
        <v>69</v>
      </c>
      <c r="AY129" s="193" t="s">
        <v>123</v>
      </c>
    </row>
    <row r="130" spans="2:51" s="12" customFormat="1" ht="12">
      <c r="B130" s="194"/>
      <c r="C130" s="195"/>
      <c r="D130" s="181" t="s">
        <v>135</v>
      </c>
      <c r="E130" s="196" t="s">
        <v>1</v>
      </c>
      <c r="F130" s="197" t="s">
        <v>172</v>
      </c>
      <c r="G130" s="195"/>
      <c r="H130" s="198">
        <v>1.919</v>
      </c>
      <c r="I130" s="199"/>
      <c r="J130" s="195"/>
      <c r="K130" s="195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135</v>
      </c>
      <c r="AU130" s="204" t="s">
        <v>76</v>
      </c>
      <c r="AV130" s="12" t="s">
        <v>76</v>
      </c>
      <c r="AW130" s="12" t="s">
        <v>32</v>
      </c>
      <c r="AX130" s="12" t="s">
        <v>69</v>
      </c>
      <c r="AY130" s="204" t="s">
        <v>123</v>
      </c>
    </row>
    <row r="131" spans="2:51" s="12" customFormat="1" ht="12">
      <c r="B131" s="194"/>
      <c r="C131" s="195"/>
      <c r="D131" s="181" t="s">
        <v>135</v>
      </c>
      <c r="E131" s="196" t="s">
        <v>1</v>
      </c>
      <c r="F131" s="197" t="s">
        <v>171</v>
      </c>
      <c r="G131" s="195"/>
      <c r="H131" s="198">
        <v>3.931</v>
      </c>
      <c r="I131" s="199"/>
      <c r="J131" s="195"/>
      <c r="K131" s="195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135</v>
      </c>
      <c r="AU131" s="204" t="s">
        <v>76</v>
      </c>
      <c r="AV131" s="12" t="s">
        <v>76</v>
      </c>
      <c r="AW131" s="12" t="s">
        <v>32</v>
      </c>
      <c r="AX131" s="12" t="s">
        <v>69</v>
      </c>
      <c r="AY131" s="204" t="s">
        <v>123</v>
      </c>
    </row>
    <row r="132" spans="2:51" s="13" customFormat="1" ht="12">
      <c r="B132" s="205"/>
      <c r="C132" s="206"/>
      <c r="D132" s="181" t="s">
        <v>135</v>
      </c>
      <c r="E132" s="207" t="s">
        <v>1</v>
      </c>
      <c r="F132" s="208" t="s">
        <v>139</v>
      </c>
      <c r="G132" s="206"/>
      <c r="H132" s="209">
        <v>9.780999999999999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135</v>
      </c>
      <c r="AU132" s="215" t="s">
        <v>76</v>
      </c>
      <c r="AV132" s="13" t="s">
        <v>131</v>
      </c>
      <c r="AW132" s="13" t="s">
        <v>32</v>
      </c>
      <c r="AX132" s="13" t="s">
        <v>74</v>
      </c>
      <c r="AY132" s="215" t="s">
        <v>123</v>
      </c>
    </row>
    <row r="133" spans="2:65" s="1" customFormat="1" ht="16.5" customHeight="1">
      <c r="B133" s="33"/>
      <c r="C133" s="169" t="s">
        <v>173</v>
      </c>
      <c r="D133" s="169" t="s">
        <v>126</v>
      </c>
      <c r="E133" s="170" t="s">
        <v>174</v>
      </c>
      <c r="F133" s="171" t="s">
        <v>175</v>
      </c>
      <c r="G133" s="172" t="s">
        <v>129</v>
      </c>
      <c r="H133" s="173">
        <v>100</v>
      </c>
      <c r="I133" s="174"/>
      <c r="J133" s="175">
        <f>ROUND(I133*H133,2)</f>
        <v>0</v>
      </c>
      <c r="K133" s="171" t="s">
        <v>130</v>
      </c>
      <c r="L133" s="37"/>
      <c r="M133" s="176" t="s">
        <v>1</v>
      </c>
      <c r="N133" s="177" t="s">
        <v>40</v>
      </c>
      <c r="O133" s="59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AR133" s="16" t="s">
        <v>131</v>
      </c>
      <c r="AT133" s="16" t="s">
        <v>126</v>
      </c>
      <c r="AU133" s="16" t="s">
        <v>76</v>
      </c>
      <c r="AY133" s="16" t="s">
        <v>123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6" t="s">
        <v>74</v>
      </c>
      <c r="BK133" s="180">
        <f>ROUND(I133*H133,2)</f>
        <v>0</v>
      </c>
      <c r="BL133" s="16" t="s">
        <v>131</v>
      </c>
      <c r="BM133" s="16" t="s">
        <v>176</v>
      </c>
    </row>
    <row r="134" spans="2:47" s="1" customFormat="1" ht="12">
      <c r="B134" s="33"/>
      <c r="C134" s="34"/>
      <c r="D134" s="181" t="s">
        <v>133</v>
      </c>
      <c r="E134" s="34"/>
      <c r="F134" s="182" t="s">
        <v>177</v>
      </c>
      <c r="G134" s="34"/>
      <c r="H134" s="34"/>
      <c r="I134" s="97"/>
      <c r="J134" s="34"/>
      <c r="K134" s="34"/>
      <c r="L134" s="37"/>
      <c r="M134" s="183"/>
      <c r="N134" s="59"/>
      <c r="O134" s="59"/>
      <c r="P134" s="59"/>
      <c r="Q134" s="59"/>
      <c r="R134" s="59"/>
      <c r="S134" s="59"/>
      <c r="T134" s="60"/>
      <c r="AT134" s="16" t="s">
        <v>133</v>
      </c>
      <c r="AU134" s="16" t="s">
        <v>76</v>
      </c>
    </row>
    <row r="135" spans="2:65" s="1" customFormat="1" ht="16.5" customHeight="1">
      <c r="B135" s="33"/>
      <c r="C135" s="169" t="s">
        <v>178</v>
      </c>
      <c r="D135" s="169" t="s">
        <v>126</v>
      </c>
      <c r="E135" s="170" t="s">
        <v>179</v>
      </c>
      <c r="F135" s="171" t="s">
        <v>180</v>
      </c>
      <c r="G135" s="172" t="s">
        <v>129</v>
      </c>
      <c r="H135" s="173">
        <v>1.31</v>
      </c>
      <c r="I135" s="174"/>
      <c r="J135" s="175">
        <f>ROUND(I135*H135,2)</f>
        <v>0</v>
      </c>
      <c r="K135" s="171" t="s">
        <v>130</v>
      </c>
      <c r="L135" s="37"/>
      <c r="M135" s="176" t="s">
        <v>1</v>
      </c>
      <c r="N135" s="177" t="s">
        <v>40</v>
      </c>
      <c r="O135" s="59"/>
      <c r="P135" s="178">
        <f>O135*H135</f>
        <v>0</v>
      </c>
      <c r="Q135" s="178">
        <v>0.003</v>
      </c>
      <c r="R135" s="178">
        <f>Q135*H135</f>
        <v>0.00393</v>
      </c>
      <c r="S135" s="178">
        <v>0</v>
      </c>
      <c r="T135" s="179">
        <f>S135*H135</f>
        <v>0</v>
      </c>
      <c r="AR135" s="16" t="s">
        <v>131</v>
      </c>
      <c r="AT135" s="16" t="s">
        <v>126</v>
      </c>
      <c r="AU135" s="16" t="s">
        <v>76</v>
      </c>
      <c r="AY135" s="16" t="s">
        <v>123</v>
      </c>
      <c r="BE135" s="180">
        <f>IF(N135="základní",J135,0)</f>
        <v>0</v>
      </c>
      <c r="BF135" s="180">
        <f>IF(N135="snížená",J135,0)</f>
        <v>0</v>
      </c>
      <c r="BG135" s="180">
        <f>IF(N135="zákl. přenesená",J135,0)</f>
        <v>0</v>
      </c>
      <c r="BH135" s="180">
        <f>IF(N135="sníž. přenesená",J135,0)</f>
        <v>0</v>
      </c>
      <c r="BI135" s="180">
        <f>IF(N135="nulová",J135,0)</f>
        <v>0</v>
      </c>
      <c r="BJ135" s="16" t="s">
        <v>74</v>
      </c>
      <c r="BK135" s="180">
        <f>ROUND(I135*H135,2)</f>
        <v>0</v>
      </c>
      <c r="BL135" s="16" t="s">
        <v>131</v>
      </c>
      <c r="BM135" s="16" t="s">
        <v>181</v>
      </c>
    </row>
    <row r="136" spans="2:47" s="1" customFormat="1" ht="12">
      <c r="B136" s="33"/>
      <c r="C136" s="34"/>
      <c r="D136" s="181" t="s">
        <v>133</v>
      </c>
      <c r="E136" s="34"/>
      <c r="F136" s="182" t="s">
        <v>182</v>
      </c>
      <c r="G136" s="34"/>
      <c r="H136" s="34"/>
      <c r="I136" s="97"/>
      <c r="J136" s="34"/>
      <c r="K136" s="34"/>
      <c r="L136" s="37"/>
      <c r="M136" s="183"/>
      <c r="N136" s="59"/>
      <c r="O136" s="59"/>
      <c r="P136" s="59"/>
      <c r="Q136" s="59"/>
      <c r="R136" s="59"/>
      <c r="S136" s="59"/>
      <c r="T136" s="60"/>
      <c r="AT136" s="16" t="s">
        <v>133</v>
      </c>
      <c r="AU136" s="16" t="s">
        <v>76</v>
      </c>
    </row>
    <row r="137" spans="2:51" s="11" customFormat="1" ht="12">
      <c r="B137" s="184"/>
      <c r="C137" s="185"/>
      <c r="D137" s="181" t="s">
        <v>135</v>
      </c>
      <c r="E137" s="186" t="s">
        <v>1</v>
      </c>
      <c r="F137" s="187" t="s">
        <v>183</v>
      </c>
      <c r="G137" s="185"/>
      <c r="H137" s="186" t="s">
        <v>1</v>
      </c>
      <c r="I137" s="188"/>
      <c r="J137" s="185"/>
      <c r="K137" s="185"/>
      <c r="L137" s="189"/>
      <c r="M137" s="190"/>
      <c r="N137" s="191"/>
      <c r="O137" s="191"/>
      <c r="P137" s="191"/>
      <c r="Q137" s="191"/>
      <c r="R137" s="191"/>
      <c r="S137" s="191"/>
      <c r="T137" s="192"/>
      <c r="AT137" s="193" t="s">
        <v>135</v>
      </c>
      <c r="AU137" s="193" t="s">
        <v>76</v>
      </c>
      <c r="AV137" s="11" t="s">
        <v>74</v>
      </c>
      <c r="AW137" s="11" t="s">
        <v>32</v>
      </c>
      <c r="AX137" s="11" t="s">
        <v>69</v>
      </c>
      <c r="AY137" s="193" t="s">
        <v>123</v>
      </c>
    </row>
    <row r="138" spans="2:51" s="11" customFormat="1" ht="12">
      <c r="B138" s="184"/>
      <c r="C138" s="185"/>
      <c r="D138" s="181" t="s">
        <v>135</v>
      </c>
      <c r="E138" s="186" t="s">
        <v>1</v>
      </c>
      <c r="F138" s="187" t="s">
        <v>144</v>
      </c>
      <c r="G138" s="185"/>
      <c r="H138" s="186" t="s">
        <v>1</v>
      </c>
      <c r="I138" s="188"/>
      <c r="J138" s="185"/>
      <c r="K138" s="185"/>
      <c r="L138" s="189"/>
      <c r="M138" s="190"/>
      <c r="N138" s="191"/>
      <c r="O138" s="191"/>
      <c r="P138" s="191"/>
      <c r="Q138" s="191"/>
      <c r="R138" s="191"/>
      <c r="S138" s="191"/>
      <c r="T138" s="192"/>
      <c r="AT138" s="193" t="s">
        <v>135</v>
      </c>
      <c r="AU138" s="193" t="s">
        <v>76</v>
      </c>
      <c r="AV138" s="11" t="s">
        <v>74</v>
      </c>
      <c r="AW138" s="11" t="s">
        <v>32</v>
      </c>
      <c r="AX138" s="11" t="s">
        <v>69</v>
      </c>
      <c r="AY138" s="193" t="s">
        <v>123</v>
      </c>
    </row>
    <row r="139" spans="2:51" s="12" customFormat="1" ht="12">
      <c r="B139" s="194"/>
      <c r="C139" s="195"/>
      <c r="D139" s="181" t="s">
        <v>135</v>
      </c>
      <c r="E139" s="196" t="s">
        <v>1</v>
      </c>
      <c r="F139" s="197" t="s">
        <v>184</v>
      </c>
      <c r="G139" s="195"/>
      <c r="H139" s="198">
        <v>0.198</v>
      </c>
      <c r="I139" s="199"/>
      <c r="J139" s="195"/>
      <c r="K139" s="195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135</v>
      </c>
      <c r="AU139" s="204" t="s">
        <v>76</v>
      </c>
      <c r="AV139" s="12" t="s">
        <v>76</v>
      </c>
      <c r="AW139" s="12" t="s">
        <v>32</v>
      </c>
      <c r="AX139" s="12" t="s">
        <v>69</v>
      </c>
      <c r="AY139" s="204" t="s">
        <v>123</v>
      </c>
    </row>
    <row r="140" spans="2:51" s="12" customFormat="1" ht="12">
      <c r="B140" s="194"/>
      <c r="C140" s="195"/>
      <c r="D140" s="181" t="s">
        <v>135</v>
      </c>
      <c r="E140" s="196" t="s">
        <v>1</v>
      </c>
      <c r="F140" s="197" t="s">
        <v>185</v>
      </c>
      <c r="G140" s="195"/>
      <c r="H140" s="198">
        <v>0.441</v>
      </c>
      <c r="I140" s="199"/>
      <c r="J140" s="195"/>
      <c r="K140" s="195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135</v>
      </c>
      <c r="AU140" s="204" t="s">
        <v>76</v>
      </c>
      <c r="AV140" s="12" t="s">
        <v>76</v>
      </c>
      <c r="AW140" s="12" t="s">
        <v>32</v>
      </c>
      <c r="AX140" s="12" t="s">
        <v>69</v>
      </c>
      <c r="AY140" s="204" t="s">
        <v>123</v>
      </c>
    </row>
    <row r="141" spans="2:51" s="12" customFormat="1" ht="12">
      <c r="B141" s="194"/>
      <c r="C141" s="195"/>
      <c r="D141" s="181" t="s">
        <v>135</v>
      </c>
      <c r="E141" s="196" t="s">
        <v>1</v>
      </c>
      <c r="F141" s="197" t="s">
        <v>186</v>
      </c>
      <c r="G141" s="195"/>
      <c r="H141" s="198">
        <v>0.017</v>
      </c>
      <c r="I141" s="199"/>
      <c r="J141" s="195"/>
      <c r="K141" s="195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135</v>
      </c>
      <c r="AU141" s="204" t="s">
        <v>76</v>
      </c>
      <c r="AV141" s="12" t="s">
        <v>76</v>
      </c>
      <c r="AW141" s="12" t="s">
        <v>32</v>
      </c>
      <c r="AX141" s="12" t="s">
        <v>69</v>
      </c>
      <c r="AY141" s="204" t="s">
        <v>123</v>
      </c>
    </row>
    <row r="142" spans="2:51" s="14" customFormat="1" ht="12">
      <c r="B142" s="216"/>
      <c r="C142" s="217"/>
      <c r="D142" s="181" t="s">
        <v>135</v>
      </c>
      <c r="E142" s="218" t="s">
        <v>1</v>
      </c>
      <c r="F142" s="219" t="s">
        <v>187</v>
      </c>
      <c r="G142" s="217"/>
      <c r="H142" s="220">
        <v>0.656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135</v>
      </c>
      <c r="AU142" s="226" t="s">
        <v>76</v>
      </c>
      <c r="AV142" s="14" t="s">
        <v>124</v>
      </c>
      <c r="AW142" s="14" t="s">
        <v>32</v>
      </c>
      <c r="AX142" s="14" t="s">
        <v>69</v>
      </c>
      <c r="AY142" s="226" t="s">
        <v>123</v>
      </c>
    </row>
    <row r="143" spans="2:51" s="11" customFormat="1" ht="12">
      <c r="B143" s="184"/>
      <c r="C143" s="185"/>
      <c r="D143" s="181" t="s">
        <v>135</v>
      </c>
      <c r="E143" s="186" t="s">
        <v>1</v>
      </c>
      <c r="F143" s="187" t="s">
        <v>153</v>
      </c>
      <c r="G143" s="185"/>
      <c r="H143" s="186" t="s">
        <v>1</v>
      </c>
      <c r="I143" s="188"/>
      <c r="J143" s="185"/>
      <c r="K143" s="185"/>
      <c r="L143" s="189"/>
      <c r="M143" s="190"/>
      <c r="N143" s="191"/>
      <c r="O143" s="191"/>
      <c r="P143" s="191"/>
      <c r="Q143" s="191"/>
      <c r="R143" s="191"/>
      <c r="S143" s="191"/>
      <c r="T143" s="192"/>
      <c r="AT143" s="193" t="s">
        <v>135</v>
      </c>
      <c r="AU143" s="193" t="s">
        <v>76</v>
      </c>
      <c r="AV143" s="11" t="s">
        <v>74</v>
      </c>
      <c r="AW143" s="11" t="s">
        <v>32</v>
      </c>
      <c r="AX143" s="11" t="s">
        <v>69</v>
      </c>
      <c r="AY143" s="193" t="s">
        <v>123</v>
      </c>
    </row>
    <row r="144" spans="2:51" s="12" customFormat="1" ht="12">
      <c r="B144" s="194"/>
      <c r="C144" s="195"/>
      <c r="D144" s="181" t="s">
        <v>135</v>
      </c>
      <c r="E144" s="196" t="s">
        <v>1</v>
      </c>
      <c r="F144" s="197" t="s">
        <v>188</v>
      </c>
      <c r="G144" s="195"/>
      <c r="H144" s="198">
        <v>0.285</v>
      </c>
      <c r="I144" s="199"/>
      <c r="J144" s="195"/>
      <c r="K144" s="195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135</v>
      </c>
      <c r="AU144" s="204" t="s">
        <v>76</v>
      </c>
      <c r="AV144" s="12" t="s">
        <v>76</v>
      </c>
      <c r="AW144" s="12" t="s">
        <v>32</v>
      </c>
      <c r="AX144" s="12" t="s">
        <v>69</v>
      </c>
      <c r="AY144" s="204" t="s">
        <v>123</v>
      </c>
    </row>
    <row r="145" spans="2:51" s="12" customFormat="1" ht="12">
      <c r="B145" s="194"/>
      <c r="C145" s="195"/>
      <c r="D145" s="181" t="s">
        <v>135</v>
      </c>
      <c r="E145" s="196" t="s">
        <v>1</v>
      </c>
      <c r="F145" s="197" t="s">
        <v>189</v>
      </c>
      <c r="G145" s="195"/>
      <c r="H145" s="198">
        <v>0.352</v>
      </c>
      <c r="I145" s="199"/>
      <c r="J145" s="195"/>
      <c r="K145" s="195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135</v>
      </c>
      <c r="AU145" s="204" t="s">
        <v>76</v>
      </c>
      <c r="AV145" s="12" t="s">
        <v>76</v>
      </c>
      <c r="AW145" s="12" t="s">
        <v>32</v>
      </c>
      <c r="AX145" s="12" t="s">
        <v>69</v>
      </c>
      <c r="AY145" s="204" t="s">
        <v>123</v>
      </c>
    </row>
    <row r="146" spans="2:51" s="12" customFormat="1" ht="12">
      <c r="B146" s="194"/>
      <c r="C146" s="195"/>
      <c r="D146" s="181" t="s">
        <v>135</v>
      </c>
      <c r="E146" s="196" t="s">
        <v>1</v>
      </c>
      <c r="F146" s="197" t="s">
        <v>186</v>
      </c>
      <c r="G146" s="195"/>
      <c r="H146" s="198">
        <v>0.017</v>
      </c>
      <c r="I146" s="199"/>
      <c r="J146" s="195"/>
      <c r="K146" s="195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135</v>
      </c>
      <c r="AU146" s="204" t="s">
        <v>76</v>
      </c>
      <c r="AV146" s="12" t="s">
        <v>76</v>
      </c>
      <c r="AW146" s="12" t="s">
        <v>32</v>
      </c>
      <c r="AX146" s="12" t="s">
        <v>69</v>
      </c>
      <c r="AY146" s="204" t="s">
        <v>123</v>
      </c>
    </row>
    <row r="147" spans="2:51" s="14" customFormat="1" ht="12">
      <c r="B147" s="216"/>
      <c r="C147" s="217"/>
      <c r="D147" s="181" t="s">
        <v>135</v>
      </c>
      <c r="E147" s="218" t="s">
        <v>1</v>
      </c>
      <c r="F147" s="219" t="s">
        <v>187</v>
      </c>
      <c r="G147" s="217"/>
      <c r="H147" s="220">
        <v>0.654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135</v>
      </c>
      <c r="AU147" s="226" t="s">
        <v>76</v>
      </c>
      <c r="AV147" s="14" t="s">
        <v>124</v>
      </c>
      <c r="AW147" s="14" t="s">
        <v>32</v>
      </c>
      <c r="AX147" s="14" t="s">
        <v>69</v>
      </c>
      <c r="AY147" s="226" t="s">
        <v>123</v>
      </c>
    </row>
    <row r="148" spans="2:51" s="13" customFormat="1" ht="12">
      <c r="B148" s="205"/>
      <c r="C148" s="206"/>
      <c r="D148" s="181" t="s">
        <v>135</v>
      </c>
      <c r="E148" s="207" t="s">
        <v>1</v>
      </c>
      <c r="F148" s="208" t="s">
        <v>139</v>
      </c>
      <c r="G148" s="206"/>
      <c r="H148" s="209">
        <v>1.31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135</v>
      </c>
      <c r="AU148" s="215" t="s">
        <v>76</v>
      </c>
      <c r="AV148" s="13" t="s">
        <v>131</v>
      </c>
      <c r="AW148" s="13" t="s">
        <v>32</v>
      </c>
      <c r="AX148" s="13" t="s">
        <v>74</v>
      </c>
      <c r="AY148" s="215" t="s">
        <v>123</v>
      </c>
    </row>
    <row r="149" spans="2:65" s="1" customFormat="1" ht="16.5" customHeight="1">
      <c r="B149" s="33"/>
      <c r="C149" s="169" t="s">
        <v>190</v>
      </c>
      <c r="D149" s="169" t="s">
        <v>126</v>
      </c>
      <c r="E149" s="170" t="s">
        <v>191</v>
      </c>
      <c r="F149" s="171" t="s">
        <v>192</v>
      </c>
      <c r="G149" s="172" t="s">
        <v>129</v>
      </c>
      <c r="H149" s="173">
        <v>5.96</v>
      </c>
      <c r="I149" s="174"/>
      <c r="J149" s="175">
        <f>ROUND(I149*H149,2)</f>
        <v>0</v>
      </c>
      <c r="K149" s="171" t="s">
        <v>130</v>
      </c>
      <c r="L149" s="37"/>
      <c r="M149" s="176" t="s">
        <v>1</v>
      </c>
      <c r="N149" s="177" t="s">
        <v>40</v>
      </c>
      <c r="O149" s="59"/>
      <c r="P149" s="178">
        <f>O149*H149</f>
        <v>0</v>
      </c>
      <c r="Q149" s="178">
        <v>0.0262</v>
      </c>
      <c r="R149" s="178">
        <f>Q149*H149</f>
        <v>0.156152</v>
      </c>
      <c r="S149" s="178">
        <v>0</v>
      </c>
      <c r="T149" s="179">
        <f>S149*H149</f>
        <v>0</v>
      </c>
      <c r="AR149" s="16" t="s">
        <v>131</v>
      </c>
      <c r="AT149" s="16" t="s">
        <v>126</v>
      </c>
      <c r="AU149" s="16" t="s">
        <v>76</v>
      </c>
      <c r="AY149" s="16" t="s">
        <v>123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6" t="s">
        <v>74</v>
      </c>
      <c r="BK149" s="180">
        <f>ROUND(I149*H149,2)</f>
        <v>0</v>
      </c>
      <c r="BL149" s="16" t="s">
        <v>131</v>
      </c>
      <c r="BM149" s="16" t="s">
        <v>193</v>
      </c>
    </row>
    <row r="150" spans="2:47" s="1" customFormat="1" ht="12">
      <c r="B150" s="33"/>
      <c r="C150" s="34"/>
      <c r="D150" s="181" t="s">
        <v>133</v>
      </c>
      <c r="E150" s="34"/>
      <c r="F150" s="182" t="s">
        <v>194</v>
      </c>
      <c r="G150" s="34"/>
      <c r="H150" s="34"/>
      <c r="I150" s="97"/>
      <c r="J150" s="34"/>
      <c r="K150" s="34"/>
      <c r="L150" s="37"/>
      <c r="M150" s="183"/>
      <c r="N150" s="59"/>
      <c r="O150" s="59"/>
      <c r="P150" s="59"/>
      <c r="Q150" s="59"/>
      <c r="R150" s="59"/>
      <c r="S150" s="59"/>
      <c r="T150" s="60"/>
      <c r="AT150" s="16" t="s">
        <v>133</v>
      </c>
      <c r="AU150" s="16" t="s">
        <v>76</v>
      </c>
    </row>
    <row r="151" spans="2:51" s="11" customFormat="1" ht="12">
      <c r="B151" s="184"/>
      <c r="C151" s="185"/>
      <c r="D151" s="181" t="s">
        <v>135</v>
      </c>
      <c r="E151" s="186" t="s">
        <v>1</v>
      </c>
      <c r="F151" s="187" t="s">
        <v>195</v>
      </c>
      <c r="G151" s="185"/>
      <c r="H151" s="186" t="s">
        <v>1</v>
      </c>
      <c r="I151" s="188"/>
      <c r="J151" s="185"/>
      <c r="K151" s="185"/>
      <c r="L151" s="189"/>
      <c r="M151" s="190"/>
      <c r="N151" s="191"/>
      <c r="O151" s="191"/>
      <c r="P151" s="191"/>
      <c r="Q151" s="191"/>
      <c r="R151" s="191"/>
      <c r="S151" s="191"/>
      <c r="T151" s="192"/>
      <c r="AT151" s="193" t="s">
        <v>135</v>
      </c>
      <c r="AU151" s="193" t="s">
        <v>76</v>
      </c>
      <c r="AV151" s="11" t="s">
        <v>74</v>
      </c>
      <c r="AW151" s="11" t="s">
        <v>32</v>
      </c>
      <c r="AX151" s="11" t="s">
        <v>69</v>
      </c>
      <c r="AY151" s="193" t="s">
        <v>123</v>
      </c>
    </row>
    <row r="152" spans="2:51" s="11" customFormat="1" ht="12">
      <c r="B152" s="184"/>
      <c r="C152" s="185"/>
      <c r="D152" s="181" t="s">
        <v>135</v>
      </c>
      <c r="E152" s="186" t="s">
        <v>1</v>
      </c>
      <c r="F152" s="187" t="s">
        <v>144</v>
      </c>
      <c r="G152" s="185"/>
      <c r="H152" s="186" t="s">
        <v>1</v>
      </c>
      <c r="I152" s="188"/>
      <c r="J152" s="185"/>
      <c r="K152" s="185"/>
      <c r="L152" s="189"/>
      <c r="M152" s="190"/>
      <c r="N152" s="191"/>
      <c r="O152" s="191"/>
      <c r="P152" s="191"/>
      <c r="Q152" s="191"/>
      <c r="R152" s="191"/>
      <c r="S152" s="191"/>
      <c r="T152" s="192"/>
      <c r="AT152" s="193" t="s">
        <v>135</v>
      </c>
      <c r="AU152" s="193" t="s">
        <v>76</v>
      </c>
      <c r="AV152" s="11" t="s">
        <v>74</v>
      </c>
      <c r="AW152" s="11" t="s">
        <v>32</v>
      </c>
      <c r="AX152" s="11" t="s">
        <v>69</v>
      </c>
      <c r="AY152" s="193" t="s">
        <v>123</v>
      </c>
    </row>
    <row r="153" spans="2:51" s="12" customFormat="1" ht="12">
      <c r="B153" s="194"/>
      <c r="C153" s="195"/>
      <c r="D153" s="181" t="s">
        <v>135</v>
      </c>
      <c r="E153" s="196" t="s">
        <v>1</v>
      </c>
      <c r="F153" s="197" t="s">
        <v>196</v>
      </c>
      <c r="G153" s="195"/>
      <c r="H153" s="198">
        <v>3.209</v>
      </c>
      <c r="I153" s="199"/>
      <c r="J153" s="195"/>
      <c r="K153" s="195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135</v>
      </c>
      <c r="AU153" s="204" t="s">
        <v>76</v>
      </c>
      <c r="AV153" s="12" t="s">
        <v>76</v>
      </c>
      <c r="AW153" s="12" t="s">
        <v>32</v>
      </c>
      <c r="AX153" s="12" t="s">
        <v>69</v>
      </c>
      <c r="AY153" s="204" t="s">
        <v>123</v>
      </c>
    </row>
    <row r="154" spans="2:51" s="11" customFormat="1" ht="12">
      <c r="B154" s="184"/>
      <c r="C154" s="185"/>
      <c r="D154" s="181" t="s">
        <v>135</v>
      </c>
      <c r="E154" s="186" t="s">
        <v>1</v>
      </c>
      <c r="F154" s="187" t="s">
        <v>153</v>
      </c>
      <c r="G154" s="185"/>
      <c r="H154" s="186" t="s">
        <v>1</v>
      </c>
      <c r="I154" s="188"/>
      <c r="J154" s="185"/>
      <c r="K154" s="185"/>
      <c r="L154" s="189"/>
      <c r="M154" s="190"/>
      <c r="N154" s="191"/>
      <c r="O154" s="191"/>
      <c r="P154" s="191"/>
      <c r="Q154" s="191"/>
      <c r="R154" s="191"/>
      <c r="S154" s="191"/>
      <c r="T154" s="192"/>
      <c r="AT154" s="193" t="s">
        <v>135</v>
      </c>
      <c r="AU154" s="193" t="s">
        <v>76</v>
      </c>
      <c r="AV154" s="11" t="s">
        <v>74</v>
      </c>
      <c r="AW154" s="11" t="s">
        <v>32</v>
      </c>
      <c r="AX154" s="11" t="s">
        <v>69</v>
      </c>
      <c r="AY154" s="193" t="s">
        <v>123</v>
      </c>
    </row>
    <row r="155" spans="2:51" s="12" customFormat="1" ht="12">
      <c r="B155" s="194"/>
      <c r="C155" s="195"/>
      <c r="D155" s="181" t="s">
        <v>135</v>
      </c>
      <c r="E155" s="196" t="s">
        <v>1</v>
      </c>
      <c r="F155" s="197" t="s">
        <v>197</v>
      </c>
      <c r="G155" s="195"/>
      <c r="H155" s="198">
        <v>2.751</v>
      </c>
      <c r="I155" s="199"/>
      <c r="J155" s="195"/>
      <c r="K155" s="195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135</v>
      </c>
      <c r="AU155" s="204" t="s">
        <v>76</v>
      </c>
      <c r="AV155" s="12" t="s">
        <v>76</v>
      </c>
      <c r="AW155" s="12" t="s">
        <v>32</v>
      </c>
      <c r="AX155" s="12" t="s">
        <v>69</v>
      </c>
      <c r="AY155" s="204" t="s">
        <v>123</v>
      </c>
    </row>
    <row r="156" spans="2:51" s="13" customFormat="1" ht="12">
      <c r="B156" s="205"/>
      <c r="C156" s="206"/>
      <c r="D156" s="181" t="s">
        <v>135</v>
      </c>
      <c r="E156" s="207" t="s">
        <v>1</v>
      </c>
      <c r="F156" s="208" t="s">
        <v>139</v>
      </c>
      <c r="G156" s="206"/>
      <c r="H156" s="209">
        <v>5.96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135</v>
      </c>
      <c r="AU156" s="215" t="s">
        <v>76</v>
      </c>
      <c r="AV156" s="13" t="s">
        <v>131</v>
      </c>
      <c r="AW156" s="13" t="s">
        <v>32</v>
      </c>
      <c r="AX156" s="13" t="s">
        <v>74</v>
      </c>
      <c r="AY156" s="215" t="s">
        <v>123</v>
      </c>
    </row>
    <row r="157" spans="2:65" s="1" customFormat="1" ht="16.5" customHeight="1">
      <c r="B157" s="33"/>
      <c r="C157" s="169" t="s">
        <v>198</v>
      </c>
      <c r="D157" s="169" t="s">
        <v>126</v>
      </c>
      <c r="E157" s="170" t="s">
        <v>199</v>
      </c>
      <c r="F157" s="171" t="s">
        <v>200</v>
      </c>
      <c r="G157" s="172" t="s">
        <v>129</v>
      </c>
      <c r="H157" s="173">
        <v>23.913</v>
      </c>
      <c r="I157" s="174"/>
      <c r="J157" s="175">
        <f>ROUND(I157*H157,2)</f>
        <v>0</v>
      </c>
      <c r="K157" s="171" t="s">
        <v>130</v>
      </c>
      <c r="L157" s="37"/>
      <c r="M157" s="176" t="s">
        <v>1</v>
      </c>
      <c r="N157" s="177" t="s">
        <v>40</v>
      </c>
      <c r="O157" s="59"/>
      <c r="P157" s="178">
        <f>O157*H157</f>
        <v>0</v>
      </c>
      <c r="Q157" s="178">
        <v>0.00438</v>
      </c>
      <c r="R157" s="178">
        <f>Q157*H157</f>
        <v>0.10473894</v>
      </c>
      <c r="S157" s="178">
        <v>0</v>
      </c>
      <c r="T157" s="179">
        <f>S157*H157</f>
        <v>0</v>
      </c>
      <c r="AR157" s="16" t="s">
        <v>131</v>
      </c>
      <c r="AT157" s="16" t="s">
        <v>126</v>
      </c>
      <c r="AU157" s="16" t="s">
        <v>76</v>
      </c>
      <c r="AY157" s="16" t="s">
        <v>123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6" t="s">
        <v>74</v>
      </c>
      <c r="BK157" s="180">
        <f>ROUND(I157*H157,2)</f>
        <v>0</v>
      </c>
      <c r="BL157" s="16" t="s">
        <v>131</v>
      </c>
      <c r="BM157" s="16" t="s">
        <v>201</v>
      </c>
    </row>
    <row r="158" spans="2:47" s="1" customFormat="1" ht="12">
      <c r="B158" s="33"/>
      <c r="C158" s="34"/>
      <c r="D158" s="181" t="s">
        <v>133</v>
      </c>
      <c r="E158" s="34"/>
      <c r="F158" s="182" t="s">
        <v>202</v>
      </c>
      <c r="G158" s="34"/>
      <c r="H158" s="34"/>
      <c r="I158" s="97"/>
      <c r="J158" s="34"/>
      <c r="K158" s="34"/>
      <c r="L158" s="37"/>
      <c r="M158" s="183"/>
      <c r="N158" s="59"/>
      <c r="O158" s="59"/>
      <c r="P158" s="59"/>
      <c r="Q158" s="59"/>
      <c r="R158" s="59"/>
      <c r="S158" s="59"/>
      <c r="T158" s="60"/>
      <c r="AT158" s="16" t="s">
        <v>133</v>
      </c>
      <c r="AU158" s="16" t="s">
        <v>76</v>
      </c>
    </row>
    <row r="159" spans="2:51" s="11" customFormat="1" ht="12">
      <c r="B159" s="184"/>
      <c r="C159" s="185"/>
      <c r="D159" s="181" t="s">
        <v>135</v>
      </c>
      <c r="E159" s="186" t="s">
        <v>1</v>
      </c>
      <c r="F159" s="187" t="s">
        <v>144</v>
      </c>
      <c r="G159" s="185"/>
      <c r="H159" s="186" t="s">
        <v>1</v>
      </c>
      <c r="I159" s="188"/>
      <c r="J159" s="185"/>
      <c r="K159" s="185"/>
      <c r="L159" s="189"/>
      <c r="M159" s="190"/>
      <c r="N159" s="191"/>
      <c r="O159" s="191"/>
      <c r="P159" s="191"/>
      <c r="Q159" s="191"/>
      <c r="R159" s="191"/>
      <c r="S159" s="191"/>
      <c r="T159" s="192"/>
      <c r="AT159" s="193" t="s">
        <v>135</v>
      </c>
      <c r="AU159" s="193" t="s">
        <v>76</v>
      </c>
      <c r="AV159" s="11" t="s">
        <v>74</v>
      </c>
      <c r="AW159" s="11" t="s">
        <v>32</v>
      </c>
      <c r="AX159" s="11" t="s">
        <v>69</v>
      </c>
      <c r="AY159" s="193" t="s">
        <v>123</v>
      </c>
    </row>
    <row r="160" spans="2:51" s="12" customFormat="1" ht="12">
      <c r="B160" s="194"/>
      <c r="C160" s="195"/>
      <c r="D160" s="181" t="s">
        <v>135</v>
      </c>
      <c r="E160" s="196" t="s">
        <v>1</v>
      </c>
      <c r="F160" s="197" t="s">
        <v>203</v>
      </c>
      <c r="G160" s="195"/>
      <c r="H160" s="198">
        <v>3.188</v>
      </c>
      <c r="I160" s="199"/>
      <c r="J160" s="195"/>
      <c r="K160" s="195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135</v>
      </c>
      <c r="AU160" s="204" t="s">
        <v>76</v>
      </c>
      <c r="AV160" s="12" t="s">
        <v>76</v>
      </c>
      <c r="AW160" s="12" t="s">
        <v>32</v>
      </c>
      <c r="AX160" s="12" t="s">
        <v>69</v>
      </c>
      <c r="AY160" s="204" t="s">
        <v>123</v>
      </c>
    </row>
    <row r="161" spans="2:51" s="12" customFormat="1" ht="12">
      <c r="B161" s="194"/>
      <c r="C161" s="195"/>
      <c r="D161" s="181" t="s">
        <v>135</v>
      </c>
      <c r="E161" s="196" t="s">
        <v>1</v>
      </c>
      <c r="F161" s="197" t="s">
        <v>137</v>
      </c>
      <c r="G161" s="195"/>
      <c r="H161" s="198">
        <v>2.285</v>
      </c>
      <c r="I161" s="199"/>
      <c r="J161" s="195"/>
      <c r="K161" s="195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135</v>
      </c>
      <c r="AU161" s="204" t="s">
        <v>76</v>
      </c>
      <c r="AV161" s="12" t="s">
        <v>76</v>
      </c>
      <c r="AW161" s="12" t="s">
        <v>32</v>
      </c>
      <c r="AX161" s="12" t="s">
        <v>69</v>
      </c>
      <c r="AY161" s="204" t="s">
        <v>123</v>
      </c>
    </row>
    <row r="162" spans="2:51" s="12" customFormat="1" ht="12">
      <c r="B162" s="194"/>
      <c r="C162" s="195"/>
      <c r="D162" s="181" t="s">
        <v>135</v>
      </c>
      <c r="E162" s="196" t="s">
        <v>1</v>
      </c>
      <c r="F162" s="197" t="s">
        <v>204</v>
      </c>
      <c r="G162" s="195"/>
      <c r="H162" s="198">
        <v>3.739</v>
      </c>
      <c r="I162" s="199"/>
      <c r="J162" s="195"/>
      <c r="K162" s="195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135</v>
      </c>
      <c r="AU162" s="204" t="s">
        <v>76</v>
      </c>
      <c r="AV162" s="12" t="s">
        <v>76</v>
      </c>
      <c r="AW162" s="12" t="s">
        <v>32</v>
      </c>
      <c r="AX162" s="12" t="s">
        <v>69</v>
      </c>
      <c r="AY162" s="204" t="s">
        <v>123</v>
      </c>
    </row>
    <row r="163" spans="2:51" s="11" customFormat="1" ht="12">
      <c r="B163" s="184"/>
      <c r="C163" s="185"/>
      <c r="D163" s="181" t="s">
        <v>135</v>
      </c>
      <c r="E163" s="186" t="s">
        <v>1</v>
      </c>
      <c r="F163" s="187" t="s">
        <v>153</v>
      </c>
      <c r="G163" s="185"/>
      <c r="H163" s="186" t="s">
        <v>1</v>
      </c>
      <c r="I163" s="188"/>
      <c r="J163" s="185"/>
      <c r="K163" s="185"/>
      <c r="L163" s="189"/>
      <c r="M163" s="190"/>
      <c r="N163" s="191"/>
      <c r="O163" s="191"/>
      <c r="P163" s="191"/>
      <c r="Q163" s="191"/>
      <c r="R163" s="191"/>
      <c r="S163" s="191"/>
      <c r="T163" s="192"/>
      <c r="AT163" s="193" t="s">
        <v>135</v>
      </c>
      <c r="AU163" s="193" t="s">
        <v>76</v>
      </c>
      <c r="AV163" s="11" t="s">
        <v>74</v>
      </c>
      <c r="AW163" s="11" t="s">
        <v>32</v>
      </c>
      <c r="AX163" s="11" t="s">
        <v>69</v>
      </c>
      <c r="AY163" s="193" t="s">
        <v>123</v>
      </c>
    </row>
    <row r="164" spans="2:51" s="12" customFormat="1" ht="12">
      <c r="B164" s="194"/>
      <c r="C164" s="195"/>
      <c r="D164" s="181" t="s">
        <v>135</v>
      </c>
      <c r="E164" s="196" t="s">
        <v>1</v>
      </c>
      <c r="F164" s="197" t="s">
        <v>205</v>
      </c>
      <c r="G164" s="195"/>
      <c r="H164" s="198">
        <v>5.263</v>
      </c>
      <c r="I164" s="199"/>
      <c r="J164" s="195"/>
      <c r="K164" s="195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135</v>
      </c>
      <c r="AU164" s="204" t="s">
        <v>76</v>
      </c>
      <c r="AV164" s="12" t="s">
        <v>76</v>
      </c>
      <c r="AW164" s="12" t="s">
        <v>32</v>
      </c>
      <c r="AX164" s="12" t="s">
        <v>69</v>
      </c>
      <c r="AY164" s="204" t="s">
        <v>123</v>
      </c>
    </row>
    <row r="165" spans="2:51" s="12" customFormat="1" ht="12">
      <c r="B165" s="194"/>
      <c r="C165" s="195"/>
      <c r="D165" s="181" t="s">
        <v>135</v>
      </c>
      <c r="E165" s="196" t="s">
        <v>1</v>
      </c>
      <c r="F165" s="197" t="s">
        <v>206</v>
      </c>
      <c r="G165" s="195"/>
      <c r="H165" s="198">
        <v>9.438</v>
      </c>
      <c r="I165" s="199"/>
      <c r="J165" s="195"/>
      <c r="K165" s="195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135</v>
      </c>
      <c r="AU165" s="204" t="s">
        <v>76</v>
      </c>
      <c r="AV165" s="12" t="s">
        <v>76</v>
      </c>
      <c r="AW165" s="12" t="s">
        <v>32</v>
      </c>
      <c r="AX165" s="12" t="s">
        <v>69</v>
      </c>
      <c r="AY165" s="204" t="s">
        <v>123</v>
      </c>
    </row>
    <row r="166" spans="2:51" s="13" customFormat="1" ht="12">
      <c r="B166" s="205"/>
      <c r="C166" s="206"/>
      <c r="D166" s="181" t="s">
        <v>135</v>
      </c>
      <c r="E166" s="207" t="s">
        <v>1</v>
      </c>
      <c r="F166" s="208" t="s">
        <v>139</v>
      </c>
      <c r="G166" s="206"/>
      <c r="H166" s="209">
        <v>23.913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135</v>
      </c>
      <c r="AU166" s="215" t="s">
        <v>76</v>
      </c>
      <c r="AV166" s="13" t="s">
        <v>131</v>
      </c>
      <c r="AW166" s="13" t="s">
        <v>32</v>
      </c>
      <c r="AX166" s="13" t="s">
        <v>74</v>
      </c>
      <c r="AY166" s="215" t="s">
        <v>123</v>
      </c>
    </row>
    <row r="167" spans="2:65" s="1" customFormat="1" ht="16.5" customHeight="1">
      <c r="B167" s="33"/>
      <c r="C167" s="169" t="s">
        <v>207</v>
      </c>
      <c r="D167" s="169" t="s">
        <v>126</v>
      </c>
      <c r="E167" s="170" t="s">
        <v>208</v>
      </c>
      <c r="F167" s="171" t="s">
        <v>209</v>
      </c>
      <c r="G167" s="172" t="s">
        <v>129</v>
      </c>
      <c r="H167" s="173">
        <v>2.971</v>
      </c>
      <c r="I167" s="174"/>
      <c r="J167" s="175">
        <f>ROUND(I167*H167,2)</f>
        <v>0</v>
      </c>
      <c r="K167" s="171" t="s">
        <v>130</v>
      </c>
      <c r="L167" s="37"/>
      <c r="M167" s="176" t="s">
        <v>1</v>
      </c>
      <c r="N167" s="177" t="s">
        <v>40</v>
      </c>
      <c r="O167" s="59"/>
      <c r="P167" s="178">
        <f>O167*H167</f>
        <v>0</v>
      </c>
      <c r="Q167" s="178">
        <v>0.003</v>
      </c>
      <c r="R167" s="178">
        <f>Q167*H167</f>
        <v>0.008913</v>
      </c>
      <c r="S167" s="178">
        <v>0</v>
      </c>
      <c r="T167" s="179">
        <f>S167*H167</f>
        <v>0</v>
      </c>
      <c r="AR167" s="16" t="s">
        <v>131</v>
      </c>
      <c r="AT167" s="16" t="s">
        <v>126</v>
      </c>
      <c r="AU167" s="16" t="s">
        <v>76</v>
      </c>
      <c r="AY167" s="16" t="s">
        <v>123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6" t="s">
        <v>74</v>
      </c>
      <c r="BK167" s="180">
        <f>ROUND(I167*H167,2)</f>
        <v>0</v>
      </c>
      <c r="BL167" s="16" t="s">
        <v>131</v>
      </c>
      <c r="BM167" s="16" t="s">
        <v>210</v>
      </c>
    </row>
    <row r="168" spans="2:47" s="1" customFormat="1" ht="12">
      <c r="B168" s="33"/>
      <c r="C168" s="34"/>
      <c r="D168" s="181" t="s">
        <v>133</v>
      </c>
      <c r="E168" s="34"/>
      <c r="F168" s="182" t="s">
        <v>211</v>
      </c>
      <c r="G168" s="34"/>
      <c r="H168" s="34"/>
      <c r="I168" s="97"/>
      <c r="J168" s="34"/>
      <c r="K168" s="34"/>
      <c r="L168" s="37"/>
      <c r="M168" s="183"/>
      <c r="N168" s="59"/>
      <c r="O168" s="59"/>
      <c r="P168" s="59"/>
      <c r="Q168" s="59"/>
      <c r="R168" s="59"/>
      <c r="S168" s="59"/>
      <c r="T168" s="60"/>
      <c r="AT168" s="16" t="s">
        <v>133</v>
      </c>
      <c r="AU168" s="16" t="s">
        <v>76</v>
      </c>
    </row>
    <row r="169" spans="2:51" s="11" customFormat="1" ht="12">
      <c r="B169" s="184"/>
      <c r="C169" s="185"/>
      <c r="D169" s="181" t="s">
        <v>135</v>
      </c>
      <c r="E169" s="186" t="s">
        <v>1</v>
      </c>
      <c r="F169" s="187" t="s">
        <v>212</v>
      </c>
      <c r="G169" s="185"/>
      <c r="H169" s="186" t="s">
        <v>1</v>
      </c>
      <c r="I169" s="188"/>
      <c r="J169" s="185"/>
      <c r="K169" s="185"/>
      <c r="L169" s="189"/>
      <c r="M169" s="190"/>
      <c r="N169" s="191"/>
      <c r="O169" s="191"/>
      <c r="P169" s="191"/>
      <c r="Q169" s="191"/>
      <c r="R169" s="191"/>
      <c r="S169" s="191"/>
      <c r="T169" s="192"/>
      <c r="AT169" s="193" t="s">
        <v>135</v>
      </c>
      <c r="AU169" s="193" t="s">
        <v>76</v>
      </c>
      <c r="AV169" s="11" t="s">
        <v>74</v>
      </c>
      <c r="AW169" s="11" t="s">
        <v>32</v>
      </c>
      <c r="AX169" s="11" t="s">
        <v>69</v>
      </c>
      <c r="AY169" s="193" t="s">
        <v>123</v>
      </c>
    </row>
    <row r="170" spans="2:51" s="11" customFormat="1" ht="12">
      <c r="B170" s="184"/>
      <c r="C170" s="185"/>
      <c r="D170" s="181" t="s">
        <v>135</v>
      </c>
      <c r="E170" s="186" t="s">
        <v>1</v>
      </c>
      <c r="F170" s="187" t="s">
        <v>144</v>
      </c>
      <c r="G170" s="185"/>
      <c r="H170" s="186" t="s">
        <v>1</v>
      </c>
      <c r="I170" s="188"/>
      <c r="J170" s="185"/>
      <c r="K170" s="185"/>
      <c r="L170" s="189"/>
      <c r="M170" s="190"/>
      <c r="N170" s="191"/>
      <c r="O170" s="191"/>
      <c r="P170" s="191"/>
      <c r="Q170" s="191"/>
      <c r="R170" s="191"/>
      <c r="S170" s="191"/>
      <c r="T170" s="192"/>
      <c r="AT170" s="193" t="s">
        <v>135</v>
      </c>
      <c r="AU170" s="193" t="s">
        <v>76</v>
      </c>
      <c r="AV170" s="11" t="s">
        <v>74</v>
      </c>
      <c r="AW170" s="11" t="s">
        <v>32</v>
      </c>
      <c r="AX170" s="11" t="s">
        <v>69</v>
      </c>
      <c r="AY170" s="193" t="s">
        <v>123</v>
      </c>
    </row>
    <row r="171" spans="2:51" s="12" customFormat="1" ht="12">
      <c r="B171" s="194"/>
      <c r="C171" s="195"/>
      <c r="D171" s="181" t="s">
        <v>135</v>
      </c>
      <c r="E171" s="196" t="s">
        <v>1</v>
      </c>
      <c r="F171" s="197" t="s">
        <v>213</v>
      </c>
      <c r="G171" s="195"/>
      <c r="H171" s="198">
        <v>2.086</v>
      </c>
      <c r="I171" s="199"/>
      <c r="J171" s="195"/>
      <c r="K171" s="195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135</v>
      </c>
      <c r="AU171" s="204" t="s">
        <v>76</v>
      </c>
      <c r="AV171" s="12" t="s">
        <v>76</v>
      </c>
      <c r="AW171" s="12" t="s">
        <v>32</v>
      </c>
      <c r="AX171" s="12" t="s">
        <v>69</v>
      </c>
      <c r="AY171" s="204" t="s">
        <v>123</v>
      </c>
    </row>
    <row r="172" spans="2:51" s="12" customFormat="1" ht="12">
      <c r="B172" s="194"/>
      <c r="C172" s="195"/>
      <c r="D172" s="181" t="s">
        <v>135</v>
      </c>
      <c r="E172" s="196" t="s">
        <v>1</v>
      </c>
      <c r="F172" s="197" t="s">
        <v>214</v>
      </c>
      <c r="G172" s="195"/>
      <c r="H172" s="198">
        <v>0.072</v>
      </c>
      <c r="I172" s="199"/>
      <c r="J172" s="195"/>
      <c r="K172" s="195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135</v>
      </c>
      <c r="AU172" s="204" t="s">
        <v>76</v>
      </c>
      <c r="AV172" s="12" t="s">
        <v>76</v>
      </c>
      <c r="AW172" s="12" t="s">
        <v>32</v>
      </c>
      <c r="AX172" s="12" t="s">
        <v>69</v>
      </c>
      <c r="AY172" s="204" t="s">
        <v>123</v>
      </c>
    </row>
    <row r="173" spans="2:51" s="12" customFormat="1" ht="12">
      <c r="B173" s="194"/>
      <c r="C173" s="195"/>
      <c r="D173" s="181" t="s">
        <v>135</v>
      </c>
      <c r="E173" s="196" t="s">
        <v>1</v>
      </c>
      <c r="F173" s="197" t="s">
        <v>215</v>
      </c>
      <c r="G173" s="195"/>
      <c r="H173" s="198">
        <v>0.114</v>
      </c>
      <c r="I173" s="199"/>
      <c r="J173" s="195"/>
      <c r="K173" s="195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135</v>
      </c>
      <c r="AU173" s="204" t="s">
        <v>76</v>
      </c>
      <c r="AV173" s="12" t="s">
        <v>76</v>
      </c>
      <c r="AW173" s="12" t="s">
        <v>32</v>
      </c>
      <c r="AX173" s="12" t="s">
        <v>69</v>
      </c>
      <c r="AY173" s="204" t="s">
        <v>123</v>
      </c>
    </row>
    <row r="174" spans="2:51" s="12" customFormat="1" ht="12">
      <c r="B174" s="194"/>
      <c r="C174" s="195"/>
      <c r="D174" s="181" t="s">
        <v>135</v>
      </c>
      <c r="E174" s="196" t="s">
        <v>1</v>
      </c>
      <c r="F174" s="197" t="s">
        <v>216</v>
      </c>
      <c r="G174" s="195"/>
      <c r="H174" s="198">
        <v>-0.079</v>
      </c>
      <c r="I174" s="199"/>
      <c r="J174" s="195"/>
      <c r="K174" s="195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135</v>
      </c>
      <c r="AU174" s="204" t="s">
        <v>76</v>
      </c>
      <c r="AV174" s="12" t="s">
        <v>76</v>
      </c>
      <c r="AW174" s="12" t="s">
        <v>32</v>
      </c>
      <c r="AX174" s="12" t="s">
        <v>69</v>
      </c>
      <c r="AY174" s="204" t="s">
        <v>123</v>
      </c>
    </row>
    <row r="175" spans="2:51" s="12" customFormat="1" ht="12">
      <c r="B175" s="194"/>
      <c r="C175" s="195"/>
      <c r="D175" s="181" t="s">
        <v>135</v>
      </c>
      <c r="E175" s="196" t="s">
        <v>1</v>
      </c>
      <c r="F175" s="197" t="s">
        <v>217</v>
      </c>
      <c r="G175" s="195"/>
      <c r="H175" s="198">
        <v>0.024</v>
      </c>
      <c r="I175" s="199"/>
      <c r="J175" s="195"/>
      <c r="K175" s="195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135</v>
      </c>
      <c r="AU175" s="204" t="s">
        <v>76</v>
      </c>
      <c r="AV175" s="12" t="s">
        <v>76</v>
      </c>
      <c r="AW175" s="12" t="s">
        <v>32</v>
      </c>
      <c r="AX175" s="12" t="s">
        <v>69</v>
      </c>
      <c r="AY175" s="204" t="s">
        <v>123</v>
      </c>
    </row>
    <row r="176" spans="2:51" s="12" customFormat="1" ht="12">
      <c r="B176" s="194"/>
      <c r="C176" s="195"/>
      <c r="D176" s="181" t="s">
        <v>135</v>
      </c>
      <c r="E176" s="196" t="s">
        <v>1</v>
      </c>
      <c r="F176" s="197" t="s">
        <v>218</v>
      </c>
      <c r="G176" s="195"/>
      <c r="H176" s="198">
        <v>-0.197</v>
      </c>
      <c r="I176" s="199"/>
      <c r="J176" s="195"/>
      <c r="K176" s="195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135</v>
      </c>
      <c r="AU176" s="204" t="s">
        <v>76</v>
      </c>
      <c r="AV176" s="12" t="s">
        <v>76</v>
      </c>
      <c r="AW176" s="12" t="s">
        <v>32</v>
      </c>
      <c r="AX176" s="12" t="s">
        <v>69</v>
      </c>
      <c r="AY176" s="204" t="s">
        <v>123</v>
      </c>
    </row>
    <row r="177" spans="2:51" s="12" customFormat="1" ht="12">
      <c r="B177" s="194"/>
      <c r="C177" s="195"/>
      <c r="D177" s="181" t="s">
        <v>135</v>
      </c>
      <c r="E177" s="196" t="s">
        <v>1</v>
      </c>
      <c r="F177" s="197" t="s">
        <v>219</v>
      </c>
      <c r="G177" s="195"/>
      <c r="H177" s="198">
        <v>0.061</v>
      </c>
      <c r="I177" s="199"/>
      <c r="J177" s="195"/>
      <c r="K177" s="195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135</v>
      </c>
      <c r="AU177" s="204" t="s">
        <v>76</v>
      </c>
      <c r="AV177" s="12" t="s">
        <v>76</v>
      </c>
      <c r="AW177" s="12" t="s">
        <v>32</v>
      </c>
      <c r="AX177" s="12" t="s">
        <v>69</v>
      </c>
      <c r="AY177" s="204" t="s">
        <v>123</v>
      </c>
    </row>
    <row r="178" spans="2:51" s="12" customFormat="1" ht="12">
      <c r="B178" s="194"/>
      <c r="C178" s="195"/>
      <c r="D178" s="181" t="s">
        <v>135</v>
      </c>
      <c r="E178" s="196" t="s">
        <v>1</v>
      </c>
      <c r="F178" s="197" t="s">
        <v>216</v>
      </c>
      <c r="G178" s="195"/>
      <c r="H178" s="198">
        <v>-0.079</v>
      </c>
      <c r="I178" s="199"/>
      <c r="J178" s="195"/>
      <c r="K178" s="195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135</v>
      </c>
      <c r="AU178" s="204" t="s">
        <v>76</v>
      </c>
      <c r="AV178" s="12" t="s">
        <v>76</v>
      </c>
      <c r="AW178" s="12" t="s">
        <v>32</v>
      </c>
      <c r="AX178" s="12" t="s">
        <v>69</v>
      </c>
      <c r="AY178" s="204" t="s">
        <v>123</v>
      </c>
    </row>
    <row r="179" spans="2:51" s="12" customFormat="1" ht="12">
      <c r="B179" s="194"/>
      <c r="C179" s="195"/>
      <c r="D179" s="181" t="s">
        <v>135</v>
      </c>
      <c r="E179" s="196" t="s">
        <v>1</v>
      </c>
      <c r="F179" s="197" t="s">
        <v>220</v>
      </c>
      <c r="G179" s="195"/>
      <c r="H179" s="198">
        <v>0.141</v>
      </c>
      <c r="I179" s="199"/>
      <c r="J179" s="195"/>
      <c r="K179" s="195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135</v>
      </c>
      <c r="AU179" s="204" t="s">
        <v>76</v>
      </c>
      <c r="AV179" s="12" t="s">
        <v>76</v>
      </c>
      <c r="AW179" s="12" t="s">
        <v>32</v>
      </c>
      <c r="AX179" s="12" t="s">
        <v>69</v>
      </c>
      <c r="AY179" s="204" t="s">
        <v>123</v>
      </c>
    </row>
    <row r="180" spans="2:51" s="12" customFormat="1" ht="12">
      <c r="B180" s="194"/>
      <c r="C180" s="195"/>
      <c r="D180" s="181" t="s">
        <v>135</v>
      </c>
      <c r="E180" s="196" t="s">
        <v>1</v>
      </c>
      <c r="F180" s="197" t="s">
        <v>221</v>
      </c>
      <c r="G180" s="195"/>
      <c r="H180" s="198">
        <v>-0.522</v>
      </c>
      <c r="I180" s="199"/>
      <c r="J180" s="195"/>
      <c r="K180" s="195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135</v>
      </c>
      <c r="AU180" s="204" t="s">
        <v>76</v>
      </c>
      <c r="AV180" s="12" t="s">
        <v>76</v>
      </c>
      <c r="AW180" s="12" t="s">
        <v>32</v>
      </c>
      <c r="AX180" s="12" t="s">
        <v>69</v>
      </c>
      <c r="AY180" s="204" t="s">
        <v>123</v>
      </c>
    </row>
    <row r="181" spans="2:51" s="14" customFormat="1" ht="12">
      <c r="B181" s="216"/>
      <c r="C181" s="217"/>
      <c r="D181" s="181" t="s">
        <v>135</v>
      </c>
      <c r="E181" s="218" t="s">
        <v>1</v>
      </c>
      <c r="F181" s="219" t="s">
        <v>187</v>
      </c>
      <c r="G181" s="217"/>
      <c r="H181" s="220">
        <v>1.6209999999999993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135</v>
      </c>
      <c r="AU181" s="226" t="s">
        <v>76</v>
      </c>
      <c r="AV181" s="14" t="s">
        <v>124</v>
      </c>
      <c r="AW181" s="14" t="s">
        <v>32</v>
      </c>
      <c r="AX181" s="14" t="s">
        <v>69</v>
      </c>
      <c r="AY181" s="226" t="s">
        <v>123</v>
      </c>
    </row>
    <row r="182" spans="2:51" s="12" customFormat="1" ht="12">
      <c r="B182" s="194"/>
      <c r="C182" s="195"/>
      <c r="D182" s="181" t="s">
        <v>135</v>
      </c>
      <c r="E182" s="196" t="s">
        <v>1</v>
      </c>
      <c r="F182" s="197" t="s">
        <v>222</v>
      </c>
      <c r="G182" s="195"/>
      <c r="H182" s="198">
        <v>2.119</v>
      </c>
      <c r="I182" s="199"/>
      <c r="J182" s="195"/>
      <c r="K182" s="195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135</v>
      </c>
      <c r="AU182" s="204" t="s">
        <v>76</v>
      </c>
      <c r="AV182" s="12" t="s">
        <v>76</v>
      </c>
      <c r="AW182" s="12" t="s">
        <v>32</v>
      </c>
      <c r="AX182" s="12" t="s">
        <v>69</v>
      </c>
      <c r="AY182" s="204" t="s">
        <v>123</v>
      </c>
    </row>
    <row r="183" spans="2:51" s="12" customFormat="1" ht="12">
      <c r="B183" s="194"/>
      <c r="C183" s="195"/>
      <c r="D183" s="181" t="s">
        <v>135</v>
      </c>
      <c r="E183" s="196" t="s">
        <v>1</v>
      </c>
      <c r="F183" s="197" t="s">
        <v>216</v>
      </c>
      <c r="G183" s="195"/>
      <c r="H183" s="198">
        <v>-0.079</v>
      </c>
      <c r="I183" s="199"/>
      <c r="J183" s="195"/>
      <c r="K183" s="195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135</v>
      </c>
      <c r="AU183" s="204" t="s">
        <v>76</v>
      </c>
      <c r="AV183" s="12" t="s">
        <v>76</v>
      </c>
      <c r="AW183" s="12" t="s">
        <v>32</v>
      </c>
      <c r="AX183" s="12" t="s">
        <v>69</v>
      </c>
      <c r="AY183" s="204" t="s">
        <v>123</v>
      </c>
    </row>
    <row r="184" spans="2:51" s="12" customFormat="1" ht="12">
      <c r="B184" s="194"/>
      <c r="C184" s="195"/>
      <c r="D184" s="181" t="s">
        <v>135</v>
      </c>
      <c r="E184" s="196" t="s">
        <v>1</v>
      </c>
      <c r="F184" s="197" t="s">
        <v>223</v>
      </c>
      <c r="G184" s="195"/>
      <c r="H184" s="198">
        <v>-0.096</v>
      </c>
      <c r="I184" s="199"/>
      <c r="J184" s="195"/>
      <c r="K184" s="195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135</v>
      </c>
      <c r="AU184" s="204" t="s">
        <v>76</v>
      </c>
      <c r="AV184" s="12" t="s">
        <v>76</v>
      </c>
      <c r="AW184" s="12" t="s">
        <v>32</v>
      </c>
      <c r="AX184" s="12" t="s">
        <v>69</v>
      </c>
      <c r="AY184" s="204" t="s">
        <v>123</v>
      </c>
    </row>
    <row r="185" spans="2:51" s="12" customFormat="1" ht="12">
      <c r="B185" s="194"/>
      <c r="C185" s="195"/>
      <c r="D185" s="181" t="s">
        <v>135</v>
      </c>
      <c r="E185" s="196" t="s">
        <v>1</v>
      </c>
      <c r="F185" s="197" t="s">
        <v>224</v>
      </c>
      <c r="G185" s="195"/>
      <c r="H185" s="198">
        <v>0.03</v>
      </c>
      <c r="I185" s="199"/>
      <c r="J185" s="195"/>
      <c r="K185" s="195"/>
      <c r="L185" s="200"/>
      <c r="M185" s="201"/>
      <c r="N185" s="202"/>
      <c r="O185" s="202"/>
      <c r="P185" s="202"/>
      <c r="Q185" s="202"/>
      <c r="R185" s="202"/>
      <c r="S185" s="202"/>
      <c r="T185" s="203"/>
      <c r="AT185" s="204" t="s">
        <v>135</v>
      </c>
      <c r="AU185" s="204" t="s">
        <v>76</v>
      </c>
      <c r="AV185" s="12" t="s">
        <v>76</v>
      </c>
      <c r="AW185" s="12" t="s">
        <v>32</v>
      </c>
      <c r="AX185" s="12" t="s">
        <v>69</v>
      </c>
      <c r="AY185" s="204" t="s">
        <v>123</v>
      </c>
    </row>
    <row r="186" spans="2:51" s="12" customFormat="1" ht="12">
      <c r="B186" s="194"/>
      <c r="C186" s="195"/>
      <c r="D186" s="181" t="s">
        <v>135</v>
      </c>
      <c r="E186" s="196" t="s">
        <v>1</v>
      </c>
      <c r="F186" s="197" t="s">
        <v>225</v>
      </c>
      <c r="G186" s="195"/>
      <c r="H186" s="198">
        <v>-0.282</v>
      </c>
      <c r="I186" s="199"/>
      <c r="J186" s="195"/>
      <c r="K186" s="195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135</v>
      </c>
      <c r="AU186" s="204" t="s">
        <v>76</v>
      </c>
      <c r="AV186" s="12" t="s">
        <v>76</v>
      </c>
      <c r="AW186" s="12" t="s">
        <v>32</v>
      </c>
      <c r="AX186" s="12" t="s">
        <v>69</v>
      </c>
      <c r="AY186" s="204" t="s">
        <v>123</v>
      </c>
    </row>
    <row r="187" spans="2:51" s="12" customFormat="1" ht="12">
      <c r="B187" s="194"/>
      <c r="C187" s="195"/>
      <c r="D187" s="181" t="s">
        <v>135</v>
      </c>
      <c r="E187" s="196" t="s">
        <v>1</v>
      </c>
      <c r="F187" s="197" t="s">
        <v>219</v>
      </c>
      <c r="G187" s="195"/>
      <c r="H187" s="198">
        <v>0.061</v>
      </c>
      <c r="I187" s="199"/>
      <c r="J187" s="195"/>
      <c r="K187" s="195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135</v>
      </c>
      <c r="AU187" s="204" t="s">
        <v>76</v>
      </c>
      <c r="AV187" s="12" t="s">
        <v>76</v>
      </c>
      <c r="AW187" s="12" t="s">
        <v>32</v>
      </c>
      <c r="AX187" s="12" t="s">
        <v>69</v>
      </c>
      <c r="AY187" s="204" t="s">
        <v>123</v>
      </c>
    </row>
    <row r="188" spans="2:51" s="12" customFormat="1" ht="12">
      <c r="B188" s="194"/>
      <c r="C188" s="195"/>
      <c r="D188" s="181" t="s">
        <v>135</v>
      </c>
      <c r="E188" s="196" t="s">
        <v>1</v>
      </c>
      <c r="F188" s="197" t="s">
        <v>216</v>
      </c>
      <c r="G188" s="195"/>
      <c r="H188" s="198">
        <v>-0.079</v>
      </c>
      <c r="I188" s="199"/>
      <c r="J188" s="195"/>
      <c r="K188" s="195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135</v>
      </c>
      <c r="AU188" s="204" t="s">
        <v>76</v>
      </c>
      <c r="AV188" s="12" t="s">
        <v>76</v>
      </c>
      <c r="AW188" s="12" t="s">
        <v>32</v>
      </c>
      <c r="AX188" s="12" t="s">
        <v>69</v>
      </c>
      <c r="AY188" s="204" t="s">
        <v>123</v>
      </c>
    </row>
    <row r="189" spans="2:51" s="12" customFormat="1" ht="12">
      <c r="B189" s="194"/>
      <c r="C189" s="195"/>
      <c r="D189" s="181" t="s">
        <v>135</v>
      </c>
      <c r="E189" s="196" t="s">
        <v>1</v>
      </c>
      <c r="F189" s="197" t="s">
        <v>226</v>
      </c>
      <c r="G189" s="195"/>
      <c r="H189" s="198">
        <v>0.132</v>
      </c>
      <c r="I189" s="199"/>
      <c r="J189" s="195"/>
      <c r="K189" s="195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135</v>
      </c>
      <c r="AU189" s="204" t="s">
        <v>76</v>
      </c>
      <c r="AV189" s="12" t="s">
        <v>76</v>
      </c>
      <c r="AW189" s="12" t="s">
        <v>32</v>
      </c>
      <c r="AX189" s="12" t="s">
        <v>69</v>
      </c>
      <c r="AY189" s="204" t="s">
        <v>123</v>
      </c>
    </row>
    <row r="190" spans="2:51" s="12" customFormat="1" ht="12">
      <c r="B190" s="194"/>
      <c r="C190" s="195"/>
      <c r="D190" s="181" t="s">
        <v>135</v>
      </c>
      <c r="E190" s="196" t="s">
        <v>1</v>
      </c>
      <c r="F190" s="197" t="s">
        <v>227</v>
      </c>
      <c r="G190" s="195"/>
      <c r="H190" s="198">
        <v>-0.456</v>
      </c>
      <c r="I190" s="199"/>
      <c r="J190" s="195"/>
      <c r="K190" s="195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135</v>
      </c>
      <c r="AU190" s="204" t="s">
        <v>76</v>
      </c>
      <c r="AV190" s="12" t="s">
        <v>76</v>
      </c>
      <c r="AW190" s="12" t="s">
        <v>32</v>
      </c>
      <c r="AX190" s="12" t="s">
        <v>69</v>
      </c>
      <c r="AY190" s="204" t="s">
        <v>123</v>
      </c>
    </row>
    <row r="191" spans="2:51" s="14" customFormat="1" ht="12">
      <c r="B191" s="216"/>
      <c r="C191" s="217"/>
      <c r="D191" s="181" t="s">
        <v>135</v>
      </c>
      <c r="E191" s="218" t="s">
        <v>1</v>
      </c>
      <c r="F191" s="219" t="s">
        <v>187</v>
      </c>
      <c r="G191" s="217"/>
      <c r="H191" s="220">
        <v>1.35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135</v>
      </c>
      <c r="AU191" s="226" t="s">
        <v>76</v>
      </c>
      <c r="AV191" s="14" t="s">
        <v>124</v>
      </c>
      <c r="AW191" s="14" t="s">
        <v>32</v>
      </c>
      <c r="AX191" s="14" t="s">
        <v>69</v>
      </c>
      <c r="AY191" s="226" t="s">
        <v>123</v>
      </c>
    </row>
    <row r="192" spans="2:51" s="13" customFormat="1" ht="12">
      <c r="B192" s="205"/>
      <c r="C192" s="206"/>
      <c r="D192" s="181" t="s">
        <v>135</v>
      </c>
      <c r="E192" s="207" t="s">
        <v>1</v>
      </c>
      <c r="F192" s="208" t="s">
        <v>139</v>
      </c>
      <c r="G192" s="206"/>
      <c r="H192" s="209">
        <v>2.9709999999999988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135</v>
      </c>
      <c r="AU192" s="215" t="s">
        <v>76</v>
      </c>
      <c r="AV192" s="13" t="s">
        <v>131</v>
      </c>
      <c r="AW192" s="13" t="s">
        <v>32</v>
      </c>
      <c r="AX192" s="13" t="s">
        <v>74</v>
      </c>
      <c r="AY192" s="215" t="s">
        <v>123</v>
      </c>
    </row>
    <row r="193" spans="2:65" s="1" customFormat="1" ht="16.5" customHeight="1">
      <c r="B193" s="33"/>
      <c r="C193" s="169" t="s">
        <v>228</v>
      </c>
      <c r="D193" s="169" t="s">
        <v>126</v>
      </c>
      <c r="E193" s="170" t="s">
        <v>229</v>
      </c>
      <c r="F193" s="171" t="s">
        <v>230</v>
      </c>
      <c r="G193" s="172" t="s">
        <v>163</v>
      </c>
      <c r="H193" s="173">
        <v>1</v>
      </c>
      <c r="I193" s="174"/>
      <c r="J193" s="175">
        <f>ROUND(I193*H193,2)</f>
        <v>0</v>
      </c>
      <c r="K193" s="171" t="s">
        <v>1</v>
      </c>
      <c r="L193" s="37"/>
      <c r="M193" s="176" t="s">
        <v>1</v>
      </c>
      <c r="N193" s="177" t="s">
        <v>40</v>
      </c>
      <c r="O193" s="59"/>
      <c r="P193" s="178">
        <f>O193*H193</f>
        <v>0</v>
      </c>
      <c r="Q193" s="178">
        <v>0</v>
      </c>
      <c r="R193" s="178">
        <f>Q193*H193</f>
        <v>0</v>
      </c>
      <c r="S193" s="178">
        <v>0</v>
      </c>
      <c r="T193" s="179">
        <f>S193*H193</f>
        <v>0</v>
      </c>
      <c r="AR193" s="16" t="s">
        <v>131</v>
      </c>
      <c r="AT193" s="16" t="s">
        <v>126</v>
      </c>
      <c r="AU193" s="16" t="s">
        <v>76</v>
      </c>
      <c r="AY193" s="16" t="s">
        <v>123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16" t="s">
        <v>74</v>
      </c>
      <c r="BK193" s="180">
        <f>ROUND(I193*H193,2)</f>
        <v>0</v>
      </c>
      <c r="BL193" s="16" t="s">
        <v>131</v>
      </c>
      <c r="BM193" s="16" t="s">
        <v>231</v>
      </c>
    </row>
    <row r="194" spans="2:47" s="1" customFormat="1" ht="12">
      <c r="B194" s="33"/>
      <c r="C194" s="34"/>
      <c r="D194" s="181" t="s">
        <v>133</v>
      </c>
      <c r="E194" s="34"/>
      <c r="F194" s="182" t="s">
        <v>230</v>
      </c>
      <c r="G194" s="34"/>
      <c r="H194" s="34"/>
      <c r="I194" s="97"/>
      <c r="J194" s="34"/>
      <c r="K194" s="34"/>
      <c r="L194" s="37"/>
      <c r="M194" s="183"/>
      <c r="N194" s="59"/>
      <c r="O194" s="59"/>
      <c r="P194" s="59"/>
      <c r="Q194" s="59"/>
      <c r="R194" s="59"/>
      <c r="S194" s="59"/>
      <c r="T194" s="60"/>
      <c r="AT194" s="16" t="s">
        <v>133</v>
      </c>
      <c r="AU194" s="16" t="s">
        <v>76</v>
      </c>
    </row>
    <row r="195" spans="2:65" s="1" customFormat="1" ht="16.5" customHeight="1">
      <c r="B195" s="33"/>
      <c r="C195" s="169" t="s">
        <v>232</v>
      </c>
      <c r="D195" s="169" t="s">
        <v>126</v>
      </c>
      <c r="E195" s="170" t="s">
        <v>233</v>
      </c>
      <c r="F195" s="171" t="s">
        <v>234</v>
      </c>
      <c r="G195" s="172" t="s">
        <v>163</v>
      </c>
      <c r="H195" s="173">
        <v>1</v>
      </c>
      <c r="I195" s="174"/>
      <c r="J195" s="175">
        <f>ROUND(I195*H195,2)</f>
        <v>0</v>
      </c>
      <c r="K195" s="171" t="s">
        <v>1</v>
      </c>
      <c r="L195" s="37"/>
      <c r="M195" s="176" t="s">
        <v>1</v>
      </c>
      <c r="N195" s="177" t="s">
        <v>40</v>
      </c>
      <c r="O195" s="59"/>
      <c r="P195" s="178">
        <f>O195*H195</f>
        <v>0</v>
      </c>
      <c r="Q195" s="178">
        <v>0</v>
      </c>
      <c r="R195" s="178">
        <f>Q195*H195</f>
        <v>0</v>
      </c>
      <c r="S195" s="178">
        <v>0</v>
      </c>
      <c r="T195" s="179">
        <f>S195*H195</f>
        <v>0</v>
      </c>
      <c r="AR195" s="16" t="s">
        <v>131</v>
      </c>
      <c r="AT195" s="16" t="s">
        <v>126</v>
      </c>
      <c r="AU195" s="16" t="s">
        <v>76</v>
      </c>
      <c r="AY195" s="16" t="s">
        <v>123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6" t="s">
        <v>74</v>
      </c>
      <c r="BK195" s="180">
        <f>ROUND(I195*H195,2)</f>
        <v>0</v>
      </c>
      <c r="BL195" s="16" t="s">
        <v>131</v>
      </c>
      <c r="BM195" s="16" t="s">
        <v>235</v>
      </c>
    </row>
    <row r="196" spans="2:47" s="1" customFormat="1" ht="12">
      <c r="B196" s="33"/>
      <c r="C196" s="34"/>
      <c r="D196" s="181" t="s">
        <v>133</v>
      </c>
      <c r="E196" s="34"/>
      <c r="F196" s="182" t="s">
        <v>234</v>
      </c>
      <c r="G196" s="34"/>
      <c r="H196" s="34"/>
      <c r="I196" s="97"/>
      <c r="J196" s="34"/>
      <c r="K196" s="34"/>
      <c r="L196" s="37"/>
      <c r="M196" s="183"/>
      <c r="N196" s="59"/>
      <c r="O196" s="59"/>
      <c r="P196" s="59"/>
      <c r="Q196" s="59"/>
      <c r="R196" s="59"/>
      <c r="S196" s="59"/>
      <c r="T196" s="60"/>
      <c r="AT196" s="16" t="s">
        <v>133</v>
      </c>
      <c r="AU196" s="16" t="s">
        <v>76</v>
      </c>
    </row>
    <row r="197" spans="2:65" s="1" customFormat="1" ht="16.5" customHeight="1">
      <c r="B197" s="33"/>
      <c r="C197" s="169" t="s">
        <v>236</v>
      </c>
      <c r="D197" s="169" t="s">
        <v>126</v>
      </c>
      <c r="E197" s="170" t="s">
        <v>237</v>
      </c>
      <c r="F197" s="171" t="s">
        <v>238</v>
      </c>
      <c r="G197" s="172" t="s">
        <v>163</v>
      </c>
      <c r="H197" s="173">
        <v>1</v>
      </c>
      <c r="I197" s="174"/>
      <c r="J197" s="175">
        <f>ROUND(I197*H197,2)</f>
        <v>0</v>
      </c>
      <c r="K197" s="171" t="s">
        <v>1</v>
      </c>
      <c r="L197" s="37"/>
      <c r="M197" s="176" t="s">
        <v>1</v>
      </c>
      <c r="N197" s="177" t="s">
        <v>40</v>
      </c>
      <c r="O197" s="59"/>
      <c r="P197" s="178">
        <f>O197*H197</f>
        <v>0</v>
      </c>
      <c r="Q197" s="178">
        <v>0</v>
      </c>
      <c r="R197" s="178">
        <f>Q197*H197</f>
        <v>0</v>
      </c>
      <c r="S197" s="178">
        <v>0</v>
      </c>
      <c r="T197" s="179">
        <f>S197*H197</f>
        <v>0</v>
      </c>
      <c r="AR197" s="16" t="s">
        <v>131</v>
      </c>
      <c r="AT197" s="16" t="s">
        <v>126</v>
      </c>
      <c r="AU197" s="16" t="s">
        <v>76</v>
      </c>
      <c r="AY197" s="16" t="s">
        <v>123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6" t="s">
        <v>74</v>
      </c>
      <c r="BK197" s="180">
        <f>ROUND(I197*H197,2)</f>
        <v>0</v>
      </c>
      <c r="BL197" s="16" t="s">
        <v>131</v>
      </c>
      <c r="BM197" s="16" t="s">
        <v>239</v>
      </c>
    </row>
    <row r="198" spans="2:47" s="1" customFormat="1" ht="12">
      <c r="B198" s="33"/>
      <c r="C198" s="34"/>
      <c r="D198" s="181" t="s">
        <v>133</v>
      </c>
      <c r="E198" s="34"/>
      <c r="F198" s="182" t="s">
        <v>238</v>
      </c>
      <c r="G198" s="34"/>
      <c r="H198" s="34"/>
      <c r="I198" s="97"/>
      <c r="J198" s="34"/>
      <c r="K198" s="34"/>
      <c r="L198" s="37"/>
      <c r="M198" s="183"/>
      <c r="N198" s="59"/>
      <c r="O198" s="59"/>
      <c r="P198" s="59"/>
      <c r="Q198" s="59"/>
      <c r="R198" s="59"/>
      <c r="S198" s="59"/>
      <c r="T198" s="60"/>
      <c r="AT198" s="16" t="s">
        <v>133</v>
      </c>
      <c r="AU198" s="16" t="s">
        <v>76</v>
      </c>
    </row>
    <row r="199" spans="2:65" s="1" customFormat="1" ht="16.5" customHeight="1">
      <c r="B199" s="33"/>
      <c r="C199" s="169" t="s">
        <v>8</v>
      </c>
      <c r="D199" s="169" t="s">
        <v>126</v>
      </c>
      <c r="E199" s="170" t="s">
        <v>240</v>
      </c>
      <c r="F199" s="171" t="s">
        <v>241</v>
      </c>
      <c r="G199" s="172" t="s">
        <v>242</v>
      </c>
      <c r="H199" s="173">
        <v>2</v>
      </c>
      <c r="I199" s="174"/>
      <c r="J199" s="175">
        <f>ROUND(I199*H199,2)</f>
        <v>0</v>
      </c>
      <c r="K199" s="171" t="s">
        <v>130</v>
      </c>
      <c r="L199" s="37"/>
      <c r="M199" s="176" t="s">
        <v>1</v>
      </c>
      <c r="N199" s="177" t="s">
        <v>40</v>
      </c>
      <c r="O199" s="59"/>
      <c r="P199" s="178">
        <f>O199*H199</f>
        <v>0</v>
      </c>
      <c r="Q199" s="178">
        <v>0.01698</v>
      </c>
      <c r="R199" s="178">
        <f>Q199*H199</f>
        <v>0.03396</v>
      </c>
      <c r="S199" s="178">
        <v>0</v>
      </c>
      <c r="T199" s="179">
        <f>S199*H199</f>
        <v>0</v>
      </c>
      <c r="AR199" s="16" t="s">
        <v>131</v>
      </c>
      <c r="AT199" s="16" t="s">
        <v>126</v>
      </c>
      <c r="AU199" s="16" t="s">
        <v>76</v>
      </c>
      <c r="AY199" s="16" t="s">
        <v>123</v>
      </c>
      <c r="BE199" s="180">
        <f>IF(N199="základní",J199,0)</f>
        <v>0</v>
      </c>
      <c r="BF199" s="180">
        <f>IF(N199="snížená",J199,0)</f>
        <v>0</v>
      </c>
      <c r="BG199" s="180">
        <f>IF(N199="zákl. přenesená",J199,0)</f>
        <v>0</v>
      </c>
      <c r="BH199" s="180">
        <f>IF(N199="sníž. přenesená",J199,0)</f>
        <v>0</v>
      </c>
      <c r="BI199" s="180">
        <f>IF(N199="nulová",J199,0)</f>
        <v>0</v>
      </c>
      <c r="BJ199" s="16" t="s">
        <v>74</v>
      </c>
      <c r="BK199" s="180">
        <f>ROUND(I199*H199,2)</f>
        <v>0</v>
      </c>
      <c r="BL199" s="16" t="s">
        <v>131</v>
      </c>
      <c r="BM199" s="16" t="s">
        <v>243</v>
      </c>
    </row>
    <row r="200" spans="2:47" s="1" customFormat="1" ht="19.5">
      <c r="B200" s="33"/>
      <c r="C200" s="34"/>
      <c r="D200" s="181" t="s">
        <v>133</v>
      </c>
      <c r="E200" s="34"/>
      <c r="F200" s="182" t="s">
        <v>244</v>
      </c>
      <c r="G200" s="34"/>
      <c r="H200" s="34"/>
      <c r="I200" s="97"/>
      <c r="J200" s="34"/>
      <c r="K200" s="34"/>
      <c r="L200" s="37"/>
      <c r="M200" s="183"/>
      <c r="N200" s="59"/>
      <c r="O200" s="59"/>
      <c r="P200" s="59"/>
      <c r="Q200" s="59"/>
      <c r="R200" s="59"/>
      <c r="S200" s="59"/>
      <c r="T200" s="60"/>
      <c r="AT200" s="16" t="s">
        <v>133</v>
      </c>
      <c r="AU200" s="16" t="s">
        <v>76</v>
      </c>
    </row>
    <row r="201" spans="2:51" s="11" customFormat="1" ht="12">
      <c r="B201" s="184"/>
      <c r="C201" s="185"/>
      <c r="D201" s="181" t="s">
        <v>135</v>
      </c>
      <c r="E201" s="186" t="s">
        <v>1</v>
      </c>
      <c r="F201" s="187" t="s">
        <v>144</v>
      </c>
      <c r="G201" s="185"/>
      <c r="H201" s="186" t="s">
        <v>1</v>
      </c>
      <c r="I201" s="188"/>
      <c r="J201" s="185"/>
      <c r="K201" s="185"/>
      <c r="L201" s="189"/>
      <c r="M201" s="190"/>
      <c r="N201" s="191"/>
      <c r="O201" s="191"/>
      <c r="P201" s="191"/>
      <c r="Q201" s="191"/>
      <c r="R201" s="191"/>
      <c r="S201" s="191"/>
      <c r="T201" s="192"/>
      <c r="AT201" s="193" t="s">
        <v>135</v>
      </c>
      <c r="AU201" s="193" t="s">
        <v>76</v>
      </c>
      <c r="AV201" s="11" t="s">
        <v>74</v>
      </c>
      <c r="AW201" s="11" t="s">
        <v>32</v>
      </c>
      <c r="AX201" s="11" t="s">
        <v>69</v>
      </c>
      <c r="AY201" s="193" t="s">
        <v>123</v>
      </c>
    </row>
    <row r="202" spans="2:51" s="12" customFormat="1" ht="12">
      <c r="B202" s="194"/>
      <c r="C202" s="195"/>
      <c r="D202" s="181" t="s">
        <v>135</v>
      </c>
      <c r="E202" s="196" t="s">
        <v>1</v>
      </c>
      <c r="F202" s="197" t="s">
        <v>74</v>
      </c>
      <c r="G202" s="195"/>
      <c r="H202" s="198">
        <v>1</v>
      </c>
      <c r="I202" s="199"/>
      <c r="J202" s="195"/>
      <c r="K202" s="195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135</v>
      </c>
      <c r="AU202" s="204" t="s">
        <v>76</v>
      </c>
      <c r="AV202" s="12" t="s">
        <v>76</v>
      </c>
      <c r="AW202" s="12" t="s">
        <v>32</v>
      </c>
      <c r="AX202" s="12" t="s">
        <v>69</v>
      </c>
      <c r="AY202" s="204" t="s">
        <v>123</v>
      </c>
    </row>
    <row r="203" spans="2:51" s="11" customFormat="1" ht="12">
      <c r="B203" s="184"/>
      <c r="C203" s="185"/>
      <c r="D203" s="181" t="s">
        <v>135</v>
      </c>
      <c r="E203" s="186" t="s">
        <v>1</v>
      </c>
      <c r="F203" s="187" t="s">
        <v>153</v>
      </c>
      <c r="G203" s="185"/>
      <c r="H203" s="186" t="s">
        <v>1</v>
      </c>
      <c r="I203" s="188"/>
      <c r="J203" s="185"/>
      <c r="K203" s="185"/>
      <c r="L203" s="189"/>
      <c r="M203" s="190"/>
      <c r="N203" s="191"/>
      <c r="O203" s="191"/>
      <c r="P203" s="191"/>
      <c r="Q203" s="191"/>
      <c r="R203" s="191"/>
      <c r="S203" s="191"/>
      <c r="T203" s="192"/>
      <c r="AT203" s="193" t="s">
        <v>135</v>
      </c>
      <c r="AU203" s="193" t="s">
        <v>76</v>
      </c>
      <c r="AV203" s="11" t="s">
        <v>74</v>
      </c>
      <c r="AW203" s="11" t="s">
        <v>32</v>
      </c>
      <c r="AX203" s="11" t="s">
        <v>69</v>
      </c>
      <c r="AY203" s="193" t="s">
        <v>123</v>
      </c>
    </row>
    <row r="204" spans="2:51" s="12" customFormat="1" ht="12">
      <c r="B204" s="194"/>
      <c r="C204" s="195"/>
      <c r="D204" s="181" t="s">
        <v>135</v>
      </c>
      <c r="E204" s="196" t="s">
        <v>1</v>
      </c>
      <c r="F204" s="197" t="s">
        <v>74</v>
      </c>
      <c r="G204" s="195"/>
      <c r="H204" s="198">
        <v>1</v>
      </c>
      <c r="I204" s="199"/>
      <c r="J204" s="195"/>
      <c r="K204" s="195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135</v>
      </c>
      <c r="AU204" s="204" t="s">
        <v>76</v>
      </c>
      <c r="AV204" s="12" t="s">
        <v>76</v>
      </c>
      <c r="AW204" s="12" t="s">
        <v>32</v>
      </c>
      <c r="AX204" s="12" t="s">
        <v>69</v>
      </c>
      <c r="AY204" s="204" t="s">
        <v>123</v>
      </c>
    </row>
    <row r="205" spans="2:51" s="13" customFormat="1" ht="12">
      <c r="B205" s="205"/>
      <c r="C205" s="206"/>
      <c r="D205" s="181" t="s">
        <v>135</v>
      </c>
      <c r="E205" s="207" t="s">
        <v>1</v>
      </c>
      <c r="F205" s="208" t="s">
        <v>139</v>
      </c>
      <c r="G205" s="206"/>
      <c r="H205" s="209">
        <v>2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135</v>
      </c>
      <c r="AU205" s="215" t="s">
        <v>76</v>
      </c>
      <c r="AV205" s="13" t="s">
        <v>131</v>
      </c>
      <c r="AW205" s="13" t="s">
        <v>32</v>
      </c>
      <c r="AX205" s="13" t="s">
        <v>74</v>
      </c>
      <c r="AY205" s="215" t="s">
        <v>123</v>
      </c>
    </row>
    <row r="206" spans="2:65" s="1" customFormat="1" ht="16.5" customHeight="1">
      <c r="B206" s="33"/>
      <c r="C206" s="227" t="s">
        <v>245</v>
      </c>
      <c r="D206" s="227" t="s">
        <v>246</v>
      </c>
      <c r="E206" s="228" t="s">
        <v>247</v>
      </c>
      <c r="F206" s="229" t="s">
        <v>248</v>
      </c>
      <c r="G206" s="230" t="s">
        <v>242</v>
      </c>
      <c r="H206" s="231">
        <v>1</v>
      </c>
      <c r="I206" s="232"/>
      <c r="J206" s="233">
        <f>ROUND(I206*H206,2)</f>
        <v>0</v>
      </c>
      <c r="K206" s="229" t="s">
        <v>130</v>
      </c>
      <c r="L206" s="234"/>
      <c r="M206" s="235" t="s">
        <v>1</v>
      </c>
      <c r="N206" s="236" t="s">
        <v>40</v>
      </c>
      <c r="O206" s="59"/>
      <c r="P206" s="178">
        <f>O206*H206</f>
        <v>0</v>
      </c>
      <c r="Q206" s="178">
        <v>0.0112</v>
      </c>
      <c r="R206" s="178">
        <f>Q206*H206</f>
        <v>0.0112</v>
      </c>
      <c r="S206" s="178">
        <v>0</v>
      </c>
      <c r="T206" s="179">
        <f>S206*H206</f>
        <v>0</v>
      </c>
      <c r="AR206" s="16" t="s">
        <v>178</v>
      </c>
      <c r="AT206" s="16" t="s">
        <v>246</v>
      </c>
      <c r="AU206" s="16" t="s">
        <v>76</v>
      </c>
      <c r="AY206" s="16" t="s">
        <v>123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16" t="s">
        <v>74</v>
      </c>
      <c r="BK206" s="180">
        <f>ROUND(I206*H206,2)</f>
        <v>0</v>
      </c>
      <c r="BL206" s="16" t="s">
        <v>131</v>
      </c>
      <c r="BM206" s="16" t="s">
        <v>249</v>
      </c>
    </row>
    <row r="207" spans="2:47" s="1" customFormat="1" ht="12">
      <c r="B207" s="33"/>
      <c r="C207" s="34"/>
      <c r="D207" s="181" t="s">
        <v>133</v>
      </c>
      <c r="E207" s="34"/>
      <c r="F207" s="182" t="s">
        <v>248</v>
      </c>
      <c r="G207" s="34"/>
      <c r="H207" s="34"/>
      <c r="I207" s="97"/>
      <c r="J207" s="34"/>
      <c r="K207" s="34"/>
      <c r="L207" s="37"/>
      <c r="M207" s="183"/>
      <c r="N207" s="59"/>
      <c r="O207" s="59"/>
      <c r="P207" s="59"/>
      <c r="Q207" s="59"/>
      <c r="R207" s="59"/>
      <c r="S207" s="59"/>
      <c r="T207" s="60"/>
      <c r="AT207" s="16" t="s">
        <v>133</v>
      </c>
      <c r="AU207" s="16" t="s">
        <v>76</v>
      </c>
    </row>
    <row r="208" spans="2:65" s="1" customFormat="1" ht="16.5" customHeight="1">
      <c r="B208" s="33"/>
      <c r="C208" s="227" t="s">
        <v>250</v>
      </c>
      <c r="D208" s="227" t="s">
        <v>246</v>
      </c>
      <c r="E208" s="228" t="s">
        <v>251</v>
      </c>
      <c r="F208" s="229" t="s">
        <v>252</v>
      </c>
      <c r="G208" s="230" t="s">
        <v>242</v>
      </c>
      <c r="H208" s="231">
        <v>1</v>
      </c>
      <c r="I208" s="232"/>
      <c r="J208" s="233">
        <f>ROUND(I208*H208,2)</f>
        <v>0</v>
      </c>
      <c r="K208" s="229" t="s">
        <v>130</v>
      </c>
      <c r="L208" s="234"/>
      <c r="M208" s="235" t="s">
        <v>1</v>
      </c>
      <c r="N208" s="236" t="s">
        <v>40</v>
      </c>
      <c r="O208" s="59"/>
      <c r="P208" s="178">
        <f>O208*H208</f>
        <v>0</v>
      </c>
      <c r="Q208" s="178">
        <v>0.0137</v>
      </c>
      <c r="R208" s="178">
        <f>Q208*H208</f>
        <v>0.0137</v>
      </c>
      <c r="S208" s="178">
        <v>0</v>
      </c>
      <c r="T208" s="179">
        <f>S208*H208</f>
        <v>0</v>
      </c>
      <c r="AR208" s="16" t="s">
        <v>178</v>
      </c>
      <c r="AT208" s="16" t="s">
        <v>246</v>
      </c>
      <c r="AU208" s="16" t="s">
        <v>76</v>
      </c>
      <c r="AY208" s="16" t="s">
        <v>123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16" t="s">
        <v>74</v>
      </c>
      <c r="BK208" s="180">
        <f>ROUND(I208*H208,2)</f>
        <v>0</v>
      </c>
      <c r="BL208" s="16" t="s">
        <v>131</v>
      </c>
      <c r="BM208" s="16" t="s">
        <v>253</v>
      </c>
    </row>
    <row r="209" spans="2:47" s="1" customFormat="1" ht="12">
      <c r="B209" s="33"/>
      <c r="C209" s="34"/>
      <c r="D209" s="181" t="s">
        <v>133</v>
      </c>
      <c r="E209" s="34"/>
      <c r="F209" s="182" t="s">
        <v>252</v>
      </c>
      <c r="G209" s="34"/>
      <c r="H209" s="34"/>
      <c r="I209" s="97"/>
      <c r="J209" s="34"/>
      <c r="K209" s="34"/>
      <c r="L209" s="37"/>
      <c r="M209" s="183"/>
      <c r="N209" s="59"/>
      <c r="O209" s="59"/>
      <c r="P209" s="59"/>
      <c r="Q209" s="59"/>
      <c r="R209" s="59"/>
      <c r="S209" s="59"/>
      <c r="T209" s="60"/>
      <c r="AT209" s="16" t="s">
        <v>133</v>
      </c>
      <c r="AU209" s="16" t="s">
        <v>76</v>
      </c>
    </row>
    <row r="210" spans="2:63" s="10" customFormat="1" ht="22.9" customHeight="1">
      <c r="B210" s="153"/>
      <c r="C210" s="154"/>
      <c r="D210" s="155" t="s">
        <v>68</v>
      </c>
      <c r="E210" s="167" t="s">
        <v>190</v>
      </c>
      <c r="F210" s="167" t="s">
        <v>254</v>
      </c>
      <c r="G210" s="154"/>
      <c r="H210" s="154"/>
      <c r="I210" s="157"/>
      <c r="J210" s="168">
        <f>BK210</f>
        <v>0</v>
      </c>
      <c r="K210" s="154"/>
      <c r="L210" s="159"/>
      <c r="M210" s="160"/>
      <c r="N210" s="161"/>
      <c r="O210" s="161"/>
      <c r="P210" s="162">
        <f>SUM(P211:P271)</f>
        <v>0</v>
      </c>
      <c r="Q210" s="161"/>
      <c r="R210" s="162">
        <f>SUM(R211:R271)</f>
        <v>0.006618</v>
      </c>
      <c r="S210" s="161"/>
      <c r="T210" s="163">
        <f>SUM(T211:T271)</f>
        <v>1.2156550000000002</v>
      </c>
      <c r="AR210" s="164" t="s">
        <v>74</v>
      </c>
      <c r="AT210" s="165" t="s">
        <v>68</v>
      </c>
      <c r="AU210" s="165" t="s">
        <v>74</v>
      </c>
      <c r="AY210" s="164" t="s">
        <v>123</v>
      </c>
      <c r="BK210" s="166">
        <f>SUM(BK211:BK271)</f>
        <v>0</v>
      </c>
    </row>
    <row r="211" spans="2:65" s="1" customFormat="1" ht="16.5" customHeight="1">
      <c r="B211" s="33"/>
      <c r="C211" s="169" t="s">
        <v>255</v>
      </c>
      <c r="D211" s="169" t="s">
        <v>126</v>
      </c>
      <c r="E211" s="170" t="s">
        <v>256</v>
      </c>
      <c r="F211" s="171" t="s">
        <v>257</v>
      </c>
      <c r="G211" s="172" t="s">
        <v>163</v>
      </c>
      <c r="H211" s="173">
        <v>2</v>
      </c>
      <c r="I211" s="174"/>
      <c r="J211" s="175">
        <f>ROUND(I211*H211,2)</f>
        <v>0</v>
      </c>
      <c r="K211" s="171" t="s">
        <v>1</v>
      </c>
      <c r="L211" s="37"/>
      <c r="M211" s="176" t="s">
        <v>1</v>
      </c>
      <c r="N211" s="177" t="s">
        <v>40</v>
      </c>
      <c r="O211" s="59"/>
      <c r="P211" s="178">
        <f>O211*H211</f>
        <v>0</v>
      </c>
      <c r="Q211" s="178">
        <v>0</v>
      </c>
      <c r="R211" s="178">
        <f>Q211*H211</f>
        <v>0</v>
      </c>
      <c r="S211" s="178">
        <v>0</v>
      </c>
      <c r="T211" s="179">
        <f>S211*H211</f>
        <v>0</v>
      </c>
      <c r="AR211" s="16" t="s">
        <v>131</v>
      </c>
      <c r="AT211" s="16" t="s">
        <v>126</v>
      </c>
      <c r="AU211" s="16" t="s">
        <v>76</v>
      </c>
      <c r="AY211" s="16" t="s">
        <v>123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6" t="s">
        <v>74</v>
      </c>
      <c r="BK211" s="180">
        <f>ROUND(I211*H211,2)</f>
        <v>0</v>
      </c>
      <c r="BL211" s="16" t="s">
        <v>131</v>
      </c>
      <c r="BM211" s="16" t="s">
        <v>258</v>
      </c>
    </row>
    <row r="212" spans="2:47" s="1" customFormat="1" ht="12">
      <c r="B212" s="33"/>
      <c r="C212" s="34"/>
      <c r="D212" s="181" t="s">
        <v>133</v>
      </c>
      <c r="E212" s="34"/>
      <c r="F212" s="182" t="s">
        <v>257</v>
      </c>
      <c r="G212" s="34"/>
      <c r="H212" s="34"/>
      <c r="I212" s="97"/>
      <c r="J212" s="34"/>
      <c r="K212" s="34"/>
      <c r="L212" s="37"/>
      <c r="M212" s="183"/>
      <c r="N212" s="59"/>
      <c r="O212" s="59"/>
      <c r="P212" s="59"/>
      <c r="Q212" s="59"/>
      <c r="R212" s="59"/>
      <c r="S212" s="59"/>
      <c r="T212" s="60"/>
      <c r="AT212" s="16" t="s">
        <v>133</v>
      </c>
      <c r="AU212" s="16" t="s">
        <v>76</v>
      </c>
    </row>
    <row r="213" spans="2:51" s="11" customFormat="1" ht="12">
      <c r="B213" s="184"/>
      <c r="C213" s="185"/>
      <c r="D213" s="181" t="s">
        <v>135</v>
      </c>
      <c r="E213" s="186" t="s">
        <v>1</v>
      </c>
      <c r="F213" s="187" t="s">
        <v>144</v>
      </c>
      <c r="G213" s="185"/>
      <c r="H213" s="186" t="s">
        <v>1</v>
      </c>
      <c r="I213" s="188"/>
      <c r="J213" s="185"/>
      <c r="K213" s="185"/>
      <c r="L213" s="189"/>
      <c r="M213" s="190"/>
      <c r="N213" s="191"/>
      <c r="O213" s="191"/>
      <c r="P213" s="191"/>
      <c r="Q213" s="191"/>
      <c r="R213" s="191"/>
      <c r="S213" s="191"/>
      <c r="T213" s="192"/>
      <c r="AT213" s="193" t="s">
        <v>135</v>
      </c>
      <c r="AU213" s="193" t="s">
        <v>76</v>
      </c>
      <c r="AV213" s="11" t="s">
        <v>74</v>
      </c>
      <c r="AW213" s="11" t="s">
        <v>32</v>
      </c>
      <c r="AX213" s="11" t="s">
        <v>69</v>
      </c>
      <c r="AY213" s="193" t="s">
        <v>123</v>
      </c>
    </row>
    <row r="214" spans="2:51" s="12" customFormat="1" ht="12">
      <c r="B214" s="194"/>
      <c r="C214" s="195"/>
      <c r="D214" s="181" t="s">
        <v>135</v>
      </c>
      <c r="E214" s="196" t="s">
        <v>1</v>
      </c>
      <c r="F214" s="197" t="s">
        <v>74</v>
      </c>
      <c r="G214" s="195"/>
      <c r="H214" s="198">
        <v>1</v>
      </c>
      <c r="I214" s="199"/>
      <c r="J214" s="195"/>
      <c r="K214" s="195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135</v>
      </c>
      <c r="AU214" s="204" t="s">
        <v>76</v>
      </c>
      <c r="AV214" s="12" t="s">
        <v>76</v>
      </c>
      <c r="AW214" s="12" t="s">
        <v>32</v>
      </c>
      <c r="AX214" s="12" t="s">
        <v>69</v>
      </c>
      <c r="AY214" s="204" t="s">
        <v>123</v>
      </c>
    </row>
    <row r="215" spans="2:51" s="11" customFormat="1" ht="12">
      <c r="B215" s="184"/>
      <c r="C215" s="185"/>
      <c r="D215" s="181" t="s">
        <v>135</v>
      </c>
      <c r="E215" s="186" t="s">
        <v>1</v>
      </c>
      <c r="F215" s="187" t="s">
        <v>153</v>
      </c>
      <c r="G215" s="185"/>
      <c r="H215" s="186" t="s">
        <v>1</v>
      </c>
      <c r="I215" s="188"/>
      <c r="J215" s="185"/>
      <c r="K215" s="185"/>
      <c r="L215" s="189"/>
      <c r="M215" s="190"/>
      <c r="N215" s="191"/>
      <c r="O215" s="191"/>
      <c r="P215" s="191"/>
      <c r="Q215" s="191"/>
      <c r="R215" s="191"/>
      <c r="S215" s="191"/>
      <c r="T215" s="192"/>
      <c r="AT215" s="193" t="s">
        <v>135</v>
      </c>
      <c r="AU215" s="193" t="s">
        <v>76</v>
      </c>
      <c r="AV215" s="11" t="s">
        <v>74</v>
      </c>
      <c r="AW215" s="11" t="s">
        <v>32</v>
      </c>
      <c r="AX215" s="11" t="s">
        <v>69</v>
      </c>
      <c r="AY215" s="193" t="s">
        <v>123</v>
      </c>
    </row>
    <row r="216" spans="2:51" s="12" customFormat="1" ht="12">
      <c r="B216" s="194"/>
      <c r="C216" s="195"/>
      <c r="D216" s="181" t="s">
        <v>135</v>
      </c>
      <c r="E216" s="196" t="s">
        <v>1</v>
      </c>
      <c r="F216" s="197" t="s">
        <v>74</v>
      </c>
      <c r="G216" s="195"/>
      <c r="H216" s="198">
        <v>1</v>
      </c>
      <c r="I216" s="199"/>
      <c r="J216" s="195"/>
      <c r="K216" s="195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135</v>
      </c>
      <c r="AU216" s="204" t="s">
        <v>76</v>
      </c>
      <c r="AV216" s="12" t="s">
        <v>76</v>
      </c>
      <c r="AW216" s="12" t="s">
        <v>32</v>
      </c>
      <c r="AX216" s="12" t="s">
        <v>69</v>
      </c>
      <c r="AY216" s="204" t="s">
        <v>123</v>
      </c>
    </row>
    <row r="217" spans="2:51" s="13" customFormat="1" ht="12">
      <c r="B217" s="205"/>
      <c r="C217" s="206"/>
      <c r="D217" s="181" t="s">
        <v>135</v>
      </c>
      <c r="E217" s="207" t="s">
        <v>1</v>
      </c>
      <c r="F217" s="208" t="s">
        <v>139</v>
      </c>
      <c r="G217" s="206"/>
      <c r="H217" s="209">
        <v>2</v>
      </c>
      <c r="I217" s="210"/>
      <c r="J217" s="206"/>
      <c r="K217" s="206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135</v>
      </c>
      <c r="AU217" s="215" t="s">
        <v>76</v>
      </c>
      <c r="AV217" s="13" t="s">
        <v>131</v>
      </c>
      <c r="AW217" s="13" t="s">
        <v>32</v>
      </c>
      <c r="AX217" s="13" t="s">
        <v>74</v>
      </c>
      <c r="AY217" s="215" t="s">
        <v>123</v>
      </c>
    </row>
    <row r="218" spans="2:65" s="1" customFormat="1" ht="16.5" customHeight="1">
      <c r="B218" s="33"/>
      <c r="C218" s="169" t="s">
        <v>259</v>
      </c>
      <c r="D218" s="169" t="s">
        <v>126</v>
      </c>
      <c r="E218" s="170" t="s">
        <v>260</v>
      </c>
      <c r="F218" s="171" t="s">
        <v>261</v>
      </c>
      <c r="G218" s="172" t="s">
        <v>129</v>
      </c>
      <c r="H218" s="173">
        <v>2.285</v>
      </c>
      <c r="I218" s="174"/>
      <c r="J218" s="175">
        <f>ROUND(I218*H218,2)</f>
        <v>0</v>
      </c>
      <c r="K218" s="171" t="s">
        <v>130</v>
      </c>
      <c r="L218" s="37"/>
      <c r="M218" s="176" t="s">
        <v>1</v>
      </c>
      <c r="N218" s="177" t="s">
        <v>40</v>
      </c>
      <c r="O218" s="59"/>
      <c r="P218" s="178">
        <f>O218*H218</f>
        <v>0</v>
      </c>
      <c r="Q218" s="178">
        <v>0</v>
      </c>
      <c r="R218" s="178">
        <f>Q218*H218</f>
        <v>0</v>
      </c>
      <c r="S218" s="178">
        <v>0.067</v>
      </c>
      <c r="T218" s="179">
        <f>S218*H218</f>
        <v>0.153095</v>
      </c>
      <c r="AR218" s="16" t="s">
        <v>131</v>
      </c>
      <c r="AT218" s="16" t="s">
        <v>126</v>
      </c>
      <c r="AU218" s="16" t="s">
        <v>76</v>
      </c>
      <c r="AY218" s="16" t="s">
        <v>123</v>
      </c>
      <c r="BE218" s="180">
        <f>IF(N218="základní",J218,0)</f>
        <v>0</v>
      </c>
      <c r="BF218" s="180">
        <f>IF(N218="snížená",J218,0)</f>
        <v>0</v>
      </c>
      <c r="BG218" s="180">
        <f>IF(N218="zákl. přenesená",J218,0)</f>
        <v>0</v>
      </c>
      <c r="BH218" s="180">
        <f>IF(N218="sníž. přenesená",J218,0)</f>
        <v>0</v>
      </c>
      <c r="BI218" s="180">
        <f>IF(N218="nulová",J218,0)</f>
        <v>0</v>
      </c>
      <c r="BJ218" s="16" t="s">
        <v>74</v>
      </c>
      <c r="BK218" s="180">
        <f>ROUND(I218*H218,2)</f>
        <v>0</v>
      </c>
      <c r="BL218" s="16" t="s">
        <v>131</v>
      </c>
      <c r="BM218" s="16" t="s">
        <v>262</v>
      </c>
    </row>
    <row r="219" spans="2:47" s="1" customFormat="1" ht="12">
      <c r="B219" s="33"/>
      <c r="C219" s="34"/>
      <c r="D219" s="181" t="s">
        <v>133</v>
      </c>
      <c r="E219" s="34"/>
      <c r="F219" s="182" t="s">
        <v>263</v>
      </c>
      <c r="G219" s="34"/>
      <c r="H219" s="34"/>
      <c r="I219" s="97"/>
      <c r="J219" s="34"/>
      <c r="K219" s="34"/>
      <c r="L219" s="37"/>
      <c r="M219" s="183"/>
      <c r="N219" s="59"/>
      <c r="O219" s="59"/>
      <c r="P219" s="59"/>
      <c r="Q219" s="59"/>
      <c r="R219" s="59"/>
      <c r="S219" s="59"/>
      <c r="T219" s="60"/>
      <c r="AT219" s="16" t="s">
        <v>133</v>
      </c>
      <c r="AU219" s="16" t="s">
        <v>76</v>
      </c>
    </row>
    <row r="220" spans="2:51" s="11" customFormat="1" ht="12">
      <c r="B220" s="184"/>
      <c r="C220" s="185"/>
      <c r="D220" s="181" t="s">
        <v>135</v>
      </c>
      <c r="E220" s="186" t="s">
        <v>1</v>
      </c>
      <c r="F220" s="187" t="s">
        <v>264</v>
      </c>
      <c r="G220" s="185"/>
      <c r="H220" s="186" t="s">
        <v>1</v>
      </c>
      <c r="I220" s="188"/>
      <c r="J220" s="185"/>
      <c r="K220" s="185"/>
      <c r="L220" s="189"/>
      <c r="M220" s="190"/>
      <c r="N220" s="191"/>
      <c r="O220" s="191"/>
      <c r="P220" s="191"/>
      <c r="Q220" s="191"/>
      <c r="R220" s="191"/>
      <c r="S220" s="191"/>
      <c r="T220" s="192"/>
      <c r="AT220" s="193" t="s">
        <v>135</v>
      </c>
      <c r="AU220" s="193" t="s">
        <v>76</v>
      </c>
      <c r="AV220" s="11" t="s">
        <v>74</v>
      </c>
      <c r="AW220" s="11" t="s">
        <v>32</v>
      </c>
      <c r="AX220" s="11" t="s">
        <v>69</v>
      </c>
      <c r="AY220" s="193" t="s">
        <v>123</v>
      </c>
    </row>
    <row r="221" spans="2:51" s="11" customFormat="1" ht="12">
      <c r="B221" s="184"/>
      <c r="C221" s="185"/>
      <c r="D221" s="181" t="s">
        <v>135</v>
      </c>
      <c r="E221" s="186" t="s">
        <v>1</v>
      </c>
      <c r="F221" s="187" t="s">
        <v>144</v>
      </c>
      <c r="G221" s="185"/>
      <c r="H221" s="186" t="s">
        <v>1</v>
      </c>
      <c r="I221" s="188"/>
      <c r="J221" s="185"/>
      <c r="K221" s="185"/>
      <c r="L221" s="189"/>
      <c r="M221" s="190"/>
      <c r="N221" s="191"/>
      <c r="O221" s="191"/>
      <c r="P221" s="191"/>
      <c r="Q221" s="191"/>
      <c r="R221" s="191"/>
      <c r="S221" s="191"/>
      <c r="T221" s="192"/>
      <c r="AT221" s="193" t="s">
        <v>135</v>
      </c>
      <c r="AU221" s="193" t="s">
        <v>76</v>
      </c>
      <c r="AV221" s="11" t="s">
        <v>74</v>
      </c>
      <c r="AW221" s="11" t="s">
        <v>32</v>
      </c>
      <c r="AX221" s="11" t="s">
        <v>69</v>
      </c>
      <c r="AY221" s="193" t="s">
        <v>123</v>
      </c>
    </row>
    <row r="222" spans="2:51" s="12" customFormat="1" ht="12">
      <c r="B222" s="194"/>
      <c r="C222" s="195"/>
      <c r="D222" s="181" t="s">
        <v>135</v>
      </c>
      <c r="E222" s="196" t="s">
        <v>1</v>
      </c>
      <c r="F222" s="197" t="s">
        <v>137</v>
      </c>
      <c r="G222" s="195"/>
      <c r="H222" s="198">
        <v>2.285</v>
      </c>
      <c r="I222" s="199"/>
      <c r="J222" s="195"/>
      <c r="K222" s="195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135</v>
      </c>
      <c r="AU222" s="204" t="s">
        <v>76</v>
      </c>
      <c r="AV222" s="12" t="s">
        <v>76</v>
      </c>
      <c r="AW222" s="12" t="s">
        <v>32</v>
      </c>
      <c r="AX222" s="12" t="s">
        <v>74</v>
      </c>
      <c r="AY222" s="204" t="s">
        <v>123</v>
      </c>
    </row>
    <row r="223" spans="2:65" s="1" customFormat="1" ht="16.5" customHeight="1">
      <c r="B223" s="33"/>
      <c r="C223" s="169" t="s">
        <v>265</v>
      </c>
      <c r="D223" s="169" t="s">
        <v>126</v>
      </c>
      <c r="E223" s="170" t="s">
        <v>266</v>
      </c>
      <c r="F223" s="171" t="s">
        <v>267</v>
      </c>
      <c r="G223" s="172" t="s">
        <v>163</v>
      </c>
      <c r="H223" s="173">
        <v>1</v>
      </c>
      <c r="I223" s="174"/>
      <c r="J223" s="175">
        <f>ROUND(I223*H223,2)</f>
        <v>0</v>
      </c>
      <c r="K223" s="171" t="s">
        <v>1</v>
      </c>
      <c r="L223" s="37"/>
      <c r="M223" s="176" t="s">
        <v>1</v>
      </c>
      <c r="N223" s="177" t="s">
        <v>40</v>
      </c>
      <c r="O223" s="59"/>
      <c r="P223" s="178">
        <f>O223*H223</f>
        <v>0</v>
      </c>
      <c r="Q223" s="178">
        <v>0</v>
      </c>
      <c r="R223" s="178">
        <f>Q223*H223</f>
        <v>0</v>
      </c>
      <c r="S223" s="178">
        <v>0</v>
      </c>
      <c r="T223" s="179">
        <f>S223*H223</f>
        <v>0</v>
      </c>
      <c r="AR223" s="16" t="s">
        <v>245</v>
      </c>
      <c r="AT223" s="16" t="s">
        <v>126</v>
      </c>
      <c r="AU223" s="16" t="s">
        <v>76</v>
      </c>
      <c r="AY223" s="16" t="s">
        <v>123</v>
      </c>
      <c r="BE223" s="180">
        <f>IF(N223="základní",J223,0)</f>
        <v>0</v>
      </c>
      <c r="BF223" s="180">
        <f>IF(N223="snížená",J223,0)</f>
        <v>0</v>
      </c>
      <c r="BG223" s="180">
        <f>IF(N223="zákl. přenesená",J223,0)</f>
        <v>0</v>
      </c>
      <c r="BH223" s="180">
        <f>IF(N223="sníž. přenesená",J223,0)</f>
        <v>0</v>
      </c>
      <c r="BI223" s="180">
        <f>IF(N223="nulová",J223,0)</f>
        <v>0</v>
      </c>
      <c r="BJ223" s="16" t="s">
        <v>74</v>
      </c>
      <c r="BK223" s="180">
        <f>ROUND(I223*H223,2)</f>
        <v>0</v>
      </c>
      <c r="BL223" s="16" t="s">
        <v>245</v>
      </c>
      <c r="BM223" s="16" t="s">
        <v>268</v>
      </c>
    </row>
    <row r="224" spans="2:47" s="1" customFormat="1" ht="12">
      <c r="B224" s="33"/>
      <c r="C224" s="34"/>
      <c r="D224" s="181" t="s">
        <v>133</v>
      </c>
      <c r="E224" s="34"/>
      <c r="F224" s="182" t="s">
        <v>267</v>
      </c>
      <c r="G224" s="34"/>
      <c r="H224" s="34"/>
      <c r="I224" s="97"/>
      <c r="J224" s="34"/>
      <c r="K224" s="34"/>
      <c r="L224" s="37"/>
      <c r="M224" s="183"/>
      <c r="N224" s="59"/>
      <c r="O224" s="59"/>
      <c r="P224" s="59"/>
      <c r="Q224" s="59"/>
      <c r="R224" s="59"/>
      <c r="S224" s="59"/>
      <c r="T224" s="60"/>
      <c r="AT224" s="16" t="s">
        <v>133</v>
      </c>
      <c r="AU224" s="16" t="s">
        <v>76</v>
      </c>
    </row>
    <row r="225" spans="2:51" s="11" customFormat="1" ht="12">
      <c r="B225" s="184"/>
      <c r="C225" s="185"/>
      <c r="D225" s="181" t="s">
        <v>135</v>
      </c>
      <c r="E225" s="186" t="s">
        <v>1</v>
      </c>
      <c r="F225" s="187" t="s">
        <v>144</v>
      </c>
      <c r="G225" s="185"/>
      <c r="H225" s="186" t="s">
        <v>1</v>
      </c>
      <c r="I225" s="188"/>
      <c r="J225" s="185"/>
      <c r="K225" s="185"/>
      <c r="L225" s="189"/>
      <c r="M225" s="190"/>
      <c r="N225" s="191"/>
      <c r="O225" s="191"/>
      <c r="P225" s="191"/>
      <c r="Q225" s="191"/>
      <c r="R225" s="191"/>
      <c r="S225" s="191"/>
      <c r="T225" s="192"/>
      <c r="AT225" s="193" t="s">
        <v>135</v>
      </c>
      <c r="AU225" s="193" t="s">
        <v>76</v>
      </c>
      <c r="AV225" s="11" t="s">
        <v>74</v>
      </c>
      <c r="AW225" s="11" t="s">
        <v>32</v>
      </c>
      <c r="AX225" s="11" t="s">
        <v>69</v>
      </c>
      <c r="AY225" s="193" t="s">
        <v>123</v>
      </c>
    </row>
    <row r="226" spans="2:51" s="12" customFormat="1" ht="12">
      <c r="B226" s="194"/>
      <c r="C226" s="195"/>
      <c r="D226" s="181" t="s">
        <v>135</v>
      </c>
      <c r="E226" s="196" t="s">
        <v>1</v>
      </c>
      <c r="F226" s="197" t="s">
        <v>74</v>
      </c>
      <c r="G226" s="195"/>
      <c r="H226" s="198">
        <v>1</v>
      </c>
      <c r="I226" s="199"/>
      <c r="J226" s="195"/>
      <c r="K226" s="195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135</v>
      </c>
      <c r="AU226" s="204" t="s">
        <v>76</v>
      </c>
      <c r="AV226" s="12" t="s">
        <v>76</v>
      </c>
      <c r="AW226" s="12" t="s">
        <v>32</v>
      </c>
      <c r="AX226" s="12" t="s">
        <v>74</v>
      </c>
      <c r="AY226" s="204" t="s">
        <v>123</v>
      </c>
    </row>
    <row r="227" spans="2:65" s="1" customFormat="1" ht="16.5" customHeight="1">
      <c r="B227" s="33"/>
      <c r="C227" s="169" t="s">
        <v>7</v>
      </c>
      <c r="D227" s="169" t="s">
        <v>126</v>
      </c>
      <c r="E227" s="170" t="s">
        <v>269</v>
      </c>
      <c r="F227" s="171" t="s">
        <v>270</v>
      </c>
      <c r="G227" s="172" t="s">
        <v>271</v>
      </c>
      <c r="H227" s="173">
        <v>0.14</v>
      </c>
      <c r="I227" s="174"/>
      <c r="J227" s="175">
        <f>ROUND(I227*H227,2)</f>
        <v>0</v>
      </c>
      <c r="K227" s="171" t="s">
        <v>130</v>
      </c>
      <c r="L227" s="37"/>
      <c r="M227" s="176" t="s">
        <v>1</v>
      </c>
      <c r="N227" s="177" t="s">
        <v>40</v>
      </c>
      <c r="O227" s="59"/>
      <c r="P227" s="178">
        <f>O227*H227</f>
        <v>0</v>
      </c>
      <c r="Q227" s="178">
        <v>0</v>
      </c>
      <c r="R227" s="178">
        <f>Q227*H227</f>
        <v>0</v>
      </c>
      <c r="S227" s="178">
        <v>1.8</v>
      </c>
      <c r="T227" s="179">
        <f>S227*H227</f>
        <v>0.25200000000000006</v>
      </c>
      <c r="AR227" s="16" t="s">
        <v>131</v>
      </c>
      <c r="AT227" s="16" t="s">
        <v>126</v>
      </c>
      <c r="AU227" s="16" t="s">
        <v>76</v>
      </c>
      <c r="AY227" s="16" t="s">
        <v>123</v>
      </c>
      <c r="BE227" s="180">
        <f>IF(N227="základní",J227,0)</f>
        <v>0</v>
      </c>
      <c r="BF227" s="180">
        <f>IF(N227="snížená",J227,0)</f>
        <v>0</v>
      </c>
      <c r="BG227" s="180">
        <f>IF(N227="zákl. přenesená",J227,0)</f>
        <v>0</v>
      </c>
      <c r="BH227" s="180">
        <f>IF(N227="sníž. přenesená",J227,0)</f>
        <v>0</v>
      </c>
      <c r="BI227" s="180">
        <f>IF(N227="nulová",J227,0)</f>
        <v>0</v>
      </c>
      <c r="BJ227" s="16" t="s">
        <v>74</v>
      </c>
      <c r="BK227" s="180">
        <f>ROUND(I227*H227,2)</f>
        <v>0</v>
      </c>
      <c r="BL227" s="16" t="s">
        <v>131</v>
      </c>
      <c r="BM227" s="16" t="s">
        <v>272</v>
      </c>
    </row>
    <row r="228" spans="2:47" s="1" customFormat="1" ht="19.5">
      <c r="B228" s="33"/>
      <c r="C228" s="34"/>
      <c r="D228" s="181" t="s">
        <v>133</v>
      </c>
      <c r="E228" s="34"/>
      <c r="F228" s="182" t="s">
        <v>273</v>
      </c>
      <c r="G228" s="34"/>
      <c r="H228" s="34"/>
      <c r="I228" s="97"/>
      <c r="J228" s="34"/>
      <c r="K228" s="34"/>
      <c r="L228" s="37"/>
      <c r="M228" s="183"/>
      <c r="N228" s="59"/>
      <c r="O228" s="59"/>
      <c r="P228" s="59"/>
      <c r="Q228" s="59"/>
      <c r="R228" s="59"/>
      <c r="S228" s="59"/>
      <c r="T228" s="60"/>
      <c r="AT228" s="16" t="s">
        <v>133</v>
      </c>
      <c r="AU228" s="16" t="s">
        <v>76</v>
      </c>
    </row>
    <row r="229" spans="2:51" s="11" customFormat="1" ht="12">
      <c r="B229" s="184"/>
      <c r="C229" s="185"/>
      <c r="D229" s="181" t="s">
        <v>135</v>
      </c>
      <c r="E229" s="186" t="s">
        <v>1</v>
      </c>
      <c r="F229" s="187" t="s">
        <v>274</v>
      </c>
      <c r="G229" s="185"/>
      <c r="H229" s="186" t="s">
        <v>1</v>
      </c>
      <c r="I229" s="188"/>
      <c r="J229" s="185"/>
      <c r="K229" s="185"/>
      <c r="L229" s="189"/>
      <c r="M229" s="190"/>
      <c r="N229" s="191"/>
      <c r="O229" s="191"/>
      <c r="P229" s="191"/>
      <c r="Q229" s="191"/>
      <c r="R229" s="191"/>
      <c r="S229" s="191"/>
      <c r="T229" s="192"/>
      <c r="AT229" s="193" t="s">
        <v>135</v>
      </c>
      <c r="AU229" s="193" t="s">
        <v>76</v>
      </c>
      <c r="AV229" s="11" t="s">
        <v>74</v>
      </c>
      <c r="AW229" s="11" t="s">
        <v>32</v>
      </c>
      <c r="AX229" s="11" t="s">
        <v>69</v>
      </c>
      <c r="AY229" s="193" t="s">
        <v>123</v>
      </c>
    </row>
    <row r="230" spans="2:51" s="12" customFormat="1" ht="12">
      <c r="B230" s="194"/>
      <c r="C230" s="195"/>
      <c r="D230" s="181" t="s">
        <v>135</v>
      </c>
      <c r="E230" s="196" t="s">
        <v>1</v>
      </c>
      <c r="F230" s="197" t="s">
        <v>275</v>
      </c>
      <c r="G230" s="195"/>
      <c r="H230" s="198">
        <v>0.14</v>
      </c>
      <c r="I230" s="199"/>
      <c r="J230" s="195"/>
      <c r="K230" s="195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135</v>
      </c>
      <c r="AU230" s="204" t="s">
        <v>76</v>
      </c>
      <c r="AV230" s="12" t="s">
        <v>76</v>
      </c>
      <c r="AW230" s="12" t="s">
        <v>32</v>
      </c>
      <c r="AX230" s="12" t="s">
        <v>74</v>
      </c>
      <c r="AY230" s="204" t="s">
        <v>123</v>
      </c>
    </row>
    <row r="231" spans="2:65" s="1" customFormat="1" ht="16.5" customHeight="1">
      <c r="B231" s="33"/>
      <c r="C231" s="169" t="s">
        <v>276</v>
      </c>
      <c r="D231" s="169" t="s">
        <v>126</v>
      </c>
      <c r="E231" s="170" t="s">
        <v>277</v>
      </c>
      <c r="F231" s="171" t="s">
        <v>278</v>
      </c>
      <c r="G231" s="172" t="s">
        <v>129</v>
      </c>
      <c r="H231" s="173">
        <v>25.805</v>
      </c>
      <c r="I231" s="174"/>
      <c r="J231" s="175">
        <f>ROUND(I231*H231,2)</f>
        <v>0</v>
      </c>
      <c r="K231" s="171" t="s">
        <v>130</v>
      </c>
      <c r="L231" s="37"/>
      <c r="M231" s="176" t="s">
        <v>1</v>
      </c>
      <c r="N231" s="177" t="s">
        <v>40</v>
      </c>
      <c r="O231" s="59"/>
      <c r="P231" s="178">
        <f>O231*H231</f>
        <v>0</v>
      </c>
      <c r="Q231" s="178">
        <v>0</v>
      </c>
      <c r="R231" s="178">
        <f>Q231*H231</f>
        <v>0</v>
      </c>
      <c r="S231" s="178">
        <v>0</v>
      </c>
      <c r="T231" s="179">
        <f>S231*H231</f>
        <v>0</v>
      </c>
      <c r="AR231" s="16" t="s">
        <v>131</v>
      </c>
      <c r="AT231" s="16" t="s">
        <v>126</v>
      </c>
      <c r="AU231" s="16" t="s">
        <v>76</v>
      </c>
      <c r="AY231" s="16" t="s">
        <v>123</v>
      </c>
      <c r="BE231" s="180">
        <f>IF(N231="základní",J231,0)</f>
        <v>0</v>
      </c>
      <c r="BF231" s="180">
        <f>IF(N231="snížená",J231,0)</f>
        <v>0</v>
      </c>
      <c r="BG231" s="180">
        <f>IF(N231="zákl. přenesená",J231,0)</f>
        <v>0</v>
      </c>
      <c r="BH231" s="180">
        <f>IF(N231="sníž. přenesená",J231,0)</f>
        <v>0</v>
      </c>
      <c r="BI231" s="180">
        <f>IF(N231="nulová",J231,0)</f>
        <v>0</v>
      </c>
      <c r="BJ231" s="16" t="s">
        <v>74</v>
      </c>
      <c r="BK231" s="180">
        <f>ROUND(I231*H231,2)</f>
        <v>0</v>
      </c>
      <c r="BL231" s="16" t="s">
        <v>131</v>
      </c>
      <c r="BM231" s="16" t="s">
        <v>279</v>
      </c>
    </row>
    <row r="232" spans="2:47" s="1" customFormat="1" ht="12">
      <c r="B232" s="33"/>
      <c r="C232" s="34"/>
      <c r="D232" s="181" t="s">
        <v>133</v>
      </c>
      <c r="E232" s="34"/>
      <c r="F232" s="182" t="s">
        <v>278</v>
      </c>
      <c r="G232" s="34"/>
      <c r="H232" s="34"/>
      <c r="I232" s="97"/>
      <c r="J232" s="34"/>
      <c r="K232" s="34"/>
      <c r="L232" s="37"/>
      <c r="M232" s="183"/>
      <c r="N232" s="59"/>
      <c r="O232" s="59"/>
      <c r="P232" s="59"/>
      <c r="Q232" s="59"/>
      <c r="R232" s="59"/>
      <c r="S232" s="59"/>
      <c r="T232" s="60"/>
      <c r="AT232" s="16" t="s">
        <v>133</v>
      </c>
      <c r="AU232" s="16" t="s">
        <v>76</v>
      </c>
    </row>
    <row r="233" spans="2:51" s="11" customFormat="1" ht="12">
      <c r="B233" s="184"/>
      <c r="C233" s="185"/>
      <c r="D233" s="181" t="s">
        <v>135</v>
      </c>
      <c r="E233" s="186" t="s">
        <v>1</v>
      </c>
      <c r="F233" s="187" t="s">
        <v>144</v>
      </c>
      <c r="G233" s="185"/>
      <c r="H233" s="186" t="s">
        <v>1</v>
      </c>
      <c r="I233" s="188"/>
      <c r="J233" s="185"/>
      <c r="K233" s="185"/>
      <c r="L233" s="189"/>
      <c r="M233" s="190"/>
      <c r="N233" s="191"/>
      <c r="O233" s="191"/>
      <c r="P233" s="191"/>
      <c r="Q233" s="191"/>
      <c r="R233" s="191"/>
      <c r="S233" s="191"/>
      <c r="T233" s="192"/>
      <c r="AT233" s="193" t="s">
        <v>135</v>
      </c>
      <c r="AU233" s="193" t="s">
        <v>76</v>
      </c>
      <c r="AV233" s="11" t="s">
        <v>74</v>
      </c>
      <c r="AW233" s="11" t="s">
        <v>32</v>
      </c>
      <c r="AX233" s="11" t="s">
        <v>69</v>
      </c>
      <c r="AY233" s="193" t="s">
        <v>123</v>
      </c>
    </row>
    <row r="234" spans="2:51" s="12" customFormat="1" ht="12">
      <c r="B234" s="194"/>
      <c r="C234" s="195"/>
      <c r="D234" s="181" t="s">
        <v>135</v>
      </c>
      <c r="E234" s="196" t="s">
        <v>1</v>
      </c>
      <c r="F234" s="197" t="s">
        <v>280</v>
      </c>
      <c r="G234" s="195"/>
      <c r="H234" s="198">
        <v>3.96</v>
      </c>
      <c r="I234" s="199"/>
      <c r="J234" s="195"/>
      <c r="K234" s="195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135</v>
      </c>
      <c r="AU234" s="204" t="s">
        <v>76</v>
      </c>
      <c r="AV234" s="12" t="s">
        <v>76</v>
      </c>
      <c r="AW234" s="12" t="s">
        <v>32</v>
      </c>
      <c r="AX234" s="12" t="s">
        <v>69</v>
      </c>
      <c r="AY234" s="204" t="s">
        <v>123</v>
      </c>
    </row>
    <row r="235" spans="2:51" s="12" customFormat="1" ht="12">
      <c r="B235" s="194"/>
      <c r="C235" s="195"/>
      <c r="D235" s="181" t="s">
        <v>135</v>
      </c>
      <c r="E235" s="196" t="s">
        <v>1</v>
      </c>
      <c r="F235" s="197" t="s">
        <v>281</v>
      </c>
      <c r="G235" s="195"/>
      <c r="H235" s="198">
        <v>8.901</v>
      </c>
      <c r="I235" s="199"/>
      <c r="J235" s="195"/>
      <c r="K235" s="195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135</v>
      </c>
      <c r="AU235" s="204" t="s">
        <v>76</v>
      </c>
      <c r="AV235" s="12" t="s">
        <v>76</v>
      </c>
      <c r="AW235" s="12" t="s">
        <v>32</v>
      </c>
      <c r="AX235" s="12" t="s">
        <v>69</v>
      </c>
      <c r="AY235" s="204" t="s">
        <v>123</v>
      </c>
    </row>
    <row r="236" spans="2:51" s="12" customFormat="1" ht="12">
      <c r="B236" s="194"/>
      <c r="C236" s="195"/>
      <c r="D236" s="181" t="s">
        <v>135</v>
      </c>
      <c r="E236" s="196" t="s">
        <v>1</v>
      </c>
      <c r="F236" s="197" t="s">
        <v>282</v>
      </c>
      <c r="G236" s="195"/>
      <c r="H236" s="198">
        <v>0.105</v>
      </c>
      <c r="I236" s="199"/>
      <c r="J236" s="195"/>
      <c r="K236" s="195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135</v>
      </c>
      <c r="AU236" s="204" t="s">
        <v>76</v>
      </c>
      <c r="AV236" s="12" t="s">
        <v>76</v>
      </c>
      <c r="AW236" s="12" t="s">
        <v>32</v>
      </c>
      <c r="AX236" s="12" t="s">
        <v>69</v>
      </c>
      <c r="AY236" s="204" t="s">
        <v>123</v>
      </c>
    </row>
    <row r="237" spans="2:51" s="14" customFormat="1" ht="12">
      <c r="B237" s="216"/>
      <c r="C237" s="217"/>
      <c r="D237" s="181" t="s">
        <v>135</v>
      </c>
      <c r="E237" s="218" t="s">
        <v>1</v>
      </c>
      <c r="F237" s="219" t="s">
        <v>187</v>
      </c>
      <c r="G237" s="217"/>
      <c r="H237" s="220">
        <v>12.966000000000001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135</v>
      </c>
      <c r="AU237" s="226" t="s">
        <v>76</v>
      </c>
      <c r="AV237" s="14" t="s">
        <v>124</v>
      </c>
      <c r="AW237" s="14" t="s">
        <v>32</v>
      </c>
      <c r="AX237" s="14" t="s">
        <v>69</v>
      </c>
      <c r="AY237" s="226" t="s">
        <v>123</v>
      </c>
    </row>
    <row r="238" spans="2:51" s="11" customFormat="1" ht="12">
      <c r="B238" s="184"/>
      <c r="C238" s="185"/>
      <c r="D238" s="181" t="s">
        <v>135</v>
      </c>
      <c r="E238" s="186" t="s">
        <v>1</v>
      </c>
      <c r="F238" s="187" t="s">
        <v>153</v>
      </c>
      <c r="G238" s="185"/>
      <c r="H238" s="186" t="s">
        <v>1</v>
      </c>
      <c r="I238" s="188"/>
      <c r="J238" s="185"/>
      <c r="K238" s="185"/>
      <c r="L238" s="189"/>
      <c r="M238" s="190"/>
      <c r="N238" s="191"/>
      <c r="O238" s="191"/>
      <c r="P238" s="191"/>
      <c r="Q238" s="191"/>
      <c r="R238" s="191"/>
      <c r="S238" s="191"/>
      <c r="T238" s="192"/>
      <c r="AT238" s="193" t="s">
        <v>135</v>
      </c>
      <c r="AU238" s="193" t="s">
        <v>76</v>
      </c>
      <c r="AV238" s="11" t="s">
        <v>74</v>
      </c>
      <c r="AW238" s="11" t="s">
        <v>32</v>
      </c>
      <c r="AX238" s="11" t="s">
        <v>69</v>
      </c>
      <c r="AY238" s="193" t="s">
        <v>123</v>
      </c>
    </row>
    <row r="239" spans="2:51" s="12" customFormat="1" ht="12">
      <c r="B239" s="194"/>
      <c r="C239" s="195"/>
      <c r="D239" s="181" t="s">
        <v>135</v>
      </c>
      <c r="E239" s="196" t="s">
        <v>1</v>
      </c>
      <c r="F239" s="197" t="s">
        <v>283</v>
      </c>
      <c r="G239" s="195"/>
      <c r="H239" s="198">
        <v>5.693</v>
      </c>
      <c r="I239" s="199"/>
      <c r="J239" s="195"/>
      <c r="K239" s="195"/>
      <c r="L239" s="200"/>
      <c r="M239" s="201"/>
      <c r="N239" s="202"/>
      <c r="O239" s="202"/>
      <c r="P239" s="202"/>
      <c r="Q239" s="202"/>
      <c r="R239" s="202"/>
      <c r="S239" s="202"/>
      <c r="T239" s="203"/>
      <c r="AT239" s="204" t="s">
        <v>135</v>
      </c>
      <c r="AU239" s="204" t="s">
        <v>76</v>
      </c>
      <c r="AV239" s="12" t="s">
        <v>76</v>
      </c>
      <c r="AW239" s="12" t="s">
        <v>32</v>
      </c>
      <c r="AX239" s="12" t="s">
        <v>69</v>
      </c>
      <c r="AY239" s="204" t="s">
        <v>123</v>
      </c>
    </row>
    <row r="240" spans="2:51" s="12" customFormat="1" ht="12">
      <c r="B240" s="194"/>
      <c r="C240" s="195"/>
      <c r="D240" s="181" t="s">
        <v>135</v>
      </c>
      <c r="E240" s="196" t="s">
        <v>1</v>
      </c>
      <c r="F240" s="197" t="s">
        <v>284</v>
      </c>
      <c r="G240" s="195"/>
      <c r="H240" s="198">
        <v>6.277</v>
      </c>
      <c r="I240" s="199"/>
      <c r="J240" s="195"/>
      <c r="K240" s="195"/>
      <c r="L240" s="200"/>
      <c r="M240" s="201"/>
      <c r="N240" s="202"/>
      <c r="O240" s="202"/>
      <c r="P240" s="202"/>
      <c r="Q240" s="202"/>
      <c r="R240" s="202"/>
      <c r="S240" s="202"/>
      <c r="T240" s="203"/>
      <c r="AT240" s="204" t="s">
        <v>135</v>
      </c>
      <c r="AU240" s="204" t="s">
        <v>76</v>
      </c>
      <c r="AV240" s="12" t="s">
        <v>76</v>
      </c>
      <c r="AW240" s="12" t="s">
        <v>32</v>
      </c>
      <c r="AX240" s="12" t="s">
        <v>69</v>
      </c>
      <c r="AY240" s="204" t="s">
        <v>123</v>
      </c>
    </row>
    <row r="241" spans="2:51" s="12" customFormat="1" ht="12">
      <c r="B241" s="194"/>
      <c r="C241" s="195"/>
      <c r="D241" s="181" t="s">
        <v>135</v>
      </c>
      <c r="E241" s="196" t="s">
        <v>1</v>
      </c>
      <c r="F241" s="197" t="s">
        <v>285</v>
      </c>
      <c r="G241" s="195"/>
      <c r="H241" s="198">
        <v>0.741</v>
      </c>
      <c r="I241" s="199"/>
      <c r="J241" s="195"/>
      <c r="K241" s="195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135</v>
      </c>
      <c r="AU241" s="204" t="s">
        <v>76</v>
      </c>
      <c r="AV241" s="12" t="s">
        <v>76</v>
      </c>
      <c r="AW241" s="12" t="s">
        <v>32</v>
      </c>
      <c r="AX241" s="12" t="s">
        <v>69</v>
      </c>
      <c r="AY241" s="204" t="s">
        <v>123</v>
      </c>
    </row>
    <row r="242" spans="2:51" s="12" customFormat="1" ht="12">
      <c r="B242" s="194"/>
      <c r="C242" s="195"/>
      <c r="D242" s="181" t="s">
        <v>135</v>
      </c>
      <c r="E242" s="196" t="s">
        <v>1</v>
      </c>
      <c r="F242" s="197" t="s">
        <v>286</v>
      </c>
      <c r="G242" s="195"/>
      <c r="H242" s="198">
        <v>0.128</v>
      </c>
      <c r="I242" s="199"/>
      <c r="J242" s="195"/>
      <c r="K242" s="195"/>
      <c r="L242" s="200"/>
      <c r="M242" s="201"/>
      <c r="N242" s="202"/>
      <c r="O242" s="202"/>
      <c r="P242" s="202"/>
      <c r="Q242" s="202"/>
      <c r="R242" s="202"/>
      <c r="S242" s="202"/>
      <c r="T242" s="203"/>
      <c r="AT242" s="204" t="s">
        <v>135</v>
      </c>
      <c r="AU242" s="204" t="s">
        <v>76</v>
      </c>
      <c r="AV242" s="12" t="s">
        <v>76</v>
      </c>
      <c r="AW242" s="12" t="s">
        <v>32</v>
      </c>
      <c r="AX242" s="12" t="s">
        <v>69</v>
      </c>
      <c r="AY242" s="204" t="s">
        <v>123</v>
      </c>
    </row>
    <row r="243" spans="2:51" s="14" customFormat="1" ht="12">
      <c r="B243" s="216"/>
      <c r="C243" s="217"/>
      <c r="D243" s="181" t="s">
        <v>135</v>
      </c>
      <c r="E243" s="218" t="s">
        <v>1</v>
      </c>
      <c r="F243" s="219" t="s">
        <v>187</v>
      </c>
      <c r="G243" s="217"/>
      <c r="H243" s="220">
        <v>12.838999999999999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135</v>
      </c>
      <c r="AU243" s="226" t="s">
        <v>76</v>
      </c>
      <c r="AV243" s="14" t="s">
        <v>124</v>
      </c>
      <c r="AW243" s="14" t="s">
        <v>32</v>
      </c>
      <c r="AX243" s="14" t="s">
        <v>69</v>
      </c>
      <c r="AY243" s="226" t="s">
        <v>123</v>
      </c>
    </row>
    <row r="244" spans="2:51" s="13" customFormat="1" ht="12">
      <c r="B244" s="205"/>
      <c r="C244" s="206"/>
      <c r="D244" s="181" t="s">
        <v>135</v>
      </c>
      <c r="E244" s="207" t="s">
        <v>1</v>
      </c>
      <c r="F244" s="208" t="s">
        <v>139</v>
      </c>
      <c r="G244" s="206"/>
      <c r="H244" s="209">
        <v>25.805</v>
      </c>
      <c r="I244" s="210"/>
      <c r="J244" s="206"/>
      <c r="K244" s="206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135</v>
      </c>
      <c r="AU244" s="215" t="s">
        <v>76</v>
      </c>
      <c r="AV244" s="13" t="s">
        <v>131</v>
      </c>
      <c r="AW244" s="13" t="s">
        <v>32</v>
      </c>
      <c r="AX244" s="13" t="s">
        <v>74</v>
      </c>
      <c r="AY244" s="215" t="s">
        <v>123</v>
      </c>
    </row>
    <row r="245" spans="2:65" s="1" customFormat="1" ht="16.5" customHeight="1">
      <c r="B245" s="33"/>
      <c r="C245" s="169" t="s">
        <v>287</v>
      </c>
      <c r="D245" s="169" t="s">
        <v>126</v>
      </c>
      <c r="E245" s="170" t="s">
        <v>288</v>
      </c>
      <c r="F245" s="171" t="s">
        <v>289</v>
      </c>
      <c r="G245" s="172" t="s">
        <v>129</v>
      </c>
      <c r="H245" s="173">
        <v>180.635</v>
      </c>
      <c r="I245" s="174"/>
      <c r="J245" s="175">
        <f>ROUND(I245*H245,2)</f>
        <v>0</v>
      </c>
      <c r="K245" s="171" t="s">
        <v>130</v>
      </c>
      <c r="L245" s="37"/>
      <c r="M245" s="176" t="s">
        <v>1</v>
      </c>
      <c r="N245" s="177" t="s">
        <v>40</v>
      </c>
      <c r="O245" s="59"/>
      <c r="P245" s="178">
        <f>O245*H245</f>
        <v>0</v>
      </c>
      <c r="Q245" s="178">
        <v>0</v>
      </c>
      <c r="R245" s="178">
        <f>Q245*H245</f>
        <v>0</v>
      </c>
      <c r="S245" s="178">
        <v>0</v>
      </c>
      <c r="T245" s="179">
        <f>S245*H245</f>
        <v>0</v>
      </c>
      <c r="AR245" s="16" t="s">
        <v>131</v>
      </c>
      <c r="AT245" s="16" t="s">
        <v>126</v>
      </c>
      <c r="AU245" s="16" t="s">
        <v>76</v>
      </c>
      <c r="AY245" s="16" t="s">
        <v>123</v>
      </c>
      <c r="BE245" s="180">
        <f>IF(N245="základní",J245,0)</f>
        <v>0</v>
      </c>
      <c r="BF245" s="180">
        <f>IF(N245="snížená",J245,0)</f>
        <v>0</v>
      </c>
      <c r="BG245" s="180">
        <f>IF(N245="zákl. přenesená",J245,0)</f>
        <v>0</v>
      </c>
      <c r="BH245" s="180">
        <f>IF(N245="sníž. přenesená",J245,0)</f>
        <v>0</v>
      </c>
      <c r="BI245" s="180">
        <f>IF(N245="nulová",J245,0)</f>
        <v>0</v>
      </c>
      <c r="BJ245" s="16" t="s">
        <v>74</v>
      </c>
      <c r="BK245" s="180">
        <f>ROUND(I245*H245,2)</f>
        <v>0</v>
      </c>
      <c r="BL245" s="16" t="s">
        <v>131</v>
      </c>
      <c r="BM245" s="16" t="s">
        <v>290</v>
      </c>
    </row>
    <row r="246" spans="2:47" s="1" customFormat="1" ht="12">
      <c r="B246" s="33"/>
      <c r="C246" s="34"/>
      <c r="D246" s="181" t="s">
        <v>133</v>
      </c>
      <c r="E246" s="34"/>
      <c r="F246" s="182" t="s">
        <v>291</v>
      </c>
      <c r="G246" s="34"/>
      <c r="H246" s="34"/>
      <c r="I246" s="97"/>
      <c r="J246" s="34"/>
      <c r="K246" s="34"/>
      <c r="L246" s="37"/>
      <c r="M246" s="183"/>
      <c r="N246" s="59"/>
      <c r="O246" s="59"/>
      <c r="P246" s="59"/>
      <c r="Q246" s="59"/>
      <c r="R246" s="59"/>
      <c r="S246" s="59"/>
      <c r="T246" s="60"/>
      <c r="AT246" s="16" t="s">
        <v>133</v>
      </c>
      <c r="AU246" s="16" t="s">
        <v>76</v>
      </c>
    </row>
    <row r="247" spans="2:51" s="12" customFormat="1" ht="12">
      <c r="B247" s="194"/>
      <c r="C247" s="195"/>
      <c r="D247" s="181" t="s">
        <v>135</v>
      </c>
      <c r="E247" s="196" t="s">
        <v>1</v>
      </c>
      <c r="F247" s="197" t="s">
        <v>292</v>
      </c>
      <c r="G247" s="195"/>
      <c r="H247" s="198">
        <v>180.635</v>
      </c>
      <c r="I247" s="199"/>
      <c r="J247" s="195"/>
      <c r="K247" s="195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135</v>
      </c>
      <c r="AU247" s="204" t="s">
        <v>76</v>
      </c>
      <c r="AV247" s="12" t="s">
        <v>76</v>
      </c>
      <c r="AW247" s="12" t="s">
        <v>32</v>
      </c>
      <c r="AX247" s="12" t="s">
        <v>74</v>
      </c>
      <c r="AY247" s="204" t="s">
        <v>123</v>
      </c>
    </row>
    <row r="248" spans="2:65" s="1" customFormat="1" ht="16.5" customHeight="1">
      <c r="B248" s="33"/>
      <c r="C248" s="169" t="s">
        <v>293</v>
      </c>
      <c r="D248" s="169" t="s">
        <v>126</v>
      </c>
      <c r="E248" s="170" t="s">
        <v>294</v>
      </c>
      <c r="F248" s="171" t="s">
        <v>295</v>
      </c>
      <c r="G248" s="172" t="s">
        <v>129</v>
      </c>
      <c r="H248" s="173">
        <v>11.92</v>
      </c>
      <c r="I248" s="174"/>
      <c r="J248" s="175">
        <f>ROUND(I248*H248,2)</f>
        <v>0</v>
      </c>
      <c r="K248" s="171" t="s">
        <v>130</v>
      </c>
      <c r="L248" s="37"/>
      <c r="M248" s="176" t="s">
        <v>1</v>
      </c>
      <c r="N248" s="177" t="s">
        <v>40</v>
      </c>
      <c r="O248" s="59"/>
      <c r="P248" s="178">
        <f>O248*H248</f>
        <v>0</v>
      </c>
      <c r="Q248" s="178">
        <v>0</v>
      </c>
      <c r="R248" s="178">
        <f>Q248*H248</f>
        <v>0</v>
      </c>
      <c r="S248" s="178">
        <v>0.068</v>
      </c>
      <c r="T248" s="179">
        <f>S248*H248</f>
        <v>0.8105600000000001</v>
      </c>
      <c r="AR248" s="16" t="s">
        <v>245</v>
      </c>
      <c r="AT248" s="16" t="s">
        <v>126</v>
      </c>
      <c r="AU248" s="16" t="s">
        <v>76</v>
      </c>
      <c r="AY248" s="16" t="s">
        <v>123</v>
      </c>
      <c r="BE248" s="180">
        <f>IF(N248="základní",J248,0)</f>
        <v>0</v>
      </c>
      <c r="BF248" s="180">
        <f>IF(N248="snížená",J248,0)</f>
        <v>0</v>
      </c>
      <c r="BG248" s="180">
        <f>IF(N248="zákl. přenesená",J248,0)</f>
        <v>0</v>
      </c>
      <c r="BH248" s="180">
        <f>IF(N248="sníž. přenesená",J248,0)</f>
        <v>0</v>
      </c>
      <c r="BI248" s="180">
        <f>IF(N248="nulová",J248,0)</f>
        <v>0</v>
      </c>
      <c r="BJ248" s="16" t="s">
        <v>74</v>
      </c>
      <c r="BK248" s="180">
        <f>ROUND(I248*H248,2)</f>
        <v>0</v>
      </c>
      <c r="BL248" s="16" t="s">
        <v>245</v>
      </c>
      <c r="BM248" s="16" t="s">
        <v>296</v>
      </c>
    </row>
    <row r="249" spans="2:47" s="1" customFormat="1" ht="12">
      <c r="B249" s="33"/>
      <c r="C249" s="34"/>
      <c r="D249" s="181" t="s">
        <v>133</v>
      </c>
      <c r="E249" s="34"/>
      <c r="F249" s="182" t="s">
        <v>297</v>
      </c>
      <c r="G249" s="34"/>
      <c r="H249" s="34"/>
      <c r="I249" s="97"/>
      <c r="J249" s="34"/>
      <c r="K249" s="34"/>
      <c r="L249" s="37"/>
      <c r="M249" s="183"/>
      <c r="N249" s="59"/>
      <c r="O249" s="59"/>
      <c r="P249" s="59"/>
      <c r="Q249" s="59"/>
      <c r="R249" s="59"/>
      <c r="S249" s="59"/>
      <c r="T249" s="60"/>
      <c r="AT249" s="16" t="s">
        <v>133</v>
      </c>
      <c r="AU249" s="16" t="s">
        <v>76</v>
      </c>
    </row>
    <row r="250" spans="2:51" s="11" customFormat="1" ht="12">
      <c r="B250" s="184"/>
      <c r="C250" s="185"/>
      <c r="D250" s="181" t="s">
        <v>135</v>
      </c>
      <c r="E250" s="186" t="s">
        <v>1</v>
      </c>
      <c r="F250" s="187" t="s">
        <v>144</v>
      </c>
      <c r="G250" s="185"/>
      <c r="H250" s="186" t="s">
        <v>1</v>
      </c>
      <c r="I250" s="188"/>
      <c r="J250" s="185"/>
      <c r="K250" s="185"/>
      <c r="L250" s="189"/>
      <c r="M250" s="190"/>
      <c r="N250" s="191"/>
      <c r="O250" s="191"/>
      <c r="P250" s="191"/>
      <c r="Q250" s="191"/>
      <c r="R250" s="191"/>
      <c r="S250" s="191"/>
      <c r="T250" s="192"/>
      <c r="AT250" s="193" t="s">
        <v>135</v>
      </c>
      <c r="AU250" s="193" t="s">
        <v>76</v>
      </c>
      <c r="AV250" s="11" t="s">
        <v>74</v>
      </c>
      <c r="AW250" s="11" t="s">
        <v>32</v>
      </c>
      <c r="AX250" s="11" t="s">
        <v>69</v>
      </c>
      <c r="AY250" s="193" t="s">
        <v>123</v>
      </c>
    </row>
    <row r="251" spans="2:51" s="12" customFormat="1" ht="12">
      <c r="B251" s="194"/>
      <c r="C251" s="195"/>
      <c r="D251" s="181" t="s">
        <v>135</v>
      </c>
      <c r="E251" s="196" t="s">
        <v>1</v>
      </c>
      <c r="F251" s="197" t="s">
        <v>298</v>
      </c>
      <c r="G251" s="195"/>
      <c r="H251" s="198">
        <v>6.417</v>
      </c>
      <c r="I251" s="199"/>
      <c r="J251" s="195"/>
      <c r="K251" s="195"/>
      <c r="L251" s="200"/>
      <c r="M251" s="201"/>
      <c r="N251" s="202"/>
      <c r="O251" s="202"/>
      <c r="P251" s="202"/>
      <c r="Q251" s="202"/>
      <c r="R251" s="202"/>
      <c r="S251" s="202"/>
      <c r="T251" s="203"/>
      <c r="AT251" s="204" t="s">
        <v>135</v>
      </c>
      <c r="AU251" s="204" t="s">
        <v>76</v>
      </c>
      <c r="AV251" s="12" t="s">
        <v>76</v>
      </c>
      <c r="AW251" s="12" t="s">
        <v>32</v>
      </c>
      <c r="AX251" s="12" t="s">
        <v>69</v>
      </c>
      <c r="AY251" s="204" t="s">
        <v>123</v>
      </c>
    </row>
    <row r="252" spans="2:51" s="11" customFormat="1" ht="12">
      <c r="B252" s="184"/>
      <c r="C252" s="185"/>
      <c r="D252" s="181" t="s">
        <v>135</v>
      </c>
      <c r="E252" s="186" t="s">
        <v>1</v>
      </c>
      <c r="F252" s="187" t="s">
        <v>153</v>
      </c>
      <c r="G252" s="185"/>
      <c r="H252" s="186" t="s">
        <v>1</v>
      </c>
      <c r="I252" s="188"/>
      <c r="J252" s="185"/>
      <c r="K252" s="185"/>
      <c r="L252" s="189"/>
      <c r="M252" s="190"/>
      <c r="N252" s="191"/>
      <c r="O252" s="191"/>
      <c r="P252" s="191"/>
      <c r="Q252" s="191"/>
      <c r="R252" s="191"/>
      <c r="S252" s="191"/>
      <c r="T252" s="192"/>
      <c r="AT252" s="193" t="s">
        <v>135</v>
      </c>
      <c r="AU252" s="193" t="s">
        <v>76</v>
      </c>
      <c r="AV252" s="11" t="s">
        <v>74</v>
      </c>
      <c r="AW252" s="11" t="s">
        <v>32</v>
      </c>
      <c r="AX252" s="11" t="s">
        <v>69</v>
      </c>
      <c r="AY252" s="193" t="s">
        <v>123</v>
      </c>
    </row>
    <row r="253" spans="2:51" s="12" customFormat="1" ht="12">
      <c r="B253" s="194"/>
      <c r="C253" s="195"/>
      <c r="D253" s="181" t="s">
        <v>135</v>
      </c>
      <c r="E253" s="196" t="s">
        <v>1</v>
      </c>
      <c r="F253" s="197" t="s">
        <v>299</v>
      </c>
      <c r="G253" s="195"/>
      <c r="H253" s="198">
        <v>5.503</v>
      </c>
      <c r="I253" s="199"/>
      <c r="J253" s="195"/>
      <c r="K253" s="195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135</v>
      </c>
      <c r="AU253" s="204" t="s">
        <v>76</v>
      </c>
      <c r="AV253" s="12" t="s">
        <v>76</v>
      </c>
      <c r="AW253" s="12" t="s">
        <v>32</v>
      </c>
      <c r="AX253" s="12" t="s">
        <v>69</v>
      </c>
      <c r="AY253" s="204" t="s">
        <v>123</v>
      </c>
    </row>
    <row r="254" spans="2:51" s="13" customFormat="1" ht="12">
      <c r="B254" s="205"/>
      <c r="C254" s="206"/>
      <c r="D254" s="181" t="s">
        <v>135</v>
      </c>
      <c r="E254" s="207" t="s">
        <v>1</v>
      </c>
      <c r="F254" s="208" t="s">
        <v>139</v>
      </c>
      <c r="G254" s="206"/>
      <c r="H254" s="209">
        <v>11.92</v>
      </c>
      <c r="I254" s="210"/>
      <c r="J254" s="206"/>
      <c r="K254" s="206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135</v>
      </c>
      <c r="AU254" s="215" t="s">
        <v>76</v>
      </c>
      <c r="AV254" s="13" t="s">
        <v>131</v>
      </c>
      <c r="AW254" s="13" t="s">
        <v>32</v>
      </c>
      <c r="AX254" s="13" t="s">
        <v>74</v>
      </c>
      <c r="AY254" s="215" t="s">
        <v>123</v>
      </c>
    </row>
    <row r="255" spans="2:65" s="1" customFormat="1" ht="16.5" customHeight="1">
      <c r="B255" s="33"/>
      <c r="C255" s="169" t="s">
        <v>300</v>
      </c>
      <c r="D255" s="169" t="s">
        <v>126</v>
      </c>
      <c r="E255" s="170" t="s">
        <v>301</v>
      </c>
      <c r="F255" s="171" t="s">
        <v>302</v>
      </c>
      <c r="G255" s="172" t="s">
        <v>163</v>
      </c>
      <c r="H255" s="173">
        <v>2</v>
      </c>
      <c r="I255" s="174"/>
      <c r="J255" s="175">
        <f>ROUND(I255*H255,2)</f>
        <v>0</v>
      </c>
      <c r="K255" s="171" t="s">
        <v>1</v>
      </c>
      <c r="L255" s="37"/>
      <c r="M255" s="176" t="s">
        <v>1</v>
      </c>
      <c r="N255" s="177" t="s">
        <v>40</v>
      </c>
      <c r="O255" s="59"/>
      <c r="P255" s="178">
        <f>O255*H255</f>
        <v>0</v>
      </c>
      <c r="Q255" s="178">
        <v>0</v>
      </c>
      <c r="R255" s="178">
        <f>Q255*H255</f>
        <v>0</v>
      </c>
      <c r="S255" s="178">
        <v>0</v>
      </c>
      <c r="T255" s="179">
        <f>S255*H255</f>
        <v>0</v>
      </c>
      <c r="AR255" s="16" t="s">
        <v>245</v>
      </c>
      <c r="AT255" s="16" t="s">
        <v>126</v>
      </c>
      <c r="AU255" s="16" t="s">
        <v>76</v>
      </c>
      <c r="AY255" s="16" t="s">
        <v>123</v>
      </c>
      <c r="BE255" s="180">
        <f>IF(N255="základní",J255,0)</f>
        <v>0</v>
      </c>
      <c r="BF255" s="180">
        <f>IF(N255="snížená",J255,0)</f>
        <v>0</v>
      </c>
      <c r="BG255" s="180">
        <f>IF(N255="zákl. přenesená",J255,0)</f>
        <v>0</v>
      </c>
      <c r="BH255" s="180">
        <f>IF(N255="sníž. přenesená",J255,0)</f>
        <v>0</v>
      </c>
      <c r="BI255" s="180">
        <f>IF(N255="nulová",J255,0)</f>
        <v>0</v>
      </c>
      <c r="BJ255" s="16" t="s">
        <v>74</v>
      </c>
      <c r="BK255" s="180">
        <f>ROUND(I255*H255,2)</f>
        <v>0</v>
      </c>
      <c r="BL255" s="16" t="s">
        <v>245</v>
      </c>
      <c r="BM255" s="16" t="s">
        <v>303</v>
      </c>
    </row>
    <row r="256" spans="2:47" s="1" customFormat="1" ht="12">
      <c r="B256" s="33"/>
      <c r="C256" s="34"/>
      <c r="D256" s="181" t="s">
        <v>133</v>
      </c>
      <c r="E256" s="34"/>
      <c r="F256" s="182" t="s">
        <v>302</v>
      </c>
      <c r="G256" s="34"/>
      <c r="H256" s="34"/>
      <c r="I256" s="97"/>
      <c r="J256" s="34"/>
      <c r="K256" s="34"/>
      <c r="L256" s="37"/>
      <c r="M256" s="183"/>
      <c r="N256" s="59"/>
      <c r="O256" s="59"/>
      <c r="P256" s="59"/>
      <c r="Q256" s="59"/>
      <c r="R256" s="59"/>
      <c r="S256" s="59"/>
      <c r="T256" s="60"/>
      <c r="AT256" s="16" t="s">
        <v>133</v>
      </c>
      <c r="AU256" s="16" t="s">
        <v>76</v>
      </c>
    </row>
    <row r="257" spans="2:51" s="11" customFormat="1" ht="12">
      <c r="B257" s="184"/>
      <c r="C257" s="185"/>
      <c r="D257" s="181" t="s">
        <v>135</v>
      </c>
      <c r="E257" s="186" t="s">
        <v>1</v>
      </c>
      <c r="F257" s="187" t="s">
        <v>144</v>
      </c>
      <c r="G257" s="185"/>
      <c r="H257" s="186" t="s">
        <v>1</v>
      </c>
      <c r="I257" s="188"/>
      <c r="J257" s="185"/>
      <c r="K257" s="185"/>
      <c r="L257" s="189"/>
      <c r="M257" s="190"/>
      <c r="N257" s="191"/>
      <c r="O257" s="191"/>
      <c r="P257" s="191"/>
      <c r="Q257" s="191"/>
      <c r="R257" s="191"/>
      <c r="S257" s="191"/>
      <c r="T257" s="192"/>
      <c r="AT257" s="193" t="s">
        <v>135</v>
      </c>
      <c r="AU257" s="193" t="s">
        <v>76</v>
      </c>
      <c r="AV257" s="11" t="s">
        <v>74</v>
      </c>
      <c r="AW257" s="11" t="s">
        <v>32</v>
      </c>
      <c r="AX257" s="11" t="s">
        <v>69</v>
      </c>
      <c r="AY257" s="193" t="s">
        <v>123</v>
      </c>
    </row>
    <row r="258" spans="2:51" s="12" customFormat="1" ht="12">
      <c r="B258" s="194"/>
      <c r="C258" s="195"/>
      <c r="D258" s="181" t="s">
        <v>135</v>
      </c>
      <c r="E258" s="196" t="s">
        <v>1</v>
      </c>
      <c r="F258" s="197" t="s">
        <v>74</v>
      </c>
      <c r="G258" s="195"/>
      <c r="H258" s="198">
        <v>1</v>
      </c>
      <c r="I258" s="199"/>
      <c r="J258" s="195"/>
      <c r="K258" s="195"/>
      <c r="L258" s="200"/>
      <c r="M258" s="201"/>
      <c r="N258" s="202"/>
      <c r="O258" s="202"/>
      <c r="P258" s="202"/>
      <c r="Q258" s="202"/>
      <c r="R258" s="202"/>
      <c r="S258" s="202"/>
      <c r="T258" s="203"/>
      <c r="AT258" s="204" t="s">
        <v>135</v>
      </c>
      <c r="AU258" s="204" t="s">
        <v>76</v>
      </c>
      <c r="AV258" s="12" t="s">
        <v>76</v>
      </c>
      <c r="AW258" s="12" t="s">
        <v>32</v>
      </c>
      <c r="AX258" s="12" t="s">
        <v>69</v>
      </c>
      <c r="AY258" s="204" t="s">
        <v>123</v>
      </c>
    </row>
    <row r="259" spans="2:51" s="11" customFormat="1" ht="12">
      <c r="B259" s="184"/>
      <c r="C259" s="185"/>
      <c r="D259" s="181" t="s">
        <v>135</v>
      </c>
      <c r="E259" s="186" t="s">
        <v>1</v>
      </c>
      <c r="F259" s="187" t="s">
        <v>153</v>
      </c>
      <c r="G259" s="185"/>
      <c r="H259" s="186" t="s">
        <v>1</v>
      </c>
      <c r="I259" s="188"/>
      <c r="J259" s="185"/>
      <c r="K259" s="185"/>
      <c r="L259" s="189"/>
      <c r="M259" s="190"/>
      <c r="N259" s="191"/>
      <c r="O259" s="191"/>
      <c r="P259" s="191"/>
      <c r="Q259" s="191"/>
      <c r="R259" s="191"/>
      <c r="S259" s="191"/>
      <c r="T259" s="192"/>
      <c r="AT259" s="193" t="s">
        <v>135</v>
      </c>
      <c r="AU259" s="193" t="s">
        <v>76</v>
      </c>
      <c r="AV259" s="11" t="s">
        <v>74</v>
      </c>
      <c r="AW259" s="11" t="s">
        <v>32</v>
      </c>
      <c r="AX259" s="11" t="s">
        <v>69</v>
      </c>
      <c r="AY259" s="193" t="s">
        <v>123</v>
      </c>
    </row>
    <row r="260" spans="2:51" s="12" customFormat="1" ht="12">
      <c r="B260" s="194"/>
      <c r="C260" s="195"/>
      <c r="D260" s="181" t="s">
        <v>135</v>
      </c>
      <c r="E260" s="196" t="s">
        <v>1</v>
      </c>
      <c r="F260" s="197" t="s">
        <v>74</v>
      </c>
      <c r="G260" s="195"/>
      <c r="H260" s="198">
        <v>1</v>
      </c>
      <c r="I260" s="199"/>
      <c r="J260" s="195"/>
      <c r="K260" s="195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135</v>
      </c>
      <c r="AU260" s="204" t="s">
        <v>76</v>
      </c>
      <c r="AV260" s="12" t="s">
        <v>76</v>
      </c>
      <c r="AW260" s="12" t="s">
        <v>32</v>
      </c>
      <c r="AX260" s="12" t="s">
        <v>69</v>
      </c>
      <c r="AY260" s="204" t="s">
        <v>123</v>
      </c>
    </row>
    <row r="261" spans="2:51" s="13" customFormat="1" ht="12">
      <c r="B261" s="205"/>
      <c r="C261" s="206"/>
      <c r="D261" s="181" t="s">
        <v>135</v>
      </c>
      <c r="E261" s="207" t="s">
        <v>1</v>
      </c>
      <c r="F261" s="208" t="s">
        <v>139</v>
      </c>
      <c r="G261" s="206"/>
      <c r="H261" s="209">
        <v>2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135</v>
      </c>
      <c r="AU261" s="215" t="s">
        <v>76</v>
      </c>
      <c r="AV261" s="13" t="s">
        <v>131</v>
      </c>
      <c r="AW261" s="13" t="s">
        <v>32</v>
      </c>
      <c r="AX261" s="13" t="s">
        <v>74</v>
      </c>
      <c r="AY261" s="215" t="s">
        <v>123</v>
      </c>
    </row>
    <row r="262" spans="2:65" s="1" customFormat="1" ht="16.5" customHeight="1">
      <c r="B262" s="33"/>
      <c r="C262" s="169" t="s">
        <v>304</v>
      </c>
      <c r="D262" s="169" t="s">
        <v>126</v>
      </c>
      <c r="E262" s="170" t="s">
        <v>305</v>
      </c>
      <c r="F262" s="171" t="s">
        <v>306</v>
      </c>
      <c r="G262" s="172" t="s">
        <v>163</v>
      </c>
      <c r="H262" s="173">
        <v>1</v>
      </c>
      <c r="I262" s="174"/>
      <c r="J262" s="175">
        <f>ROUND(I262*H262,2)</f>
        <v>0</v>
      </c>
      <c r="K262" s="171" t="s">
        <v>1</v>
      </c>
      <c r="L262" s="37"/>
      <c r="M262" s="176" t="s">
        <v>1</v>
      </c>
      <c r="N262" s="177" t="s">
        <v>40</v>
      </c>
      <c r="O262" s="59"/>
      <c r="P262" s="178">
        <f>O262*H262</f>
        <v>0</v>
      </c>
      <c r="Q262" s="178">
        <v>0</v>
      </c>
      <c r="R262" s="178">
        <f>Q262*H262</f>
        <v>0</v>
      </c>
      <c r="S262" s="178">
        <v>0</v>
      </c>
      <c r="T262" s="179">
        <f>S262*H262</f>
        <v>0</v>
      </c>
      <c r="AR262" s="16" t="s">
        <v>245</v>
      </c>
      <c r="AT262" s="16" t="s">
        <v>126</v>
      </c>
      <c r="AU262" s="16" t="s">
        <v>76</v>
      </c>
      <c r="AY262" s="16" t="s">
        <v>123</v>
      </c>
      <c r="BE262" s="180">
        <f>IF(N262="základní",J262,0)</f>
        <v>0</v>
      </c>
      <c r="BF262" s="180">
        <f>IF(N262="snížená",J262,0)</f>
        <v>0</v>
      </c>
      <c r="BG262" s="180">
        <f>IF(N262="zákl. přenesená",J262,0)</f>
        <v>0</v>
      </c>
      <c r="BH262" s="180">
        <f>IF(N262="sníž. přenesená",J262,0)</f>
        <v>0</v>
      </c>
      <c r="BI262" s="180">
        <f>IF(N262="nulová",J262,0)</f>
        <v>0</v>
      </c>
      <c r="BJ262" s="16" t="s">
        <v>74</v>
      </c>
      <c r="BK262" s="180">
        <f>ROUND(I262*H262,2)</f>
        <v>0</v>
      </c>
      <c r="BL262" s="16" t="s">
        <v>245</v>
      </c>
      <c r="BM262" s="16" t="s">
        <v>307</v>
      </c>
    </row>
    <row r="263" spans="2:47" s="1" customFormat="1" ht="12">
      <c r="B263" s="33"/>
      <c r="C263" s="34"/>
      <c r="D263" s="181" t="s">
        <v>133</v>
      </c>
      <c r="E263" s="34"/>
      <c r="F263" s="182" t="s">
        <v>308</v>
      </c>
      <c r="G263" s="34"/>
      <c r="H263" s="34"/>
      <c r="I263" s="97"/>
      <c r="J263" s="34"/>
      <c r="K263" s="34"/>
      <c r="L263" s="37"/>
      <c r="M263" s="183"/>
      <c r="N263" s="59"/>
      <c r="O263" s="59"/>
      <c r="P263" s="59"/>
      <c r="Q263" s="59"/>
      <c r="R263" s="59"/>
      <c r="S263" s="59"/>
      <c r="T263" s="60"/>
      <c r="AT263" s="16" t="s">
        <v>133</v>
      </c>
      <c r="AU263" s="16" t="s">
        <v>76</v>
      </c>
    </row>
    <row r="264" spans="2:51" s="11" customFormat="1" ht="12">
      <c r="B264" s="184"/>
      <c r="C264" s="185"/>
      <c r="D264" s="181" t="s">
        <v>135</v>
      </c>
      <c r="E264" s="186" t="s">
        <v>1</v>
      </c>
      <c r="F264" s="187" t="s">
        <v>153</v>
      </c>
      <c r="G264" s="185"/>
      <c r="H264" s="186" t="s">
        <v>1</v>
      </c>
      <c r="I264" s="188"/>
      <c r="J264" s="185"/>
      <c r="K264" s="185"/>
      <c r="L264" s="189"/>
      <c r="M264" s="190"/>
      <c r="N264" s="191"/>
      <c r="O264" s="191"/>
      <c r="P264" s="191"/>
      <c r="Q264" s="191"/>
      <c r="R264" s="191"/>
      <c r="S264" s="191"/>
      <c r="T264" s="192"/>
      <c r="AT264" s="193" t="s">
        <v>135</v>
      </c>
      <c r="AU264" s="193" t="s">
        <v>76</v>
      </c>
      <c r="AV264" s="11" t="s">
        <v>74</v>
      </c>
      <c r="AW264" s="11" t="s">
        <v>32</v>
      </c>
      <c r="AX264" s="11" t="s">
        <v>69</v>
      </c>
      <c r="AY264" s="193" t="s">
        <v>123</v>
      </c>
    </row>
    <row r="265" spans="2:51" s="12" customFormat="1" ht="12">
      <c r="B265" s="194"/>
      <c r="C265" s="195"/>
      <c r="D265" s="181" t="s">
        <v>135</v>
      </c>
      <c r="E265" s="196" t="s">
        <v>1</v>
      </c>
      <c r="F265" s="197" t="s">
        <v>74</v>
      </c>
      <c r="G265" s="195"/>
      <c r="H265" s="198">
        <v>1</v>
      </c>
      <c r="I265" s="199"/>
      <c r="J265" s="195"/>
      <c r="K265" s="195"/>
      <c r="L265" s="200"/>
      <c r="M265" s="201"/>
      <c r="N265" s="202"/>
      <c r="O265" s="202"/>
      <c r="P265" s="202"/>
      <c r="Q265" s="202"/>
      <c r="R265" s="202"/>
      <c r="S265" s="202"/>
      <c r="T265" s="203"/>
      <c r="AT265" s="204" t="s">
        <v>135</v>
      </c>
      <c r="AU265" s="204" t="s">
        <v>76</v>
      </c>
      <c r="AV265" s="12" t="s">
        <v>76</v>
      </c>
      <c r="AW265" s="12" t="s">
        <v>32</v>
      </c>
      <c r="AX265" s="12" t="s">
        <v>74</v>
      </c>
      <c r="AY265" s="204" t="s">
        <v>123</v>
      </c>
    </row>
    <row r="266" spans="2:65" s="1" customFormat="1" ht="16.5" customHeight="1">
      <c r="B266" s="33"/>
      <c r="C266" s="169" t="s">
        <v>309</v>
      </c>
      <c r="D266" s="169" t="s">
        <v>126</v>
      </c>
      <c r="E266" s="170" t="s">
        <v>310</v>
      </c>
      <c r="F266" s="171" t="s">
        <v>311</v>
      </c>
      <c r="G266" s="172" t="s">
        <v>129</v>
      </c>
      <c r="H266" s="173">
        <v>33.4</v>
      </c>
      <c r="I266" s="174"/>
      <c r="J266" s="175">
        <f>ROUND(I266*H266,2)</f>
        <v>0</v>
      </c>
      <c r="K266" s="171" t="s">
        <v>130</v>
      </c>
      <c r="L266" s="37"/>
      <c r="M266" s="176" t="s">
        <v>1</v>
      </c>
      <c r="N266" s="177" t="s">
        <v>40</v>
      </c>
      <c r="O266" s="59"/>
      <c r="P266" s="178">
        <f>O266*H266</f>
        <v>0</v>
      </c>
      <c r="Q266" s="178">
        <v>0.00013</v>
      </c>
      <c r="R266" s="178">
        <f>Q266*H266</f>
        <v>0.0043419999999999995</v>
      </c>
      <c r="S266" s="178">
        <v>0</v>
      </c>
      <c r="T266" s="179">
        <f>S266*H266</f>
        <v>0</v>
      </c>
      <c r="AR266" s="16" t="s">
        <v>131</v>
      </c>
      <c r="AT266" s="16" t="s">
        <v>126</v>
      </c>
      <c r="AU266" s="16" t="s">
        <v>76</v>
      </c>
      <c r="AY266" s="16" t="s">
        <v>123</v>
      </c>
      <c r="BE266" s="180">
        <f>IF(N266="základní",J266,0)</f>
        <v>0</v>
      </c>
      <c r="BF266" s="180">
        <f>IF(N266="snížená",J266,0)</f>
        <v>0</v>
      </c>
      <c r="BG266" s="180">
        <f>IF(N266="zákl. přenesená",J266,0)</f>
        <v>0</v>
      </c>
      <c r="BH266" s="180">
        <f>IF(N266="sníž. přenesená",J266,0)</f>
        <v>0</v>
      </c>
      <c r="BI266" s="180">
        <f>IF(N266="nulová",J266,0)</f>
        <v>0</v>
      </c>
      <c r="BJ266" s="16" t="s">
        <v>74</v>
      </c>
      <c r="BK266" s="180">
        <f>ROUND(I266*H266,2)</f>
        <v>0</v>
      </c>
      <c r="BL266" s="16" t="s">
        <v>131</v>
      </c>
      <c r="BM266" s="16" t="s">
        <v>312</v>
      </c>
    </row>
    <row r="267" spans="2:47" s="1" customFormat="1" ht="12">
      <c r="B267" s="33"/>
      <c r="C267" s="34"/>
      <c r="D267" s="181" t="s">
        <v>133</v>
      </c>
      <c r="E267" s="34"/>
      <c r="F267" s="182" t="s">
        <v>313</v>
      </c>
      <c r="G267" s="34"/>
      <c r="H267" s="34"/>
      <c r="I267" s="97"/>
      <c r="J267" s="34"/>
      <c r="K267" s="34"/>
      <c r="L267" s="37"/>
      <c r="M267" s="183"/>
      <c r="N267" s="59"/>
      <c r="O267" s="59"/>
      <c r="P267" s="59"/>
      <c r="Q267" s="59"/>
      <c r="R267" s="59"/>
      <c r="S267" s="59"/>
      <c r="T267" s="60"/>
      <c r="AT267" s="16" t="s">
        <v>133</v>
      </c>
      <c r="AU267" s="16" t="s">
        <v>76</v>
      </c>
    </row>
    <row r="268" spans="2:51" s="12" customFormat="1" ht="12">
      <c r="B268" s="194"/>
      <c r="C268" s="195"/>
      <c r="D268" s="181" t="s">
        <v>135</v>
      </c>
      <c r="E268" s="196" t="s">
        <v>1</v>
      </c>
      <c r="F268" s="197" t="s">
        <v>314</v>
      </c>
      <c r="G268" s="195"/>
      <c r="H268" s="198">
        <v>33.4</v>
      </c>
      <c r="I268" s="199"/>
      <c r="J268" s="195"/>
      <c r="K268" s="195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135</v>
      </c>
      <c r="AU268" s="204" t="s">
        <v>76</v>
      </c>
      <c r="AV268" s="12" t="s">
        <v>76</v>
      </c>
      <c r="AW268" s="12" t="s">
        <v>32</v>
      </c>
      <c r="AX268" s="12" t="s">
        <v>74</v>
      </c>
      <c r="AY268" s="204" t="s">
        <v>123</v>
      </c>
    </row>
    <row r="269" spans="2:65" s="1" customFormat="1" ht="16.5" customHeight="1">
      <c r="B269" s="33"/>
      <c r="C269" s="169" t="s">
        <v>315</v>
      </c>
      <c r="D269" s="169" t="s">
        <v>126</v>
      </c>
      <c r="E269" s="170" t="s">
        <v>316</v>
      </c>
      <c r="F269" s="171" t="s">
        <v>317</v>
      </c>
      <c r="G269" s="172" t="s">
        <v>129</v>
      </c>
      <c r="H269" s="173">
        <v>56.9</v>
      </c>
      <c r="I269" s="174"/>
      <c r="J269" s="175">
        <f>ROUND(I269*H269,2)</f>
        <v>0</v>
      </c>
      <c r="K269" s="171" t="s">
        <v>130</v>
      </c>
      <c r="L269" s="37"/>
      <c r="M269" s="176" t="s">
        <v>1</v>
      </c>
      <c r="N269" s="177" t="s">
        <v>40</v>
      </c>
      <c r="O269" s="59"/>
      <c r="P269" s="178">
        <f>O269*H269</f>
        <v>0</v>
      </c>
      <c r="Q269" s="178">
        <v>4E-05</v>
      </c>
      <c r="R269" s="178">
        <f>Q269*H269</f>
        <v>0.0022760000000000002</v>
      </c>
      <c r="S269" s="178">
        <v>0</v>
      </c>
      <c r="T269" s="179">
        <f>S269*H269</f>
        <v>0</v>
      </c>
      <c r="AR269" s="16" t="s">
        <v>131</v>
      </c>
      <c r="AT269" s="16" t="s">
        <v>126</v>
      </c>
      <c r="AU269" s="16" t="s">
        <v>76</v>
      </c>
      <c r="AY269" s="16" t="s">
        <v>123</v>
      </c>
      <c r="BE269" s="180">
        <f>IF(N269="základní",J269,0)</f>
        <v>0</v>
      </c>
      <c r="BF269" s="180">
        <f>IF(N269="snížená",J269,0)</f>
        <v>0</v>
      </c>
      <c r="BG269" s="180">
        <f>IF(N269="zákl. přenesená",J269,0)</f>
        <v>0</v>
      </c>
      <c r="BH269" s="180">
        <f>IF(N269="sníž. přenesená",J269,0)</f>
        <v>0</v>
      </c>
      <c r="BI269" s="180">
        <f>IF(N269="nulová",J269,0)</f>
        <v>0</v>
      </c>
      <c r="BJ269" s="16" t="s">
        <v>74</v>
      </c>
      <c r="BK269" s="180">
        <f>ROUND(I269*H269,2)</f>
        <v>0</v>
      </c>
      <c r="BL269" s="16" t="s">
        <v>131</v>
      </c>
      <c r="BM269" s="16" t="s">
        <v>318</v>
      </c>
    </row>
    <row r="270" spans="2:47" s="1" customFormat="1" ht="12">
      <c r="B270" s="33"/>
      <c r="C270" s="34"/>
      <c r="D270" s="181" t="s">
        <v>133</v>
      </c>
      <c r="E270" s="34"/>
      <c r="F270" s="182" t="s">
        <v>319</v>
      </c>
      <c r="G270" s="34"/>
      <c r="H270" s="34"/>
      <c r="I270" s="97"/>
      <c r="J270" s="34"/>
      <c r="K270" s="34"/>
      <c r="L270" s="37"/>
      <c r="M270" s="183"/>
      <c r="N270" s="59"/>
      <c r="O270" s="59"/>
      <c r="P270" s="59"/>
      <c r="Q270" s="59"/>
      <c r="R270" s="59"/>
      <c r="S270" s="59"/>
      <c r="T270" s="60"/>
      <c r="AT270" s="16" t="s">
        <v>133</v>
      </c>
      <c r="AU270" s="16" t="s">
        <v>76</v>
      </c>
    </row>
    <row r="271" spans="2:51" s="12" customFormat="1" ht="12">
      <c r="B271" s="194"/>
      <c r="C271" s="195"/>
      <c r="D271" s="181" t="s">
        <v>135</v>
      </c>
      <c r="E271" s="196" t="s">
        <v>1</v>
      </c>
      <c r="F271" s="197" t="s">
        <v>320</v>
      </c>
      <c r="G271" s="195"/>
      <c r="H271" s="198">
        <v>56.9</v>
      </c>
      <c r="I271" s="199"/>
      <c r="J271" s="195"/>
      <c r="K271" s="195"/>
      <c r="L271" s="200"/>
      <c r="M271" s="201"/>
      <c r="N271" s="202"/>
      <c r="O271" s="202"/>
      <c r="P271" s="202"/>
      <c r="Q271" s="202"/>
      <c r="R271" s="202"/>
      <c r="S271" s="202"/>
      <c r="T271" s="203"/>
      <c r="AT271" s="204" t="s">
        <v>135</v>
      </c>
      <c r="AU271" s="204" t="s">
        <v>76</v>
      </c>
      <c r="AV271" s="12" t="s">
        <v>76</v>
      </c>
      <c r="AW271" s="12" t="s">
        <v>32</v>
      </c>
      <c r="AX271" s="12" t="s">
        <v>74</v>
      </c>
      <c r="AY271" s="204" t="s">
        <v>123</v>
      </c>
    </row>
    <row r="272" spans="2:63" s="10" customFormat="1" ht="22.9" customHeight="1">
      <c r="B272" s="153"/>
      <c r="C272" s="154"/>
      <c r="D272" s="155" t="s">
        <v>68</v>
      </c>
      <c r="E272" s="167" t="s">
        <v>321</v>
      </c>
      <c r="F272" s="167" t="s">
        <v>322</v>
      </c>
      <c r="G272" s="154"/>
      <c r="H272" s="154"/>
      <c r="I272" s="157"/>
      <c r="J272" s="168">
        <f>BK272</f>
        <v>0</v>
      </c>
      <c r="K272" s="154"/>
      <c r="L272" s="159"/>
      <c r="M272" s="160"/>
      <c r="N272" s="161"/>
      <c r="O272" s="161"/>
      <c r="P272" s="162">
        <f>SUM(P273:P283)</f>
        <v>0</v>
      </c>
      <c r="Q272" s="161"/>
      <c r="R272" s="162">
        <f>SUM(R273:R283)</f>
        <v>0</v>
      </c>
      <c r="S272" s="161"/>
      <c r="T272" s="163">
        <f>SUM(T273:T283)</f>
        <v>0</v>
      </c>
      <c r="AR272" s="164" t="s">
        <v>74</v>
      </c>
      <c r="AT272" s="165" t="s">
        <v>68</v>
      </c>
      <c r="AU272" s="165" t="s">
        <v>74</v>
      </c>
      <c r="AY272" s="164" t="s">
        <v>123</v>
      </c>
      <c r="BK272" s="166">
        <f>SUM(BK273:BK283)</f>
        <v>0</v>
      </c>
    </row>
    <row r="273" spans="2:65" s="1" customFormat="1" ht="16.5" customHeight="1">
      <c r="B273" s="33"/>
      <c r="C273" s="169" t="s">
        <v>323</v>
      </c>
      <c r="D273" s="169" t="s">
        <v>126</v>
      </c>
      <c r="E273" s="170" t="s">
        <v>324</v>
      </c>
      <c r="F273" s="171" t="s">
        <v>325</v>
      </c>
      <c r="G273" s="172" t="s">
        <v>326</v>
      </c>
      <c r="H273" s="173">
        <v>2.037</v>
      </c>
      <c r="I273" s="174"/>
      <c r="J273" s="175">
        <f>ROUND(I273*H273,2)</f>
        <v>0</v>
      </c>
      <c r="K273" s="171" t="s">
        <v>130</v>
      </c>
      <c r="L273" s="37"/>
      <c r="M273" s="176" t="s">
        <v>1</v>
      </c>
      <c r="N273" s="177" t="s">
        <v>40</v>
      </c>
      <c r="O273" s="59"/>
      <c r="P273" s="178">
        <f>O273*H273</f>
        <v>0</v>
      </c>
      <c r="Q273" s="178">
        <v>0</v>
      </c>
      <c r="R273" s="178">
        <f>Q273*H273</f>
        <v>0</v>
      </c>
      <c r="S273" s="178">
        <v>0</v>
      </c>
      <c r="T273" s="179">
        <f>S273*H273</f>
        <v>0</v>
      </c>
      <c r="AR273" s="16" t="s">
        <v>131</v>
      </c>
      <c r="AT273" s="16" t="s">
        <v>126</v>
      </c>
      <c r="AU273" s="16" t="s">
        <v>76</v>
      </c>
      <c r="AY273" s="16" t="s">
        <v>123</v>
      </c>
      <c r="BE273" s="180">
        <f>IF(N273="základní",J273,0)</f>
        <v>0</v>
      </c>
      <c r="BF273" s="180">
        <f>IF(N273="snížená",J273,0)</f>
        <v>0</v>
      </c>
      <c r="BG273" s="180">
        <f>IF(N273="zákl. přenesená",J273,0)</f>
        <v>0</v>
      </c>
      <c r="BH273" s="180">
        <f>IF(N273="sníž. přenesená",J273,0)</f>
        <v>0</v>
      </c>
      <c r="BI273" s="180">
        <f>IF(N273="nulová",J273,0)</f>
        <v>0</v>
      </c>
      <c r="BJ273" s="16" t="s">
        <v>74</v>
      </c>
      <c r="BK273" s="180">
        <f>ROUND(I273*H273,2)</f>
        <v>0</v>
      </c>
      <c r="BL273" s="16" t="s">
        <v>131</v>
      </c>
      <c r="BM273" s="16" t="s">
        <v>327</v>
      </c>
    </row>
    <row r="274" spans="2:47" s="1" customFormat="1" ht="12">
      <c r="B274" s="33"/>
      <c r="C274" s="34"/>
      <c r="D274" s="181" t="s">
        <v>133</v>
      </c>
      <c r="E274" s="34"/>
      <c r="F274" s="182" t="s">
        <v>328</v>
      </c>
      <c r="G274" s="34"/>
      <c r="H274" s="34"/>
      <c r="I274" s="97"/>
      <c r="J274" s="34"/>
      <c r="K274" s="34"/>
      <c r="L274" s="37"/>
      <c r="M274" s="183"/>
      <c r="N274" s="59"/>
      <c r="O274" s="59"/>
      <c r="P274" s="59"/>
      <c r="Q274" s="59"/>
      <c r="R274" s="59"/>
      <c r="S274" s="59"/>
      <c r="T274" s="60"/>
      <c r="AT274" s="16" t="s">
        <v>133</v>
      </c>
      <c r="AU274" s="16" t="s">
        <v>76</v>
      </c>
    </row>
    <row r="275" spans="2:65" s="1" customFormat="1" ht="16.5" customHeight="1">
      <c r="B275" s="33"/>
      <c r="C275" s="169" t="s">
        <v>329</v>
      </c>
      <c r="D275" s="169" t="s">
        <v>126</v>
      </c>
      <c r="E275" s="170" t="s">
        <v>330</v>
      </c>
      <c r="F275" s="171" t="s">
        <v>331</v>
      </c>
      <c r="G275" s="172" t="s">
        <v>326</v>
      </c>
      <c r="H275" s="173">
        <v>2.037</v>
      </c>
      <c r="I275" s="174"/>
      <c r="J275" s="175">
        <f>ROUND(I275*H275,2)</f>
        <v>0</v>
      </c>
      <c r="K275" s="171" t="s">
        <v>130</v>
      </c>
      <c r="L275" s="37"/>
      <c r="M275" s="176" t="s">
        <v>1</v>
      </c>
      <c r="N275" s="177" t="s">
        <v>40</v>
      </c>
      <c r="O275" s="59"/>
      <c r="P275" s="178">
        <f>O275*H275</f>
        <v>0</v>
      </c>
      <c r="Q275" s="178">
        <v>0</v>
      </c>
      <c r="R275" s="178">
        <f>Q275*H275</f>
        <v>0</v>
      </c>
      <c r="S275" s="178">
        <v>0</v>
      </c>
      <c r="T275" s="179">
        <f>S275*H275</f>
        <v>0</v>
      </c>
      <c r="AR275" s="16" t="s">
        <v>131</v>
      </c>
      <c r="AT275" s="16" t="s">
        <v>126</v>
      </c>
      <c r="AU275" s="16" t="s">
        <v>76</v>
      </c>
      <c r="AY275" s="16" t="s">
        <v>123</v>
      </c>
      <c r="BE275" s="180">
        <f>IF(N275="základní",J275,0)</f>
        <v>0</v>
      </c>
      <c r="BF275" s="180">
        <f>IF(N275="snížená",J275,0)</f>
        <v>0</v>
      </c>
      <c r="BG275" s="180">
        <f>IF(N275="zákl. přenesená",J275,0)</f>
        <v>0</v>
      </c>
      <c r="BH275" s="180">
        <f>IF(N275="sníž. přenesená",J275,0)</f>
        <v>0</v>
      </c>
      <c r="BI275" s="180">
        <f>IF(N275="nulová",J275,0)</f>
        <v>0</v>
      </c>
      <c r="BJ275" s="16" t="s">
        <v>74</v>
      </c>
      <c r="BK275" s="180">
        <f>ROUND(I275*H275,2)</f>
        <v>0</v>
      </c>
      <c r="BL275" s="16" t="s">
        <v>131</v>
      </c>
      <c r="BM275" s="16" t="s">
        <v>332</v>
      </c>
    </row>
    <row r="276" spans="2:47" s="1" customFormat="1" ht="19.5">
      <c r="B276" s="33"/>
      <c r="C276" s="34"/>
      <c r="D276" s="181" t="s">
        <v>133</v>
      </c>
      <c r="E276" s="34"/>
      <c r="F276" s="182" t="s">
        <v>333</v>
      </c>
      <c r="G276" s="34"/>
      <c r="H276" s="34"/>
      <c r="I276" s="97"/>
      <c r="J276" s="34"/>
      <c r="K276" s="34"/>
      <c r="L276" s="37"/>
      <c r="M276" s="183"/>
      <c r="N276" s="59"/>
      <c r="O276" s="59"/>
      <c r="P276" s="59"/>
      <c r="Q276" s="59"/>
      <c r="R276" s="59"/>
      <c r="S276" s="59"/>
      <c r="T276" s="60"/>
      <c r="AT276" s="16" t="s">
        <v>133</v>
      </c>
      <c r="AU276" s="16" t="s">
        <v>76</v>
      </c>
    </row>
    <row r="277" spans="2:65" s="1" customFormat="1" ht="16.5" customHeight="1">
      <c r="B277" s="33"/>
      <c r="C277" s="169" t="s">
        <v>334</v>
      </c>
      <c r="D277" s="169" t="s">
        <v>126</v>
      </c>
      <c r="E277" s="170" t="s">
        <v>335</v>
      </c>
      <c r="F277" s="171" t="s">
        <v>336</v>
      </c>
      <c r="G277" s="172" t="s">
        <v>326</v>
      </c>
      <c r="H277" s="173">
        <v>2.037</v>
      </c>
      <c r="I277" s="174"/>
      <c r="J277" s="175">
        <f>ROUND(I277*H277,2)</f>
        <v>0</v>
      </c>
      <c r="K277" s="171" t="s">
        <v>130</v>
      </c>
      <c r="L277" s="37"/>
      <c r="M277" s="176" t="s">
        <v>1</v>
      </c>
      <c r="N277" s="177" t="s">
        <v>40</v>
      </c>
      <c r="O277" s="59"/>
      <c r="P277" s="178">
        <f>O277*H277</f>
        <v>0</v>
      </c>
      <c r="Q277" s="178">
        <v>0</v>
      </c>
      <c r="R277" s="178">
        <f>Q277*H277</f>
        <v>0</v>
      </c>
      <c r="S277" s="178">
        <v>0</v>
      </c>
      <c r="T277" s="179">
        <f>S277*H277</f>
        <v>0</v>
      </c>
      <c r="AR277" s="16" t="s">
        <v>131</v>
      </c>
      <c r="AT277" s="16" t="s">
        <v>126</v>
      </c>
      <c r="AU277" s="16" t="s">
        <v>76</v>
      </c>
      <c r="AY277" s="16" t="s">
        <v>123</v>
      </c>
      <c r="BE277" s="180">
        <f>IF(N277="základní",J277,0)</f>
        <v>0</v>
      </c>
      <c r="BF277" s="180">
        <f>IF(N277="snížená",J277,0)</f>
        <v>0</v>
      </c>
      <c r="BG277" s="180">
        <f>IF(N277="zákl. přenesená",J277,0)</f>
        <v>0</v>
      </c>
      <c r="BH277" s="180">
        <f>IF(N277="sníž. přenesená",J277,0)</f>
        <v>0</v>
      </c>
      <c r="BI277" s="180">
        <f>IF(N277="nulová",J277,0)</f>
        <v>0</v>
      </c>
      <c r="BJ277" s="16" t="s">
        <v>74</v>
      </c>
      <c r="BK277" s="180">
        <f>ROUND(I277*H277,2)</f>
        <v>0</v>
      </c>
      <c r="BL277" s="16" t="s">
        <v>131</v>
      </c>
      <c r="BM277" s="16" t="s">
        <v>337</v>
      </c>
    </row>
    <row r="278" spans="2:47" s="1" customFormat="1" ht="12">
      <c r="B278" s="33"/>
      <c r="C278" s="34"/>
      <c r="D278" s="181" t="s">
        <v>133</v>
      </c>
      <c r="E278" s="34"/>
      <c r="F278" s="182" t="s">
        <v>338</v>
      </c>
      <c r="G278" s="34"/>
      <c r="H278" s="34"/>
      <c r="I278" s="97"/>
      <c r="J278" s="34"/>
      <c r="K278" s="34"/>
      <c r="L278" s="37"/>
      <c r="M278" s="183"/>
      <c r="N278" s="59"/>
      <c r="O278" s="59"/>
      <c r="P278" s="59"/>
      <c r="Q278" s="59"/>
      <c r="R278" s="59"/>
      <c r="S278" s="59"/>
      <c r="T278" s="60"/>
      <c r="AT278" s="16" t="s">
        <v>133</v>
      </c>
      <c r="AU278" s="16" t="s">
        <v>76</v>
      </c>
    </row>
    <row r="279" spans="2:65" s="1" customFormat="1" ht="16.5" customHeight="1">
      <c r="B279" s="33"/>
      <c r="C279" s="169" t="s">
        <v>339</v>
      </c>
      <c r="D279" s="169" t="s">
        <v>126</v>
      </c>
      <c r="E279" s="170" t="s">
        <v>340</v>
      </c>
      <c r="F279" s="171" t="s">
        <v>341</v>
      </c>
      <c r="G279" s="172" t="s">
        <v>326</v>
      </c>
      <c r="H279" s="173">
        <v>12.222</v>
      </c>
      <c r="I279" s="174"/>
      <c r="J279" s="175">
        <f>ROUND(I279*H279,2)</f>
        <v>0</v>
      </c>
      <c r="K279" s="171" t="s">
        <v>130</v>
      </c>
      <c r="L279" s="37"/>
      <c r="M279" s="176" t="s">
        <v>1</v>
      </c>
      <c r="N279" s="177" t="s">
        <v>40</v>
      </c>
      <c r="O279" s="59"/>
      <c r="P279" s="178">
        <f>O279*H279</f>
        <v>0</v>
      </c>
      <c r="Q279" s="178">
        <v>0</v>
      </c>
      <c r="R279" s="178">
        <f>Q279*H279</f>
        <v>0</v>
      </c>
      <c r="S279" s="178">
        <v>0</v>
      </c>
      <c r="T279" s="179">
        <f>S279*H279</f>
        <v>0</v>
      </c>
      <c r="AR279" s="16" t="s">
        <v>131</v>
      </c>
      <c r="AT279" s="16" t="s">
        <v>126</v>
      </c>
      <c r="AU279" s="16" t="s">
        <v>76</v>
      </c>
      <c r="AY279" s="16" t="s">
        <v>123</v>
      </c>
      <c r="BE279" s="180">
        <f>IF(N279="základní",J279,0)</f>
        <v>0</v>
      </c>
      <c r="BF279" s="180">
        <f>IF(N279="snížená",J279,0)</f>
        <v>0</v>
      </c>
      <c r="BG279" s="180">
        <f>IF(N279="zákl. přenesená",J279,0)</f>
        <v>0</v>
      </c>
      <c r="BH279" s="180">
        <f>IF(N279="sníž. přenesená",J279,0)</f>
        <v>0</v>
      </c>
      <c r="BI279" s="180">
        <f>IF(N279="nulová",J279,0)</f>
        <v>0</v>
      </c>
      <c r="BJ279" s="16" t="s">
        <v>74</v>
      </c>
      <c r="BK279" s="180">
        <f>ROUND(I279*H279,2)</f>
        <v>0</v>
      </c>
      <c r="BL279" s="16" t="s">
        <v>131</v>
      </c>
      <c r="BM279" s="16" t="s">
        <v>342</v>
      </c>
    </row>
    <row r="280" spans="2:47" s="1" customFormat="1" ht="19.5">
      <c r="B280" s="33"/>
      <c r="C280" s="34"/>
      <c r="D280" s="181" t="s">
        <v>133</v>
      </c>
      <c r="E280" s="34"/>
      <c r="F280" s="182" t="s">
        <v>343</v>
      </c>
      <c r="G280" s="34"/>
      <c r="H280" s="34"/>
      <c r="I280" s="97"/>
      <c r="J280" s="34"/>
      <c r="K280" s="34"/>
      <c r="L280" s="37"/>
      <c r="M280" s="183"/>
      <c r="N280" s="59"/>
      <c r="O280" s="59"/>
      <c r="P280" s="59"/>
      <c r="Q280" s="59"/>
      <c r="R280" s="59"/>
      <c r="S280" s="59"/>
      <c r="T280" s="60"/>
      <c r="AT280" s="16" t="s">
        <v>133</v>
      </c>
      <c r="AU280" s="16" t="s">
        <v>76</v>
      </c>
    </row>
    <row r="281" spans="2:51" s="12" customFormat="1" ht="12">
      <c r="B281" s="194"/>
      <c r="C281" s="195"/>
      <c r="D281" s="181" t="s">
        <v>135</v>
      </c>
      <c r="E281" s="196" t="s">
        <v>1</v>
      </c>
      <c r="F281" s="197" t="s">
        <v>344</v>
      </c>
      <c r="G281" s="195"/>
      <c r="H281" s="198">
        <v>12.222</v>
      </c>
      <c r="I281" s="199"/>
      <c r="J281" s="195"/>
      <c r="K281" s="195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135</v>
      </c>
      <c r="AU281" s="204" t="s">
        <v>76</v>
      </c>
      <c r="AV281" s="12" t="s">
        <v>76</v>
      </c>
      <c r="AW281" s="12" t="s">
        <v>32</v>
      </c>
      <c r="AX281" s="12" t="s">
        <v>74</v>
      </c>
      <c r="AY281" s="204" t="s">
        <v>123</v>
      </c>
    </row>
    <row r="282" spans="2:65" s="1" customFormat="1" ht="16.5" customHeight="1">
      <c r="B282" s="33"/>
      <c r="C282" s="169" t="s">
        <v>345</v>
      </c>
      <c r="D282" s="169" t="s">
        <v>126</v>
      </c>
      <c r="E282" s="170" t="s">
        <v>346</v>
      </c>
      <c r="F282" s="171" t="s">
        <v>347</v>
      </c>
      <c r="G282" s="172" t="s">
        <v>326</v>
      </c>
      <c r="H282" s="173">
        <v>2.037</v>
      </c>
      <c r="I282" s="174"/>
      <c r="J282" s="175">
        <f>ROUND(I282*H282,2)</f>
        <v>0</v>
      </c>
      <c r="K282" s="171" t="s">
        <v>130</v>
      </c>
      <c r="L282" s="37"/>
      <c r="M282" s="176" t="s">
        <v>1</v>
      </c>
      <c r="N282" s="177" t="s">
        <v>40</v>
      </c>
      <c r="O282" s="59"/>
      <c r="P282" s="178">
        <f>O282*H282</f>
        <v>0</v>
      </c>
      <c r="Q282" s="178">
        <v>0</v>
      </c>
      <c r="R282" s="178">
        <f>Q282*H282</f>
        <v>0</v>
      </c>
      <c r="S282" s="178">
        <v>0</v>
      </c>
      <c r="T282" s="179">
        <f>S282*H282</f>
        <v>0</v>
      </c>
      <c r="AR282" s="16" t="s">
        <v>131</v>
      </c>
      <c r="AT282" s="16" t="s">
        <v>126</v>
      </c>
      <c r="AU282" s="16" t="s">
        <v>76</v>
      </c>
      <c r="AY282" s="16" t="s">
        <v>123</v>
      </c>
      <c r="BE282" s="180">
        <f>IF(N282="základní",J282,0)</f>
        <v>0</v>
      </c>
      <c r="BF282" s="180">
        <f>IF(N282="snížená",J282,0)</f>
        <v>0</v>
      </c>
      <c r="BG282" s="180">
        <f>IF(N282="zákl. přenesená",J282,0)</f>
        <v>0</v>
      </c>
      <c r="BH282" s="180">
        <f>IF(N282="sníž. přenesená",J282,0)</f>
        <v>0</v>
      </c>
      <c r="BI282" s="180">
        <f>IF(N282="nulová",J282,0)</f>
        <v>0</v>
      </c>
      <c r="BJ282" s="16" t="s">
        <v>74</v>
      </c>
      <c r="BK282" s="180">
        <f>ROUND(I282*H282,2)</f>
        <v>0</v>
      </c>
      <c r="BL282" s="16" t="s">
        <v>131</v>
      </c>
      <c r="BM282" s="16" t="s">
        <v>348</v>
      </c>
    </row>
    <row r="283" spans="2:47" s="1" customFormat="1" ht="19.5">
      <c r="B283" s="33"/>
      <c r="C283" s="34"/>
      <c r="D283" s="181" t="s">
        <v>133</v>
      </c>
      <c r="E283" s="34"/>
      <c r="F283" s="182" t="s">
        <v>349</v>
      </c>
      <c r="G283" s="34"/>
      <c r="H283" s="34"/>
      <c r="I283" s="97"/>
      <c r="J283" s="34"/>
      <c r="K283" s="34"/>
      <c r="L283" s="37"/>
      <c r="M283" s="183"/>
      <c r="N283" s="59"/>
      <c r="O283" s="59"/>
      <c r="P283" s="59"/>
      <c r="Q283" s="59"/>
      <c r="R283" s="59"/>
      <c r="S283" s="59"/>
      <c r="T283" s="60"/>
      <c r="AT283" s="16" t="s">
        <v>133</v>
      </c>
      <c r="AU283" s="16" t="s">
        <v>76</v>
      </c>
    </row>
    <row r="284" spans="2:63" s="10" customFormat="1" ht="22.9" customHeight="1">
      <c r="B284" s="153"/>
      <c r="C284" s="154"/>
      <c r="D284" s="155" t="s">
        <v>68</v>
      </c>
      <c r="E284" s="167" t="s">
        <v>350</v>
      </c>
      <c r="F284" s="167" t="s">
        <v>351</v>
      </c>
      <c r="G284" s="154"/>
      <c r="H284" s="154"/>
      <c r="I284" s="157"/>
      <c r="J284" s="168">
        <f>BK284</f>
        <v>0</v>
      </c>
      <c r="K284" s="154"/>
      <c r="L284" s="159"/>
      <c r="M284" s="160"/>
      <c r="N284" s="161"/>
      <c r="O284" s="161"/>
      <c r="P284" s="162">
        <f>SUM(P285:P286)</f>
        <v>0</v>
      </c>
      <c r="Q284" s="161"/>
      <c r="R284" s="162">
        <f>SUM(R285:R286)</f>
        <v>0</v>
      </c>
      <c r="S284" s="161"/>
      <c r="T284" s="163">
        <f>SUM(T285:T286)</f>
        <v>0</v>
      </c>
      <c r="AR284" s="164" t="s">
        <v>74</v>
      </c>
      <c r="AT284" s="165" t="s">
        <v>68</v>
      </c>
      <c r="AU284" s="165" t="s">
        <v>74</v>
      </c>
      <c r="AY284" s="164" t="s">
        <v>123</v>
      </c>
      <c r="BK284" s="166">
        <f>SUM(BK285:BK286)</f>
        <v>0</v>
      </c>
    </row>
    <row r="285" spans="2:65" s="1" customFormat="1" ht="16.5" customHeight="1">
      <c r="B285" s="33"/>
      <c r="C285" s="169" t="s">
        <v>352</v>
      </c>
      <c r="D285" s="169" t="s">
        <v>126</v>
      </c>
      <c r="E285" s="170" t="s">
        <v>353</v>
      </c>
      <c r="F285" s="171" t="s">
        <v>354</v>
      </c>
      <c r="G285" s="172" t="s">
        <v>326</v>
      </c>
      <c r="H285" s="173">
        <v>1.406</v>
      </c>
      <c r="I285" s="174"/>
      <c r="J285" s="175">
        <f>ROUND(I285*H285,2)</f>
        <v>0</v>
      </c>
      <c r="K285" s="171" t="s">
        <v>130</v>
      </c>
      <c r="L285" s="37"/>
      <c r="M285" s="176" t="s">
        <v>1</v>
      </c>
      <c r="N285" s="177" t="s">
        <v>40</v>
      </c>
      <c r="O285" s="59"/>
      <c r="P285" s="178">
        <f>O285*H285</f>
        <v>0</v>
      </c>
      <c r="Q285" s="178">
        <v>0</v>
      </c>
      <c r="R285" s="178">
        <f>Q285*H285</f>
        <v>0</v>
      </c>
      <c r="S285" s="178">
        <v>0</v>
      </c>
      <c r="T285" s="179">
        <f>S285*H285</f>
        <v>0</v>
      </c>
      <c r="AR285" s="16" t="s">
        <v>131</v>
      </c>
      <c r="AT285" s="16" t="s">
        <v>126</v>
      </c>
      <c r="AU285" s="16" t="s">
        <v>76</v>
      </c>
      <c r="AY285" s="16" t="s">
        <v>123</v>
      </c>
      <c r="BE285" s="180">
        <f>IF(N285="základní",J285,0)</f>
        <v>0</v>
      </c>
      <c r="BF285" s="180">
        <f>IF(N285="snížená",J285,0)</f>
        <v>0</v>
      </c>
      <c r="BG285" s="180">
        <f>IF(N285="zákl. přenesená",J285,0)</f>
        <v>0</v>
      </c>
      <c r="BH285" s="180">
        <f>IF(N285="sníž. přenesená",J285,0)</f>
        <v>0</v>
      </c>
      <c r="BI285" s="180">
        <f>IF(N285="nulová",J285,0)</f>
        <v>0</v>
      </c>
      <c r="BJ285" s="16" t="s">
        <v>74</v>
      </c>
      <c r="BK285" s="180">
        <f>ROUND(I285*H285,2)</f>
        <v>0</v>
      </c>
      <c r="BL285" s="16" t="s">
        <v>131</v>
      </c>
      <c r="BM285" s="16" t="s">
        <v>355</v>
      </c>
    </row>
    <row r="286" spans="2:47" s="1" customFormat="1" ht="19.5">
      <c r="B286" s="33"/>
      <c r="C286" s="34"/>
      <c r="D286" s="181" t="s">
        <v>133</v>
      </c>
      <c r="E286" s="34"/>
      <c r="F286" s="182" t="s">
        <v>356</v>
      </c>
      <c r="G286" s="34"/>
      <c r="H286" s="34"/>
      <c r="I286" s="97"/>
      <c r="J286" s="34"/>
      <c r="K286" s="34"/>
      <c r="L286" s="37"/>
      <c r="M286" s="183"/>
      <c r="N286" s="59"/>
      <c r="O286" s="59"/>
      <c r="P286" s="59"/>
      <c r="Q286" s="59"/>
      <c r="R286" s="59"/>
      <c r="S286" s="59"/>
      <c r="T286" s="60"/>
      <c r="AT286" s="16" t="s">
        <v>133</v>
      </c>
      <c r="AU286" s="16" t="s">
        <v>76</v>
      </c>
    </row>
    <row r="287" spans="2:63" s="10" customFormat="1" ht="25.9" customHeight="1">
      <c r="B287" s="153"/>
      <c r="C287" s="154"/>
      <c r="D287" s="155" t="s">
        <v>68</v>
      </c>
      <c r="E287" s="156" t="s">
        <v>357</v>
      </c>
      <c r="F287" s="156" t="s">
        <v>358</v>
      </c>
      <c r="G287" s="154"/>
      <c r="H287" s="154"/>
      <c r="I287" s="157"/>
      <c r="J287" s="158">
        <f>BK287</f>
        <v>0</v>
      </c>
      <c r="K287" s="154"/>
      <c r="L287" s="159"/>
      <c r="M287" s="160"/>
      <c r="N287" s="161"/>
      <c r="O287" s="161"/>
      <c r="P287" s="162">
        <f>P288+P293+P298+P406+P429+P445+P459+P536+P555+P595+P644+P669+P706+P739</f>
        <v>0</v>
      </c>
      <c r="Q287" s="161"/>
      <c r="R287" s="162">
        <f>R288+R293+R298+R406+R429+R445+R459+R536+R555+R595+R644+R669+R706+R739</f>
        <v>1.44927976</v>
      </c>
      <c r="S287" s="161"/>
      <c r="T287" s="163">
        <f>T288+T293+T298+T406+T429+T445+T459+T536+T555+T595+T644+T669+T706+T739</f>
        <v>0.8216851800000001</v>
      </c>
      <c r="AR287" s="164" t="s">
        <v>76</v>
      </c>
      <c r="AT287" s="165" t="s">
        <v>68</v>
      </c>
      <c r="AU287" s="165" t="s">
        <v>69</v>
      </c>
      <c r="AY287" s="164" t="s">
        <v>123</v>
      </c>
      <c r="BK287" s="166">
        <f>BK288+BK293+BK298+BK406+BK429+BK445+BK459+BK536+BK555+BK595+BK644+BK669+BK706+BK739</f>
        <v>0</v>
      </c>
    </row>
    <row r="288" spans="2:63" s="10" customFormat="1" ht="22.9" customHeight="1">
      <c r="B288" s="153"/>
      <c r="C288" s="154"/>
      <c r="D288" s="155" t="s">
        <v>68</v>
      </c>
      <c r="E288" s="167" t="s">
        <v>359</v>
      </c>
      <c r="F288" s="167" t="s">
        <v>360</v>
      </c>
      <c r="G288" s="154"/>
      <c r="H288" s="154"/>
      <c r="I288" s="157"/>
      <c r="J288" s="168">
        <f>BK288</f>
        <v>0</v>
      </c>
      <c r="K288" s="154"/>
      <c r="L288" s="159"/>
      <c r="M288" s="160"/>
      <c r="N288" s="161"/>
      <c r="O288" s="161"/>
      <c r="P288" s="162">
        <f>SUM(P289:P292)</f>
        <v>0</v>
      </c>
      <c r="Q288" s="161"/>
      <c r="R288" s="162">
        <f>SUM(R289:R292)</f>
        <v>0</v>
      </c>
      <c r="S288" s="161"/>
      <c r="T288" s="163">
        <f>SUM(T289:T292)</f>
        <v>0</v>
      </c>
      <c r="AR288" s="164" t="s">
        <v>76</v>
      </c>
      <c r="AT288" s="165" t="s">
        <v>68</v>
      </c>
      <c r="AU288" s="165" t="s">
        <v>74</v>
      </c>
      <c r="AY288" s="164" t="s">
        <v>123</v>
      </c>
      <c r="BK288" s="166">
        <f>SUM(BK289:BK292)</f>
        <v>0</v>
      </c>
    </row>
    <row r="289" spans="2:65" s="1" customFormat="1" ht="16.5" customHeight="1">
      <c r="B289" s="33"/>
      <c r="C289" s="169" t="s">
        <v>361</v>
      </c>
      <c r="D289" s="169" t="s">
        <v>126</v>
      </c>
      <c r="E289" s="170" t="s">
        <v>362</v>
      </c>
      <c r="F289" s="171" t="s">
        <v>363</v>
      </c>
      <c r="G289" s="172" t="s">
        <v>163</v>
      </c>
      <c r="H289" s="173">
        <v>1</v>
      </c>
      <c r="I289" s="174"/>
      <c r="J289" s="175">
        <f>ROUND(I289*H289,2)</f>
        <v>0</v>
      </c>
      <c r="K289" s="171" t="s">
        <v>1</v>
      </c>
      <c r="L289" s="37"/>
      <c r="M289" s="176" t="s">
        <v>1</v>
      </c>
      <c r="N289" s="177" t="s">
        <v>40</v>
      </c>
      <c r="O289" s="59"/>
      <c r="P289" s="178">
        <f>O289*H289</f>
        <v>0</v>
      </c>
      <c r="Q289" s="178">
        <v>0</v>
      </c>
      <c r="R289" s="178">
        <f>Q289*H289</f>
        <v>0</v>
      </c>
      <c r="S289" s="178">
        <v>0</v>
      </c>
      <c r="T289" s="179">
        <f>S289*H289</f>
        <v>0</v>
      </c>
      <c r="AR289" s="16" t="s">
        <v>245</v>
      </c>
      <c r="AT289" s="16" t="s">
        <v>126</v>
      </c>
      <c r="AU289" s="16" t="s">
        <v>76</v>
      </c>
      <c r="AY289" s="16" t="s">
        <v>123</v>
      </c>
      <c r="BE289" s="180">
        <f>IF(N289="základní",J289,0)</f>
        <v>0</v>
      </c>
      <c r="BF289" s="180">
        <f>IF(N289="snížená",J289,0)</f>
        <v>0</v>
      </c>
      <c r="BG289" s="180">
        <f>IF(N289="zákl. přenesená",J289,0)</f>
        <v>0</v>
      </c>
      <c r="BH289" s="180">
        <f>IF(N289="sníž. přenesená",J289,0)</f>
        <v>0</v>
      </c>
      <c r="BI289" s="180">
        <f>IF(N289="nulová",J289,0)</f>
        <v>0</v>
      </c>
      <c r="BJ289" s="16" t="s">
        <v>74</v>
      </c>
      <c r="BK289" s="180">
        <f>ROUND(I289*H289,2)</f>
        <v>0</v>
      </c>
      <c r="BL289" s="16" t="s">
        <v>245</v>
      </c>
      <c r="BM289" s="16" t="s">
        <v>364</v>
      </c>
    </row>
    <row r="290" spans="2:47" s="1" customFormat="1" ht="12">
      <c r="B290" s="33"/>
      <c r="C290" s="34"/>
      <c r="D290" s="181" t="s">
        <v>133</v>
      </c>
      <c r="E290" s="34"/>
      <c r="F290" s="182" t="s">
        <v>365</v>
      </c>
      <c r="G290" s="34"/>
      <c r="H290" s="34"/>
      <c r="I290" s="97"/>
      <c r="J290" s="34"/>
      <c r="K290" s="34"/>
      <c r="L290" s="37"/>
      <c r="M290" s="183"/>
      <c r="N290" s="59"/>
      <c r="O290" s="59"/>
      <c r="P290" s="59"/>
      <c r="Q290" s="59"/>
      <c r="R290" s="59"/>
      <c r="S290" s="59"/>
      <c r="T290" s="60"/>
      <c r="AT290" s="16" t="s">
        <v>133</v>
      </c>
      <c r="AU290" s="16" t="s">
        <v>76</v>
      </c>
    </row>
    <row r="291" spans="2:65" s="1" customFormat="1" ht="16.5" customHeight="1">
      <c r="B291" s="33"/>
      <c r="C291" s="169" t="s">
        <v>366</v>
      </c>
      <c r="D291" s="169" t="s">
        <v>126</v>
      </c>
      <c r="E291" s="170" t="s">
        <v>367</v>
      </c>
      <c r="F291" s="171" t="s">
        <v>368</v>
      </c>
      <c r="G291" s="172" t="s">
        <v>369</v>
      </c>
      <c r="H291" s="237"/>
      <c r="I291" s="174"/>
      <c r="J291" s="175">
        <f>ROUND(I291*H291,2)</f>
        <v>0</v>
      </c>
      <c r="K291" s="171" t="s">
        <v>130</v>
      </c>
      <c r="L291" s="37"/>
      <c r="M291" s="176" t="s">
        <v>1</v>
      </c>
      <c r="N291" s="177" t="s">
        <v>40</v>
      </c>
      <c r="O291" s="59"/>
      <c r="P291" s="178">
        <f>O291*H291</f>
        <v>0</v>
      </c>
      <c r="Q291" s="178">
        <v>0</v>
      </c>
      <c r="R291" s="178">
        <f>Q291*H291</f>
        <v>0</v>
      </c>
      <c r="S291" s="178">
        <v>0</v>
      </c>
      <c r="T291" s="179">
        <f>S291*H291</f>
        <v>0</v>
      </c>
      <c r="AR291" s="16" t="s">
        <v>245</v>
      </c>
      <c r="AT291" s="16" t="s">
        <v>126</v>
      </c>
      <c r="AU291" s="16" t="s">
        <v>76</v>
      </c>
      <c r="AY291" s="16" t="s">
        <v>123</v>
      </c>
      <c r="BE291" s="180">
        <f>IF(N291="základní",J291,0)</f>
        <v>0</v>
      </c>
      <c r="BF291" s="180">
        <f>IF(N291="snížená",J291,0)</f>
        <v>0</v>
      </c>
      <c r="BG291" s="180">
        <f>IF(N291="zákl. přenesená",J291,0)</f>
        <v>0</v>
      </c>
      <c r="BH291" s="180">
        <f>IF(N291="sníž. přenesená",J291,0)</f>
        <v>0</v>
      </c>
      <c r="BI291" s="180">
        <f>IF(N291="nulová",J291,0)</f>
        <v>0</v>
      </c>
      <c r="BJ291" s="16" t="s">
        <v>74</v>
      </c>
      <c r="BK291" s="180">
        <f>ROUND(I291*H291,2)</f>
        <v>0</v>
      </c>
      <c r="BL291" s="16" t="s">
        <v>245</v>
      </c>
      <c r="BM291" s="16" t="s">
        <v>370</v>
      </c>
    </row>
    <row r="292" spans="2:47" s="1" customFormat="1" ht="19.5">
      <c r="B292" s="33"/>
      <c r="C292" s="34"/>
      <c r="D292" s="181" t="s">
        <v>133</v>
      </c>
      <c r="E292" s="34"/>
      <c r="F292" s="182" t="s">
        <v>371</v>
      </c>
      <c r="G292" s="34"/>
      <c r="H292" s="34"/>
      <c r="I292" s="97"/>
      <c r="J292" s="34"/>
      <c r="K292" s="34"/>
      <c r="L292" s="37"/>
      <c r="M292" s="183"/>
      <c r="N292" s="59"/>
      <c r="O292" s="59"/>
      <c r="P292" s="59"/>
      <c r="Q292" s="59"/>
      <c r="R292" s="59"/>
      <c r="S292" s="59"/>
      <c r="T292" s="60"/>
      <c r="AT292" s="16" t="s">
        <v>133</v>
      </c>
      <c r="AU292" s="16" t="s">
        <v>76</v>
      </c>
    </row>
    <row r="293" spans="2:63" s="10" customFormat="1" ht="22.9" customHeight="1">
      <c r="B293" s="153"/>
      <c r="C293" s="154"/>
      <c r="D293" s="155" t="s">
        <v>68</v>
      </c>
      <c r="E293" s="167" t="s">
        <v>372</v>
      </c>
      <c r="F293" s="167" t="s">
        <v>373</v>
      </c>
      <c r="G293" s="154"/>
      <c r="H293" s="154"/>
      <c r="I293" s="157"/>
      <c r="J293" s="168">
        <f>BK293</f>
        <v>0</v>
      </c>
      <c r="K293" s="154"/>
      <c r="L293" s="159"/>
      <c r="M293" s="160"/>
      <c r="N293" s="161"/>
      <c r="O293" s="161"/>
      <c r="P293" s="162">
        <f>SUM(P294:P297)</f>
        <v>0</v>
      </c>
      <c r="Q293" s="161"/>
      <c r="R293" s="162">
        <f>SUM(R294:R297)</f>
        <v>0</v>
      </c>
      <c r="S293" s="161"/>
      <c r="T293" s="163">
        <f>SUM(T294:T297)</f>
        <v>0</v>
      </c>
      <c r="AR293" s="164" t="s">
        <v>76</v>
      </c>
      <c r="AT293" s="165" t="s">
        <v>68</v>
      </c>
      <c r="AU293" s="165" t="s">
        <v>74</v>
      </c>
      <c r="AY293" s="164" t="s">
        <v>123</v>
      </c>
      <c r="BK293" s="166">
        <f>SUM(BK294:BK297)</f>
        <v>0</v>
      </c>
    </row>
    <row r="294" spans="2:65" s="1" customFormat="1" ht="16.5" customHeight="1">
      <c r="B294" s="33"/>
      <c r="C294" s="169" t="s">
        <v>374</v>
      </c>
      <c r="D294" s="169" t="s">
        <v>126</v>
      </c>
      <c r="E294" s="170" t="s">
        <v>375</v>
      </c>
      <c r="F294" s="171" t="s">
        <v>376</v>
      </c>
      <c r="G294" s="172" t="s">
        <v>163</v>
      </c>
      <c r="H294" s="173">
        <v>1</v>
      </c>
      <c r="I294" s="174"/>
      <c r="J294" s="175">
        <f>ROUND(I294*H294,2)</f>
        <v>0</v>
      </c>
      <c r="K294" s="171" t="s">
        <v>1</v>
      </c>
      <c r="L294" s="37"/>
      <c r="M294" s="176" t="s">
        <v>1</v>
      </c>
      <c r="N294" s="177" t="s">
        <v>40</v>
      </c>
      <c r="O294" s="59"/>
      <c r="P294" s="178">
        <f>O294*H294</f>
        <v>0</v>
      </c>
      <c r="Q294" s="178">
        <v>0</v>
      </c>
      <c r="R294" s="178">
        <f>Q294*H294</f>
        <v>0</v>
      </c>
      <c r="S294" s="178">
        <v>0</v>
      </c>
      <c r="T294" s="179">
        <f>S294*H294</f>
        <v>0</v>
      </c>
      <c r="AR294" s="16" t="s">
        <v>245</v>
      </c>
      <c r="AT294" s="16" t="s">
        <v>126</v>
      </c>
      <c r="AU294" s="16" t="s">
        <v>76</v>
      </c>
      <c r="AY294" s="16" t="s">
        <v>123</v>
      </c>
      <c r="BE294" s="180">
        <f>IF(N294="základní",J294,0)</f>
        <v>0</v>
      </c>
      <c r="BF294" s="180">
        <f>IF(N294="snížená",J294,0)</f>
        <v>0</v>
      </c>
      <c r="BG294" s="180">
        <f>IF(N294="zákl. přenesená",J294,0)</f>
        <v>0</v>
      </c>
      <c r="BH294" s="180">
        <f>IF(N294="sníž. přenesená",J294,0)</f>
        <v>0</v>
      </c>
      <c r="BI294" s="180">
        <f>IF(N294="nulová",J294,0)</f>
        <v>0</v>
      </c>
      <c r="BJ294" s="16" t="s">
        <v>74</v>
      </c>
      <c r="BK294" s="180">
        <f>ROUND(I294*H294,2)</f>
        <v>0</v>
      </c>
      <c r="BL294" s="16" t="s">
        <v>245</v>
      </c>
      <c r="BM294" s="16" t="s">
        <v>377</v>
      </c>
    </row>
    <row r="295" spans="2:47" s="1" customFormat="1" ht="12">
      <c r="B295" s="33"/>
      <c r="C295" s="34"/>
      <c r="D295" s="181" t="s">
        <v>133</v>
      </c>
      <c r="E295" s="34"/>
      <c r="F295" s="182" t="s">
        <v>376</v>
      </c>
      <c r="G295" s="34"/>
      <c r="H295" s="34"/>
      <c r="I295" s="97"/>
      <c r="J295" s="34"/>
      <c r="K295" s="34"/>
      <c r="L295" s="37"/>
      <c r="M295" s="183"/>
      <c r="N295" s="59"/>
      <c r="O295" s="59"/>
      <c r="P295" s="59"/>
      <c r="Q295" s="59"/>
      <c r="R295" s="59"/>
      <c r="S295" s="59"/>
      <c r="T295" s="60"/>
      <c r="AT295" s="16" t="s">
        <v>133</v>
      </c>
      <c r="AU295" s="16" t="s">
        <v>76</v>
      </c>
    </row>
    <row r="296" spans="2:65" s="1" customFormat="1" ht="16.5" customHeight="1">
      <c r="B296" s="33"/>
      <c r="C296" s="169" t="s">
        <v>378</v>
      </c>
      <c r="D296" s="169" t="s">
        <v>126</v>
      </c>
      <c r="E296" s="170" t="s">
        <v>379</v>
      </c>
      <c r="F296" s="171" t="s">
        <v>380</v>
      </c>
      <c r="G296" s="172" t="s">
        <v>369</v>
      </c>
      <c r="H296" s="237"/>
      <c r="I296" s="174"/>
      <c r="J296" s="175">
        <f>ROUND(I296*H296,2)</f>
        <v>0</v>
      </c>
      <c r="K296" s="171" t="s">
        <v>130</v>
      </c>
      <c r="L296" s="37"/>
      <c r="M296" s="176" t="s">
        <v>1</v>
      </c>
      <c r="N296" s="177" t="s">
        <v>40</v>
      </c>
      <c r="O296" s="59"/>
      <c r="P296" s="178">
        <f>O296*H296</f>
        <v>0</v>
      </c>
      <c r="Q296" s="178">
        <v>0</v>
      </c>
      <c r="R296" s="178">
        <f>Q296*H296</f>
        <v>0</v>
      </c>
      <c r="S296" s="178">
        <v>0</v>
      </c>
      <c r="T296" s="179">
        <f>S296*H296</f>
        <v>0</v>
      </c>
      <c r="AR296" s="16" t="s">
        <v>245</v>
      </c>
      <c r="AT296" s="16" t="s">
        <v>126</v>
      </c>
      <c r="AU296" s="16" t="s">
        <v>76</v>
      </c>
      <c r="AY296" s="16" t="s">
        <v>123</v>
      </c>
      <c r="BE296" s="180">
        <f>IF(N296="základní",J296,0)</f>
        <v>0</v>
      </c>
      <c r="BF296" s="180">
        <f>IF(N296="snížená",J296,0)</f>
        <v>0</v>
      </c>
      <c r="BG296" s="180">
        <f>IF(N296="zákl. přenesená",J296,0)</f>
        <v>0</v>
      </c>
      <c r="BH296" s="180">
        <f>IF(N296="sníž. přenesená",J296,0)</f>
        <v>0</v>
      </c>
      <c r="BI296" s="180">
        <f>IF(N296="nulová",J296,0)</f>
        <v>0</v>
      </c>
      <c r="BJ296" s="16" t="s">
        <v>74</v>
      </c>
      <c r="BK296" s="180">
        <f>ROUND(I296*H296,2)</f>
        <v>0</v>
      </c>
      <c r="BL296" s="16" t="s">
        <v>245</v>
      </c>
      <c r="BM296" s="16" t="s">
        <v>381</v>
      </c>
    </row>
    <row r="297" spans="2:47" s="1" customFormat="1" ht="19.5">
      <c r="B297" s="33"/>
      <c r="C297" s="34"/>
      <c r="D297" s="181" t="s">
        <v>133</v>
      </c>
      <c r="E297" s="34"/>
      <c r="F297" s="182" t="s">
        <v>382</v>
      </c>
      <c r="G297" s="34"/>
      <c r="H297" s="34"/>
      <c r="I297" s="97"/>
      <c r="J297" s="34"/>
      <c r="K297" s="34"/>
      <c r="L297" s="37"/>
      <c r="M297" s="183"/>
      <c r="N297" s="59"/>
      <c r="O297" s="59"/>
      <c r="P297" s="59"/>
      <c r="Q297" s="59"/>
      <c r="R297" s="59"/>
      <c r="S297" s="59"/>
      <c r="T297" s="60"/>
      <c r="AT297" s="16" t="s">
        <v>133</v>
      </c>
      <c r="AU297" s="16" t="s">
        <v>76</v>
      </c>
    </row>
    <row r="298" spans="2:63" s="10" customFormat="1" ht="22.9" customHeight="1">
      <c r="B298" s="153"/>
      <c r="C298" s="154"/>
      <c r="D298" s="155" t="s">
        <v>68</v>
      </c>
      <c r="E298" s="167" t="s">
        <v>383</v>
      </c>
      <c r="F298" s="167" t="s">
        <v>384</v>
      </c>
      <c r="G298" s="154"/>
      <c r="H298" s="154"/>
      <c r="I298" s="157"/>
      <c r="J298" s="168">
        <f>BK298</f>
        <v>0</v>
      </c>
      <c r="K298" s="154"/>
      <c r="L298" s="159"/>
      <c r="M298" s="160"/>
      <c r="N298" s="161"/>
      <c r="O298" s="161"/>
      <c r="P298" s="162">
        <f>SUM(P299:P405)</f>
        <v>0</v>
      </c>
      <c r="Q298" s="161"/>
      <c r="R298" s="162">
        <f>SUM(R299:R405)</f>
        <v>0.030779999999999995</v>
      </c>
      <c r="S298" s="161"/>
      <c r="T298" s="163">
        <f>SUM(T299:T405)</f>
        <v>0.18671999999999997</v>
      </c>
      <c r="AR298" s="164" t="s">
        <v>76</v>
      </c>
      <c r="AT298" s="165" t="s">
        <v>68</v>
      </c>
      <c r="AU298" s="165" t="s">
        <v>74</v>
      </c>
      <c r="AY298" s="164" t="s">
        <v>123</v>
      </c>
      <c r="BK298" s="166">
        <f>SUM(BK299:BK405)</f>
        <v>0</v>
      </c>
    </row>
    <row r="299" spans="2:65" s="1" customFormat="1" ht="16.5" customHeight="1">
      <c r="B299" s="33"/>
      <c r="C299" s="169" t="s">
        <v>385</v>
      </c>
      <c r="D299" s="169" t="s">
        <v>126</v>
      </c>
      <c r="E299" s="170" t="s">
        <v>386</v>
      </c>
      <c r="F299" s="171" t="s">
        <v>387</v>
      </c>
      <c r="G299" s="172" t="s">
        <v>163</v>
      </c>
      <c r="H299" s="173">
        <v>2</v>
      </c>
      <c r="I299" s="174"/>
      <c r="J299" s="175">
        <f>ROUND(I299*H299,2)</f>
        <v>0</v>
      </c>
      <c r="K299" s="171" t="s">
        <v>130</v>
      </c>
      <c r="L299" s="37"/>
      <c r="M299" s="176" t="s">
        <v>1</v>
      </c>
      <c r="N299" s="177" t="s">
        <v>40</v>
      </c>
      <c r="O299" s="59"/>
      <c r="P299" s="178">
        <f>O299*H299</f>
        <v>0</v>
      </c>
      <c r="Q299" s="178">
        <v>0</v>
      </c>
      <c r="R299" s="178">
        <f>Q299*H299</f>
        <v>0</v>
      </c>
      <c r="S299" s="178">
        <v>0.01946</v>
      </c>
      <c r="T299" s="179">
        <f>S299*H299</f>
        <v>0.03892</v>
      </c>
      <c r="AR299" s="16" t="s">
        <v>245</v>
      </c>
      <c r="AT299" s="16" t="s">
        <v>126</v>
      </c>
      <c r="AU299" s="16" t="s">
        <v>76</v>
      </c>
      <c r="AY299" s="16" t="s">
        <v>123</v>
      </c>
      <c r="BE299" s="180">
        <f>IF(N299="základní",J299,0)</f>
        <v>0</v>
      </c>
      <c r="BF299" s="180">
        <f>IF(N299="snížená",J299,0)</f>
        <v>0</v>
      </c>
      <c r="BG299" s="180">
        <f>IF(N299="zákl. přenesená",J299,0)</f>
        <v>0</v>
      </c>
      <c r="BH299" s="180">
        <f>IF(N299="sníž. přenesená",J299,0)</f>
        <v>0</v>
      </c>
      <c r="BI299" s="180">
        <f>IF(N299="nulová",J299,0)</f>
        <v>0</v>
      </c>
      <c r="BJ299" s="16" t="s">
        <v>74</v>
      </c>
      <c r="BK299" s="180">
        <f>ROUND(I299*H299,2)</f>
        <v>0</v>
      </c>
      <c r="BL299" s="16" t="s">
        <v>245</v>
      </c>
      <c r="BM299" s="16" t="s">
        <v>388</v>
      </c>
    </row>
    <row r="300" spans="2:47" s="1" customFormat="1" ht="12">
      <c r="B300" s="33"/>
      <c r="C300" s="34"/>
      <c r="D300" s="181" t="s">
        <v>133</v>
      </c>
      <c r="E300" s="34"/>
      <c r="F300" s="182" t="s">
        <v>389</v>
      </c>
      <c r="G300" s="34"/>
      <c r="H300" s="34"/>
      <c r="I300" s="97"/>
      <c r="J300" s="34"/>
      <c r="K300" s="34"/>
      <c r="L300" s="37"/>
      <c r="M300" s="183"/>
      <c r="N300" s="59"/>
      <c r="O300" s="59"/>
      <c r="P300" s="59"/>
      <c r="Q300" s="59"/>
      <c r="R300" s="59"/>
      <c r="S300" s="59"/>
      <c r="T300" s="60"/>
      <c r="AT300" s="16" t="s">
        <v>133</v>
      </c>
      <c r="AU300" s="16" t="s">
        <v>76</v>
      </c>
    </row>
    <row r="301" spans="2:51" s="11" customFormat="1" ht="12">
      <c r="B301" s="184"/>
      <c r="C301" s="185"/>
      <c r="D301" s="181" t="s">
        <v>135</v>
      </c>
      <c r="E301" s="186" t="s">
        <v>1</v>
      </c>
      <c r="F301" s="187" t="s">
        <v>144</v>
      </c>
      <c r="G301" s="185"/>
      <c r="H301" s="186" t="s">
        <v>1</v>
      </c>
      <c r="I301" s="188"/>
      <c r="J301" s="185"/>
      <c r="K301" s="185"/>
      <c r="L301" s="189"/>
      <c r="M301" s="190"/>
      <c r="N301" s="191"/>
      <c r="O301" s="191"/>
      <c r="P301" s="191"/>
      <c r="Q301" s="191"/>
      <c r="R301" s="191"/>
      <c r="S301" s="191"/>
      <c r="T301" s="192"/>
      <c r="AT301" s="193" t="s">
        <v>135</v>
      </c>
      <c r="AU301" s="193" t="s">
        <v>76</v>
      </c>
      <c r="AV301" s="11" t="s">
        <v>74</v>
      </c>
      <c r="AW301" s="11" t="s">
        <v>32</v>
      </c>
      <c r="AX301" s="11" t="s">
        <v>69</v>
      </c>
      <c r="AY301" s="193" t="s">
        <v>123</v>
      </c>
    </row>
    <row r="302" spans="2:51" s="12" customFormat="1" ht="12">
      <c r="B302" s="194"/>
      <c r="C302" s="195"/>
      <c r="D302" s="181" t="s">
        <v>135</v>
      </c>
      <c r="E302" s="196" t="s">
        <v>1</v>
      </c>
      <c r="F302" s="197" t="s">
        <v>74</v>
      </c>
      <c r="G302" s="195"/>
      <c r="H302" s="198">
        <v>1</v>
      </c>
      <c r="I302" s="199"/>
      <c r="J302" s="195"/>
      <c r="K302" s="195"/>
      <c r="L302" s="200"/>
      <c r="M302" s="201"/>
      <c r="N302" s="202"/>
      <c r="O302" s="202"/>
      <c r="P302" s="202"/>
      <c r="Q302" s="202"/>
      <c r="R302" s="202"/>
      <c r="S302" s="202"/>
      <c r="T302" s="203"/>
      <c r="AT302" s="204" t="s">
        <v>135</v>
      </c>
      <c r="AU302" s="204" t="s">
        <v>76</v>
      </c>
      <c r="AV302" s="12" t="s">
        <v>76</v>
      </c>
      <c r="AW302" s="12" t="s">
        <v>32</v>
      </c>
      <c r="AX302" s="12" t="s">
        <v>69</v>
      </c>
      <c r="AY302" s="204" t="s">
        <v>123</v>
      </c>
    </row>
    <row r="303" spans="2:51" s="11" customFormat="1" ht="12">
      <c r="B303" s="184"/>
      <c r="C303" s="185"/>
      <c r="D303" s="181" t="s">
        <v>135</v>
      </c>
      <c r="E303" s="186" t="s">
        <v>1</v>
      </c>
      <c r="F303" s="187" t="s">
        <v>153</v>
      </c>
      <c r="G303" s="185"/>
      <c r="H303" s="186" t="s">
        <v>1</v>
      </c>
      <c r="I303" s="188"/>
      <c r="J303" s="185"/>
      <c r="K303" s="185"/>
      <c r="L303" s="189"/>
      <c r="M303" s="190"/>
      <c r="N303" s="191"/>
      <c r="O303" s="191"/>
      <c r="P303" s="191"/>
      <c r="Q303" s="191"/>
      <c r="R303" s="191"/>
      <c r="S303" s="191"/>
      <c r="T303" s="192"/>
      <c r="AT303" s="193" t="s">
        <v>135</v>
      </c>
      <c r="AU303" s="193" t="s">
        <v>76</v>
      </c>
      <c r="AV303" s="11" t="s">
        <v>74</v>
      </c>
      <c r="AW303" s="11" t="s">
        <v>32</v>
      </c>
      <c r="AX303" s="11" t="s">
        <v>69</v>
      </c>
      <c r="AY303" s="193" t="s">
        <v>123</v>
      </c>
    </row>
    <row r="304" spans="2:51" s="12" customFormat="1" ht="12">
      <c r="B304" s="194"/>
      <c r="C304" s="195"/>
      <c r="D304" s="181" t="s">
        <v>135</v>
      </c>
      <c r="E304" s="196" t="s">
        <v>1</v>
      </c>
      <c r="F304" s="197" t="s">
        <v>74</v>
      </c>
      <c r="G304" s="195"/>
      <c r="H304" s="198">
        <v>1</v>
      </c>
      <c r="I304" s="199"/>
      <c r="J304" s="195"/>
      <c r="K304" s="195"/>
      <c r="L304" s="200"/>
      <c r="M304" s="201"/>
      <c r="N304" s="202"/>
      <c r="O304" s="202"/>
      <c r="P304" s="202"/>
      <c r="Q304" s="202"/>
      <c r="R304" s="202"/>
      <c r="S304" s="202"/>
      <c r="T304" s="203"/>
      <c r="AT304" s="204" t="s">
        <v>135</v>
      </c>
      <c r="AU304" s="204" t="s">
        <v>76</v>
      </c>
      <c r="AV304" s="12" t="s">
        <v>76</v>
      </c>
      <c r="AW304" s="12" t="s">
        <v>32</v>
      </c>
      <c r="AX304" s="12" t="s">
        <v>69</v>
      </c>
      <c r="AY304" s="204" t="s">
        <v>123</v>
      </c>
    </row>
    <row r="305" spans="2:51" s="13" customFormat="1" ht="12">
      <c r="B305" s="205"/>
      <c r="C305" s="206"/>
      <c r="D305" s="181" t="s">
        <v>135</v>
      </c>
      <c r="E305" s="207" t="s">
        <v>1</v>
      </c>
      <c r="F305" s="208" t="s">
        <v>139</v>
      </c>
      <c r="G305" s="206"/>
      <c r="H305" s="209">
        <v>2</v>
      </c>
      <c r="I305" s="210"/>
      <c r="J305" s="206"/>
      <c r="K305" s="206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135</v>
      </c>
      <c r="AU305" s="215" t="s">
        <v>76</v>
      </c>
      <c r="AV305" s="13" t="s">
        <v>131</v>
      </c>
      <c r="AW305" s="13" t="s">
        <v>32</v>
      </c>
      <c r="AX305" s="13" t="s">
        <v>74</v>
      </c>
      <c r="AY305" s="215" t="s">
        <v>123</v>
      </c>
    </row>
    <row r="306" spans="2:65" s="1" customFormat="1" ht="16.5" customHeight="1">
      <c r="B306" s="33"/>
      <c r="C306" s="169" t="s">
        <v>390</v>
      </c>
      <c r="D306" s="169" t="s">
        <v>126</v>
      </c>
      <c r="E306" s="170" t="s">
        <v>391</v>
      </c>
      <c r="F306" s="171" t="s">
        <v>392</v>
      </c>
      <c r="G306" s="172" t="s">
        <v>163</v>
      </c>
      <c r="H306" s="173">
        <v>2</v>
      </c>
      <c r="I306" s="174"/>
      <c r="J306" s="175">
        <f>ROUND(I306*H306,2)</f>
        <v>0</v>
      </c>
      <c r="K306" s="171" t="s">
        <v>130</v>
      </c>
      <c r="L306" s="37"/>
      <c r="M306" s="176" t="s">
        <v>1</v>
      </c>
      <c r="N306" s="177" t="s">
        <v>40</v>
      </c>
      <c r="O306" s="59"/>
      <c r="P306" s="178">
        <f>O306*H306</f>
        <v>0</v>
      </c>
      <c r="Q306" s="178">
        <v>0</v>
      </c>
      <c r="R306" s="178">
        <f>Q306*H306</f>
        <v>0</v>
      </c>
      <c r="S306" s="178">
        <v>0.0173</v>
      </c>
      <c r="T306" s="179">
        <f>S306*H306</f>
        <v>0.0346</v>
      </c>
      <c r="AR306" s="16" t="s">
        <v>245</v>
      </c>
      <c r="AT306" s="16" t="s">
        <v>126</v>
      </c>
      <c r="AU306" s="16" t="s">
        <v>76</v>
      </c>
      <c r="AY306" s="16" t="s">
        <v>123</v>
      </c>
      <c r="BE306" s="180">
        <f>IF(N306="základní",J306,0)</f>
        <v>0</v>
      </c>
      <c r="BF306" s="180">
        <f>IF(N306="snížená",J306,0)</f>
        <v>0</v>
      </c>
      <c r="BG306" s="180">
        <f>IF(N306="zákl. přenesená",J306,0)</f>
        <v>0</v>
      </c>
      <c r="BH306" s="180">
        <f>IF(N306="sníž. přenesená",J306,0)</f>
        <v>0</v>
      </c>
      <c r="BI306" s="180">
        <f>IF(N306="nulová",J306,0)</f>
        <v>0</v>
      </c>
      <c r="BJ306" s="16" t="s">
        <v>74</v>
      </c>
      <c r="BK306" s="180">
        <f>ROUND(I306*H306,2)</f>
        <v>0</v>
      </c>
      <c r="BL306" s="16" t="s">
        <v>245</v>
      </c>
      <c r="BM306" s="16" t="s">
        <v>393</v>
      </c>
    </row>
    <row r="307" spans="2:47" s="1" customFormat="1" ht="12">
      <c r="B307" s="33"/>
      <c r="C307" s="34"/>
      <c r="D307" s="181" t="s">
        <v>133</v>
      </c>
      <c r="E307" s="34"/>
      <c r="F307" s="182" t="s">
        <v>394</v>
      </c>
      <c r="G307" s="34"/>
      <c r="H307" s="34"/>
      <c r="I307" s="97"/>
      <c r="J307" s="34"/>
      <c r="K307" s="34"/>
      <c r="L307" s="37"/>
      <c r="M307" s="183"/>
      <c r="N307" s="59"/>
      <c r="O307" s="59"/>
      <c r="P307" s="59"/>
      <c r="Q307" s="59"/>
      <c r="R307" s="59"/>
      <c r="S307" s="59"/>
      <c r="T307" s="60"/>
      <c r="AT307" s="16" t="s">
        <v>133</v>
      </c>
      <c r="AU307" s="16" t="s">
        <v>76</v>
      </c>
    </row>
    <row r="308" spans="2:51" s="11" customFormat="1" ht="12">
      <c r="B308" s="184"/>
      <c r="C308" s="185"/>
      <c r="D308" s="181" t="s">
        <v>135</v>
      </c>
      <c r="E308" s="186" t="s">
        <v>1</v>
      </c>
      <c r="F308" s="187" t="s">
        <v>144</v>
      </c>
      <c r="G308" s="185"/>
      <c r="H308" s="186" t="s">
        <v>1</v>
      </c>
      <c r="I308" s="188"/>
      <c r="J308" s="185"/>
      <c r="K308" s="185"/>
      <c r="L308" s="189"/>
      <c r="M308" s="190"/>
      <c r="N308" s="191"/>
      <c r="O308" s="191"/>
      <c r="P308" s="191"/>
      <c r="Q308" s="191"/>
      <c r="R308" s="191"/>
      <c r="S308" s="191"/>
      <c r="T308" s="192"/>
      <c r="AT308" s="193" t="s">
        <v>135</v>
      </c>
      <c r="AU308" s="193" t="s">
        <v>76</v>
      </c>
      <c r="AV308" s="11" t="s">
        <v>74</v>
      </c>
      <c r="AW308" s="11" t="s">
        <v>32</v>
      </c>
      <c r="AX308" s="11" t="s">
        <v>69</v>
      </c>
      <c r="AY308" s="193" t="s">
        <v>123</v>
      </c>
    </row>
    <row r="309" spans="2:51" s="12" customFormat="1" ht="12">
      <c r="B309" s="194"/>
      <c r="C309" s="195"/>
      <c r="D309" s="181" t="s">
        <v>135</v>
      </c>
      <c r="E309" s="196" t="s">
        <v>1</v>
      </c>
      <c r="F309" s="197" t="s">
        <v>74</v>
      </c>
      <c r="G309" s="195"/>
      <c r="H309" s="198">
        <v>1</v>
      </c>
      <c r="I309" s="199"/>
      <c r="J309" s="195"/>
      <c r="K309" s="195"/>
      <c r="L309" s="200"/>
      <c r="M309" s="201"/>
      <c r="N309" s="202"/>
      <c r="O309" s="202"/>
      <c r="P309" s="202"/>
      <c r="Q309" s="202"/>
      <c r="R309" s="202"/>
      <c r="S309" s="202"/>
      <c r="T309" s="203"/>
      <c r="AT309" s="204" t="s">
        <v>135</v>
      </c>
      <c r="AU309" s="204" t="s">
        <v>76</v>
      </c>
      <c r="AV309" s="12" t="s">
        <v>76</v>
      </c>
      <c r="AW309" s="12" t="s">
        <v>32</v>
      </c>
      <c r="AX309" s="12" t="s">
        <v>69</v>
      </c>
      <c r="AY309" s="204" t="s">
        <v>123</v>
      </c>
    </row>
    <row r="310" spans="2:51" s="11" customFormat="1" ht="12">
      <c r="B310" s="184"/>
      <c r="C310" s="185"/>
      <c r="D310" s="181" t="s">
        <v>135</v>
      </c>
      <c r="E310" s="186" t="s">
        <v>1</v>
      </c>
      <c r="F310" s="187" t="s">
        <v>153</v>
      </c>
      <c r="G310" s="185"/>
      <c r="H310" s="186" t="s">
        <v>1</v>
      </c>
      <c r="I310" s="188"/>
      <c r="J310" s="185"/>
      <c r="K310" s="185"/>
      <c r="L310" s="189"/>
      <c r="M310" s="190"/>
      <c r="N310" s="191"/>
      <c r="O310" s="191"/>
      <c r="P310" s="191"/>
      <c r="Q310" s="191"/>
      <c r="R310" s="191"/>
      <c r="S310" s="191"/>
      <c r="T310" s="192"/>
      <c r="AT310" s="193" t="s">
        <v>135</v>
      </c>
      <c r="AU310" s="193" t="s">
        <v>76</v>
      </c>
      <c r="AV310" s="11" t="s">
        <v>74</v>
      </c>
      <c r="AW310" s="11" t="s">
        <v>32</v>
      </c>
      <c r="AX310" s="11" t="s">
        <v>69</v>
      </c>
      <c r="AY310" s="193" t="s">
        <v>123</v>
      </c>
    </row>
    <row r="311" spans="2:51" s="12" customFormat="1" ht="12">
      <c r="B311" s="194"/>
      <c r="C311" s="195"/>
      <c r="D311" s="181" t="s">
        <v>135</v>
      </c>
      <c r="E311" s="196" t="s">
        <v>1</v>
      </c>
      <c r="F311" s="197" t="s">
        <v>74</v>
      </c>
      <c r="G311" s="195"/>
      <c r="H311" s="198">
        <v>1</v>
      </c>
      <c r="I311" s="199"/>
      <c r="J311" s="195"/>
      <c r="K311" s="195"/>
      <c r="L311" s="200"/>
      <c r="M311" s="201"/>
      <c r="N311" s="202"/>
      <c r="O311" s="202"/>
      <c r="P311" s="202"/>
      <c r="Q311" s="202"/>
      <c r="R311" s="202"/>
      <c r="S311" s="202"/>
      <c r="T311" s="203"/>
      <c r="AT311" s="204" t="s">
        <v>135</v>
      </c>
      <c r="AU311" s="204" t="s">
        <v>76</v>
      </c>
      <c r="AV311" s="12" t="s">
        <v>76</v>
      </c>
      <c r="AW311" s="12" t="s">
        <v>32</v>
      </c>
      <c r="AX311" s="12" t="s">
        <v>69</v>
      </c>
      <c r="AY311" s="204" t="s">
        <v>123</v>
      </c>
    </row>
    <row r="312" spans="2:51" s="13" customFormat="1" ht="12">
      <c r="B312" s="205"/>
      <c r="C312" s="206"/>
      <c r="D312" s="181" t="s">
        <v>135</v>
      </c>
      <c r="E312" s="207" t="s">
        <v>1</v>
      </c>
      <c r="F312" s="208" t="s">
        <v>139</v>
      </c>
      <c r="G312" s="206"/>
      <c r="H312" s="209">
        <v>2</v>
      </c>
      <c r="I312" s="210"/>
      <c r="J312" s="206"/>
      <c r="K312" s="206"/>
      <c r="L312" s="211"/>
      <c r="M312" s="212"/>
      <c r="N312" s="213"/>
      <c r="O312" s="213"/>
      <c r="P312" s="213"/>
      <c r="Q312" s="213"/>
      <c r="R312" s="213"/>
      <c r="S312" s="213"/>
      <c r="T312" s="214"/>
      <c r="AT312" s="215" t="s">
        <v>135</v>
      </c>
      <c r="AU312" s="215" t="s">
        <v>76</v>
      </c>
      <c r="AV312" s="13" t="s">
        <v>131</v>
      </c>
      <c r="AW312" s="13" t="s">
        <v>32</v>
      </c>
      <c r="AX312" s="13" t="s">
        <v>74</v>
      </c>
      <c r="AY312" s="215" t="s">
        <v>123</v>
      </c>
    </row>
    <row r="313" spans="2:65" s="1" customFormat="1" ht="16.5" customHeight="1">
      <c r="B313" s="33"/>
      <c r="C313" s="169" t="s">
        <v>395</v>
      </c>
      <c r="D313" s="169" t="s">
        <v>126</v>
      </c>
      <c r="E313" s="170" t="s">
        <v>396</v>
      </c>
      <c r="F313" s="171" t="s">
        <v>397</v>
      </c>
      <c r="G313" s="172" t="s">
        <v>163</v>
      </c>
      <c r="H313" s="173">
        <v>2</v>
      </c>
      <c r="I313" s="174"/>
      <c r="J313" s="175">
        <f>ROUND(I313*H313,2)</f>
        <v>0</v>
      </c>
      <c r="K313" s="171" t="s">
        <v>130</v>
      </c>
      <c r="L313" s="37"/>
      <c r="M313" s="176" t="s">
        <v>1</v>
      </c>
      <c r="N313" s="177" t="s">
        <v>40</v>
      </c>
      <c r="O313" s="59"/>
      <c r="P313" s="178">
        <f>O313*H313</f>
        <v>0</v>
      </c>
      <c r="Q313" s="178">
        <v>0</v>
      </c>
      <c r="R313" s="178">
        <f>Q313*H313</f>
        <v>0</v>
      </c>
      <c r="S313" s="178">
        <v>0.0347</v>
      </c>
      <c r="T313" s="179">
        <f>S313*H313</f>
        <v>0.0694</v>
      </c>
      <c r="AR313" s="16" t="s">
        <v>245</v>
      </c>
      <c r="AT313" s="16" t="s">
        <v>126</v>
      </c>
      <c r="AU313" s="16" t="s">
        <v>76</v>
      </c>
      <c r="AY313" s="16" t="s">
        <v>123</v>
      </c>
      <c r="BE313" s="180">
        <f>IF(N313="základní",J313,0)</f>
        <v>0</v>
      </c>
      <c r="BF313" s="180">
        <f>IF(N313="snížená",J313,0)</f>
        <v>0</v>
      </c>
      <c r="BG313" s="180">
        <f>IF(N313="zákl. přenesená",J313,0)</f>
        <v>0</v>
      </c>
      <c r="BH313" s="180">
        <f>IF(N313="sníž. přenesená",J313,0)</f>
        <v>0</v>
      </c>
      <c r="BI313" s="180">
        <f>IF(N313="nulová",J313,0)</f>
        <v>0</v>
      </c>
      <c r="BJ313" s="16" t="s">
        <v>74</v>
      </c>
      <c r="BK313" s="180">
        <f>ROUND(I313*H313,2)</f>
        <v>0</v>
      </c>
      <c r="BL313" s="16" t="s">
        <v>245</v>
      </c>
      <c r="BM313" s="16" t="s">
        <v>398</v>
      </c>
    </row>
    <row r="314" spans="2:47" s="1" customFormat="1" ht="12">
      <c r="B314" s="33"/>
      <c r="C314" s="34"/>
      <c r="D314" s="181" t="s">
        <v>133</v>
      </c>
      <c r="E314" s="34"/>
      <c r="F314" s="182" t="s">
        <v>399</v>
      </c>
      <c r="G314" s="34"/>
      <c r="H314" s="34"/>
      <c r="I314" s="97"/>
      <c r="J314" s="34"/>
      <c r="K314" s="34"/>
      <c r="L314" s="37"/>
      <c r="M314" s="183"/>
      <c r="N314" s="59"/>
      <c r="O314" s="59"/>
      <c r="P314" s="59"/>
      <c r="Q314" s="59"/>
      <c r="R314" s="59"/>
      <c r="S314" s="59"/>
      <c r="T314" s="60"/>
      <c r="AT314" s="16" t="s">
        <v>133</v>
      </c>
      <c r="AU314" s="16" t="s">
        <v>76</v>
      </c>
    </row>
    <row r="315" spans="2:65" s="1" customFormat="1" ht="16.5" customHeight="1">
      <c r="B315" s="33"/>
      <c r="C315" s="169" t="s">
        <v>400</v>
      </c>
      <c r="D315" s="169" t="s">
        <v>126</v>
      </c>
      <c r="E315" s="170" t="s">
        <v>401</v>
      </c>
      <c r="F315" s="171" t="s">
        <v>402</v>
      </c>
      <c r="G315" s="172" t="s">
        <v>163</v>
      </c>
      <c r="H315" s="173">
        <v>2</v>
      </c>
      <c r="I315" s="174"/>
      <c r="J315" s="175">
        <f>ROUND(I315*H315,2)</f>
        <v>0</v>
      </c>
      <c r="K315" s="171" t="s">
        <v>130</v>
      </c>
      <c r="L315" s="37"/>
      <c r="M315" s="176" t="s">
        <v>1</v>
      </c>
      <c r="N315" s="177" t="s">
        <v>40</v>
      </c>
      <c r="O315" s="59"/>
      <c r="P315" s="178">
        <f>O315*H315</f>
        <v>0</v>
      </c>
      <c r="Q315" s="178">
        <v>0</v>
      </c>
      <c r="R315" s="178">
        <f>Q315*H315</f>
        <v>0</v>
      </c>
      <c r="S315" s="178">
        <v>0.0175</v>
      </c>
      <c r="T315" s="179">
        <f>S315*H315</f>
        <v>0.035</v>
      </c>
      <c r="AR315" s="16" t="s">
        <v>245</v>
      </c>
      <c r="AT315" s="16" t="s">
        <v>126</v>
      </c>
      <c r="AU315" s="16" t="s">
        <v>76</v>
      </c>
      <c r="AY315" s="16" t="s">
        <v>123</v>
      </c>
      <c r="BE315" s="180">
        <f>IF(N315="základní",J315,0)</f>
        <v>0</v>
      </c>
      <c r="BF315" s="180">
        <f>IF(N315="snížená",J315,0)</f>
        <v>0</v>
      </c>
      <c r="BG315" s="180">
        <f>IF(N315="zákl. přenesená",J315,0)</f>
        <v>0</v>
      </c>
      <c r="BH315" s="180">
        <f>IF(N315="sníž. přenesená",J315,0)</f>
        <v>0</v>
      </c>
      <c r="BI315" s="180">
        <f>IF(N315="nulová",J315,0)</f>
        <v>0</v>
      </c>
      <c r="BJ315" s="16" t="s">
        <v>74</v>
      </c>
      <c r="BK315" s="180">
        <f>ROUND(I315*H315,2)</f>
        <v>0</v>
      </c>
      <c r="BL315" s="16" t="s">
        <v>245</v>
      </c>
      <c r="BM315" s="16" t="s">
        <v>403</v>
      </c>
    </row>
    <row r="316" spans="2:47" s="1" customFormat="1" ht="12">
      <c r="B316" s="33"/>
      <c r="C316" s="34"/>
      <c r="D316" s="181" t="s">
        <v>133</v>
      </c>
      <c r="E316" s="34"/>
      <c r="F316" s="182" t="s">
        <v>404</v>
      </c>
      <c r="G316" s="34"/>
      <c r="H316" s="34"/>
      <c r="I316" s="97"/>
      <c r="J316" s="34"/>
      <c r="K316" s="34"/>
      <c r="L316" s="37"/>
      <c r="M316" s="183"/>
      <c r="N316" s="59"/>
      <c r="O316" s="59"/>
      <c r="P316" s="59"/>
      <c r="Q316" s="59"/>
      <c r="R316" s="59"/>
      <c r="S316" s="59"/>
      <c r="T316" s="60"/>
      <c r="AT316" s="16" t="s">
        <v>133</v>
      </c>
      <c r="AU316" s="16" t="s">
        <v>76</v>
      </c>
    </row>
    <row r="317" spans="2:51" s="11" customFormat="1" ht="12">
      <c r="B317" s="184"/>
      <c r="C317" s="185"/>
      <c r="D317" s="181" t="s">
        <v>135</v>
      </c>
      <c r="E317" s="186" t="s">
        <v>1</v>
      </c>
      <c r="F317" s="187" t="s">
        <v>144</v>
      </c>
      <c r="G317" s="185"/>
      <c r="H317" s="186" t="s">
        <v>1</v>
      </c>
      <c r="I317" s="188"/>
      <c r="J317" s="185"/>
      <c r="K317" s="185"/>
      <c r="L317" s="189"/>
      <c r="M317" s="190"/>
      <c r="N317" s="191"/>
      <c r="O317" s="191"/>
      <c r="P317" s="191"/>
      <c r="Q317" s="191"/>
      <c r="R317" s="191"/>
      <c r="S317" s="191"/>
      <c r="T317" s="192"/>
      <c r="AT317" s="193" t="s">
        <v>135</v>
      </c>
      <c r="AU317" s="193" t="s">
        <v>76</v>
      </c>
      <c r="AV317" s="11" t="s">
        <v>74</v>
      </c>
      <c r="AW317" s="11" t="s">
        <v>32</v>
      </c>
      <c r="AX317" s="11" t="s">
        <v>69</v>
      </c>
      <c r="AY317" s="193" t="s">
        <v>123</v>
      </c>
    </row>
    <row r="318" spans="2:51" s="12" customFormat="1" ht="12">
      <c r="B318" s="194"/>
      <c r="C318" s="195"/>
      <c r="D318" s="181" t="s">
        <v>135</v>
      </c>
      <c r="E318" s="196" t="s">
        <v>1</v>
      </c>
      <c r="F318" s="197" t="s">
        <v>74</v>
      </c>
      <c r="G318" s="195"/>
      <c r="H318" s="198">
        <v>1</v>
      </c>
      <c r="I318" s="199"/>
      <c r="J318" s="195"/>
      <c r="K318" s="195"/>
      <c r="L318" s="200"/>
      <c r="M318" s="201"/>
      <c r="N318" s="202"/>
      <c r="O318" s="202"/>
      <c r="P318" s="202"/>
      <c r="Q318" s="202"/>
      <c r="R318" s="202"/>
      <c r="S318" s="202"/>
      <c r="T318" s="203"/>
      <c r="AT318" s="204" t="s">
        <v>135</v>
      </c>
      <c r="AU318" s="204" t="s">
        <v>76</v>
      </c>
      <c r="AV318" s="12" t="s">
        <v>76</v>
      </c>
      <c r="AW318" s="12" t="s">
        <v>32</v>
      </c>
      <c r="AX318" s="12" t="s">
        <v>69</v>
      </c>
      <c r="AY318" s="204" t="s">
        <v>123</v>
      </c>
    </row>
    <row r="319" spans="2:51" s="11" customFormat="1" ht="12">
      <c r="B319" s="184"/>
      <c r="C319" s="185"/>
      <c r="D319" s="181" t="s">
        <v>135</v>
      </c>
      <c r="E319" s="186" t="s">
        <v>1</v>
      </c>
      <c r="F319" s="187" t="s">
        <v>153</v>
      </c>
      <c r="G319" s="185"/>
      <c r="H319" s="186" t="s">
        <v>1</v>
      </c>
      <c r="I319" s="188"/>
      <c r="J319" s="185"/>
      <c r="K319" s="185"/>
      <c r="L319" s="189"/>
      <c r="M319" s="190"/>
      <c r="N319" s="191"/>
      <c r="O319" s="191"/>
      <c r="P319" s="191"/>
      <c r="Q319" s="191"/>
      <c r="R319" s="191"/>
      <c r="S319" s="191"/>
      <c r="T319" s="192"/>
      <c r="AT319" s="193" t="s">
        <v>135</v>
      </c>
      <c r="AU319" s="193" t="s">
        <v>76</v>
      </c>
      <c r="AV319" s="11" t="s">
        <v>74</v>
      </c>
      <c r="AW319" s="11" t="s">
        <v>32</v>
      </c>
      <c r="AX319" s="11" t="s">
        <v>69</v>
      </c>
      <c r="AY319" s="193" t="s">
        <v>123</v>
      </c>
    </row>
    <row r="320" spans="2:51" s="12" customFormat="1" ht="12">
      <c r="B320" s="194"/>
      <c r="C320" s="195"/>
      <c r="D320" s="181" t="s">
        <v>135</v>
      </c>
      <c r="E320" s="196" t="s">
        <v>1</v>
      </c>
      <c r="F320" s="197" t="s">
        <v>74</v>
      </c>
      <c r="G320" s="195"/>
      <c r="H320" s="198">
        <v>1</v>
      </c>
      <c r="I320" s="199"/>
      <c r="J320" s="195"/>
      <c r="K320" s="195"/>
      <c r="L320" s="200"/>
      <c r="M320" s="201"/>
      <c r="N320" s="202"/>
      <c r="O320" s="202"/>
      <c r="P320" s="202"/>
      <c r="Q320" s="202"/>
      <c r="R320" s="202"/>
      <c r="S320" s="202"/>
      <c r="T320" s="203"/>
      <c r="AT320" s="204" t="s">
        <v>135</v>
      </c>
      <c r="AU320" s="204" t="s">
        <v>76</v>
      </c>
      <c r="AV320" s="12" t="s">
        <v>76</v>
      </c>
      <c r="AW320" s="12" t="s">
        <v>32</v>
      </c>
      <c r="AX320" s="12" t="s">
        <v>69</v>
      </c>
      <c r="AY320" s="204" t="s">
        <v>123</v>
      </c>
    </row>
    <row r="321" spans="2:51" s="13" customFormat="1" ht="12">
      <c r="B321" s="205"/>
      <c r="C321" s="206"/>
      <c r="D321" s="181" t="s">
        <v>135</v>
      </c>
      <c r="E321" s="207" t="s">
        <v>1</v>
      </c>
      <c r="F321" s="208" t="s">
        <v>139</v>
      </c>
      <c r="G321" s="206"/>
      <c r="H321" s="209">
        <v>2</v>
      </c>
      <c r="I321" s="210"/>
      <c r="J321" s="206"/>
      <c r="K321" s="206"/>
      <c r="L321" s="211"/>
      <c r="M321" s="212"/>
      <c r="N321" s="213"/>
      <c r="O321" s="213"/>
      <c r="P321" s="213"/>
      <c r="Q321" s="213"/>
      <c r="R321" s="213"/>
      <c r="S321" s="213"/>
      <c r="T321" s="214"/>
      <c r="AT321" s="215" t="s">
        <v>135</v>
      </c>
      <c r="AU321" s="215" t="s">
        <v>76</v>
      </c>
      <c r="AV321" s="13" t="s">
        <v>131</v>
      </c>
      <c r="AW321" s="13" t="s">
        <v>32</v>
      </c>
      <c r="AX321" s="13" t="s">
        <v>74</v>
      </c>
      <c r="AY321" s="215" t="s">
        <v>123</v>
      </c>
    </row>
    <row r="322" spans="2:65" s="1" customFormat="1" ht="16.5" customHeight="1">
      <c r="B322" s="33"/>
      <c r="C322" s="169" t="s">
        <v>405</v>
      </c>
      <c r="D322" s="169" t="s">
        <v>126</v>
      </c>
      <c r="E322" s="170" t="s">
        <v>406</v>
      </c>
      <c r="F322" s="171" t="s">
        <v>407</v>
      </c>
      <c r="G322" s="172" t="s">
        <v>242</v>
      </c>
      <c r="H322" s="173">
        <v>4</v>
      </c>
      <c r="I322" s="174"/>
      <c r="J322" s="175">
        <f>ROUND(I322*H322,2)</f>
        <v>0</v>
      </c>
      <c r="K322" s="171" t="s">
        <v>130</v>
      </c>
      <c r="L322" s="37"/>
      <c r="M322" s="176" t="s">
        <v>1</v>
      </c>
      <c r="N322" s="177" t="s">
        <v>40</v>
      </c>
      <c r="O322" s="59"/>
      <c r="P322" s="178">
        <f>O322*H322</f>
        <v>0</v>
      </c>
      <c r="Q322" s="178">
        <v>0</v>
      </c>
      <c r="R322" s="178">
        <f>Q322*H322</f>
        <v>0</v>
      </c>
      <c r="S322" s="178">
        <v>0.00049</v>
      </c>
      <c r="T322" s="179">
        <f>S322*H322</f>
        <v>0.00196</v>
      </c>
      <c r="AR322" s="16" t="s">
        <v>245</v>
      </c>
      <c r="AT322" s="16" t="s">
        <v>126</v>
      </c>
      <c r="AU322" s="16" t="s">
        <v>76</v>
      </c>
      <c r="AY322" s="16" t="s">
        <v>123</v>
      </c>
      <c r="BE322" s="180">
        <f>IF(N322="základní",J322,0)</f>
        <v>0</v>
      </c>
      <c r="BF322" s="180">
        <f>IF(N322="snížená",J322,0)</f>
        <v>0</v>
      </c>
      <c r="BG322" s="180">
        <f>IF(N322="zákl. přenesená",J322,0)</f>
        <v>0</v>
      </c>
      <c r="BH322" s="180">
        <f>IF(N322="sníž. přenesená",J322,0)</f>
        <v>0</v>
      </c>
      <c r="BI322" s="180">
        <f>IF(N322="nulová",J322,0)</f>
        <v>0</v>
      </c>
      <c r="BJ322" s="16" t="s">
        <v>74</v>
      </c>
      <c r="BK322" s="180">
        <f>ROUND(I322*H322,2)</f>
        <v>0</v>
      </c>
      <c r="BL322" s="16" t="s">
        <v>245</v>
      </c>
      <c r="BM322" s="16" t="s">
        <v>408</v>
      </c>
    </row>
    <row r="323" spans="2:47" s="1" customFormat="1" ht="12">
      <c r="B323" s="33"/>
      <c r="C323" s="34"/>
      <c r="D323" s="181" t="s">
        <v>133</v>
      </c>
      <c r="E323" s="34"/>
      <c r="F323" s="182" t="s">
        <v>409</v>
      </c>
      <c r="G323" s="34"/>
      <c r="H323" s="34"/>
      <c r="I323" s="97"/>
      <c r="J323" s="34"/>
      <c r="K323" s="34"/>
      <c r="L323" s="37"/>
      <c r="M323" s="183"/>
      <c r="N323" s="59"/>
      <c r="O323" s="59"/>
      <c r="P323" s="59"/>
      <c r="Q323" s="59"/>
      <c r="R323" s="59"/>
      <c r="S323" s="59"/>
      <c r="T323" s="60"/>
      <c r="AT323" s="16" t="s">
        <v>133</v>
      </c>
      <c r="AU323" s="16" t="s">
        <v>76</v>
      </c>
    </row>
    <row r="324" spans="2:51" s="11" customFormat="1" ht="12">
      <c r="B324" s="184"/>
      <c r="C324" s="185"/>
      <c r="D324" s="181" t="s">
        <v>135</v>
      </c>
      <c r="E324" s="186" t="s">
        <v>1</v>
      </c>
      <c r="F324" s="187" t="s">
        <v>410</v>
      </c>
      <c r="G324" s="185"/>
      <c r="H324" s="186" t="s">
        <v>1</v>
      </c>
      <c r="I324" s="188"/>
      <c r="J324" s="185"/>
      <c r="K324" s="185"/>
      <c r="L324" s="189"/>
      <c r="M324" s="190"/>
      <c r="N324" s="191"/>
      <c r="O324" s="191"/>
      <c r="P324" s="191"/>
      <c r="Q324" s="191"/>
      <c r="R324" s="191"/>
      <c r="S324" s="191"/>
      <c r="T324" s="192"/>
      <c r="AT324" s="193" t="s">
        <v>135</v>
      </c>
      <c r="AU324" s="193" t="s">
        <v>76</v>
      </c>
      <c r="AV324" s="11" t="s">
        <v>74</v>
      </c>
      <c r="AW324" s="11" t="s">
        <v>32</v>
      </c>
      <c r="AX324" s="11" t="s">
        <v>69</v>
      </c>
      <c r="AY324" s="193" t="s">
        <v>123</v>
      </c>
    </row>
    <row r="325" spans="2:51" s="12" customFormat="1" ht="12">
      <c r="B325" s="194"/>
      <c r="C325" s="195"/>
      <c r="D325" s="181" t="s">
        <v>135</v>
      </c>
      <c r="E325" s="196" t="s">
        <v>1</v>
      </c>
      <c r="F325" s="197" t="s">
        <v>76</v>
      </c>
      <c r="G325" s="195"/>
      <c r="H325" s="198">
        <v>2</v>
      </c>
      <c r="I325" s="199"/>
      <c r="J325" s="195"/>
      <c r="K325" s="195"/>
      <c r="L325" s="200"/>
      <c r="M325" s="201"/>
      <c r="N325" s="202"/>
      <c r="O325" s="202"/>
      <c r="P325" s="202"/>
      <c r="Q325" s="202"/>
      <c r="R325" s="202"/>
      <c r="S325" s="202"/>
      <c r="T325" s="203"/>
      <c r="AT325" s="204" t="s">
        <v>135</v>
      </c>
      <c r="AU325" s="204" t="s">
        <v>76</v>
      </c>
      <c r="AV325" s="12" t="s">
        <v>76</v>
      </c>
      <c r="AW325" s="12" t="s">
        <v>32</v>
      </c>
      <c r="AX325" s="12" t="s">
        <v>69</v>
      </c>
      <c r="AY325" s="204" t="s">
        <v>123</v>
      </c>
    </row>
    <row r="326" spans="2:51" s="11" customFormat="1" ht="12">
      <c r="B326" s="184"/>
      <c r="C326" s="185"/>
      <c r="D326" s="181" t="s">
        <v>135</v>
      </c>
      <c r="E326" s="186" t="s">
        <v>1</v>
      </c>
      <c r="F326" s="187" t="s">
        <v>411</v>
      </c>
      <c r="G326" s="185"/>
      <c r="H326" s="186" t="s">
        <v>1</v>
      </c>
      <c r="I326" s="188"/>
      <c r="J326" s="185"/>
      <c r="K326" s="185"/>
      <c r="L326" s="189"/>
      <c r="M326" s="190"/>
      <c r="N326" s="191"/>
      <c r="O326" s="191"/>
      <c r="P326" s="191"/>
      <c r="Q326" s="191"/>
      <c r="R326" s="191"/>
      <c r="S326" s="191"/>
      <c r="T326" s="192"/>
      <c r="AT326" s="193" t="s">
        <v>135</v>
      </c>
      <c r="AU326" s="193" t="s">
        <v>76</v>
      </c>
      <c r="AV326" s="11" t="s">
        <v>74</v>
      </c>
      <c r="AW326" s="11" t="s">
        <v>32</v>
      </c>
      <c r="AX326" s="11" t="s">
        <v>69</v>
      </c>
      <c r="AY326" s="193" t="s">
        <v>123</v>
      </c>
    </row>
    <row r="327" spans="2:51" s="12" customFormat="1" ht="12">
      <c r="B327" s="194"/>
      <c r="C327" s="195"/>
      <c r="D327" s="181" t="s">
        <v>135</v>
      </c>
      <c r="E327" s="196" t="s">
        <v>1</v>
      </c>
      <c r="F327" s="197" t="s">
        <v>76</v>
      </c>
      <c r="G327" s="195"/>
      <c r="H327" s="198">
        <v>2</v>
      </c>
      <c r="I327" s="199"/>
      <c r="J327" s="195"/>
      <c r="K327" s="195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135</v>
      </c>
      <c r="AU327" s="204" t="s">
        <v>76</v>
      </c>
      <c r="AV327" s="12" t="s">
        <v>76</v>
      </c>
      <c r="AW327" s="12" t="s">
        <v>32</v>
      </c>
      <c r="AX327" s="12" t="s">
        <v>69</v>
      </c>
      <c r="AY327" s="204" t="s">
        <v>123</v>
      </c>
    </row>
    <row r="328" spans="2:51" s="13" customFormat="1" ht="12">
      <c r="B328" s="205"/>
      <c r="C328" s="206"/>
      <c r="D328" s="181" t="s">
        <v>135</v>
      </c>
      <c r="E328" s="207" t="s">
        <v>1</v>
      </c>
      <c r="F328" s="208" t="s">
        <v>139</v>
      </c>
      <c r="G328" s="206"/>
      <c r="H328" s="209">
        <v>4</v>
      </c>
      <c r="I328" s="210"/>
      <c r="J328" s="206"/>
      <c r="K328" s="206"/>
      <c r="L328" s="211"/>
      <c r="M328" s="212"/>
      <c r="N328" s="213"/>
      <c r="O328" s="213"/>
      <c r="P328" s="213"/>
      <c r="Q328" s="213"/>
      <c r="R328" s="213"/>
      <c r="S328" s="213"/>
      <c r="T328" s="214"/>
      <c r="AT328" s="215" t="s">
        <v>135</v>
      </c>
      <c r="AU328" s="215" t="s">
        <v>76</v>
      </c>
      <c r="AV328" s="13" t="s">
        <v>131</v>
      </c>
      <c r="AW328" s="13" t="s">
        <v>32</v>
      </c>
      <c r="AX328" s="13" t="s">
        <v>74</v>
      </c>
      <c r="AY328" s="215" t="s">
        <v>123</v>
      </c>
    </row>
    <row r="329" spans="2:65" s="1" customFormat="1" ht="16.5" customHeight="1">
      <c r="B329" s="33"/>
      <c r="C329" s="169" t="s">
        <v>412</v>
      </c>
      <c r="D329" s="169" t="s">
        <v>126</v>
      </c>
      <c r="E329" s="170" t="s">
        <v>413</v>
      </c>
      <c r="F329" s="171" t="s">
        <v>414</v>
      </c>
      <c r="G329" s="172" t="s">
        <v>163</v>
      </c>
      <c r="H329" s="173">
        <v>4</v>
      </c>
      <c r="I329" s="174"/>
      <c r="J329" s="175">
        <f>ROUND(I329*H329,2)</f>
        <v>0</v>
      </c>
      <c r="K329" s="171" t="s">
        <v>130</v>
      </c>
      <c r="L329" s="37"/>
      <c r="M329" s="176" t="s">
        <v>1</v>
      </c>
      <c r="N329" s="177" t="s">
        <v>40</v>
      </c>
      <c r="O329" s="59"/>
      <c r="P329" s="178">
        <f>O329*H329</f>
        <v>0</v>
      </c>
      <c r="Q329" s="178">
        <v>0</v>
      </c>
      <c r="R329" s="178">
        <f>Q329*H329</f>
        <v>0</v>
      </c>
      <c r="S329" s="178">
        <v>0.00086</v>
      </c>
      <c r="T329" s="179">
        <f>S329*H329</f>
        <v>0.00344</v>
      </c>
      <c r="AR329" s="16" t="s">
        <v>245</v>
      </c>
      <c r="AT329" s="16" t="s">
        <v>126</v>
      </c>
      <c r="AU329" s="16" t="s">
        <v>76</v>
      </c>
      <c r="AY329" s="16" t="s">
        <v>123</v>
      </c>
      <c r="BE329" s="180">
        <f>IF(N329="základní",J329,0)</f>
        <v>0</v>
      </c>
      <c r="BF329" s="180">
        <f>IF(N329="snížená",J329,0)</f>
        <v>0</v>
      </c>
      <c r="BG329" s="180">
        <f>IF(N329="zákl. přenesená",J329,0)</f>
        <v>0</v>
      </c>
      <c r="BH329" s="180">
        <f>IF(N329="sníž. přenesená",J329,0)</f>
        <v>0</v>
      </c>
      <c r="BI329" s="180">
        <f>IF(N329="nulová",J329,0)</f>
        <v>0</v>
      </c>
      <c r="BJ329" s="16" t="s">
        <v>74</v>
      </c>
      <c r="BK329" s="180">
        <f>ROUND(I329*H329,2)</f>
        <v>0</v>
      </c>
      <c r="BL329" s="16" t="s">
        <v>245</v>
      </c>
      <c r="BM329" s="16" t="s">
        <v>415</v>
      </c>
    </row>
    <row r="330" spans="2:47" s="1" customFormat="1" ht="12">
      <c r="B330" s="33"/>
      <c r="C330" s="34"/>
      <c r="D330" s="181" t="s">
        <v>133</v>
      </c>
      <c r="E330" s="34"/>
      <c r="F330" s="182" t="s">
        <v>416</v>
      </c>
      <c r="G330" s="34"/>
      <c r="H330" s="34"/>
      <c r="I330" s="97"/>
      <c r="J330" s="34"/>
      <c r="K330" s="34"/>
      <c r="L330" s="37"/>
      <c r="M330" s="183"/>
      <c r="N330" s="59"/>
      <c r="O330" s="59"/>
      <c r="P330" s="59"/>
      <c r="Q330" s="59"/>
      <c r="R330" s="59"/>
      <c r="S330" s="59"/>
      <c r="T330" s="60"/>
      <c r="AT330" s="16" t="s">
        <v>133</v>
      </c>
      <c r="AU330" s="16" t="s">
        <v>76</v>
      </c>
    </row>
    <row r="331" spans="2:51" s="11" customFormat="1" ht="12">
      <c r="B331" s="184"/>
      <c r="C331" s="185"/>
      <c r="D331" s="181" t="s">
        <v>135</v>
      </c>
      <c r="E331" s="186" t="s">
        <v>1</v>
      </c>
      <c r="F331" s="187" t="s">
        <v>417</v>
      </c>
      <c r="G331" s="185"/>
      <c r="H331" s="186" t="s">
        <v>1</v>
      </c>
      <c r="I331" s="188"/>
      <c r="J331" s="185"/>
      <c r="K331" s="185"/>
      <c r="L331" s="189"/>
      <c r="M331" s="190"/>
      <c r="N331" s="191"/>
      <c r="O331" s="191"/>
      <c r="P331" s="191"/>
      <c r="Q331" s="191"/>
      <c r="R331" s="191"/>
      <c r="S331" s="191"/>
      <c r="T331" s="192"/>
      <c r="AT331" s="193" t="s">
        <v>135</v>
      </c>
      <c r="AU331" s="193" t="s">
        <v>76</v>
      </c>
      <c r="AV331" s="11" t="s">
        <v>74</v>
      </c>
      <c r="AW331" s="11" t="s">
        <v>32</v>
      </c>
      <c r="AX331" s="11" t="s">
        <v>69</v>
      </c>
      <c r="AY331" s="193" t="s">
        <v>123</v>
      </c>
    </row>
    <row r="332" spans="2:51" s="11" customFormat="1" ht="12">
      <c r="B332" s="184"/>
      <c r="C332" s="185"/>
      <c r="D332" s="181" t="s">
        <v>135</v>
      </c>
      <c r="E332" s="186" t="s">
        <v>1</v>
      </c>
      <c r="F332" s="187" t="s">
        <v>144</v>
      </c>
      <c r="G332" s="185"/>
      <c r="H332" s="186" t="s">
        <v>1</v>
      </c>
      <c r="I332" s="188"/>
      <c r="J332" s="185"/>
      <c r="K332" s="185"/>
      <c r="L332" s="189"/>
      <c r="M332" s="190"/>
      <c r="N332" s="191"/>
      <c r="O332" s="191"/>
      <c r="P332" s="191"/>
      <c r="Q332" s="191"/>
      <c r="R332" s="191"/>
      <c r="S332" s="191"/>
      <c r="T332" s="192"/>
      <c r="AT332" s="193" t="s">
        <v>135</v>
      </c>
      <c r="AU332" s="193" t="s">
        <v>76</v>
      </c>
      <c r="AV332" s="11" t="s">
        <v>74</v>
      </c>
      <c r="AW332" s="11" t="s">
        <v>32</v>
      </c>
      <c r="AX332" s="11" t="s">
        <v>69</v>
      </c>
      <c r="AY332" s="193" t="s">
        <v>123</v>
      </c>
    </row>
    <row r="333" spans="2:51" s="12" customFormat="1" ht="12">
      <c r="B333" s="194"/>
      <c r="C333" s="195"/>
      <c r="D333" s="181" t="s">
        <v>135</v>
      </c>
      <c r="E333" s="196" t="s">
        <v>1</v>
      </c>
      <c r="F333" s="197" t="s">
        <v>74</v>
      </c>
      <c r="G333" s="195"/>
      <c r="H333" s="198">
        <v>1</v>
      </c>
      <c r="I333" s="199"/>
      <c r="J333" s="195"/>
      <c r="K333" s="195"/>
      <c r="L333" s="200"/>
      <c r="M333" s="201"/>
      <c r="N333" s="202"/>
      <c r="O333" s="202"/>
      <c r="P333" s="202"/>
      <c r="Q333" s="202"/>
      <c r="R333" s="202"/>
      <c r="S333" s="202"/>
      <c r="T333" s="203"/>
      <c r="AT333" s="204" t="s">
        <v>135</v>
      </c>
      <c r="AU333" s="204" t="s">
        <v>76</v>
      </c>
      <c r="AV333" s="12" t="s">
        <v>76</v>
      </c>
      <c r="AW333" s="12" t="s">
        <v>32</v>
      </c>
      <c r="AX333" s="12" t="s">
        <v>69</v>
      </c>
      <c r="AY333" s="204" t="s">
        <v>123</v>
      </c>
    </row>
    <row r="334" spans="2:51" s="11" customFormat="1" ht="12">
      <c r="B334" s="184"/>
      <c r="C334" s="185"/>
      <c r="D334" s="181" t="s">
        <v>135</v>
      </c>
      <c r="E334" s="186" t="s">
        <v>1</v>
      </c>
      <c r="F334" s="187" t="s">
        <v>153</v>
      </c>
      <c r="G334" s="185"/>
      <c r="H334" s="186" t="s">
        <v>1</v>
      </c>
      <c r="I334" s="188"/>
      <c r="J334" s="185"/>
      <c r="K334" s="185"/>
      <c r="L334" s="189"/>
      <c r="M334" s="190"/>
      <c r="N334" s="191"/>
      <c r="O334" s="191"/>
      <c r="P334" s="191"/>
      <c r="Q334" s="191"/>
      <c r="R334" s="191"/>
      <c r="S334" s="191"/>
      <c r="T334" s="192"/>
      <c r="AT334" s="193" t="s">
        <v>135</v>
      </c>
      <c r="AU334" s="193" t="s">
        <v>76</v>
      </c>
      <c r="AV334" s="11" t="s">
        <v>74</v>
      </c>
      <c r="AW334" s="11" t="s">
        <v>32</v>
      </c>
      <c r="AX334" s="11" t="s">
        <v>69</v>
      </c>
      <c r="AY334" s="193" t="s">
        <v>123</v>
      </c>
    </row>
    <row r="335" spans="2:51" s="12" customFormat="1" ht="12">
      <c r="B335" s="194"/>
      <c r="C335" s="195"/>
      <c r="D335" s="181" t="s">
        <v>135</v>
      </c>
      <c r="E335" s="196" t="s">
        <v>1</v>
      </c>
      <c r="F335" s="197" t="s">
        <v>74</v>
      </c>
      <c r="G335" s="195"/>
      <c r="H335" s="198">
        <v>1</v>
      </c>
      <c r="I335" s="199"/>
      <c r="J335" s="195"/>
      <c r="K335" s="195"/>
      <c r="L335" s="200"/>
      <c r="M335" s="201"/>
      <c r="N335" s="202"/>
      <c r="O335" s="202"/>
      <c r="P335" s="202"/>
      <c r="Q335" s="202"/>
      <c r="R335" s="202"/>
      <c r="S335" s="202"/>
      <c r="T335" s="203"/>
      <c r="AT335" s="204" t="s">
        <v>135</v>
      </c>
      <c r="AU335" s="204" t="s">
        <v>76</v>
      </c>
      <c r="AV335" s="12" t="s">
        <v>76</v>
      </c>
      <c r="AW335" s="12" t="s">
        <v>32</v>
      </c>
      <c r="AX335" s="12" t="s">
        <v>69</v>
      </c>
      <c r="AY335" s="204" t="s">
        <v>123</v>
      </c>
    </row>
    <row r="336" spans="2:51" s="11" customFormat="1" ht="12">
      <c r="B336" s="184"/>
      <c r="C336" s="185"/>
      <c r="D336" s="181" t="s">
        <v>135</v>
      </c>
      <c r="E336" s="186" t="s">
        <v>1</v>
      </c>
      <c r="F336" s="187" t="s">
        <v>418</v>
      </c>
      <c r="G336" s="185"/>
      <c r="H336" s="186" t="s">
        <v>1</v>
      </c>
      <c r="I336" s="188"/>
      <c r="J336" s="185"/>
      <c r="K336" s="185"/>
      <c r="L336" s="189"/>
      <c r="M336" s="190"/>
      <c r="N336" s="191"/>
      <c r="O336" s="191"/>
      <c r="P336" s="191"/>
      <c r="Q336" s="191"/>
      <c r="R336" s="191"/>
      <c r="S336" s="191"/>
      <c r="T336" s="192"/>
      <c r="AT336" s="193" t="s">
        <v>135</v>
      </c>
      <c r="AU336" s="193" t="s">
        <v>76</v>
      </c>
      <c r="AV336" s="11" t="s">
        <v>74</v>
      </c>
      <c r="AW336" s="11" t="s">
        <v>32</v>
      </c>
      <c r="AX336" s="11" t="s">
        <v>69</v>
      </c>
      <c r="AY336" s="193" t="s">
        <v>123</v>
      </c>
    </row>
    <row r="337" spans="2:51" s="11" customFormat="1" ht="12">
      <c r="B337" s="184"/>
      <c r="C337" s="185"/>
      <c r="D337" s="181" t="s">
        <v>135</v>
      </c>
      <c r="E337" s="186" t="s">
        <v>1</v>
      </c>
      <c r="F337" s="187" t="s">
        <v>144</v>
      </c>
      <c r="G337" s="185"/>
      <c r="H337" s="186" t="s">
        <v>1</v>
      </c>
      <c r="I337" s="188"/>
      <c r="J337" s="185"/>
      <c r="K337" s="185"/>
      <c r="L337" s="189"/>
      <c r="M337" s="190"/>
      <c r="N337" s="191"/>
      <c r="O337" s="191"/>
      <c r="P337" s="191"/>
      <c r="Q337" s="191"/>
      <c r="R337" s="191"/>
      <c r="S337" s="191"/>
      <c r="T337" s="192"/>
      <c r="AT337" s="193" t="s">
        <v>135</v>
      </c>
      <c r="AU337" s="193" t="s">
        <v>76</v>
      </c>
      <c r="AV337" s="11" t="s">
        <v>74</v>
      </c>
      <c r="AW337" s="11" t="s">
        <v>32</v>
      </c>
      <c r="AX337" s="11" t="s">
        <v>69</v>
      </c>
      <c r="AY337" s="193" t="s">
        <v>123</v>
      </c>
    </row>
    <row r="338" spans="2:51" s="12" customFormat="1" ht="12">
      <c r="B338" s="194"/>
      <c r="C338" s="195"/>
      <c r="D338" s="181" t="s">
        <v>135</v>
      </c>
      <c r="E338" s="196" t="s">
        <v>1</v>
      </c>
      <c r="F338" s="197" t="s">
        <v>74</v>
      </c>
      <c r="G338" s="195"/>
      <c r="H338" s="198">
        <v>1</v>
      </c>
      <c r="I338" s="199"/>
      <c r="J338" s="195"/>
      <c r="K338" s="195"/>
      <c r="L338" s="200"/>
      <c r="M338" s="201"/>
      <c r="N338" s="202"/>
      <c r="O338" s="202"/>
      <c r="P338" s="202"/>
      <c r="Q338" s="202"/>
      <c r="R338" s="202"/>
      <c r="S338" s="202"/>
      <c r="T338" s="203"/>
      <c r="AT338" s="204" t="s">
        <v>135</v>
      </c>
      <c r="AU338" s="204" t="s">
        <v>76</v>
      </c>
      <c r="AV338" s="12" t="s">
        <v>76</v>
      </c>
      <c r="AW338" s="12" t="s">
        <v>32</v>
      </c>
      <c r="AX338" s="12" t="s">
        <v>69</v>
      </c>
      <c r="AY338" s="204" t="s">
        <v>123</v>
      </c>
    </row>
    <row r="339" spans="2:51" s="11" customFormat="1" ht="12">
      <c r="B339" s="184"/>
      <c r="C339" s="185"/>
      <c r="D339" s="181" t="s">
        <v>135</v>
      </c>
      <c r="E339" s="186" t="s">
        <v>1</v>
      </c>
      <c r="F339" s="187" t="s">
        <v>153</v>
      </c>
      <c r="G339" s="185"/>
      <c r="H339" s="186" t="s">
        <v>1</v>
      </c>
      <c r="I339" s="188"/>
      <c r="J339" s="185"/>
      <c r="K339" s="185"/>
      <c r="L339" s="189"/>
      <c r="M339" s="190"/>
      <c r="N339" s="191"/>
      <c r="O339" s="191"/>
      <c r="P339" s="191"/>
      <c r="Q339" s="191"/>
      <c r="R339" s="191"/>
      <c r="S339" s="191"/>
      <c r="T339" s="192"/>
      <c r="AT339" s="193" t="s">
        <v>135</v>
      </c>
      <c r="AU339" s="193" t="s">
        <v>76</v>
      </c>
      <c r="AV339" s="11" t="s">
        <v>74</v>
      </c>
      <c r="AW339" s="11" t="s">
        <v>32</v>
      </c>
      <c r="AX339" s="11" t="s">
        <v>69</v>
      </c>
      <c r="AY339" s="193" t="s">
        <v>123</v>
      </c>
    </row>
    <row r="340" spans="2:51" s="12" customFormat="1" ht="12">
      <c r="B340" s="194"/>
      <c r="C340" s="195"/>
      <c r="D340" s="181" t="s">
        <v>135</v>
      </c>
      <c r="E340" s="196" t="s">
        <v>1</v>
      </c>
      <c r="F340" s="197" t="s">
        <v>74</v>
      </c>
      <c r="G340" s="195"/>
      <c r="H340" s="198">
        <v>1</v>
      </c>
      <c r="I340" s="199"/>
      <c r="J340" s="195"/>
      <c r="K340" s="195"/>
      <c r="L340" s="200"/>
      <c r="M340" s="201"/>
      <c r="N340" s="202"/>
      <c r="O340" s="202"/>
      <c r="P340" s="202"/>
      <c r="Q340" s="202"/>
      <c r="R340" s="202"/>
      <c r="S340" s="202"/>
      <c r="T340" s="203"/>
      <c r="AT340" s="204" t="s">
        <v>135</v>
      </c>
      <c r="AU340" s="204" t="s">
        <v>76</v>
      </c>
      <c r="AV340" s="12" t="s">
        <v>76</v>
      </c>
      <c r="AW340" s="12" t="s">
        <v>32</v>
      </c>
      <c r="AX340" s="12" t="s">
        <v>69</v>
      </c>
      <c r="AY340" s="204" t="s">
        <v>123</v>
      </c>
    </row>
    <row r="341" spans="2:51" s="13" customFormat="1" ht="12">
      <c r="B341" s="205"/>
      <c r="C341" s="206"/>
      <c r="D341" s="181" t="s">
        <v>135</v>
      </c>
      <c r="E341" s="207" t="s">
        <v>1</v>
      </c>
      <c r="F341" s="208" t="s">
        <v>139</v>
      </c>
      <c r="G341" s="206"/>
      <c r="H341" s="209">
        <v>4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135</v>
      </c>
      <c r="AU341" s="215" t="s">
        <v>76</v>
      </c>
      <c r="AV341" s="13" t="s">
        <v>131</v>
      </c>
      <c r="AW341" s="13" t="s">
        <v>32</v>
      </c>
      <c r="AX341" s="13" t="s">
        <v>74</v>
      </c>
      <c r="AY341" s="215" t="s">
        <v>123</v>
      </c>
    </row>
    <row r="342" spans="2:65" s="1" customFormat="1" ht="16.5" customHeight="1">
      <c r="B342" s="33"/>
      <c r="C342" s="169" t="s">
        <v>419</v>
      </c>
      <c r="D342" s="169" t="s">
        <v>126</v>
      </c>
      <c r="E342" s="170" t="s">
        <v>420</v>
      </c>
      <c r="F342" s="171" t="s">
        <v>421</v>
      </c>
      <c r="G342" s="172" t="s">
        <v>242</v>
      </c>
      <c r="H342" s="173">
        <v>4</v>
      </c>
      <c r="I342" s="174"/>
      <c r="J342" s="175">
        <f>ROUND(I342*H342,2)</f>
        <v>0</v>
      </c>
      <c r="K342" s="171" t="s">
        <v>130</v>
      </c>
      <c r="L342" s="37"/>
      <c r="M342" s="176" t="s">
        <v>1</v>
      </c>
      <c r="N342" s="177" t="s">
        <v>40</v>
      </c>
      <c r="O342" s="59"/>
      <c r="P342" s="178">
        <f>O342*H342</f>
        <v>0</v>
      </c>
      <c r="Q342" s="178">
        <v>0</v>
      </c>
      <c r="R342" s="178">
        <f>Q342*H342</f>
        <v>0</v>
      </c>
      <c r="S342" s="178">
        <v>0.00085</v>
      </c>
      <c r="T342" s="179">
        <f>S342*H342</f>
        <v>0.0034</v>
      </c>
      <c r="AR342" s="16" t="s">
        <v>245</v>
      </c>
      <c r="AT342" s="16" t="s">
        <v>126</v>
      </c>
      <c r="AU342" s="16" t="s">
        <v>76</v>
      </c>
      <c r="AY342" s="16" t="s">
        <v>123</v>
      </c>
      <c r="BE342" s="180">
        <f>IF(N342="základní",J342,0)</f>
        <v>0</v>
      </c>
      <c r="BF342" s="180">
        <f>IF(N342="snížená",J342,0)</f>
        <v>0</v>
      </c>
      <c r="BG342" s="180">
        <f>IF(N342="zákl. přenesená",J342,0)</f>
        <v>0</v>
      </c>
      <c r="BH342" s="180">
        <f>IF(N342="sníž. přenesená",J342,0)</f>
        <v>0</v>
      </c>
      <c r="BI342" s="180">
        <f>IF(N342="nulová",J342,0)</f>
        <v>0</v>
      </c>
      <c r="BJ342" s="16" t="s">
        <v>74</v>
      </c>
      <c r="BK342" s="180">
        <f>ROUND(I342*H342,2)</f>
        <v>0</v>
      </c>
      <c r="BL342" s="16" t="s">
        <v>245</v>
      </c>
      <c r="BM342" s="16" t="s">
        <v>422</v>
      </c>
    </row>
    <row r="343" spans="2:47" s="1" customFormat="1" ht="12">
      <c r="B343" s="33"/>
      <c r="C343" s="34"/>
      <c r="D343" s="181" t="s">
        <v>133</v>
      </c>
      <c r="E343" s="34"/>
      <c r="F343" s="182" t="s">
        <v>423</v>
      </c>
      <c r="G343" s="34"/>
      <c r="H343" s="34"/>
      <c r="I343" s="97"/>
      <c r="J343" s="34"/>
      <c r="K343" s="34"/>
      <c r="L343" s="37"/>
      <c r="M343" s="183"/>
      <c r="N343" s="59"/>
      <c r="O343" s="59"/>
      <c r="P343" s="59"/>
      <c r="Q343" s="59"/>
      <c r="R343" s="59"/>
      <c r="S343" s="59"/>
      <c r="T343" s="60"/>
      <c r="AT343" s="16" t="s">
        <v>133</v>
      </c>
      <c r="AU343" s="16" t="s">
        <v>76</v>
      </c>
    </row>
    <row r="344" spans="2:51" s="11" customFormat="1" ht="12">
      <c r="B344" s="184"/>
      <c r="C344" s="185"/>
      <c r="D344" s="181" t="s">
        <v>135</v>
      </c>
      <c r="E344" s="186" t="s">
        <v>1</v>
      </c>
      <c r="F344" s="187" t="s">
        <v>424</v>
      </c>
      <c r="G344" s="185"/>
      <c r="H344" s="186" t="s">
        <v>1</v>
      </c>
      <c r="I344" s="188"/>
      <c r="J344" s="185"/>
      <c r="K344" s="185"/>
      <c r="L344" s="189"/>
      <c r="M344" s="190"/>
      <c r="N344" s="191"/>
      <c r="O344" s="191"/>
      <c r="P344" s="191"/>
      <c r="Q344" s="191"/>
      <c r="R344" s="191"/>
      <c r="S344" s="191"/>
      <c r="T344" s="192"/>
      <c r="AT344" s="193" t="s">
        <v>135</v>
      </c>
      <c r="AU344" s="193" t="s">
        <v>76</v>
      </c>
      <c r="AV344" s="11" t="s">
        <v>74</v>
      </c>
      <c r="AW344" s="11" t="s">
        <v>32</v>
      </c>
      <c r="AX344" s="11" t="s">
        <v>69</v>
      </c>
      <c r="AY344" s="193" t="s">
        <v>123</v>
      </c>
    </row>
    <row r="345" spans="2:51" s="11" customFormat="1" ht="12">
      <c r="B345" s="184"/>
      <c r="C345" s="185"/>
      <c r="D345" s="181" t="s">
        <v>135</v>
      </c>
      <c r="E345" s="186" t="s">
        <v>1</v>
      </c>
      <c r="F345" s="187" t="s">
        <v>144</v>
      </c>
      <c r="G345" s="185"/>
      <c r="H345" s="186" t="s">
        <v>1</v>
      </c>
      <c r="I345" s="188"/>
      <c r="J345" s="185"/>
      <c r="K345" s="185"/>
      <c r="L345" s="189"/>
      <c r="M345" s="190"/>
      <c r="N345" s="191"/>
      <c r="O345" s="191"/>
      <c r="P345" s="191"/>
      <c r="Q345" s="191"/>
      <c r="R345" s="191"/>
      <c r="S345" s="191"/>
      <c r="T345" s="192"/>
      <c r="AT345" s="193" t="s">
        <v>135</v>
      </c>
      <c r="AU345" s="193" t="s">
        <v>76</v>
      </c>
      <c r="AV345" s="11" t="s">
        <v>74</v>
      </c>
      <c r="AW345" s="11" t="s">
        <v>32</v>
      </c>
      <c r="AX345" s="11" t="s">
        <v>69</v>
      </c>
      <c r="AY345" s="193" t="s">
        <v>123</v>
      </c>
    </row>
    <row r="346" spans="2:51" s="12" customFormat="1" ht="12">
      <c r="B346" s="194"/>
      <c r="C346" s="195"/>
      <c r="D346" s="181" t="s">
        <v>135</v>
      </c>
      <c r="E346" s="196" t="s">
        <v>1</v>
      </c>
      <c r="F346" s="197" t="s">
        <v>74</v>
      </c>
      <c r="G346" s="195"/>
      <c r="H346" s="198">
        <v>1</v>
      </c>
      <c r="I346" s="199"/>
      <c r="J346" s="195"/>
      <c r="K346" s="195"/>
      <c r="L346" s="200"/>
      <c r="M346" s="201"/>
      <c r="N346" s="202"/>
      <c r="O346" s="202"/>
      <c r="P346" s="202"/>
      <c r="Q346" s="202"/>
      <c r="R346" s="202"/>
      <c r="S346" s="202"/>
      <c r="T346" s="203"/>
      <c r="AT346" s="204" t="s">
        <v>135</v>
      </c>
      <c r="AU346" s="204" t="s">
        <v>76</v>
      </c>
      <c r="AV346" s="12" t="s">
        <v>76</v>
      </c>
      <c r="AW346" s="12" t="s">
        <v>32</v>
      </c>
      <c r="AX346" s="12" t="s">
        <v>69</v>
      </c>
      <c r="AY346" s="204" t="s">
        <v>123</v>
      </c>
    </row>
    <row r="347" spans="2:51" s="11" customFormat="1" ht="12">
      <c r="B347" s="184"/>
      <c r="C347" s="185"/>
      <c r="D347" s="181" t="s">
        <v>135</v>
      </c>
      <c r="E347" s="186" t="s">
        <v>1</v>
      </c>
      <c r="F347" s="187" t="s">
        <v>153</v>
      </c>
      <c r="G347" s="185"/>
      <c r="H347" s="186" t="s">
        <v>1</v>
      </c>
      <c r="I347" s="188"/>
      <c r="J347" s="185"/>
      <c r="K347" s="185"/>
      <c r="L347" s="189"/>
      <c r="M347" s="190"/>
      <c r="N347" s="191"/>
      <c r="O347" s="191"/>
      <c r="P347" s="191"/>
      <c r="Q347" s="191"/>
      <c r="R347" s="191"/>
      <c r="S347" s="191"/>
      <c r="T347" s="192"/>
      <c r="AT347" s="193" t="s">
        <v>135</v>
      </c>
      <c r="AU347" s="193" t="s">
        <v>76</v>
      </c>
      <c r="AV347" s="11" t="s">
        <v>74</v>
      </c>
      <c r="AW347" s="11" t="s">
        <v>32</v>
      </c>
      <c r="AX347" s="11" t="s">
        <v>69</v>
      </c>
      <c r="AY347" s="193" t="s">
        <v>123</v>
      </c>
    </row>
    <row r="348" spans="2:51" s="12" customFormat="1" ht="12">
      <c r="B348" s="194"/>
      <c r="C348" s="195"/>
      <c r="D348" s="181" t="s">
        <v>135</v>
      </c>
      <c r="E348" s="196" t="s">
        <v>1</v>
      </c>
      <c r="F348" s="197" t="s">
        <v>74</v>
      </c>
      <c r="G348" s="195"/>
      <c r="H348" s="198">
        <v>1</v>
      </c>
      <c r="I348" s="199"/>
      <c r="J348" s="195"/>
      <c r="K348" s="195"/>
      <c r="L348" s="200"/>
      <c r="M348" s="201"/>
      <c r="N348" s="202"/>
      <c r="O348" s="202"/>
      <c r="P348" s="202"/>
      <c r="Q348" s="202"/>
      <c r="R348" s="202"/>
      <c r="S348" s="202"/>
      <c r="T348" s="203"/>
      <c r="AT348" s="204" t="s">
        <v>135</v>
      </c>
      <c r="AU348" s="204" t="s">
        <v>76</v>
      </c>
      <c r="AV348" s="12" t="s">
        <v>76</v>
      </c>
      <c r="AW348" s="12" t="s">
        <v>32</v>
      </c>
      <c r="AX348" s="12" t="s">
        <v>69</v>
      </c>
      <c r="AY348" s="204" t="s">
        <v>123</v>
      </c>
    </row>
    <row r="349" spans="2:51" s="11" customFormat="1" ht="12">
      <c r="B349" s="184"/>
      <c r="C349" s="185"/>
      <c r="D349" s="181" t="s">
        <v>135</v>
      </c>
      <c r="E349" s="186" t="s">
        <v>1</v>
      </c>
      <c r="F349" s="187" t="s">
        <v>425</v>
      </c>
      <c r="G349" s="185"/>
      <c r="H349" s="186" t="s">
        <v>1</v>
      </c>
      <c r="I349" s="188"/>
      <c r="J349" s="185"/>
      <c r="K349" s="185"/>
      <c r="L349" s="189"/>
      <c r="M349" s="190"/>
      <c r="N349" s="191"/>
      <c r="O349" s="191"/>
      <c r="P349" s="191"/>
      <c r="Q349" s="191"/>
      <c r="R349" s="191"/>
      <c r="S349" s="191"/>
      <c r="T349" s="192"/>
      <c r="AT349" s="193" t="s">
        <v>135</v>
      </c>
      <c r="AU349" s="193" t="s">
        <v>76</v>
      </c>
      <c r="AV349" s="11" t="s">
        <v>74</v>
      </c>
      <c r="AW349" s="11" t="s">
        <v>32</v>
      </c>
      <c r="AX349" s="11" t="s">
        <v>69</v>
      </c>
      <c r="AY349" s="193" t="s">
        <v>123</v>
      </c>
    </row>
    <row r="350" spans="2:51" s="11" customFormat="1" ht="12">
      <c r="B350" s="184"/>
      <c r="C350" s="185"/>
      <c r="D350" s="181" t="s">
        <v>135</v>
      </c>
      <c r="E350" s="186" t="s">
        <v>1</v>
      </c>
      <c r="F350" s="187" t="s">
        <v>144</v>
      </c>
      <c r="G350" s="185"/>
      <c r="H350" s="186" t="s">
        <v>1</v>
      </c>
      <c r="I350" s="188"/>
      <c r="J350" s="185"/>
      <c r="K350" s="185"/>
      <c r="L350" s="189"/>
      <c r="M350" s="190"/>
      <c r="N350" s="191"/>
      <c r="O350" s="191"/>
      <c r="P350" s="191"/>
      <c r="Q350" s="191"/>
      <c r="R350" s="191"/>
      <c r="S350" s="191"/>
      <c r="T350" s="192"/>
      <c r="AT350" s="193" t="s">
        <v>135</v>
      </c>
      <c r="AU350" s="193" t="s">
        <v>76</v>
      </c>
      <c r="AV350" s="11" t="s">
        <v>74</v>
      </c>
      <c r="AW350" s="11" t="s">
        <v>32</v>
      </c>
      <c r="AX350" s="11" t="s">
        <v>69</v>
      </c>
      <c r="AY350" s="193" t="s">
        <v>123</v>
      </c>
    </row>
    <row r="351" spans="2:51" s="12" customFormat="1" ht="12">
      <c r="B351" s="194"/>
      <c r="C351" s="195"/>
      <c r="D351" s="181" t="s">
        <v>135</v>
      </c>
      <c r="E351" s="196" t="s">
        <v>1</v>
      </c>
      <c r="F351" s="197" t="s">
        <v>74</v>
      </c>
      <c r="G351" s="195"/>
      <c r="H351" s="198">
        <v>1</v>
      </c>
      <c r="I351" s="199"/>
      <c r="J351" s="195"/>
      <c r="K351" s="195"/>
      <c r="L351" s="200"/>
      <c r="M351" s="201"/>
      <c r="N351" s="202"/>
      <c r="O351" s="202"/>
      <c r="P351" s="202"/>
      <c r="Q351" s="202"/>
      <c r="R351" s="202"/>
      <c r="S351" s="202"/>
      <c r="T351" s="203"/>
      <c r="AT351" s="204" t="s">
        <v>135</v>
      </c>
      <c r="AU351" s="204" t="s">
        <v>76</v>
      </c>
      <c r="AV351" s="12" t="s">
        <v>76</v>
      </c>
      <c r="AW351" s="12" t="s">
        <v>32</v>
      </c>
      <c r="AX351" s="12" t="s">
        <v>69</v>
      </c>
      <c r="AY351" s="204" t="s">
        <v>123</v>
      </c>
    </row>
    <row r="352" spans="2:51" s="11" customFormat="1" ht="12">
      <c r="B352" s="184"/>
      <c r="C352" s="185"/>
      <c r="D352" s="181" t="s">
        <v>135</v>
      </c>
      <c r="E352" s="186" t="s">
        <v>1</v>
      </c>
      <c r="F352" s="187" t="s">
        <v>153</v>
      </c>
      <c r="G352" s="185"/>
      <c r="H352" s="186" t="s">
        <v>1</v>
      </c>
      <c r="I352" s="188"/>
      <c r="J352" s="185"/>
      <c r="K352" s="185"/>
      <c r="L352" s="189"/>
      <c r="M352" s="190"/>
      <c r="N352" s="191"/>
      <c r="O352" s="191"/>
      <c r="P352" s="191"/>
      <c r="Q352" s="191"/>
      <c r="R352" s="191"/>
      <c r="S352" s="191"/>
      <c r="T352" s="192"/>
      <c r="AT352" s="193" t="s">
        <v>135</v>
      </c>
      <c r="AU352" s="193" t="s">
        <v>76</v>
      </c>
      <c r="AV352" s="11" t="s">
        <v>74</v>
      </c>
      <c r="AW352" s="11" t="s">
        <v>32</v>
      </c>
      <c r="AX352" s="11" t="s">
        <v>69</v>
      </c>
      <c r="AY352" s="193" t="s">
        <v>123</v>
      </c>
    </row>
    <row r="353" spans="2:51" s="12" customFormat="1" ht="12">
      <c r="B353" s="194"/>
      <c r="C353" s="195"/>
      <c r="D353" s="181" t="s">
        <v>135</v>
      </c>
      <c r="E353" s="196" t="s">
        <v>1</v>
      </c>
      <c r="F353" s="197" t="s">
        <v>74</v>
      </c>
      <c r="G353" s="195"/>
      <c r="H353" s="198">
        <v>1</v>
      </c>
      <c r="I353" s="199"/>
      <c r="J353" s="195"/>
      <c r="K353" s="195"/>
      <c r="L353" s="200"/>
      <c r="M353" s="201"/>
      <c r="N353" s="202"/>
      <c r="O353" s="202"/>
      <c r="P353" s="202"/>
      <c r="Q353" s="202"/>
      <c r="R353" s="202"/>
      <c r="S353" s="202"/>
      <c r="T353" s="203"/>
      <c r="AT353" s="204" t="s">
        <v>135</v>
      </c>
      <c r="AU353" s="204" t="s">
        <v>76</v>
      </c>
      <c r="AV353" s="12" t="s">
        <v>76</v>
      </c>
      <c r="AW353" s="12" t="s">
        <v>32</v>
      </c>
      <c r="AX353" s="12" t="s">
        <v>69</v>
      </c>
      <c r="AY353" s="204" t="s">
        <v>123</v>
      </c>
    </row>
    <row r="354" spans="2:51" s="13" customFormat="1" ht="12">
      <c r="B354" s="205"/>
      <c r="C354" s="206"/>
      <c r="D354" s="181" t="s">
        <v>135</v>
      </c>
      <c r="E354" s="207" t="s">
        <v>1</v>
      </c>
      <c r="F354" s="208" t="s">
        <v>139</v>
      </c>
      <c r="G354" s="206"/>
      <c r="H354" s="209">
        <v>4</v>
      </c>
      <c r="I354" s="210"/>
      <c r="J354" s="206"/>
      <c r="K354" s="206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135</v>
      </c>
      <c r="AU354" s="215" t="s">
        <v>76</v>
      </c>
      <c r="AV354" s="13" t="s">
        <v>131</v>
      </c>
      <c r="AW354" s="13" t="s">
        <v>32</v>
      </c>
      <c r="AX354" s="13" t="s">
        <v>74</v>
      </c>
      <c r="AY354" s="215" t="s">
        <v>123</v>
      </c>
    </row>
    <row r="355" spans="2:65" s="1" customFormat="1" ht="16.5" customHeight="1">
      <c r="B355" s="33"/>
      <c r="C355" s="169" t="s">
        <v>426</v>
      </c>
      <c r="D355" s="169" t="s">
        <v>126</v>
      </c>
      <c r="E355" s="170" t="s">
        <v>427</v>
      </c>
      <c r="F355" s="171" t="s">
        <v>428</v>
      </c>
      <c r="G355" s="172" t="s">
        <v>163</v>
      </c>
      <c r="H355" s="173">
        <v>2</v>
      </c>
      <c r="I355" s="174"/>
      <c r="J355" s="175">
        <f>ROUND(I355*H355,2)</f>
        <v>0</v>
      </c>
      <c r="K355" s="171" t="s">
        <v>1</v>
      </c>
      <c r="L355" s="37"/>
      <c r="M355" s="176" t="s">
        <v>1</v>
      </c>
      <c r="N355" s="177" t="s">
        <v>40</v>
      </c>
      <c r="O355" s="59"/>
      <c r="P355" s="178">
        <f>O355*H355</f>
        <v>0</v>
      </c>
      <c r="Q355" s="178">
        <v>0</v>
      </c>
      <c r="R355" s="178">
        <f>Q355*H355</f>
        <v>0</v>
      </c>
      <c r="S355" s="178">
        <v>0</v>
      </c>
      <c r="T355" s="179">
        <f>S355*H355</f>
        <v>0</v>
      </c>
      <c r="AR355" s="16" t="s">
        <v>245</v>
      </c>
      <c r="AT355" s="16" t="s">
        <v>126</v>
      </c>
      <c r="AU355" s="16" t="s">
        <v>76</v>
      </c>
      <c r="AY355" s="16" t="s">
        <v>123</v>
      </c>
      <c r="BE355" s="180">
        <f>IF(N355="základní",J355,0)</f>
        <v>0</v>
      </c>
      <c r="BF355" s="180">
        <f>IF(N355="snížená",J355,0)</f>
        <v>0</v>
      </c>
      <c r="BG355" s="180">
        <f>IF(N355="zákl. přenesená",J355,0)</f>
        <v>0</v>
      </c>
      <c r="BH355" s="180">
        <f>IF(N355="sníž. přenesená",J355,0)</f>
        <v>0</v>
      </c>
      <c r="BI355" s="180">
        <f>IF(N355="nulová",J355,0)</f>
        <v>0</v>
      </c>
      <c r="BJ355" s="16" t="s">
        <v>74</v>
      </c>
      <c r="BK355" s="180">
        <f>ROUND(I355*H355,2)</f>
        <v>0</v>
      </c>
      <c r="BL355" s="16" t="s">
        <v>245</v>
      </c>
      <c r="BM355" s="16" t="s">
        <v>429</v>
      </c>
    </row>
    <row r="356" spans="2:47" s="1" customFormat="1" ht="12">
      <c r="B356" s="33"/>
      <c r="C356" s="34"/>
      <c r="D356" s="181" t="s">
        <v>133</v>
      </c>
      <c r="E356" s="34"/>
      <c r="F356" s="182" t="s">
        <v>428</v>
      </c>
      <c r="G356" s="34"/>
      <c r="H356" s="34"/>
      <c r="I356" s="97"/>
      <c r="J356" s="34"/>
      <c r="K356" s="34"/>
      <c r="L356" s="37"/>
      <c r="M356" s="183"/>
      <c r="N356" s="59"/>
      <c r="O356" s="59"/>
      <c r="P356" s="59"/>
      <c r="Q356" s="59"/>
      <c r="R356" s="59"/>
      <c r="S356" s="59"/>
      <c r="T356" s="60"/>
      <c r="AT356" s="16" t="s">
        <v>133</v>
      </c>
      <c r="AU356" s="16" t="s">
        <v>76</v>
      </c>
    </row>
    <row r="357" spans="2:51" s="11" customFormat="1" ht="12">
      <c r="B357" s="184"/>
      <c r="C357" s="185"/>
      <c r="D357" s="181" t="s">
        <v>135</v>
      </c>
      <c r="E357" s="186" t="s">
        <v>1</v>
      </c>
      <c r="F357" s="187" t="s">
        <v>144</v>
      </c>
      <c r="G357" s="185"/>
      <c r="H357" s="186" t="s">
        <v>1</v>
      </c>
      <c r="I357" s="188"/>
      <c r="J357" s="185"/>
      <c r="K357" s="185"/>
      <c r="L357" s="189"/>
      <c r="M357" s="190"/>
      <c r="N357" s="191"/>
      <c r="O357" s="191"/>
      <c r="P357" s="191"/>
      <c r="Q357" s="191"/>
      <c r="R357" s="191"/>
      <c r="S357" s="191"/>
      <c r="T357" s="192"/>
      <c r="AT357" s="193" t="s">
        <v>135</v>
      </c>
      <c r="AU357" s="193" t="s">
        <v>76</v>
      </c>
      <c r="AV357" s="11" t="s">
        <v>74</v>
      </c>
      <c r="AW357" s="11" t="s">
        <v>32</v>
      </c>
      <c r="AX357" s="11" t="s">
        <v>69</v>
      </c>
      <c r="AY357" s="193" t="s">
        <v>123</v>
      </c>
    </row>
    <row r="358" spans="2:51" s="12" customFormat="1" ht="12">
      <c r="B358" s="194"/>
      <c r="C358" s="195"/>
      <c r="D358" s="181" t="s">
        <v>135</v>
      </c>
      <c r="E358" s="196" t="s">
        <v>1</v>
      </c>
      <c r="F358" s="197" t="s">
        <v>74</v>
      </c>
      <c r="G358" s="195"/>
      <c r="H358" s="198">
        <v>1</v>
      </c>
      <c r="I358" s="199"/>
      <c r="J358" s="195"/>
      <c r="K358" s="195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135</v>
      </c>
      <c r="AU358" s="204" t="s">
        <v>76</v>
      </c>
      <c r="AV358" s="12" t="s">
        <v>76</v>
      </c>
      <c r="AW358" s="12" t="s">
        <v>32</v>
      </c>
      <c r="AX358" s="12" t="s">
        <v>69</v>
      </c>
      <c r="AY358" s="204" t="s">
        <v>123</v>
      </c>
    </row>
    <row r="359" spans="2:51" s="11" customFormat="1" ht="12">
      <c r="B359" s="184"/>
      <c r="C359" s="185"/>
      <c r="D359" s="181" t="s">
        <v>135</v>
      </c>
      <c r="E359" s="186" t="s">
        <v>1</v>
      </c>
      <c r="F359" s="187" t="s">
        <v>153</v>
      </c>
      <c r="G359" s="185"/>
      <c r="H359" s="186" t="s">
        <v>1</v>
      </c>
      <c r="I359" s="188"/>
      <c r="J359" s="185"/>
      <c r="K359" s="185"/>
      <c r="L359" s="189"/>
      <c r="M359" s="190"/>
      <c r="N359" s="191"/>
      <c r="O359" s="191"/>
      <c r="P359" s="191"/>
      <c r="Q359" s="191"/>
      <c r="R359" s="191"/>
      <c r="S359" s="191"/>
      <c r="T359" s="192"/>
      <c r="AT359" s="193" t="s">
        <v>135</v>
      </c>
      <c r="AU359" s="193" t="s">
        <v>76</v>
      </c>
      <c r="AV359" s="11" t="s">
        <v>74</v>
      </c>
      <c r="AW359" s="11" t="s">
        <v>32</v>
      </c>
      <c r="AX359" s="11" t="s">
        <v>69</v>
      </c>
      <c r="AY359" s="193" t="s">
        <v>123</v>
      </c>
    </row>
    <row r="360" spans="2:51" s="12" customFormat="1" ht="12">
      <c r="B360" s="194"/>
      <c r="C360" s="195"/>
      <c r="D360" s="181" t="s">
        <v>135</v>
      </c>
      <c r="E360" s="196" t="s">
        <v>1</v>
      </c>
      <c r="F360" s="197" t="s">
        <v>74</v>
      </c>
      <c r="G360" s="195"/>
      <c r="H360" s="198">
        <v>1</v>
      </c>
      <c r="I360" s="199"/>
      <c r="J360" s="195"/>
      <c r="K360" s="195"/>
      <c r="L360" s="200"/>
      <c r="M360" s="201"/>
      <c r="N360" s="202"/>
      <c r="O360" s="202"/>
      <c r="P360" s="202"/>
      <c r="Q360" s="202"/>
      <c r="R360" s="202"/>
      <c r="S360" s="202"/>
      <c r="T360" s="203"/>
      <c r="AT360" s="204" t="s">
        <v>135</v>
      </c>
      <c r="AU360" s="204" t="s">
        <v>76</v>
      </c>
      <c r="AV360" s="12" t="s">
        <v>76</v>
      </c>
      <c r="AW360" s="12" t="s">
        <v>32</v>
      </c>
      <c r="AX360" s="12" t="s">
        <v>69</v>
      </c>
      <c r="AY360" s="204" t="s">
        <v>123</v>
      </c>
    </row>
    <row r="361" spans="2:51" s="13" customFormat="1" ht="12">
      <c r="B361" s="205"/>
      <c r="C361" s="206"/>
      <c r="D361" s="181" t="s">
        <v>135</v>
      </c>
      <c r="E361" s="207" t="s">
        <v>1</v>
      </c>
      <c r="F361" s="208" t="s">
        <v>139</v>
      </c>
      <c r="G361" s="206"/>
      <c r="H361" s="209">
        <v>2</v>
      </c>
      <c r="I361" s="210"/>
      <c r="J361" s="206"/>
      <c r="K361" s="206"/>
      <c r="L361" s="211"/>
      <c r="M361" s="212"/>
      <c r="N361" s="213"/>
      <c r="O361" s="213"/>
      <c r="P361" s="213"/>
      <c r="Q361" s="213"/>
      <c r="R361" s="213"/>
      <c r="S361" s="213"/>
      <c r="T361" s="214"/>
      <c r="AT361" s="215" t="s">
        <v>135</v>
      </c>
      <c r="AU361" s="215" t="s">
        <v>76</v>
      </c>
      <c r="AV361" s="13" t="s">
        <v>131</v>
      </c>
      <c r="AW361" s="13" t="s">
        <v>32</v>
      </c>
      <c r="AX361" s="13" t="s">
        <v>74</v>
      </c>
      <c r="AY361" s="215" t="s">
        <v>123</v>
      </c>
    </row>
    <row r="362" spans="2:65" s="1" customFormat="1" ht="16.5" customHeight="1">
      <c r="B362" s="33"/>
      <c r="C362" s="169" t="s">
        <v>430</v>
      </c>
      <c r="D362" s="169" t="s">
        <v>126</v>
      </c>
      <c r="E362" s="170" t="s">
        <v>431</v>
      </c>
      <c r="F362" s="171" t="s">
        <v>432</v>
      </c>
      <c r="G362" s="172" t="s">
        <v>163</v>
      </c>
      <c r="H362" s="173">
        <v>2</v>
      </c>
      <c r="I362" s="174"/>
      <c r="J362" s="175">
        <f>ROUND(I362*H362,2)</f>
        <v>0</v>
      </c>
      <c r="K362" s="171" t="s">
        <v>1</v>
      </c>
      <c r="L362" s="37"/>
      <c r="M362" s="176" t="s">
        <v>1</v>
      </c>
      <c r="N362" s="177" t="s">
        <v>40</v>
      </c>
      <c r="O362" s="59"/>
      <c r="P362" s="178">
        <f>O362*H362</f>
        <v>0</v>
      </c>
      <c r="Q362" s="178">
        <v>0</v>
      </c>
      <c r="R362" s="178">
        <f>Q362*H362</f>
        <v>0</v>
      </c>
      <c r="S362" s="178">
        <v>0</v>
      </c>
      <c r="T362" s="179">
        <f>S362*H362</f>
        <v>0</v>
      </c>
      <c r="AR362" s="16" t="s">
        <v>245</v>
      </c>
      <c r="AT362" s="16" t="s">
        <v>126</v>
      </c>
      <c r="AU362" s="16" t="s">
        <v>76</v>
      </c>
      <c r="AY362" s="16" t="s">
        <v>123</v>
      </c>
      <c r="BE362" s="180">
        <f>IF(N362="základní",J362,0)</f>
        <v>0</v>
      </c>
      <c r="BF362" s="180">
        <f>IF(N362="snížená",J362,0)</f>
        <v>0</v>
      </c>
      <c r="BG362" s="180">
        <f>IF(N362="zákl. přenesená",J362,0)</f>
        <v>0</v>
      </c>
      <c r="BH362" s="180">
        <f>IF(N362="sníž. přenesená",J362,0)</f>
        <v>0</v>
      </c>
      <c r="BI362" s="180">
        <f>IF(N362="nulová",J362,0)</f>
        <v>0</v>
      </c>
      <c r="BJ362" s="16" t="s">
        <v>74</v>
      </c>
      <c r="BK362" s="180">
        <f>ROUND(I362*H362,2)</f>
        <v>0</v>
      </c>
      <c r="BL362" s="16" t="s">
        <v>245</v>
      </c>
      <c r="BM362" s="16" t="s">
        <v>433</v>
      </c>
    </row>
    <row r="363" spans="2:47" s="1" customFormat="1" ht="12">
      <c r="B363" s="33"/>
      <c r="C363" s="34"/>
      <c r="D363" s="181" t="s">
        <v>133</v>
      </c>
      <c r="E363" s="34"/>
      <c r="F363" s="182" t="s">
        <v>432</v>
      </c>
      <c r="G363" s="34"/>
      <c r="H363" s="34"/>
      <c r="I363" s="97"/>
      <c r="J363" s="34"/>
      <c r="K363" s="34"/>
      <c r="L363" s="37"/>
      <c r="M363" s="183"/>
      <c r="N363" s="59"/>
      <c r="O363" s="59"/>
      <c r="P363" s="59"/>
      <c r="Q363" s="59"/>
      <c r="R363" s="59"/>
      <c r="S363" s="59"/>
      <c r="T363" s="60"/>
      <c r="AT363" s="16" t="s">
        <v>133</v>
      </c>
      <c r="AU363" s="16" t="s">
        <v>76</v>
      </c>
    </row>
    <row r="364" spans="2:51" s="11" customFormat="1" ht="12">
      <c r="B364" s="184"/>
      <c r="C364" s="185"/>
      <c r="D364" s="181" t="s">
        <v>135</v>
      </c>
      <c r="E364" s="186" t="s">
        <v>1</v>
      </c>
      <c r="F364" s="187" t="s">
        <v>144</v>
      </c>
      <c r="G364" s="185"/>
      <c r="H364" s="186" t="s">
        <v>1</v>
      </c>
      <c r="I364" s="188"/>
      <c r="J364" s="185"/>
      <c r="K364" s="185"/>
      <c r="L364" s="189"/>
      <c r="M364" s="190"/>
      <c r="N364" s="191"/>
      <c r="O364" s="191"/>
      <c r="P364" s="191"/>
      <c r="Q364" s="191"/>
      <c r="R364" s="191"/>
      <c r="S364" s="191"/>
      <c r="T364" s="192"/>
      <c r="AT364" s="193" t="s">
        <v>135</v>
      </c>
      <c r="AU364" s="193" t="s">
        <v>76</v>
      </c>
      <c r="AV364" s="11" t="s">
        <v>74</v>
      </c>
      <c r="AW364" s="11" t="s">
        <v>32</v>
      </c>
      <c r="AX364" s="11" t="s">
        <v>69</v>
      </c>
      <c r="AY364" s="193" t="s">
        <v>123</v>
      </c>
    </row>
    <row r="365" spans="2:51" s="12" customFormat="1" ht="12">
      <c r="B365" s="194"/>
      <c r="C365" s="195"/>
      <c r="D365" s="181" t="s">
        <v>135</v>
      </c>
      <c r="E365" s="196" t="s">
        <v>1</v>
      </c>
      <c r="F365" s="197" t="s">
        <v>74</v>
      </c>
      <c r="G365" s="195"/>
      <c r="H365" s="198">
        <v>1</v>
      </c>
      <c r="I365" s="199"/>
      <c r="J365" s="195"/>
      <c r="K365" s="195"/>
      <c r="L365" s="200"/>
      <c r="M365" s="201"/>
      <c r="N365" s="202"/>
      <c r="O365" s="202"/>
      <c r="P365" s="202"/>
      <c r="Q365" s="202"/>
      <c r="R365" s="202"/>
      <c r="S365" s="202"/>
      <c r="T365" s="203"/>
      <c r="AT365" s="204" t="s">
        <v>135</v>
      </c>
      <c r="AU365" s="204" t="s">
        <v>76</v>
      </c>
      <c r="AV365" s="12" t="s">
        <v>76</v>
      </c>
      <c r="AW365" s="12" t="s">
        <v>32</v>
      </c>
      <c r="AX365" s="12" t="s">
        <v>69</v>
      </c>
      <c r="AY365" s="204" t="s">
        <v>123</v>
      </c>
    </row>
    <row r="366" spans="2:51" s="11" customFormat="1" ht="12">
      <c r="B366" s="184"/>
      <c r="C366" s="185"/>
      <c r="D366" s="181" t="s">
        <v>135</v>
      </c>
      <c r="E366" s="186" t="s">
        <v>1</v>
      </c>
      <c r="F366" s="187" t="s">
        <v>153</v>
      </c>
      <c r="G366" s="185"/>
      <c r="H366" s="186" t="s">
        <v>1</v>
      </c>
      <c r="I366" s="188"/>
      <c r="J366" s="185"/>
      <c r="K366" s="185"/>
      <c r="L366" s="189"/>
      <c r="M366" s="190"/>
      <c r="N366" s="191"/>
      <c r="O366" s="191"/>
      <c r="P366" s="191"/>
      <c r="Q366" s="191"/>
      <c r="R366" s="191"/>
      <c r="S366" s="191"/>
      <c r="T366" s="192"/>
      <c r="AT366" s="193" t="s">
        <v>135</v>
      </c>
      <c r="AU366" s="193" t="s">
        <v>76</v>
      </c>
      <c r="AV366" s="11" t="s">
        <v>74</v>
      </c>
      <c r="AW366" s="11" t="s">
        <v>32</v>
      </c>
      <c r="AX366" s="11" t="s">
        <v>69</v>
      </c>
      <c r="AY366" s="193" t="s">
        <v>123</v>
      </c>
    </row>
    <row r="367" spans="2:51" s="12" customFormat="1" ht="12">
      <c r="B367" s="194"/>
      <c r="C367" s="195"/>
      <c r="D367" s="181" t="s">
        <v>135</v>
      </c>
      <c r="E367" s="196" t="s">
        <v>1</v>
      </c>
      <c r="F367" s="197" t="s">
        <v>74</v>
      </c>
      <c r="G367" s="195"/>
      <c r="H367" s="198">
        <v>1</v>
      </c>
      <c r="I367" s="199"/>
      <c r="J367" s="195"/>
      <c r="K367" s="195"/>
      <c r="L367" s="200"/>
      <c r="M367" s="201"/>
      <c r="N367" s="202"/>
      <c r="O367" s="202"/>
      <c r="P367" s="202"/>
      <c r="Q367" s="202"/>
      <c r="R367" s="202"/>
      <c r="S367" s="202"/>
      <c r="T367" s="203"/>
      <c r="AT367" s="204" t="s">
        <v>135</v>
      </c>
      <c r="AU367" s="204" t="s">
        <v>76</v>
      </c>
      <c r="AV367" s="12" t="s">
        <v>76</v>
      </c>
      <c r="AW367" s="12" t="s">
        <v>32</v>
      </c>
      <c r="AX367" s="12" t="s">
        <v>69</v>
      </c>
      <c r="AY367" s="204" t="s">
        <v>123</v>
      </c>
    </row>
    <row r="368" spans="2:51" s="13" customFormat="1" ht="12">
      <c r="B368" s="205"/>
      <c r="C368" s="206"/>
      <c r="D368" s="181" t="s">
        <v>135</v>
      </c>
      <c r="E368" s="207" t="s">
        <v>1</v>
      </c>
      <c r="F368" s="208" t="s">
        <v>139</v>
      </c>
      <c r="G368" s="206"/>
      <c r="H368" s="209">
        <v>2</v>
      </c>
      <c r="I368" s="210"/>
      <c r="J368" s="206"/>
      <c r="K368" s="206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135</v>
      </c>
      <c r="AU368" s="215" t="s">
        <v>76</v>
      </c>
      <c r="AV368" s="13" t="s">
        <v>131</v>
      </c>
      <c r="AW368" s="13" t="s">
        <v>32</v>
      </c>
      <c r="AX368" s="13" t="s">
        <v>74</v>
      </c>
      <c r="AY368" s="215" t="s">
        <v>123</v>
      </c>
    </row>
    <row r="369" spans="2:65" s="1" customFormat="1" ht="16.5" customHeight="1">
      <c r="B369" s="33"/>
      <c r="C369" s="169" t="s">
        <v>434</v>
      </c>
      <c r="D369" s="169" t="s">
        <v>126</v>
      </c>
      <c r="E369" s="170" t="s">
        <v>435</v>
      </c>
      <c r="F369" s="171" t="s">
        <v>436</v>
      </c>
      <c r="G369" s="172" t="s">
        <v>163</v>
      </c>
      <c r="H369" s="173">
        <v>2</v>
      </c>
      <c r="I369" s="174"/>
      <c r="J369" s="175">
        <f>ROUND(I369*H369,2)</f>
        <v>0</v>
      </c>
      <c r="K369" s="171" t="s">
        <v>130</v>
      </c>
      <c r="L369" s="37"/>
      <c r="M369" s="176" t="s">
        <v>1</v>
      </c>
      <c r="N369" s="177" t="s">
        <v>40</v>
      </c>
      <c r="O369" s="59"/>
      <c r="P369" s="178">
        <f>O369*H369</f>
        <v>0</v>
      </c>
      <c r="Q369" s="178">
        <v>0.01075</v>
      </c>
      <c r="R369" s="178">
        <f>Q369*H369</f>
        <v>0.0215</v>
      </c>
      <c r="S369" s="178">
        <v>0</v>
      </c>
      <c r="T369" s="179">
        <f>S369*H369</f>
        <v>0</v>
      </c>
      <c r="AR369" s="16" t="s">
        <v>245</v>
      </c>
      <c r="AT369" s="16" t="s">
        <v>126</v>
      </c>
      <c r="AU369" s="16" t="s">
        <v>76</v>
      </c>
      <c r="AY369" s="16" t="s">
        <v>123</v>
      </c>
      <c r="BE369" s="180">
        <f>IF(N369="základní",J369,0)</f>
        <v>0</v>
      </c>
      <c r="BF369" s="180">
        <f>IF(N369="snížená",J369,0)</f>
        <v>0</v>
      </c>
      <c r="BG369" s="180">
        <f>IF(N369="zákl. přenesená",J369,0)</f>
        <v>0</v>
      </c>
      <c r="BH369" s="180">
        <f>IF(N369="sníž. přenesená",J369,0)</f>
        <v>0</v>
      </c>
      <c r="BI369" s="180">
        <f>IF(N369="nulová",J369,0)</f>
        <v>0</v>
      </c>
      <c r="BJ369" s="16" t="s">
        <v>74</v>
      </c>
      <c r="BK369" s="180">
        <f>ROUND(I369*H369,2)</f>
        <v>0</v>
      </c>
      <c r="BL369" s="16" t="s">
        <v>245</v>
      </c>
      <c r="BM369" s="16" t="s">
        <v>437</v>
      </c>
    </row>
    <row r="370" spans="2:47" s="1" customFormat="1" ht="19.5">
      <c r="B370" s="33"/>
      <c r="C370" s="34"/>
      <c r="D370" s="181" t="s">
        <v>133</v>
      </c>
      <c r="E370" s="34"/>
      <c r="F370" s="182" t="s">
        <v>438</v>
      </c>
      <c r="G370" s="34"/>
      <c r="H370" s="34"/>
      <c r="I370" s="97"/>
      <c r="J370" s="34"/>
      <c r="K370" s="34"/>
      <c r="L370" s="37"/>
      <c r="M370" s="183"/>
      <c r="N370" s="59"/>
      <c r="O370" s="59"/>
      <c r="P370" s="59"/>
      <c r="Q370" s="59"/>
      <c r="R370" s="59"/>
      <c r="S370" s="59"/>
      <c r="T370" s="60"/>
      <c r="AT370" s="16" t="s">
        <v>133</v>
      </c>
      <c r="AU370" s="16" t="s">
        <v>76</v>
      </c>
    </row>
    <row r="371" spans="2:51" s="11" customFormat="1" ht="12">
      <c r="B371" s="184"/>
      <c r="C371" s="185"/>
      <c r="D371" s="181" t="s">
        <v>135</v>
      </c>
      <c r="E371" s="186" t="s">
        <v>1</v>
      </c>
      <c r="F371" s="187" t="s">
        <v>144</v>
      </c>
      <c r="G371" s="185"/>
      <c r="H371" s="186" t="s">
        <v>1</v>
      </c>
      <c r="I371" s="188"/>
      <c r="J371" s="185"/>
      <c r="K371" s="185"/>
      <c r="L371" s="189"/>
      <c r="M371" s="190"/>
      <c r="N371" s="191"/>
      <c r="O371" s="191"/>
      <c r="P371" s="191"/>
      <c r="Q371" s="191"/>
      <c r="R371" s="191"/>
      <c r="S371" s="191"/>
      <c r="T371" s="192"/>
      <c r="AT371" s="193" t="s">
        <v>135</v>
      </c>
      <c r="AU371" s="193" t="s">
        <v>76</v>
      </c>
      <c r="AV371" s="11" t="s">
        <v>74</v>
      </c>
      <c r="AW371" s="11" t="s">
        <v>32</v>
      </c>
      <c r="AX371" s="11" t="s">
        <v>69</v>
      </c>
      <c r="AY371" s="193" t="s">
        <v>123</v>
      </c>
    </row>
    <row r="372" spans="2:51" s="12" customFormat="1" ht="12">
      <c r="B372" s="194"/>
      <c r="C372" s="195"/>
      <c r="D372" s="181" t="s">
        <v>135</v>
      </c>
      <c r="E372" s="196" t="s">
        <v>1</v>
      </c>
      <c r="F372" s="197" t="s">
        <v>74</v>
      </c>
      <c r="G372" s="195"/>
      <c r="H372" s="198">
        <v>1</v>
      </c>
      <c r="I372" s="199"/>
      <c r="J372" s="195"/>
      <c r="K372" s="195"/>
      <c r="L372" s="200"/>
      <c r="M372" s="201"/>
      <c r="N372" s="202"/>
      <c r="O372" s="202"/>
      <c r="P372" s="202"/>
      <c r="Q372" s="202"/>
      <c r="R372" s="202"/>
      <c r="S372" s="202"/>
      <c r="T372" s="203"/>
      <c r="AT372" s="204" t="s">
        <v>135</v>
      </c>
      <c r="AU372" s="204" t="s">
        <v>76</v>
      </c>
      <c r="AV372" s="12" t="s">
        <v>76</v>
      </c>
      <c r="AW372" s="12" t="s">
        <v>32</v>
      </c>
      <c r="AX372" s="12" t="s">
        <v>69</v>
      </c>
      <c r="AY372" s="204" t="s">
        <v>123</v>
      </c>
    </row>
    <row r="373" spans="2:51" s="11" customFormat="1" ht="12">
      <c r="B373" s="184"/>
      <c r="C373" s="185"/>
      <c r="D373" s="181" t="s">
        <v>135</v>
      </c>
      <c r="E373" s="186" t="s">
        <v>1</v>
      </c>
      <c r="F373" s="187" t="s">
        <v>153</v>
      </c>
      <c r="G373" s="185"/>
      <c r="H373" s="186" t="s">
        <v>1</v>
      </c>
      <c r="I373" s="188"/>
      <c r="J373" s="185"/>
      <c r="K373" s="185"/>
      <c r="L373" s="189"/>
      <c r="M373" s="190"/>
      <c r="N373" s="191"/>
      <c r="O373" s="191"/>
      <c r="P373" s="191"/>
      <c r="Q373" s="191"/>
      <c r="R373" s="191"/>
      <c r="S373" s="191"/>
      <c r="T373" s="192"/>
      <c r="AT373" s="193" t="s">
        <v>135</v>
      </c>
      <c r="AU373" s="193" t="s">
        <v>76</v>
      </c>
      <c r="AV373" s="11" t="s">
        <v>74</v>
      </c>
      <c r="AW373" s="11" t="s">
        <v>32</v>
      </c>
      <c r="AX373" s="11" t="s">
        <v>69</v>
      </c>
      <c r="AY373" s="193" t="s">
        <v>123</v>
      </c>
    </row>
    <row r="374" spans="2:51" s="12" customFormat="1" ht="12">
      <c r="B374" s="194"/>
      <c r="C374" s="195"/>
      <c r="D374" s="181" t="s">
        <v>135</v>
      </c>
      <c r="E374" s="196" t="s">
        <v>1</v>
      </c>
      <c r="F374" s="197" t="s">
        <v>74</v>
      </c>
      <c r="G374" s="195"/>
      <c r="H374" s="198">
        <v>1</v>
      </c>
      <c r="I374" s="199"/>
      <c r="J374" s="195"/>
      <c r="K374" s="195"/>
      <c r="L374" s="200"/>
      <c r="M374" s="201"/>
      <c r="N374" s="202"/>
      <c r="O374" s="202"/>
      <c r="P374" s="202"/>
      <c r="Q374" s="202"/>
      <c r="R374" s="202"/>
      <c r="S374" s="202"/>
      <c r="T374" s="203"/>
      <c r="AT374" s="204" t="s">
        <v>135</v>
      </c>
      <c r="AU374" s="204" t="s">
        <v>76</v>
      </c>
      <c r="AV374" s="12" t="s">
        <v>76</v>
      </c>
      <c r="AW374" s="12" t="s">
        <v>32</v>
      </c>
      <c r="AX374" s="12" t="s">
        <v>69</v>
      </c>
      <c r="AY374" s="204" t="s">
        <v>123</v>
      </c>
    </row>
    <row r="375" spans="2:51" s="13" customFormat="1" ht="12">
      <c r="B375" s="205"/>
      <c r="C375" s="206"/>
      <c r="D375" s="181" t="s">
        <v>135</v>
      </c>
      <c r="E375" s="207" t="s">
        <v>1</v>
      </c>
      <c r="F375" s="208" t="s">
        <v>139</v>
      </c>
      <c r="G375" s="206"/>
      <c r="H375" s="209">
        <v>2</v>
      </c>
      <c r="I375" s="210"/>
      <c r="J375" s="206"/>
      <c r="K375" s="206"/>
      <c r="L375" s="211"/>
      <c r="M375" s="212"/>
      <c r="N375" s="213"/>
      <c r="O375" s="213"/>
      <c r="P375" s="213"/>
      <c r="Q375" s="213"/>
      <c r="R375" s="213"/>
      <c r="S375" s="213"/>
      <c r="T375" s="214"/>
      <c r="AT375" s="215" t="s">
        <v>135</v>
      </c>
      <c r="AU375" s="215" t="s">
        <v>76</v>
      </c>
      <c r="AV375" s="13" t="s">
        <v>131</v>
      </c>
      <c r="AW375" s="13" t="s">
        <v>32</v>
      </c>
      <c r="AX375" s="13" t="s">
        <v>74</v>
      </c>
      <c r="AY375" s="215" t="s">
        <v>123</v>
      </c>
    </row>
    <row r="376" spans="2:65" s="1" customFormat="1" ht="16.5" customHeight="1">
      <c r="B376" s="33"/>
      <c r="C376" s="169" t="s">
        <v>439</v>
      </c>
      <c r="D376" s="169" t="s">
        <v>126</v>
      </c>
      <c r="E376" s="170" t="s">
        <v>440</v>
      </c>
      <c r="F376" s="171" t="s">
        <v>441</v>
      </c>
      <c r="G376" s="172" t="s">
        <v>163</v>
      </c>
      <c r="H376" s="173">
        <v>2</v>
      </c>
      <c r="I376" s="174"/>
      <c r="J376" s="175">
        <f>ROUND(I376*H376,2)</f>
        <v>0</v>
      </c>
      <c r="K376" s="171" t="s">
        <v>130</v>
      </c>
      <c r="L376" s="37"/>
      <c r="M376" s="176" t="s">
        <v>1</v>
      </c>
      <c r="N376" s="177" t="s">
        <v>40</v>
      </c>
      <c r="O376" s="59"/>
      <c r="P376" s="178">
        <f>O376*H376</f>
        <v>0</v>
      </c>
      <c r="Q376" s="178">
        <v>0.0018</v>
      </c>
      <c r="R376" s="178">
        <f>Q376*H376</f>
        <v>0.0036</v>
      </c>
      <c r="S376" s="178">
        <v>0</v>
      </c>
      <c r="T376" s="179">
        <f>S376*H376</f>
        <v>0</v>
      </c>
      <c r="AR376" s="16" t="s">
        <v>245</v>
      </c>
      <c r="AT376" s="16" t="s">
        <v>126</v>
      </c>
      <c r="AU376" s="16" t="s">
        <v>76</v>
      </c>
      <c r="AY376" s="16" t="s">
        <v>123</v>
      </c>
      <c r="BE376" s="180">
        <f>IF(N376="základní",J376,0)</f>
        <v>0</v>
      </c>
      <c r="BF376" s="180">
        <f>IF(N376="snížená",J376,0)</f>
        <v>0</v>
      </c>
      <c r="BG376" s="180">
        <f>IF(N376="zákl. přenesená",J376,0)</f>
        <v>0</v>
      </c>
      <c r="BH376" s="180">
        <f>IF(N376="sníž. přenesená",J376,0)</f>
        <v>0</v>
      </c>
      <c r="BI376" s="180">
        <f>IF(N376="nulová",J376,0)</f>
        <v>0</v>
      </c>
      <c r="BJ376" s="16" t="s">
        <v>74</v>
      </c>
      <c r="BK376" s="180">
        <f>ROUND(I376*H376,2)</f>
        <v>0</v>
      </c>
      <c r="BL376" s="16" t="s">
        <v>245</v>
      </c>
      <c r="BM376" s="16" t="s">
        <v>442</v>
      </c>
    </row>
    <row r="377" spans="2:47" s="1" customFormat="1" ht="12">
      <c r="B377" s="33"/>
      <c r="C377" s="34"/>
      <c r="D377" s="181" t="s">
        <v>133</v>
      </c>
      <c r="E377" s="34"/>
      <c r="F377" s="182" t="s">
        <v>443</v>
      </c>
      <c r="G377" s="34"/>
      <c r="H377" s="34"/>
      <c r="I377" s="97"/>
      <c r="J377" s="34"/>
      <c r="K377" s="34"/>
      <c r="L377" s="37"/>
      <c r="M377" s="183"/>
      <c r="N377" s="59"/>
      <c r="O377" s="59"/>
      <c r="P377" s="59"/>
      <c r="Q377" s="59"/>
      <c r="R377" s="59"/>
      <c r="S377" s="59"/>
      <c r="T377" s="60"/>
      <c r="AT377" s="16" t="s">
        <v>133</v>
      </c>
      <c r="AU377" s="16" t="s">
        <v>76</v>
      </c>
    </row>
    <row r="378" spans="2:51" s="11" customFormat="1" ht="12">
      <c r="B378" s="184"/>
      <c r="C378" s="185"/>
      <c r="D378" s="181" t="s">
        <v>135</v>
      </c>
      <c r="E378" s="186" t="s">
        <v>1</v>
      </c>
      <c r="F378" s="187" t="s">
        <v>144</v>
      </c>
      <c r="G378" s="185"/>
      <c r="H378" s="186" t="s">
        <v>1</v>
      </c>
      <c r="I378" s="188"/>
      <c r="J378" s="185"/>
      <c r="K378" s="185"/>
      <c r="L378" s="189"/>
      <c r="M378" s="190"/>
      <c r="N378" s="191"/>
      <c r="O378" s="191"/>
      <c r="P378" s="191"/>
      <c r="Q378" s="191"/>
      <c r="R378" s="191"/>
      <c r="S378" s="191"/>
      <c r="T378" s="192"/>
      <c r="AT378" s="193" t="s">
        <v>135</v>
      </c>
      <c r="AU378" s="193" t="s">
        <v>76</v>
      </c>
      <c r="AV378" s="11" t="s">
        <v>74</v>
      </c>
      <c r="AW378" s="11" t="s">
        <v>32</v>
      </c>
      <c r="AX378" s="11" t="s">
        <v>69</v>
      </c>
      <c r="AY378" s="193" t="s">
        <v>123</v>
      </c>
    </row>
    <row r="379" spans="2:51" s="12" customFormat="1" ht="12">
      <c r="B379" s="194"/>
      <c r="C379" s="195"/>
      <c r="D379" s="181" t="s">
        <v>135</v>
      </c>
      <c r="E379" s="196" t="s">
        <v>1</v>
      </c>
      <c r="F379" s="197" t="s">
        <v>74</v>
      </c>
      <c r="G379" s="195"/>
      <c r="H379" s="198">
        <v>1</v>
      </c>
      <c r="I379" s="199"/>
      <c r="J379" s="195"/>
      <c r="K379" s="195"/>
      <c r="L379" s="200"/>
      <c r="M379" s="201"/>
      <c r="N379" s="202"/>
      <c r="O379" s="202"/>
      <c r="P379" s="202"/>
      <c r="Q379" s="202"/>
      <c r="R379" s="202"/>
      <c r="S379" s="202"/>
      <c r="T379" s="203"/>
      <c r="AT379" s="204" t="s">
        <v>135</v>
      </c>
      <c r="AU379" s="204" t="s">
        <v>76</v>
      </c>
      <c r="AV379" s="12" t="s">
        <v>76</v>
      </c>
      <c r="AW379" s="12" t="s">
        <v>32</v>
      </c>
      <c r="AX379" s="12" t="s">
        <v>69</v>
      </c>
      <c r="AY379" s="204" t="s">
        <v>123</v>
      </c>
    </row>
    <row r="380" spans="2:51" s="11" customFormat="1" ht="12">
      <c r="B380" s="184"/>
      <c r="C380" s="185"/>
      <c r="D380" s="181" t="s">
        <v>135</v>
      </c>
      <c r="E380" s="186" t="s">
        <v>1</v>
      </c>
      <c r="F380" s="187" t="s">
        <v>153</v>
      </c>
      <c r="G380" s="185"/>
      <c r="H380" s="186" t="s">
        <v>1</v>
      </c>
      <c r="I380" s="188"/>
      <c r="J380" s="185"/>
      <c r="K380" s="185"/>
      <c r="L380" s="189"/>
      <c r="M380" s="190"/>
      <c r="N380" s="191"/>
      <c r="O380" s="191"/>
      <c r="P380" s="191"/>
      <c r="Q380" s="191"/>
      <c r="R380" s="191"/>
      <c r="S380" s="191"/>
      <c r="T380" s="192"/>
      <c r="AT380" s="193" t="s">
        <v>135</v>
      </c>
      <c r="AU380" s="193" t="s">
        <v>76</v>
      </c>
      <c r="AV380" s="11" t="s">
        <v>74</v>
      </c>
      <c r="AW380" s="11" t="s">
        <v>32</v>
      </c>
      <c r="AX380" s="11" t="s">
        <v>69</v>
      </c>
      <c r="AY380" s="193" t="s">
        <v>123</v>
      </c>
    </row>
    <row r="381" spans="2:51" s="12" customFormat="1" ht="12">
      <c r="B381" s="194"/>
      <c r="C381" s="195"/>
      <c r="D381" s="181" t="s">
        <v>135</v>
      </c>
      <c r="E381" s="196" t="s">
        <v>1</v>
      </c>
      <c r="F381" s="197" t="s">
        <v>74</v>
      </c>
      <c r="G381" s="195"/>
      <c r="H381" s="198">
        <v>1</v>
      </c>
      <c r="I381" s="199"/>
      <c r="J381" s="195"/>
      <c r="K381" s="195"/>
      <c r="L381" s="200"/>
      <c r="M381" s="201"/>
      <c r="N381" s="202"/>
      <c r="O381" s="202"/>
      <c r="P381" s="202"/>
      <c r="Q381" s="202"/>
      <c r="R381" s="202"/>
      <c r="S381" s="202"/>
      <c r="T381" s="203"/>
      <c r="AT381" s="204" t="s">
        <v>135</v>
      </c>
      <c r="AU381" s="204" t="s">
        <v>76</v>
      </c>
      <c r="AV381" s="12" t="s">
        <v>76</v>
      </c>
      <c r="AW381" s="12" t="s">
        <v>32</v>
      </c>
      <c r="AX381" s="12" t="s">
        <v>69</v>
      </c>
      <c r="AY381" s="204" t="s">
        <v>123</v>
      </c>
    </row>
    <row r="382" spans="2:51" s="13" customFormat="1" ht="12">
      <c r="B382" s="205"/>
      <c r="C382" s="206"/>
      <c r="D382" s="181" t="s">
        <v>135</v>
      </c>
      <c r="E382" s="207" t="s">
        <v>1</v>
      </c>
      <c r="F382" s="208" t="s">
        <v>139</v>
      </c>
      <c r="G382" s="206"/>
      <c r="H382" s="209">
        <v>2</v>
      </c>
      <c r="I382" s="210"/>
      <c r="J382" s="206"/>
      <c r="K382" s="206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135</v>
      </c>
      <c r="AU382" s="215" t="s">
        <v>76</v>
      </c>
      <c r="AV382" s="13" t="s">
        <v>131</v>
      </c>
      <c r="AW382" s="13" t="s">
        <v>32</v>
      </c>
      <c r="AX382" s="13" t="s">
        <v>74</v>
      </c>
      <c r="AY382" s="215" t="s">
        <v>123</v>
      </c>
    </row>
    <row r="383" spans="2:65" s="1" customFormat="1" ht="16.5" customHeight="1">
      <c r="B383" s="33"/>
      <c r="C383" s="169" t="s">
        <v>444</v>
      </c>
      <c r="D383" s="169" t="s">
        <v>126</v>
      </c>
      <c r="E383" s="170" t="s">
        <v>445</v>
      </c>
      <c r="F383" s="171" t="s">
        <v>446</v>
      </c>
      <c r="G383" s="172" t="s">
        <v>163</v>
      </c>
      <c r="H383" s="173">
        <v>2</v>
      </c>
      <c r="I383" s="174"/>
      <c r="J383" s="175">
        <f>ROUND(I383*H383,2)</f>
        <v>0</v>
      </c>
      <c r="K383" s="171" t="s">
        <v>130</v>
      </c>
      <c r="L383" s="37"/>
      <c r="M383" s="176" t="s">
        <v>1</v>
      </c>
      <c r="N383" s="177" t="s">
        <v>40</v>
      </c>
      <c r="O383" s="59"/>
      <c r="P383" s="178">
        <f>O383*H383</f>
        <v>0</v>
      </c>
      <c r="Q383" s="178">
        <v>0.0018</v>
      </c>
      <c r="R383" s="178">
        <f>Q383*H383</f>
        <v>0.0036</v>
      </c>
      <c r="S383" s="178">
        <v>0</v>
      </c>
      <c r="T383" s="179">
        <f>S383*H383</f>
        <v>0</v>
      </c>
      <c r="AR383" s="16" t="s">
        <v>245</v>
      </c>
      <c r="AT383" s="16" t="s">
        <v>126</v>
      </c>
      <c r="AU383" s="16" t="s">
        <v>76</v>
      </c>
      <c r="AY383" s="16" t="s">
        <v>123</v>
      </c>
      <c r="BE383" s="180">
        <f>IF(N383="základní",J383,0)</f>
        <v>0</v>
      </c>
      <c r="BF383" s="180">
        <f>IF(N383="snížená",J383,0)</f>
        <v>0</v>
      </c>
      <c r="BG383" s="180">
        <f>IF(N383="zákl. přenesená",J383,0)</f>
        <v>0</v>
      </c>
      <c r="BH383" s="180">
        <f>IF(N383="sníž. přenesená",J383,0)</f>
        <v>0</v>
      </c>
      <c r="BI383" s="180">
        <f>IF(N383="nulová",J383,0)</f>
        <v>0</v>
      </c>
      <c r="BJ383" s="16" t="s">
        <v>74</v>
      </c>
      <c r="BK383" s="180">
        <f>ROUND(I383*H383,2)</f>
        <v>0</v>
      </c>
      <c r="BL383" s="16" t="s">
        <v>245</v>
      </c>
      <c r="BM383" s="16" t="s">
        <v>447</v>
      </c>
    </row>
    <row r="384" spans="2:47" s="1" customFormat="1" ht="12">
      <c r="B384" s="33"/>
      <c r="C384" s="34"/>
      <c r="D384" s="181" t="s">
        <v>133</v>
      </c>
      <c r="E384" s="34"/>
      <c r="F384" s="182" t="s">
        <v>448</v>
      </c>
      <c r="G384" s="34"/>
      <c r="H384" s="34"/>
      <c r="I384" s="97"/>
      <c r="J384" s="34"/>
      <c r="K384" s="34"/>
      <c r="L384" s="37"/>
      <c r="M384" s="183"/>
      <c r="N384" s="59"/>
      <c r="O384" s="59"/>
      <c r="P384" s="59"/>
      <c r="Q384" s="59"/>
      <c r="R384" s="59"/>
      <c r="S384" s="59"/>
      <c r="T384" s="60"/>
      <c r="AT384" s="16" t="s">
        <v>133</v>
      </c>
      <c r="AU384" s="16" t="s">
        <v>76</v>
      </c>
    </row>
    <row r="385" spans="2:51" s="11" customFormat="1" ht="12">
      <c r="B385" s="184"/>
      <c r="C385" s="185"/>
      <c r="D385" s="181" t="s">
        <v>135</v>
      </c>
      <c r="E385" s="186" t="s">
        <v>1</v>
      </c>
      <c r="F385" s="187" t="s">
        <v>144</v>
      </c>
      <c r="G385" s="185"/>
      <c r="H385" s="186" t="s">
        <v>1</v>
      </c>
      <c r="I385" s="188"/>
      <c r="J385" s="185"/>
      <c r="K385" s="185"/>
      <c r="L385" s="189"/>
      <c r="M385" s="190"/>
      <c r="N385" s="191"/>
      <c r="O385" s="191"/>
      <c r="P385" s="191"/>
      <c r="Q385" s="191"/>
      <c r="R385" s="191"/>
      <c r="S385" s="191"/>
      <c r="T385" s="192"/>
      <c r="AT385" s="193" t="s">
        <v>135</v>
      </c>
      <c r="AU385" s="193" t="s">
        <v>76</v>
      </c>
      <c r="AV385" s="11" t="s">
        <v>74</v>
      </c>
      <c r="AW385" s="11" t="s">
        <v>32</v>
      </c>
      <c r="AX385" s="11" t="s">
        <v>69</v>
      </c>
      <c r="AY385" s="193" t="s">
        <v>123</v>
      </c>
    </row>
    <row r="386" spans="2:51" s="12" customFormat="1" ht="12">
      <c r="B386" s="194"/>
      <c r="C386" s="195"/>
      <c r="D386" s="181" t="s">
        <v>135</v>
      </c>
      <c r="E386" s="196" t="s">
        <v>1</v>
      </c>
      <c r="F386" s="197" t="s">
        <v>74</v>
      </c>
      <c r="G386" s="195"/>
      <c r="H386" s="198">
        <v>1</v>
      </c>
      <c r="I386" s="199"/>
      <c r="J386" s="195"/>
      <c r="K386" s="195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135</v>
      </c>
      <c r="AU386" s="204" t="s">
        <v>76</v>
      </c>
      <c r="AV386" s="12" t="s">
        <v>76</v>
      </c>
      <c r="AW386" s="12" t="s">
        <v>32</v>
      </c>
      <c r="AX386" s="12" t="s">
        <v>69</v>
      </c>
      <c r="AY386" s="204" t="s">
        <v>123</v>
      </c>
    </row>
    <row r="387" spans="2:51" s="11" customFormat="1" ht="12">
      <c r="B387" s="184"/>
      <c r="C387" s="185"/>
      <c r="D387" s="181" t="s">
        <v>135</v>
      </c>
      <c r="E387" s="186" t="s">
        <v>1</v>
      </c>
      <c r="F387" s="187" t="s">
        <v>153</v>
      </c>
      <c r="G387" s="185"/>
      <c r="H387" s="186" t="s">
        <v>1</v>
      </c>
      <c r="I387" s="188"/>
      <c r="J387" s="185"/>
      <c r="K387" s="185"/>
      <c r="L387" s="189"/>
      <c r="M387" s="190"/>
      <c r="N387" s="191"/>
      <c r="O387" s="191"/>
      <c r="P387" s="191"/>
      <c r="Q387" s="191"/>
      <c r="R387" s="191"/>
      <c r="S387" s="191"/>
      <c r="T387" s="192"/>
      <c r="AT387" s="193" t="s">
        <v>135</v>
      </c>
      <c r="AU387" s="193" t="s">
        <v>76</v>
      </c>
      <c r="AV387" s="11" t="s">
        <v>74</v>
      </c>
      <c r="AW387" s="11" t="s">
        <v>32</v>
      </c>
      <c r="AX387" s="11" t="s">
        <v>69</v>
      </c>
      <c r="AY387" s="193" t="s">
        <v>123</v>
      </c>
    </row>
    <row r="388" spans="2:51" s="12" customFormat="1" ht="12">
      <c r="B388" s="194"/>
      <c r="C388" s="195"/>
      <c r="D388" s="181" t="s">
        <v>135</v>
      </c>
      <c r="E388" s="196" t="s">
        <v>1</v>
      </c>
      <c r="F388" s="197" t="s">
        <v>74</v>
      </c>
      <c r="G388" s="195"/>
      <c r="H388" s="198">
        <v>1</v>
      </c>
      <c r="I388" s="199"/>
      <c r="J388" s="195"/>
      <c r="K388" s="195"/>
      <c r="L388" s="200"/>
      <c r="M388" s="201"/>
      <c r="N388" s="202"/>
      <c r="O388" s="202"/>
      <c r="P388" s="202"/>
      <c r="Q388" s="202"/>
      <c r="R388" s="202"/>
      <c r="S388" s="202"/>
      <c r="T388" s="203"/>
      <c r="AT388" s="204" t="s">
        <v>135</v>
      </c>
      <c r="AU388" s="204" t="s">
        <v>76</v>
      </c>
      <c r="AV388" s="12" t="s">
        <v>76</v>
      </c>
      <c r="AW388" s="12" t="s">
        <v>32</v>
      </c>
      <c r="AX388" s="12" t="s">
        <v>69</v>
      </c>
      <c r="AY388" s="204" t="s">
        <v>123</v>
      </c>
    </row>
    <row r="389" spans="2:51" s="13" customFormat="1" ht="12">
      <c r="B389" s="205"/>
      <c r="C389" s="206"/>
      <c r="D389" s="181" t="s">
        <v>135</v>
      </c>
      <c r="E389" s="207" t="s">
        <v>1</v>
      </c>
      <c r="F389" s="208" t="s">
        <v>139</v>
      </c>
      <c r="G389" s="206"/>
      <c r="H389" s="209">
        <v>2</v>
      </c>
      <c r="I389" s="210"/>
      <c r="J389" s="206"/>
      <c r="K389" s="206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135</v>
      </c>
      <c r="AU389" s="215" t="s">
        <v>76</v>
      </c>
      <c r="AV389" s="13" t="s">
        <v>131</v>
      </c>
      <c r="AW389" s="13" t="s">
        <v>32</v>
      </c>
      <c r="AX389" s="13" t="s">
        <v>74</v>
      </c>
      <c r="AY389" s="215" t="s">
        <v>123</v>
      </c>
    </row>
    <row r="390" spans="2:65" s="1" customFormat="1" ht="16.5" customHeight="1">
      <c r="B390" s="33"/>
      <c r="C390" s="169" t="s">
        <v>449</v>
      </c>
      <c r="D390" s="169" t="s">
        <v>126</v>
      </c>
      <c r="E390" s="170" t="s">
        <v>450</v>
      </c>
      <c r="F390" s="171" t="s">
        <v>451</v>
      </c>
      <c r="G390" s="172" t="s">
        <v>163</v>
      </c>
      <c r="H390" s="173">
        <v>2</v>
      </c>
      <c r="I390" s="174"/>
      <c r="J390" s="175">
        <f>ROUND(I390*H390,2)</f>
        <v>0</v>
      </c>
      <c r="K390" s="171" t="s">
        <v>130</v>
      </c>
      <c r="L390" s="37"/>
      <c r="M390" s="176" t="s">
        <v>1</v>
      </c>
      <c r="N390" s="177" t="s">
        <v>40</v>
      </c>
      <c r="O390" s="59"/>
      <c r="P390" s="178">
        <f>O390*H390</f>
        <v>0</v>
      </c>
      <c r="Q390" s="178">
        <v>0.00052</v>
      </c>
      <c r="R390" s="178">
        <f>Q390*H390</f>
        <v>0.00104</v>
      </c>
      <c r="S390" s="178">
        <v>0</v>
      </c>
      <c r="T390" s="179">
        <f>S390*H390</f>
        <v>0</v>
      </c>
      <c r="AR390" s="16" t="s">
        <v>245</v>
      </c>
      <c r="AT390" s="16" t="s">
        <v>126</v>
      </c>
      <c r="AU390" s="16" t="s">
        <v>76</v>
      </c>
      <c r="AY390" s="16" t="s">
        <v>123</v>
      </c>
      <c r="BE390" s="180">
        <f>IF(N390="základní",J390,0)</f>
        <v>0</v>
      </c>
      <c r="BF390" s="180">
        <f>IF(N390="snížená",J390,0)</f>
        <v>0</v>
      </c>
      <c r="BG390" s="180">
        <f>IF(N390="zákl. přenesená",J390,0)</f>
        <v>0</v>
      </c>
      <c r="BH390" s="180">
        <f>IF(N390="sníž. přenesená",J390,0)</f>
        <v>0</v>
      </c>
      <c r="BI390" s="180">
        <f>IF(N390="nulová",J390,0)</f>
        <v>0</v>
      </c>
      <c r="BJ390" s="16" t="s">
        <v>74</v>
      </c>
      <c r="BK390" s="180">
        <f>ROUND(I390*H390,2)</f>
        <v>0</v>
      </c>
      <c r="BL390" s="16" t="s">
        <v>245</v>
      </c>
      <c r="BM390" s="16" t="s">
        <v>452</v>
      </c>
    </row>
    <row r="391" spans="2:47" s="1" customFormat="1" ht="12">
      <c r="B391" s="33"/>
      <c r="C391" s="34"/>
      <c r="D391" s="181" t="s">
        <v>133</v>
      </c>
      <c r="E391" s="34"/>
      <c r="F391" s="182" t="s">
        <v>453</v>
      </c>
      <c r="G391" s="34"/>
      <c r="H391" s="34"/>
      <c r="I391" s="97"/>
      <c r="J391" s="34"/>
      <c r="K391" s="34"/>
      <c r="L391" s="37"/>
      <c r="M391" s="183"/>
      <c r="N391" s="59"/>
      <c r="O391" s="59"/>
      <c r="P391" s="59"/>
      <c r="Q391" s="59"/>
      <c r="R391" s="59"/>
      <c r="S391" s="59"/>
      <c r="T391" s="60"/>
      <c r="AT391" s="16" t="s">
        <v>133</v>
      </c>
      <c r="AU391" s="16" t="s">
        <v>76</v>
      </c>
    </row>
    <row r="392" spans="2:51" s="11" customFormat="1" ht="12">
      <c r="B392" s="184"/>
      <c r="C392" s="185"/>
      <c r="D392" s="181" t="s">
        <v>135</v>
      </c>
      <c r="E392" s="186" t="s">
        <v>1</v>
      </c>
      <c r="F392" s="187" t="s">
        <v>144</v>
      </c>
      <c r="G392" s="185"/>
      <c r="H392" s="186" t="s">
        <v>1</v>
      </c>
      <c r="I392" s="188"/>
      <c r="J392" s="185"/>
      <c r="K392" s="185"/>
      <c r="L392" s="189"/>
      <c r="M392" s="190"/>
      <c r="N392" s="191"/>
      <c r="O392" s="191"/>
      <c r="P392" s="191"/>
      <c r="Q392" s="191"/>
      <c r="R392" s="191"/>
      <c r="S392" s="191"/>
      <c r="T392" s="192"/>
      <c r="AT392" s="193" t="s">
        <v>135</v>
      </c>
      <c r="AU392" s="193" t="s">
        <v>76</v>
      </c>
      <c r="AV392" s="11" t="s">
        <v>74</v>
      </c>
      <c r="AW392" s="11" t="s">
        <v>32</v>
      </c>
      <c r="AX392" s="11" t="s">
        <v>69</v>
      </c>
      <c r="AY392" s="193" t="s">
        <v>123</v>
      </c>
    </row>
    <row r="393" spans="2:51" s="12" customFormat="1" ht="12">
      <c r="B393" s="194"/>
      <c r="C393" s="195"/>
      <c r="D393" s="181" t="s">
        <v>135</v>
      </c>
      <c r="E393" s="196" t="s">
        <v>1</v>
      </c>
      <c r="F393" s="197" t="s">
        <v>74</v>
      </c>
      <c r="G393" s="195"/>
      <c r="H393" s="198">
        <v>1</v>
      </c>
      <c r="I393" s="199"/>
      <c r="J393" s="195"/>
      <c r="K393" s="195"/>
      <c r="L393" s="200"/>
      <c r="M393" s="201"/>
      <c r="N393" s="202"/>
      <c r="O393" s="202"/>
      <c r="P393" s="202"/>
      <c r="Q393" s="202"/>
      <c r="R393" s="202"/>
      <c r="S393" s="202"/>
      <c r="T393" s="203"/>
      <c r="AT393" s="204" t="s">
        <v>135</v>
      </c>
      <c r="AU393" s="204" t="s">
        <v>76</v>
      </c>
      <c r="AV393" s="12" t="s">
        <v>76</v>
      </c>
      <c r="AW393" s="12" t="s">
        <v>32</v>
      </c>
      <c r="AX393" s="12" t="s">
        <v>69</v>
      </c>
      <c r="AY393" s="204" t="s">
        <v>123</v>
      </c>
    </row>
    <row r="394" spans="2:51" s="11" customFormat="1" ht="12">
      <c r="B394" s="184"/>
      <c r="C394" s="185"/>
      <c r="D394" s="181" t="s">
        <v>135</v>
      </c>
      <c r="E394" s="186" t="s">
        <v>1</v>
      </c>
      <c r="F394" s="187" t="s">
        <v>153</v>
      </c>
      <c r="G394" s="185"/>
      <c r="H394" s="186" t="s">
        <v>1</v>
      </c>
      <c r="I394" s="188"/>
      <c r="J394" s="185"/>
      <c r="K394" s="185"/>
      <c r="L394" s="189"/>
      <c r="M394" s="190"/>
      <c r="N394" s="191"/>
      <c r="O394" s="191"/>
      <c r="P394" s="191"/>
      <c r="Q394" s="191"/>
      <c r="R394" s="191"/>
      <c r="S394" s="191"/>
      <c r="T394" s="192"/>
      <c r="AT394" s="193" t="s">
        <v>135</v>
      </c>
      <c r="AU394" s="193" t="s">
        <v>76</v>
      </c>
      <c r="AV394" s="11" t="s">
        <v>74</v>
      </c>
      <c r="AW394" s="11" t="s">
        <v>32</v>
      </c>
      <c r="AX394" s="11" t="s">
        <v>69</v>
      </c>
      <c r="AY394" s="193" t="s">
        <v>123</v>
      </c>
    </row>
    <row r="395" spans="2:51" s="12" customFormat="1" ht="12">
      <c r="B395" s="194"/>
      <c r="C395" s="195"/>
      <c r="D395" s="181" t="s">
        <v>135</v>
      </c>
      <c r="E395" s="196" t="s">
        <v>1</v>
      </c>
      <c r="F395" s="197" t="s">
        <v>74</v>
      </c>
      <c r="G395" s="195"/>
      <c r="H395" s="198">
        <v>1</v>
      </c>
      <c r="I395" s="199"/>
      <c r="J395" s="195"/>
      <c r="K395" s="195"/>
      <c r="L395" s="200"/>
      <c r="M395" s="201"/>
      <c r="N395" s="202"/>
      <c r="O395" s="202"/>
      <c r="P395" s="202"/>
      <c r="Q395" s="202"/>
      <c r="R395" s="202"/>
      <c r="S395" s="202"/>
      <c r="T395" s="203"/>
      <c r="AT395" s="204" t="s">
        <v>135</v>
      </c>
      <c r="AU395" s="204" t="s">
        <v>76</v>
      </c>
      <c r="AV395" s="12" t="s">
        <v>76</v>
      </c>
      <c r="AW395" s="12" t="s">
        <v>32</v>
      </c>
      <c r="AX395" s="12" t="s">
        <v>69</v>
      </c>
      <c r="AY395" s="204" t="s">
        <v>123</v>
      </c>
    </row>
    <row r="396" spans="2:51" s="13" customFormat="1" ht="12">
      <c r="B396" s="205"/>
      <c r="C396" s="206"/>
      <c r="D396" s="181" t="s">
        <v>135</v>
      </c>
      <c r="E396" s="207" t="s">
        <v>1</v>
      </c>
      <c r="F396" s="208" t="s">
        <v>139</v>
      </c>
      <c r="G396" s="206"/>
      <c r="H396" s="209">
        <v>2</v>
      </c>
      <c r="I396" s="210"/>
      <c r="J396" s="206"/>
      <c r="K396" s="206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135</v>
      </c>
      <c r="AU396" s="215" t="s">
        <v>76</v>
      </c>
      <c r="AV396" s="13" t="s">
        <v>131</v>
      </c>
      <c r="AW396" s="13" t="s">
        <v>32</v>
      </c>
      <c r="AX396" s="13" t="s">
        <v>74</v>
      </c>
      <c r="AY396" s="215" t="s">
        <v>123</v>
      </c>
    </row>
    <row r="397" spans="2:65" s="1" customFormat="1" ht="16.5" customHeight="1">
      <c r="B397" s="33"/>
      <c r="C397" s="169" t="s">
        <v>454</v>
      </c>
      <c r="D397" s="169" t="s">
        <v>126</v>
      </c>
      <c r="E397" s="170" t="s">
        <v>455</v>
      </c>
      <c r="F397" s="171" t="s">
        <v>456</v>
      </c>
      <c r="G397" s="172" t="s">
        <v>163</v>
      </c>
      <c r="H397" s="173">
        <v>2</v>
      </c>
      <c r="I397" s="174"/>
      <c r="J397" s="175">
        <f>ROUND(I397*H397,2)</f>
        <v>0</v>
      </c>
      <c r="K397" s="171" t="s">
        <v>130</v>
      </c>
      <c r="L397" s="37"/>
      <c r="M397" s="176" t="s">
        <v>1</v>
      </c>
      <c r="N397" s="177" t="s">
        <v>40</v>
      </c>
      <c r="O397" s="59"/>
      <c r="P397" s="178">
        <f>O397*H397</f>
        <v>0</v>
      </c>
      <c r="Q397" s="178">
        <v>0.00052</v>
      </c>
      <c r="R397" s="178">
        <f>Q397*H397</f>
        <v>0.00104</v>
      </c>
      <c r="S397" s="178">
        <v>0</v>
      </c>
      <c r="T397" s="179">
        <f>S397*H397</f>
        <v>0</v>
      </c>
      <c r="AR397" s="16" t="s">
        <v>245</v>
      </c>
      <c r="AT397" s="16" t="s">
        <v>126</v>
      </c>
      <c r="AU397" s="16" t="s">
        <v>76</v>
      </c>
      <c r="AY397" s="16" t="s">
        <v>123</v>
      </c>
      <c r="BE397" s="180">
        <f>IF(N397="základní",J397,0)</f>
        <v>0</v>
      </c>
      <c r="BF397" s="180">
        <f>IF(N397="snížená",J397,0)</f>
        <v>0</v>
      </c>
      <c r="BG397" s="180">
        <f>IF(N397="zákl. přenesená",J397,0)</f>
        <v>0</v>
      </c>
      <c r="BH397" s="180">
        <f>IF(N397="sníž. přenesená",J397,0)</f>
        <v>0</v>
      </c>
      <c r="BI397" s="180">
        <f>IF(N397="nulová",J397,0)</f>
        <v>0</v>
      </c>
      <c r="BJ397" s="16" t="s">
        <v>74</v>
      </c>
      <c r="BK397" s="180">
        <f>ROUND(I397*H397,2)</f>
        <v>0</v>
      </c>
      <c r="BL397" s="16" t="s">
        <v>245</v>
      </c>
      <c r="BM397" s="16" t="s">
        <v>457</v>
      </c>
    </row>
    <row r="398" spans="2:47" s="1" customFormat="1" ht="12">
      <c r="B398" s="33"/>
      <c r="C398" s="34"/>
      <c r="D398" s="181" t="s">
        <v>133</v>
      </c>
      <c r="E398" s="34"/>
      <c r="F398" s="182" t="s">
        <v>458</v>
      </c>
      <c r="G398" s="34"/>
      <c r="H398" s="34"/>
      <c r="I398" s="97"/>
      <c r="J398" s="34"/>
      <c r="K398" s="34"/>
      <c r="L398" s="37"/>
      <c r="M398" s="183"/>
      <c r="N398" s="59"/>
      <c r="O398" s="59"/>
      <c r="P398" s="59"/>
      <c r="Q398" s="59"/>
      <c r="R398" s="59"/>
      <c r="S398" s="59"/>
      <c r="T398" s="60"/>
      <c r="AT398" s="16" t="s">
        <v>133</v>
      </c>
      <c r="AU398" s="16" t="s">
        <v>76</v>
      </c>
    </row>
    <row r="399" spans="2:51" s="11" customFormat="1" ht="12">
      <c r="B399" s="184"/>
      <c r="C399" s="185"/>
      <c r="D399" s="181" t="s">
        <v>135</v>
      </c>
      <c r="E399" s="186" t="s">
        <v>1</v>
      </c>
      <c r="F399" s="187" t="s">
        <v>144</v>
      </c>
      <c r="G399" s="185"/>
      <c r="H399" s="186" t="s">
        <v>1</v>
      </c>
      <c r="I399" s="188"/>
      <c r="J399" s="185"/>
      <c r="K399" s="185"/>
      <c r="L399" s="189"/>
      <c r="M399" s="190"/>
      <c r="N399" s="191"/>
      <c r="O399" s="191"/>
      <c r="P399" s="191"/>
      <c r="Q399" s="191"/>
      <c r="R399" s="191"/>
      <c r="S399" s="191"/>
      <c r="T399" s="192"/>
      <c r="AT399" s="193" t="s">
        <v>135</v>
      </c>
      <c r="AU399" s="193" t="s">
        <v>76</v>
      </c>
      <c r="AV399" s="11" t="s">
        <v>74</v>
      </c>
      <c r="AW399" s="11" t="s">
        <v>32</v>
      </c>
      <c r="AX399" s="11" t="s">
        <v>69</v>
      </c>
      <c r="AY399" s="193" t="s">
        <v>123</v>
      </c>
    </row>
    <row r="400" spans="2:51" s="12" customFormat="1" ht="12">
      <c r="B400" s="194"/>
      <c r="C400" s="195"/>
      <c r="D400" s="181" t="s">
        <v>135</v>
      </c>
      <c r="E400" s="196" t="s">
        <v>1</v>
      </c>
      <c r="F400" s="197" t="s">
        <v>74</v>
      </c>
      <c r="G400" s="195"/>
      <c r="H400" s="198">
        <v>1</v>
      </c>
      <c r="I400" s="199"/>
      <c r="J400" s="195"/>
      <c r="K400" s="195"/>
      <c r="L400" s="200"/>
      <c r="M400" s="201"/>
      <c r="N400" s="202"/>
      <c r="O400" s="202"/>
      <c r="P400" s="202"/>
      <c r="Q400" s="202"/>
      <c r="R400" s="202"/>
      <c r="S400" s="202"/>
      <c r="T400" s="203"/>
      <c r="AT400" s="204" t="s">
        <v>135</v>
      </c>
      <c r="AU400" s="204" t="s">
        <v>76</v>
      </c>
      <c r="AV400" s="12" t="s">
        <v>76</v>
      </c>
      <c r="AW400" s="12" t="s">
        <v>32</v>
      </c>
      <c r="AX400" s="12" t="s">
        <v>69</v>
      </c>
      <c r="AY400" s="204" t="s">
        <v>123</v>
      </c>
    </row>
    <row r="401" spans="2:51" s="11" customFormat="1" ht="12">
      <c r="B401" s="184"/>
      <c r="C401" s="185"/>
      <c r="D401" s="181" t="s">
        <v>135</v>
      </c>
      <c r="E401" s="186" t="s">
        <v>1</v>
      </c>
      <c r="F401" s="187" t="s">
        <v>153</v>
      </c>
      <c r="G401" s="185"/>
      <c r="H401" s="186" t="s">
        <v>1</v>
      </c>
      <c r="I401" s="188"/>
      <c r="J401" s="185"/>
      <c r="K401" s="185"/>
      <c r="L401" s="189"/>
      <c r="M401" s="190"/>
      <c r="N401" s="191"/>
      <c r="O401" s="191"/>
      <c r="P401" s="191"/>
      <c r="Q401" s="191"/>
      <c r="R401" s="191"/>
      <c r="S401" s="191"/>
      <c r="T401" s="192"/>
      <c r="AT401" s="193" t="s">
        <v>135</v>
      </c>
      <c r="AU401" s="193" t="s">
        <v>76</v>
      </c>
      <c r="AV401" s="11" t="s">
        <v>74</v>
      </c>
      <c r="AW401" s="11" t="s">
        <v>32</v>
      </c>
      <c r="AX401" s="11" t="s">
        <v>69</v>
      </c>
      <c r="AY401" s="193" t="s">
        <v>123</v>
      </c>
    </row>
    <row r="402" spans="2:51" s="12" customFormat="1" ht="12">
      <c r="B402" s="194"/>
      <c r="C402" s="195"/>
      <c r="D402" s="181" t="s">
        <v>135</v>
      </c>
      <c r="E402" s="196" t="s">
        <v>1</v>
      </c>
      <c r="F402" s="197" t="s">
        <v>74</v>
      </c>
      <c r="G402" s="195"/>
      <c r="H402" s="198">
        <v>1</v>
      </c>
      <c r="I402" s="199"/>
      <c r="J402" s="195"/>
      <c r="K402" s="195"/>
      <c r="L402" s="200"/>
      <c r="M402" s="201"/>
      <c r="N402" s="202"/>
      <c r="O402" s="202"/>
      <c r="P402" s="202"/>
      <c r="Q402" s="202"/>
      <c r="R402" s="202"/>
      <c r="S402" s="202"/>
      <c r="T402" s="203"/>
      <c r="AT402" s="204" t="s">
        <v>135</v>
      </c>
      <c r="AU402" s="204" t="s">
        <v>76</v>
      </c>
      <c r="AV402" s="12" t="s">
        <v>76</v>
      </c>
      <c r="AW402" s="12" t="s">
        <v>32</v>
      </c>
      <c r="AX402" s="12" t="s">
        <v>69</v>
      </c>
      <c r="AY402" s="204" t="s">
        <v>123</v>
      </c>
    </row>
    <row r="403" spans="2:51" s="13" customFormat="1" ht="12">
      <c r="B403" s="205"/>
      <c r="C403" s="206"/>
      <c r="D403" s="181" t="s">
        <v>135</v>
      </c>
      <c r="E403" s="207" t="s">
        <v>1</v>
      </c>
      <c r="F403" s="208" t="s">
        <v>139</v>
      </c>
      <c r="G403" s="206"/>
      <c r="H403" s="209">
        <v>2</v>
      </c>
      <c r="I403" s="210"/>
      <c r="J403" s="206"/>
      <c r="K403" s="206"/>
      <c r="L403" s="211"/>
      <c r="M403" s="212"/>
      <c r="N403" s="213"/>
      <c r="O403" s="213"/>
      <c r="P403" s="213"/>
      <c r="Q403" s="213"/>
      <c r="R403" s="213"/>
      <c r="S403" s="213"/>
      <c r="T403" s="214"/>
      <c r="AT403" s="215" t="s">
        <v>135</v>
      </c>
      <c r="AU403" s="215" t="s">
        <v>76</v>
      </c>
      <c r="AV403" s="13" t="s">
        <v>131</v>
      </c>
      <c r="AW403" s="13" t="s">
        <v>32</v>
      </c>
      <c r="AX403" s="13" t="s">
        <v>74</v>
      </c>
      <c r="AY403" s="215" t="s">
        <v>123</v>
      </c>
    </row>
    <row r="404" spans="2:65" s="1" customFormat="1" ht="16.5" customHeight="1">
      <c r="B404" s="33"/>
      <c r="C404" s="169" t="s">
        <v>459</v>
      </c>
      <c r="D404" s="169" t="s">
        <v>126</v>
      </c>
      <c r="E404" s="170" t="s">
        <v>460</v>
      </c>
      <c r="F404" s="171" t="s">
        <v>461</v>
      </c>
      <c r="G404" s="172" t="s">
        <v>369</v>
      </c>
      <c r="H404" s="237"/>
      <c r="I404" s="174"/>
      <c r="J404" s="175">
        <f>ROUND(I404*H404,2)</f>
        <v>0</v>
      </c>
      <c r="K404" s="171" t="s">
        <v>130</v>
      </c>
      <c r="L404" s="37"/>
      <c r="M404" s="176" t="s">
        <v>1</v>
      </c>
      <c r="N404" s="177" t="s">
        <v>40</v>
      </c>
      <c r="O404" s="59"/>
      <c r="P404" s="178">
        <f>O404*H404</f>
        <v>0</v>
      </c>
      <c r="Q404" s="178">
        <v>0</v>
      </c>
      <c r="R404" s="178">
        <f>Q404*H404</f>
        <v>0</v>
      </c>
      <c r="S404" s="178">
        <v>0</v>
      </c>
      <c r="T404" s="179">
        <f>S404*H404</f>
        <v>0</v>
      </c>
      <c r="AR404" s="16" t="s">
        <v>245</v>
      </c>
      <c r="AT404" s="16" t="s">
        <v>126</v>
      </c>
      <c r="AU404" s="16" t="s">
        <v>76</v>
      </c>
      <c r="AY404" s="16" t="s">
        <v>123</v>
      </c>
      <c r="BE404" s="180">
        <f>IF(N404="základní",J404,0)</f>
        <v>0</v>
      </c>
      <c r="BF404" s="180">
        <f>IF(N404="snížená",J404,0)</f>
        <v>0</v>
      </c>
      <c r="BG404" s="180">
        <f>IF(N404="zákl. přenesená",J404,0)</f>
        <v>0</v>
      </c>
      <c r="BH404" s="180">
        <f>IF(N404="sníž. přenesená",J404,0)</f>
        <v>0</v>
      </c>
      <c r="BI404" s="180">
        <f>IF(N404="nulová",J404,0)</f>
        <v>0</v>
      </c>
      <c r="BJ404" s="16" t="s">
        <v>74</v>
      </c>
      <c r="BK404" s="180">
        <f>ROUND(I404*H404,2)</f>
        <v>0</v>
      </c>
      <c r="BL404" s="16" t="s">
        <v>245</v>
      </c>
      <c r="BM404" s="16" t="s">
        <v>462</v>
      </c>
    </row>
    <row r="405" spans="2:47" s="1" customFormat="1" ht="19.5">
      <c r="B405" s="33"/>
      <c r="C405" s="34"/>
      <c r="D405" s="181" t="s">
        <v>133</v>
      </c>
      <c r="E405" s="34"/>
      <c r="F405" s="182" t="s">
        <v>463</v>
      </c>
      <c r="G405" s="34"/>
      <c r="H405" s="34"/>
      <c r="I405" s="97"/>
      <c r="J405" s="34"/>
      <c r="K405" s="34"/>
      <c r="L405" s="37"/>
      <c r="M405" s="183"/>
      <c r="N405" s="59"/>
      <c r="O405" s="59"/>
      <c r="P405" s="59"/>
      <c r="Q405" s="59"/>
      <c r="R405" s="59"/>
      <c r="S405" s="59"/>
      <c r="T405" s="60"/>
      <c r="AT405" s="16" t="s">
        <v>133</v>
      </c>
      <c r="AU405" s="16" t="s">
        <v>76</v>
      </c>
    </row>
    <row r="406" spans="2:63" s="10" customFormat="1" ht="22.9" customHeight="1">
      <c r="B406" s="153"/>
      <c r="C406" s="154"/>
      <c r="D406" s="155" t="s">
        <v>68</v>
      </c>
      <c r="E406" s="167" t="s">
        <v>464</v>
      </c>
      <c r="F406" s="167" t="s">
        <v>465</v>
      </c>
      <c r="G406" s="154"/>
      <c r="H406" s="154"/>
      <c r="I406" s="157"/>
      <c r="J406" s="168">
        <f>BK406</f>
        <v>0</v>
      </c>
      <c r="K406" s="154"/>
      <c r="L406" s="159"/>
      <c r="M406" s="160"/>
      <c r="N406" s="161"/>
      <c r="O406" s="161"/>
      <c r="P406" s="162">
        <f>SUM(P407:P428)</f>
        <v>0</v>
      </c>
      <c r="Q406" s="161"/>
      <c r="R406" s="162">
        <f>SUM(R407:R428)</f>
        <v>0.0031283</v>
      </c>
      <c r="S406" s="161"/>
      <c r="T406" s="163">
        <f>SUM(T407:T428)</f>
        <v>0.022910800000000002</v>
      </c>
      <c r="AR406" s="164" t="s">
        <v>76</v>
      </c>
      <c r="AT406" s="165" t="s">
        <v>68</v>
      </c>
      <c r="AU406" s="165" t="s">
        <v>74</v>
      </c>
      <c r="AY406" s="164" t="s">
        <v>123</v>
      </c>
      <c r="BK406" s="166">
        <f>SUM(BK407:BK428)</f>
        <v>0</v>
      </c>
    </row>
    <row r="407" spans="2:65" s="1" customFormat="1" ht="16.5" customHeight="1">
      <c r="B407" s="33"/>
      <c r="C407" s="169" t="s">
        <v>466</v>
      </c>
      <c r="D407" s="169" t="s">
        <v>126</v>
      </c>
      <c r="E407" s="170" t="s">
        <v>467</v>
      </c>
      <c r="F407" s="171" t="s">
        <v>468</v>
      </c>
      <c r="G407" s="172" t="s">
        <v>163</v>
      </c>
      <c r="H407" s="173">
        <v>1</v>
      </c>
      <c r="I407" s="174"/>
      <c r="J407" s="175">
        <f>ROUND(I407*H407,2)</f>
        <v>0</v>
      </c>
      <c r="K407" s="171" t="s">
        <v>1</v>
      </c>
      <c r="L407" s="37"/>
      <c r="M407" s="176" t="s">
        <v>1</v>
      </c>
      <c r="N407" s="177" t="s">
        <v>40</v>
      </c>
      <c r="O407" s="59"/>
      <c r="P407" s="178">
        <f>O407*H407</f>
        <v>0</v>
      </c>
      <c r="Q407" s="178">
        <v>0</v>
      </c>
      <c r="R407" s="178">
        <f>Q407*H407</f>
        <v>0</v>
      </c>
      <c r="S407" s="178">
        <v>0</v>
      </c>
      <c r="T407" s="179">
        <f>S407*H407</f>
        <v>0</v>
      </c>
      <c r="AR407" s="16" t="s">
        <v>245</v>
      </c>
      <c r="AT407" s="16" t="s">
        <v>126</v>
      </c>
      <c r="AU407" s="16" t="s">
        <v>76</v>
      </c>
      <c r="AY407" s="16" t="s">
        <v>123</v>
      </c>
      <c r="BE407" s="180">
        <f>IF(N407="základní",J407,0)</f>
        <v>0</v>
      </c>
      <c r="BF407" s="180">
        <f>IF(N407="snížená",J407,0)</f>
        <v>0</v>
      </c>
      <c r="BG407" s="180">
        <f>IF(N407="zákl. přenesená",J407,0)</f>
        <v>0</v>
      </c>
      <c r="BH407" s="180">
        <f>IF(N407="sníž. přenesená",J407,0)</f>
        <v>0</v>
      </c>
      <c r="BI407" s="180">
        <f>IF(N407="nulová",J407,0)</f>
        <v>0</v>
      </c>
      <c r="BJ407" s="16" t="s">
        <v>74</v>
      </c>
      <c r="BK407" s="180">
        <f>ROUND(I407*H407,2)</f>
        <v>0</v>
      </c>
      <c r="BL407" s="16" t="s">
        <v>245</v>
      </c>
      <c r="BM407" s="16" t="s">
        <v>469</v>
      </c>
    </row>
    <row r="408" spans="2:47" s="1" customFormat="1" ht="12">
      <c r="B408" s="33"/>
      <c r="C408" s="34"/>
      <c r="D408" s="181" t="s">
        <v>133</v>
      </c>
      <c r="E408" s="34"/>
      <c r="F408" s="182" t="s">
        <v>468</v>
      </c>
      <c r="G408" s="34"/>
      <c r="H408" s="34"/>
      <c r="I408" s="97"/>
      <c r="J408" s="34"/>
      <c r="K408" s="34"/>
      <c r="L408" s="37"/>
      <c r="M408" s="183"/>
      <c r="N408" s="59"/>
      <c r="O408" s="59"/>
      <c r="P408" s="59"/>
      <c r="Q408" s="59"/>
      <c r="R408" s="59"/>
      <c r="S408" s="59"/>
      <c r="T408" s="60"/>
      <c r="AT408" s="16" t="s">
        <v>133</v>
      </c>
      <c r="AU408" s="16" t="s">
        <v>76</v>
      </c>
    </row>
    <row r="409" spans="2:65" s="1" customFormat="1" ht="16.5" customHeight="1">
      <c r="B409" s="33"/>
      <c r="C409" s="169" t="s">
        <v>470</v>
      </c>
      <c r="D409" s="169" t="s">
        <v>126</v>
      </c>
      <c r="E409" s="170" t="s">
        <v>471</v>
      </c>
      <c r="F409" s="171" t="s">
        <v>472</v>
      </c>
      <c r="G409" s="172" t="s">
        <v>148</v>
      </c>
      <c r="H409" s="173">
        <v>9.02</v>
      </c>
      <c r="I409" s="174"/>
      <c r="J409" s="175">
        <f>ROUND(I409*H409,2)</f>
        <v>0</v>
      </c>
      <c r="K409" s="171" t="s">
        <v>130</v>
      </c>
      <c r="L409" s="37"/>
      <c r="M409" s="176" t="s">
        <v>1</v>
      </c>
      <c r="N409" s="177" t="s">
        <v>40</v>
      </c>
      <c r="O409" s="59"/>
      <c r="P409" s="178">
        <f>O409*H409</f>
        <v>0</v>
      </c>
      <c r="Q409" s="178">
        <v>4E-05</v>
      </c>
      <c r="R409" s="178">
        <f>Q409*H409</f>
        <v>0.0003608</v>
      </c>
      <c r="S409" s="178">
        <v>0.00254</v>
      </c>
      <c r="T409" s="179">
        <f>S409*H409</f>
        <v>0.022910800000000002</v>
      </c>
      <c r="AR409" s="16" t="s">
        <v>245</v>
      </c>
      <c r="AT409" s="16" t="s">
        <v>126</v>
      </c>
      <c r="AU409" s="16" t="s">
        <v>76</v>
      </c>
      <c r="AY409" s="16" t="s">
        <v>123</v>
      </c>
      <c r="BE409" s="180">
        <f>IF(N409="základní",J409,0)</f>
        <v>0</v>
      </c>
      <c r="BF409" s="180">
        <f>IF(N409="snížená",J409,0)</f>
        <v>0</v>
      </c>
      <c r="BG409" s="180">
        <f>IF(N409="zákl. přenesená",J409,0)</f>
        <v>0</v>
      </c>
      <c r="BH409" s="180">
        <f>IF(N409="sníž. přenesená",J409,0)</f>
        <v>0</v>
      </c>
      <c r="BI409" s="180">
        <f>IF(N409="nulová",J409,0)</f>
        <v>0</v>
      </c>
      <c r="BJ409" s="16" t="s">
        <v>74</v>
      </c>
      <c r="BK409" s="180">
        <f>ROUND(I409*H409,2)</f>
        <v>0</v>
      </c>
      <c r="BL409" s="16" t="s">
        <v>245</v>
      </c>
      <c r="BM409" s="16" t="s">
        <v>473</v>
      </c>
    </row>
    <row r="410" spans="2:47" s="1" customFormat="1" ht="12">
      <c r="B410" s="33"/>
      <c r="C410" s="34"/>
      <c r="D410" s="181" t="s">
        <v>133</v>
      </c>
      <c r="E410" s="34"/>
      <c r="F410" s="182" t="s">
        <v>474</v>
      </c>
      <c r="G410" s="34"/>
      <c r="H410" s="34"/>
      <c r="I410" s="97"/>
      <c r="J410" s="34"/>
      <c r="K410" s="34"/>
      <c r="L410" s="37"/>
      <c r="M410" s="183"/>
      <c r="N410" s="59"/>
      <c r="O410" s="59"/>
      <c r="P410" s="59"/>
      <c r="Q410" s="59"/>
      <c r="R410" s="59"/>
      <c r="S410" s="59"/>
      <c r="T410" s="60"/>
      <c r="AT410" s="16" t="s">
        <v>133</v>
      </c>
      <c r="AU410" s="16" t="s">
        <v>76</v>
      </c>
    </row>
    <row r="411" spans="2:51" s="11" customFormat="1" ht="12">
      <c r="B411" s="184"/>
      <c r="C411" s="185"/>
      <c r="D411" s="181" t="s">
        <v>135</v>
      </c>
      <c r="E411" s="186" t="s">
        <v>1</v>
      </c>
      <c r="F411" s="187" t="s">
        <v>144</v>
      </c>
      <c r="G411" s="185"/>
      <c r="H411" s="186" t="s">
        <v>1</v>
      </c>
      <c r="I411" s="188"/>
      <c r="J411" s="185"/>
      <c r="K411" s="185"/>
      <c r="L411" s="189"/>
      <c r="M411" s="190"/>
      <c r="N411" s="191"/>
      <c r="O411" s="191"/>
      <c r="P411" s="191"/>
      <c r="Q411" s="191"/>
      <c r="R411" s="191"/>
      <c r="S411" s="191"/>
      <c r="T411" s="192"/>
      <c r="AT411" s="193" t="s">
        <v>135</v>
      </c>
      <c r="AU411" s="193" t="s">
        <v>76</v>
      </c>
      <c r="AV411" s="11" t="s">
        <v>74</v>
      </c>
      <c r="AW411" s="11" t="s">
        <v>32</v>
      </c>
      <c r="AX411" s="11" t="s">
        <v>69</v>
      </c>
      <c r="AY411" s="193" t="s">
        <v>123</v>
      </c>
    </row>
    <row r="412" spans="2:51" s="12" customFormat="1" ht="12">
      <c r="B412" s="194"/>
      <c r="C412" s="195"/>
      <c r="D412" s="181" t="s">
        <v>135</v>
      </c>
      <c r="E412" s="196" t="s">
        <v>1</v>
      </c>
      <c r="F412" s="197" t="s">
        <v>475</v>
      </c>
      <c r="G412" s="195"/>
      <c r="H412" s="198">
        <v>3.76</v>
      </c>
      <c r="I412" s="199"/>
      <c r="J412" s="195"/>
      <c r="K412" s="195"/>
      <c r="L412" s="200"/>
      <c r="M412" s="201"/>
      <c r="N412" s="202"/>
      <c r="O412" s="202"/>
      <c r="P412" s="202"/>
      <c r="Q412" s="202"/>
      <c r="R412" s="202"/>
      <c r="S412" s="202"/>
      <c r="T412" s="203"/>
      <c r="AT412" s="204" t="s">
        <v>135</v>
      </c>
      <c r="AU412" s="204" t="s">
        <v>76</v>
      </c>
      <c r="AV412" s="12" t="s">
        <v>76</v>
      </c>
      <c r="AW412" s="12" t="s">
        <v>32</v>
      </c>
      <c r="AX412" s="12" t="s">
        <v>69</v>
      </c>
      <c r="AY412" s="204" t="s">
        <v>123</v>
      </c>
    </row>
    <row r="413" spans="2:51" s="11" customFormat="1" ht="12">
      <c r="B413" s="184"/>
      <c r="C413" s="185"/>
      <c r="D413" s="181" t="s">
        <v>135</v>
      </c>
      <c r="E413" s="186" t="s">
        <v>1</v>
      </c>
      <c r="F413" s="187" t="s">
        <v>153</v>
      </c>
      <c r="G413" s="185"/>
      <c r="H413" s="186" t="s">
        <v>1</v>
      </c>
      <c r="I413" s="188"/>
      <c r="J413" s="185"/>
      <c r="K413" s="185"/>
      <c r="L413" s="189"/>
      <c r="M413" s="190"/>
      <c r="N413" s="191"/>
      <c r="O413" s="191"/>
      <c r="P413" s="191"/>
      <c r="Q413" s="191"/>
      <c r="R413" s="191"/>
      <c r="S413" s="191"/>
      <c r="T413" s="192"/>
      <c r="AT413" s="193" t="s">
        <v>135</v>
      </c>
      <c r="AU413" s="193" t="s">
        <v>76</v>
      </c>
      <c r="AV413" s="11" t="s">
        <v>74</v>
      </c>
      <c r="AW413" s="11" t="s">
        <v>32</v>
      </c>
      <c r="AX413" s="11" t="s">
        <v>69</v>
      </c>
      <c r="AY413" s="193" t="s">
        <v>123</v>
      </c>
    </row>
    <row r="414" spans="2:51" s="12" customFormat="1" ht="12">
      <c r="B414" s="194"/>
      <c r="C414" s="195"/>
      <c r="D414" s="181" t="s">
        <v>135</v>
      </c>
      <c r="E414" s="196" t="s">
        <v>1</v>
      </c>
      <c r="F414" s="197" t="s">
        <v>476</v>
      </c>
      <c r="G414" s="195"/>
      <c r="H414" s="198">
        <v>5.26</v>
      </c>
      <c r="I414" s="199"/>
      <c r="J414" s="195"/>
      <c r="K414" s="195"/>
      <c r="L414" s="200"/>
      <c r="M414" s="201"/>
      <c r="N414" s="202"/>
      <c r="O414" s="202"/>
      <c r="P414" s="202"/>
      <c r="Q414" s="202"/>
      <c r="R414" s="202"/>
      <c r="S414" s="202"/>
      <c r="T414" s="203"/>
      <c r="AT414" s="204" t="s">
        <v>135</v>
      </c>
      <c r="AU414" s="204" t="s">
        <v>76</v>
      </c>
      <c r="AV414" s="12" t="s">
        <v>76</v>
      </c>
      <c r="AW414" s="12" t="s">
        <v>32</v>
      </c>
      <c r="AX414" s="12" t="s">
        <v>69</v>
      </c>
      <c r="AY414" s="204" t="s">
        <v>123</v>
      </c>
    </row>
    <row r="415" spans="2:51" s="13" customFormat="1" ht="12">
      <c r="B415" s="205"/>
      <c r="C415" s="206"/>
      <c r="D415" s="181" t="s">
        <v>135</v>
      </c>
      <c r="E415" s="207" t="s">
        <v>1</v>
      </c>
      <c r="F415" s="208" t="s">
        <v>139</v>
      </c>
      <c r="G415" s="206"/>
      <c r="H415" s="209">
        <v>9.02</v>
      </c>
      <c r="I415" s="210"/>
      <c r="J415" s="206"/>
      <c r="K415" s="206"/>
      <c r="L415" s="211"/>
      <c r="M415" s="212"/>
      <c r="N415" s="213"/>
      <c r="O415" s="213"/>
      <c r="P415" s="213"/>
      <c r="Q415" s="213"/>
      <c r="R415" s="213"/>
      <c r="S415" s="213"/>
      <c r="T415" s="214"/>
      <c r="AT415" s="215" t="s">
        <v>135</v>
      </c>
      <c r="AU415" s="215" t="s">
        <v>76</v>
      </c>
      <c r="AV415" s="13" t="s">
        <v>131</v>
      </c>
      <c r="AW415" s="13" t="s">
        <v>32</v>
      </c>
      <c r="AX415" s="13" t="s">
        <v>74</v>
      </c>
      <c r="AY415" s="215" t="s">
        <v>123</v>
      </c>
    </row>
    <row r="416" spans="2:65" s="1" customFormat="1" ht="16.5" customHeight="1">
      <c r="B416" s="33"/>
      <c r="C416" s="169" t="s">
        <v>477</v>
      </c>
      <c r="D416" s="169" t="s">
        <v>126</v>
      </c>
      <c r="E416" s="170" t="s">
        <v>478</v>
      </c>
      <c r="F416" s="171" t="s">
        <v>479</v>
      </c>
      <c r="G416" s="172" t="s">
        <v>163</v>
      </c>
      <c r="H416" s="173">
        <v>1</v>
      </c>
      <c r="I416" s="174"/>
      <c r="J416" s="175">
        <f>ROUND(I416*H416,2)</f>
        <v>0</v>
      </c>
      <c r="K416" s="171" t="s">
        <v>1</v>
      </c>
      <c r="L416" s="37"/>
      <c r="M416" s="176" t="s">
        <v>1</v>
      </c>
      <c r="N416" s="177" t="s">
        <v>40</v>
      </c>
      <c r="O416" s="59"/>
      <c r="P416" s="178">
        <f>O416*H416</f>
        <v>0</v>
      </c>
      <c r="Q416" s="178">
        <v>0</v>
      </c>
      <c r="R416" s="178">
        <f>Q416*H416</f>
        <v>0</v>
      </c>
      <c r="S416" s="178">
        <v>0</v>
      </c>
      <c r="T416" s="179">
        <f>S416*H416</f>
        <v>0</v>
      </c>
      <c r="AR416" s="16" t="s">
        <v>245</v>
      </c>
      <c r="AT416" s="16" t="s">
        <v>126</v>
      </c>
      <c r="AU416" s="16" t="s">
        <v>76</v>
      </c>
      <c r="AY416" s="16" t="s">
        <v>123</v>
      </c>
      <c r="BE416" s="180">
        <f>IF(N416="základní",J416,0)</f>
        <v>0</v>
      </c>
      <c r="BF416" s="180">
        <f>IF(N416="snížená",J416,0)</f>
        <v>0</v>
      </c>
      <c r="BG416" s="180">
        <f>IF(N416="zákl. přenesená",J416,0)</f>
        <v>0</v>
      </c>
      <c r="BH416" s="180">
        <f>IF(N416="sníž. přenesená",J416,0)</f>
        <v>0</v>
      </c>
      <c r="BI416" s="180">
        <f>IF(N416="nulová",J416,0)</f>
        <v>0</v>
      </c>
      <c r="BJ416" s="16" t="s">
        <v>74</v>
      </c>
      <c r="BK416" s="180">
        <f>ROUND(I416*H416,2)</f>
        <v>0</v>
      </c>
      <c r="BL416" s="16" t="s">
        <v>245</v>
      </c>
      <c r="BM416" s="16" t="s">
        <v>480</v>
      </c>
    </row>
    <row r="417" spans="2:47" s="1" customFormat="1" ht="12">
      <c r="B417" s="33"/>
      <c r="C417" s="34"/>
      <c r="D417" s="181" t="s">
        <v>133</v>
      </c>
      <c r="E417" s="34"/>
      <c r="F417" s="182" t="s">
        <v>479</v>
      </c>
      <c r="G417" s="34"/>
      <c r="H417" s="34"/>
      <c r="I417" s="97"/>
      <c r="J417" s="34"/>
      <c r="K417" s="34"/>
      <c r="L417" s="37"/>
      <c r="M417" s="183"/>
      <c r="N417" s="59"/>
      <c r="O417" s="59"/>
      <c r="P417" s="59"/>
      <c r="Q417" s="59"/>
      <c r="R417" s="59"/>
      <c r="S417" s="59"/>
      <c r="T417" s="60"/>
      <c r="AT417" s="16" t="s">
        <v>133</v>
      </c>
      <c r="AU417" s="16" t="s">
        <v>76</v>
      </c>
    </row>
    <row r="418" spans="2:65" s="1" customFormat="1" ht="16.5" customHeight="1">
      <c r="B418" s="33"/>
      <c r="C418" s="169" t="s">
        <v>481</v>
      </c>
      <c r="D418" s="169" t="s">
        <v>126</v>
      </c>
      <c r="E418" s="170" t="s">
        <v>482</v>
      </c>
      <c r="F418" s="171" t="s">
        <v>483</v>
      </c>
      <c r="G418" s="172" t="s">
        <v>163</v>
      </c>
      <c r="H418" s="173">
        <v>4</v>
      </c>
      <c r="I418" s="174"/>
      <c r="J418" s="175">
        <f>ROUND(I418*H418,2)</f>
        <v>0</v>
      </c>
      <c r="K418" s="171" t="s">
        <v>1</v>
      </c>
      <c r="L418" s="37"/>
      <c r="M418" s="176" t="s">
        <v>1</v>
      </c>
      <c r="N418" s="177" t="s">
        <v>40</v>
      </c>
      <c r="O418" s="59"/>
      <c r="P418" s="178">
        <f>O418*H418</f>
        <v>0</v>
      </c>
      <c r="Q418" s="178">
        <v>0</v>
      </c>
      <c r="R418" s="178">
        <f>Q418*H418</f>
        <v>0</v>
      </c>
      <c r="S418" s="178">
        <v>0</v>
      </c>
      <c r="T418" s="179">
        <f>S418*H418</f>
        <v>0</v>
      </c>
      <c r="AR418" s="16" t="s">
        <v>245</v>
      </c>
      <c r="AT418" s="16" t="s">
        <v>126</v>
      </c>
      <c r="AU418" s="16" t="s">
        <v>76</v>
      </c>
      <c r="AY418" s="16" t="s">
        <v>123</v>
      </c>
      <c r="BE418" s="180">
        <f>IF(N418="základní",J418,0)</f>
        <v>0</v>
      </c>
      <c r="BF418" s="180">
        <f>IF(N418="snížená",J418,0)</f>
        <v>0</v>
      </c>
      <c r="BG418" s="180">
        <f>IF(N418="zákl. přenesená",J418,0)</f>
        <v>0</v>
      </c>
      <c r="BH418" s="180">
        <f>IF(N418="sníž. přenesená",J418,0)</f>
        <v>0</v>
      </c>
      <c r="BI418" s="180">
        <f>IF(N418="nulová",J418,0)</f>
        <v>0</v>
      </c>
      <c r="BJ418" s="16" t="s">
        <v>74</v>
      </c>
      <c r="BK418" s="180">
        <f>ROUND(I418*H418,2)</f>
        <v>0</v>
      </c>
      <c r="BL418" s="16" t="s">
        <v>245</v>
      </c>
      <c r="BM418" s="16" t="s">
        <v>484</v>
      </c>
    </row>
    <row r="419" spans="2:47" s="1" customFormat="1" ht="12">
      <c r="B419" s="33"/>
      <c r="C419" s="34"/>
      <c r="D419" s="181" t="s">
        <v>133</v>
      </c>
      <c r="E419" s="34"/>
      <c r="F419" s="182" t="s">
        <v>483</v>
      </c>
      <c r="G419" s="34"/>
      <c r="H419" s="34"/>
      <c r="I419" s="97"/>
      <c r="J419" s="34"/>
      <c r="K419" s="34"/>
      <c r="L419" s="37"/>
      <c r="M419" s="183"/>
      <c r="N419" s="59"/>
      <c r="O419" s="59"/>
      <c r="P419" s="59"/>
      <c r="Q419" s="59"/>
      <c r="R419" s="59"/>
      <c r="S419" s="59"/>
      <c r="T419" s="60"/>
      <c r="AT419" s="16" t="s">
        <v>133</v>
      </c>
      <c r="AU419" s="16" t="s">
        <v>76</v>
      </c>
    </row>
    <row r="420" spans="2:65" s="1" customFormat="1" ht="16.5" customHeight="1">
      <c r="B420" s="33"/>
      <c r="C420" s="169" t="s">
        <v>485</v>
      </c>
      <c r="D420" s="169" t="s">
        <v>126</v>
      </c>
      <c r="E420" s="170" t="s">
        <v>486</v>
      </c>
      <c r="F420" s="171" t="s">
        <v>487</v>
      </c>
      <c r="G420" s="172" t="s">
        <v>148</v>
      </c>
      <c r="H420" s="173">
        <v>6.15</v>
      </c>
      <c r="I420" s="174"/>
      <c r="J420" s="175">
        <f>ROUND(I420*H420,2)</f>
        <v>0</v>
      </c>
      <c r="K420" s="171" t="s">
        <v>130</v>
      </c>
      <c r="L420" s="37"/>
      <c r="M420" s="176" t="s">
        <v>1</v>
      </c>
      <c r="N420" s="177" t="s">
        <v>40</v>
      </c>
      <c r="O420" s="59"/>
      <c r="P420" s="178">
        <f>O420*H420</f>
        <v>0</v>
      </c>
      <c r="Q420" s="178">
        <v>0.00045</v>
      </c>
      <c r="R420" s="178">
        <f>Q420*H420</f>
        <v>0.0027675</v>
      </c>
      <c r="S420" s="178">
        <v>0</v>
      </c>
      <c r="T420" s="179">
        <f>S420*H420</f>
        <v>0</v>
      </c>
      <c r="AR420" s="16" t="s">
        <v>245</v>
      </c>
      <c r="AT420" s="16" t="s">
        <v>126</v>
      </c>
      <c r="AU420" s="16" t="s">
        <v>76</v>
      </c>
      <c r="AY420" s="16" t="s">
        <v>123</v>
      </c>
      <c r="BE420" s="180">
        <f>IF(N420="základní",J420,0)</f>
        <v>0</v>
      </c>
      <c r="BF420" s="180">
        <f>IF(N420="snížená",J420,0)</f>
        <v>0</v>
      </c>
      <c r="BG420" s="180">
        <f>IF(N420="zákl. přenesená",J420,0)</f>
        <v>0</v>
      </c>
      <c r="BH420" s="180">
        <f>IF(N420="sníž. přenesená",J420,0)</f>
        <v>0</v>
      </c>
      <c r="BI420" s="180">
        <f>IF(N420="nulová",J420,0)</f>
        <v>0</v>
      </c>
      <c r="BJ420" s="16" t="s">
        <v>74</v>
      </c>
      <c r="BK420" s="180">
        <f>ROUND(I420*H420,2)</f>
        <v>0</v>
      </c>
      <c r="BL420" s="16" t="s">
        <v>245</v>
      </c>
      <c r="BM420" s="16" t="s">
        <v>488</v>
      </c>
    </row>
    <row r="421" spans="2:47" s="1" customFormat="1" ht="12">
      <c r="B421" s="33"/>
      <c r="C421" s="34"/>
      <c r="D421" s="181" t="s">
        <v>133</v>
      </c>
      <c r="E421" s="34"/>
      <c r="F421" s="182" t="s">
        <v>489</v>
      </c>
      <c r="G421" s="34"/>
      <c r="H421" s="34"/>
      <c r="I421" s="97"/>
      <c r="J421" s="34"/>
      <c r="K421" s="34"/>
      <c r="L421" s="37"/>
      <c r="M421" s="183"/>
      <c r="N421" s="59"/>
      <c r="O421" s="59"/>
      <c r="P421" s="59"/>
      <c r="Q421" s="59"/>
      <c r="R421" s="59"/>
      <c r="S421" s="59"/>
      <c r="T421" s="60"/>
      <c r="AT421" s="16" t="s">
        <v>133</v>
      </c>
      <c r="AU421" s="16" t="s">
        <v>76</v>
      </c>
    </row>
    <row r="422" spans="2:51" s="12" customFormat="1" ht="12">
      <c r="B422" s="194"/>
      <c r="C422" s="195"/>
      <c r="D422" s="181" t="s">
        <v>135</v>
      </c>
      <c r="E422" s="196" t="s">
        <v>1</v>
      </c>
      <c r="F422" s="197" t="s">
        <v>490</v>
      </c>
      <c r="G422" s="195"/>
      <c r="H422" s="198">
        <v>6.15</v>
      </c>
      <c r="I422" s="199"/>
      <c r="J422" s="195"/>
      <c r="K422" s="195"/>
      <c r="L422" s="200"/>
      <c r="M422" s="201"/>
      <c r="N422" s="202"/>
      <c r="O422" s="202"/>
      <c r="P422" s="202"/>
      <c r="Q422" s="202"/>
      <c r="R422" s="202"/>
      <c r="S422" s="202"/>
      <c r="T422" s="203"/>
      <c r="AT422" s="204" t="s">
        <v>135</v>
      </c>
      <c r="AU422" s="204" t="s">
        <v>76</v>
      </c>
      <c r="AV422" s="12" t="s">
        <v>76</v>
      </c>
      <c r="AW422" s="12" t="s">
        <v>32</v>
      </c>
      <c r="AX422" s="12" t="s">
        <v>74</v>
      </c>
      <c r="AY422" s="204" t="s">
        <v>123</v>
      </c>
    </row>
    <row r="423" spans="2:65" s="1" customFormat="1" ht="16.5" customHeight="1">
      <c r="B423" s="33"/>
      <c r="C423" s="169" t="s">
        <v>491</v>
      </c>
      <c r="D423" s="169" t="s">
        <v>126</v>
      </c>
      <c r="E423" s="170" t="s">
        <v>492</v>
      </c>
      <c r="F423" s="171" t="s">
        <v>493</v>
      </c>
      <c r="G423" s="172" t="s">
        <v>163</v>
      </c>
      <c r="H423" s="173">
        <v>1</v>
      </c>
      <c r="I423" s="174"/>
      <c r="J423" s="175">
        <f>ROUND(I423*H423,2)</f>
        <v>0</v>
      </c>
      <c r="K423" s="171" t="s">
        <v>1</v>
      </c>
      <c r="L423" s="37"/>
      <c r="M423" s="176" t="s">
        <v>1</v>
      </c>
      <c r="N423" s="177" t="s">
        <v>40</v>
      </c>
      <c r="O423" s="59"/>
      <c r="P423" s="178">
        <f>O423*H423</f>
        <v>0</v>
      </c>
      <c r="Q423" s="178">
        <v>0</v>
      </c>
      <c r="R423" s="178">
        <f>Q423*H423</f>
        <v>0</v>
      </c>
      <c r="S423" s="178">
        <v>0</v>
      </c>
      <c r="T423" s="179">
        <f>S423*H423</f>
        <v>0</v>
      </c>
      <c r="AR423" s="16" t="s">
        <v>245</v>
      </c>
      <c r="AT423" s="16" t="s">
        <v>126</v>
      </c>
      <c r="AU423" s="16" t="s">
        <v>76</v>
      </c>
      <c r="AY423" s="16" t="s">
        <v>123</v>
      </c>
      <c r="BE423" s="180">
        <f>IF(N423="základní",J423,0)</f>
        <v>0</v>
      </c>
      <c r="BF423" s="180">
        <f>IF(N423="snížená",J423,0)</f>
        <v>0</v>
      </c>
      <c r="BG423" s="180">
        <f>IF(N423="zákl. přenesená",J423,0)</f>
        <v>0</v>
      </c>
      <c r="BH423" s="180">
        <f>IF(N423="sníž. přenesená",J423,0)</f>
        <v>0</v>
      </c>
      <c r="BI423" s="180">
        <f>IF(N423="nulová",J423,0)</f>
        <v>0</v>
      </c>
      <c r="BJ423" s="16" t="s">
        <v>74</v>
      </c>
      <c r="BK423" s="180">
        <f>ROUND(I423*H423,2)</f>
        <v>0</v>
      </c>
      <c r="BL423" s="16" t="s">
        <v>245</v>
      </c>
      <c r="BM423" s="16" t="s">
        <v>494</v>
      </c>
    </row>
    <row r="424" spans="2:47" s="1" customFormat="1" ht="12">
      <c r="B424" s="33"/>
      <c r="C424" s="34"/>
      <c r="D424" s="181" t="s">
        <v>133</v>
      </c>
      <c r="E424" s="34"/>
      <c r="F424" s="182" t="s">
        <v>493</v>
      </c>
      <c r="G424" s="34"/>
      <c r="H424" s="34"/>
      <c r="I424" s="97"/>
      <c r="J424" s="34"/>
      <c r="K424" s="34"/>
      <c r="L424" s="37"/>
      <c r="M424" s="183"/>
      <c r="N424" s="59"/>
      <c r="O424" s="59"/>
      <c r="P424" s="59"/>
      <c r="Q424" s="59"/>
      <c r="R424" s="59"/>
      <c r="S424" s="59"/>
      <c r="T424" s="60"/>
      <c r="AT424" s="16" t="s">
        <v>133</v>
      </c>
      <c r="AU424" s="16" t="s">
        <v>76</v>
      </c>
    </row>
    <row r="425" spans="2:65" s="1" customFormat="1" ht="16.5" customHeight="1">
      <c r="B425" s="33"/>
      <c r="C425" s="169" t="s">
        <v>495</v>
      </c>
      <c r="D425" s="169" t="s">
        <v>126</v>
      </c>
      <c r="E425" s="170" t="s">
        <v>496</v>
      </c>
      <c r="F425" s="171" t="s">
        <v>497</v>
      </c>
      <c r="G425" s="172" t="s">
        <v>148</v>
      </c>
      <c r="H425" s="173">
        <v>6.15</v>
      </c>
      <c r="I425" s="174"/>
      <c r="J425" s="175">
        <f>ROUND(I425*H425,2)</f>
        <v>0</v>
      </c>
      <c r="K425" s="171" t="s">
        <v>130</v>
      </c>
      <c r="L425" s="37"/>
      <c r="M425" s="176" t="s">
        <v>1</v>
      </c>
      <c r="N425" s="177" t="s">
        <v>40</v>
      </c>
      <c r="O425" s="59"/>
      <c r="P425" s="178">
        <f>O425*H425</f>
        <v>0</v>
      </c>
      <c r="Q425" s="178">
        <v>0</v>
      </c>
      <c r="R425" s="178">
        <f>Q425*H425</f>
        <v>0</v>
      </c>
      <c r="S425" s="178">
        <v>0</v>
      </c>
      <c r="T425" s="179">
        <f>S425*H425</f>
        <v>0</v>
      </c>
      <c r="AR425" s="16" t="s">
        <v>245</v>
      </c>
      <c r="AT425" s="16" t="s">
        <v>126</v>
      </c>
      <c r="AU425" s="16" t="s">
        <v>76</v>
      </c>
      <c r="AY425" s="16" t="s">
        <v>123</v>
      </c>
      <c r="BE425" s="180">
        <f>IF(N425="základní",J425,0)</f>
        <v>0</v>
      </c>
      <c r="BF425" s="180">
        <f>IF(N425="snížená",J425,0)</f>
        <v>0</v>
      </c>
      <c r="BG425" s="180">
        <f>IF(N425="zákl. přenesená",J425,0)</f>
        <v>0</v>
      </c>
      <c r="BH425" s="180">
        <f>IF(N425="sníž. přenesená",J425,0)</f>
        <v>0</v>
      </c>
      <c r="BI425" s="180">
        <f>IF(N425="nulová",J425,0)</f>
        <v>0</v>
      </c>
      <c r="BJ425" s="16" t="s">
        <v>74</v>
      </c>
      <c r="BK425" s="180">
        <f>ROUND(I425*H425,2)</f>
        <v>0</v>
      </c>
      <c r="BL425" s="16" t="s">
        <v>245</v>
      </c>
      <c r="BM425" s="16" t="s">
        <v>498</v>
      </c>
    </row>
    <row r="426" spans="2:47" s="1" customFormat="1" ht="19.5">
      <c r="B426" s="33"/>
      <c r="C426" s="34"/>
      <c r="D426" s="181" t="s">
        <v>133</v>
      </c>
      <c r="E426" s="34"/>
      <c r="F426" s="182" t="s">
        <v>499</v>
      </c>
      <c r="G426" s="34"/>
      <c r="H426" s="34"/>
      <c r="I426" s="97"/>
      <c r="J426" s="34"/>
      <c r="K426" s="34"/>
      <c r="L426" s="37"/>
      <c r="M426" s="183"/>
      <c r="N426" s="59"/>
      <c r="O426" s="59"/>
      <c r="P426" s="59"/>
      <c r="Q426" s="59"/>
      <c r="R426" s="59"/>
      <c r="S426" s="59"/>
      <c r="T426" s="60"/>
      <c r="AT426" s="16" t="s">
        <v>133</v>
      </c>
      <c r="AU426" s="16" t="s">
        <v>76</v>
      </c>
    </row>
    <row r="427" spans="2:65" s="1" customFormat="1" ht="16.5" customHeight="1">
      <c r="B427" s="33"/>
      <c r="C427" s="169" t="s">
        <v>500</v>
      </c>
      <c r="D427" s="169" t="s">
        <v>126</v>
      </c>
      <c r="E427" s="170" t="s">
        <v>501</v>
      </c>
      <c r="F427" s="171" t="s">
        <v>502</v>
      </c>
      <c r="G427" s="172" t="s">
        <v>369</v>
      </c>
      <c r="H427" s="237"/>
      <c r="I427" s="174"/>
      <c r="J427" s="175">
        <f>ROUND(I427*H427,2)</f>
        <v>0</v>
      </c>
      <c r="K427" s="171" t="s">
        <v>130</v>
      </c>
      <c r="L427" s="37"/>
      <c r="M427" s="176" t="s">
        <v>1</v>
      </c>
      <c r="N427" s="177" t="s">
        <v>40</v>
      </c>
      <c r="O427" s="59"/>
      <c r="P427" s="178">
        <f>O427*H427</f>
        <v>0</v>
      </c>
      <c r="Q427" s="178">
        <v>0</v>
      </c>
      <c r="R427" s="178">
        <f>Q427*H427</f>
        <v>0</v>
      </c>
      <c r="S427" s="178">
        <v>0</v>
      </c>
      <c r="T427" s="179">
        <f>S427*H427</f>
        <v>0</v>
      </c>
      <c r="AR427" s="16" t="s">
        <v>245</v>
      </c>
      <c r="AT427" s="16" t="s">
        <v>126</v>
      </c>
      <c r="AU427" s="16" t="s">
        <v>76</v>
      </c>
      <c r="AY427" s="16" t="s">
        <v>123</v>
      </c>
      <c r="BE427" s="180">
        <f>IF(N427="základní",J427,0)</f>
        <v>0</v>
      </c>
      <c r="BF427" s="180">
        <f>IF(N427="snížená",J427,0)</f>
        <v>0</v>
      </c>
      <c r="BG427" s="180">
        <f>IF(N427="zákl. přenesená",J427,0)</f>
        <v>0</v>
      </c>
      <c r="BH427" s="180">
        <f>IF(N427="sníž. přenesená",J427,0)</f>
        <v>0</v>
      </c>
      <c r="BI427" s="180">
        <f>IF(N427="nulová",J427,0)</f>
        <v>0</v>
      </c>
      <c r="BJ427" s="16" t="s">
        <v>74</v>
      </c>
      <c r="BK427" s="180">
        <f>ROUND(I427*H427,2)</f>
        <v>0</v>
      </c>
      <c r="BL427" s="16" t="s">
        <v>245</v>
      </c>
      <c r="BM427" s="16" t="s">
        <v>503</v>
      </c>
    </row>
    <row r="428" spans="2:47" s="1" customFormat="1" ht="19.5">
      <c r="B428" s="33"/>
      <c r="C428" s="34"/>
      <c r="D428" s="181" t="s">
        <v>133</v>
      </c>
      <c r="E428" s="34"/>
      <c r="F428" s="182" t="s">
        <v>504</v>
      </c>
      <c r="G428" s="34"/>
      <c r="H428" s="34"/>
      <c r="I428" s="97"/>
      <c r="J428" s="34"/>
      <c r="K428" s="34"/>
      <c r="L428" s="37"/>
      <c r="M428" s="183"/>
      <c r="N428" s="59"/>
      <c r="O428" s="59"/>
      <c r="P428" s="59"/>
      <c r="Q428" s="59"/>
      <c r="R428" s="59"/>
      <c r="S428" s="59"/>
      <c r="T428" s="60"/>
      <c r="AT428" s="16" t="s">
        <v>133</v>
      </c>
      <c r="AU428" s="16" t="s">
        <v>76</v>
      </c>
    </row>
    <row r="429" spans="2:63" s="10" customFormat="1" ht="22.9" customHeight="1">
      <c r="B429" s="153"/>
      <c r="C429" s="154"/>
      <c r="D429" s="155" t="s">
        <v>68</v>
      </c>
      <c r="E429" s="167" t="s">
        <v>505</v>
      </c>
      <c r="F429" s="167" t="s">
        <v>506</v>
      </c>
      <c r="G429" s="154"/>
      <c r="H429" s="154"/>
      <c r="I429" s="157"/>
      <c r="J429" s="168">
        <f>BK429</f>
        <v>0</v>
      </c>
      <c r="K429" s="154"/>
      <c r="L429" s="159"/>
      <c r="M429" s="160"/>
      <c r="N429" s="161"/>
      <c r="O429" s="161"/>
      <c r="P429" s="162">
        <f>SUM(P430:P444)</f>
        <v>0</v>
      </c>
      <c r="Q429" s="161"/>
      <c r="R429" s="162">
        <f>SUM(R430:R444)</f>
        <v>0.00317</v>
      </c>
      <c r="S429" s="161"/>
      <c r="T429" s="163">
        <f>SUM(T430:T444)</f>
        <v>0.0055000000000000005</v>
      </c>
      <c r="AR429" s="164" t="s">
        <v>76</v>
      </c>
      <c r="AT429" s="165" t="s">
        <v>68</v>
      </c>
      <c r="AU429" s="165" t="s">
        <v>74</v>
      </c>
      <c r="AY429" s="164" t="s">
        <v>123</v>
      </c>
      <c r="BK429" s="166">
        <f>SUM(BK430:BK444)</f>
        <v>0</v>
      </c>
    </row>
    <row r="430" spans="2:65" s="1" customFormat="1" ht="16.5" customHeight="1">
      <c r="B430" s="33"/>
      <c r="C430" s="169" t="s">
        <v>507</v>
      </c>
      <c r="D430" s="169" t="s">
        <v>126</v>
      </c>
      <c r="E430" s="170" t="s">
        <v>508</v>
      </c>
      <c r="F430" s="171" t="s">
        <v>509</v>
      </c>
      <c r="G430" s="172" t="s">
        <v>242</v>
      </c>
      <c r="H430" s="173">
        <v>5</v>
      </c>
      <c r="I430" s="174"/>
      <c r="J430" s="175">
        <f>ROUND(I430*H430,2)</f>
        <v>0</v>
      </c>
      <c r="K430" s="171" t="s">
        <v>130</v>
      </c>
      <c r="L430" s="37"/>
      <c r="M430" s="176" t="s">
        <v>1</v>
      </c>
      <c r="N430" s="177" t="s">
        <v>40</v>
      </c>
      <c r="O430" s="59"/>
      <c r="P430" s="178">
        <f>O430*H430</f>
        <v>0</v>
      </c>
      <c r="Q430" s="178">
        <v>0.00013</v>
      </c>
      <c r="R430" s="178">
        <f>Q430*H430</f>
        <v>0.00065</v>
      </c>
      <c r="S430" s="178">
        <v>0.0011</v>
      </c>
      <c r="T430" s="179">
        <f>S430*H430</f>
        <v>0.0055000000000000005</v>
      </c>
      <c r="AR430" s="16" t="s">
        <v>245</v>
      </c>
      <c r="AT430" s="16" t="s">
        <v>126</v>
      </c>
      <c r="AU430" s="16" t="s">
        <v>76</v>
      </c>
      <c r="AY430" s="16" t="s">
        <v>123</v>
      </c>
      <c r="BE430" s="180">
        <f>IF(N430="základní",J430,0)</f>
        <v>0</v>
      </c>
      <c r="BF430" s="180">
        <f>IF(N430="snížená",J430,0)</f>
        <v>0</v>
      </c>
      <c r="BG430" s="180">
        <f>IF(N430="zákl. přenesená",J430,0)</f>
        <v>0</v>
      </c>
      <c r="BH430" s="180">
        <f>IF(N430="sníž. přenesená",J430,0)</f>
        <v>0</v>
      </c>
      <c r="BI430" s="180">
        <f>IF(N430="nulová",J430,0)</f>
        <v>0</v>
      </c>
      <c r="BJ430" s="16" t="s">
        <v>74</v>
      </c>
      <c r="BK430" s="180">
        <f>ROUND(I430*H430,2)</f>
        <v>0</v>
      </c>
      <c r="BL430" s="16" t="s">
        <v>245</v>
      </c>
      <c r="BM430" s="16" t="s">
        <v>510</v>
      </c>
    </row>
    <row r="431" spans="2:47" s="1" customFormat="1" ht="12">
      <c r="B431" s="33"/>
      <c r="C431" s="34"/>
      <c r="D431" s="181" t="s">
        <v>133</v>
      </c>
      <c r="E431" s="34"/>
      <c r="F431" s="182" t="s">
        <v>511</v>
      </c>
      <c r="G431" s="34"/>
      <c r="H431" s="34"/>
      <c r="I431" s="97"/>
      <c r="J431" s="34"/>
      <c r="K431" s="34"/>
      <c r="L431" s="37"/>
      <c r="M431" s="183"/>
      <c r="N431" s="59"/>
      <c r="O431" s="59"/>
      <c r="P431" s="59"/>
      <c r="Q431" s="59"/>
      <c r="R431" s="59"/>
      <c r="S431" s="59"/>
      <c r="T431" s="60"/>
      <c r="AT431" s="16" t="s">
        <v>133</v>
      </c>
      <c r="AU431" s="16" t="s">
        <v>76</v>
      </c>
    </row>
    <row r="432" spans="2:51" s="11" customFormat="1" ht="12">
      <c r="B432" s="184"/>
      <c r="C432" s="185"/>
      <c r="D432" s="181" t="s">
        <v>135</v>
      </c>
      <c r="E432" s="186" t="s">
        <v>1</v>
      </c>
      <c r="F432" s="187" t="s">
        <v>144</v>
      </c>
      <c r="G432" s="185"/>
      <c r="H432" s="186" t="s">
        <v>1</v>
      </c>
      <c r="I432" s="188"/>
      <c r="J432" s="185"/>
      <c r="K432" s="185"/>
      <c r="L432" s="189"/>
      <c r="M432" s="190"/>
      <c r="N432" s="191"/>
      <c r="O432" s="191"/>
      <c r="P432" s="191"/>
      <c r="Q432" s="191"/>
      <c r="R432" s="191"/>
      <c r="S432" s="191"/>
      <c r="T432" s="192"/>
      <c r="AT432" s="193" t="s">
        <v>135</v>
      </c>
      <c r="AU432" s="193" t="s">
        <v>76</v>
      </c>
      <c r="AV432" s="11" t="s">
        <v>74</v>
      </c>
      <c r="AW432" s="11" t="s">
        <v>32</v>
      </c>
      <c r="AX432" s="11" t="s">
        <v>69</v>
      </c>
      <c r="AY432" s="193" t="s">
        <v>123</v>
      </c>
    </row>
    <row r="433" spans="2:51" s="12" customFormat="1" ht="12">
      <c r="B433" s="194"/>
      <c r="C433" s="195"/>
      <c r="D433" s="181" t="s">
        <v>135</v>
      </c>
      <c r="E433" s="196" t="s">
        <v>1</v>
      </c>
      <c r="F433" s="197" t="s">
        <v>76</v>
      </c>
      <c r="G433" s="195"/>
      <c r="H433" s="198">
        <v>2</v>
      </c>
      <c r="I433" s="199"/>
      <c r="J433" s="195"/>
      <c r="K433" s="195"/>
      <c r="L433" s="200"/>
      <c r="M433" s="201"/>
      <c r="N433" s="202"/>
      <c r="O433" s="202"/>
      <c r="P433" s="202"/>
      <c r="Q433" s="202"/>
      <c r="R433" s="202"/>
      <c r="S433" s="202"/>
      <c r="T433" s="203"/>
      <c r="AT433" s="204" t="s">
        <v>135</v>
      </c>
      <c r="AU433" s="204" t="s">
        <v>76</v>
      </c>
      <c r="AV433" s="12" t="s">
        <v>76</v>
      </c>
      <c r="AW433" s="12" t="s">
        <v>32</v>
      </c>
      <c r="AX433" s="12" t="s">
        <v>69</v>
      </c>
      <c r="AY433" s="204" t="s">
        <v>123</v>
      </c>
    </row>
    <row r="434" spans="2:51" s="11" customFormat="1" ht="12">
      <c r="B434" s="184"/>
      <c r="C434" s="185"/>
      <c r="D434" s="181" t="s">
        <v>135</v>
      </c>
      <c r="E434" s="186" t="s">
        <v>1</v>
      </c>
      <c r="F434" s="187" t="s">
        <v>153</v>
      </c>
      <c r="G434" s="185"/>
      <c r="H434" s="186" t="s">
        <v>1</v>
      </c>
      <c r="I434" s="188"/>
      <c r="J434" s="185"/>
      <c r="K434" s="185"/>
      <c r="L434" s="189"/>
      <c r="M434" s="190"/>
      <c r="N434" s="191"/>
      <c r="O434" s="191"/>
      <c r="P434" s="191"/>
      <c r="Q434" s="191"/>
      <c r="R434" s="191"/>
      <c r="S434" s="191"/>
      <c r="T434" s="192"/>
      <c r="AT434" s="193" t="s">
        <v>135</v>
      </c>
      <c r="AU434" s="193" t="s">
        <v>76</v>
      </c>
      <c r="AV434" s="11" t="s">
        <v>74</v>
      </c>
      <c r="AW434" s="11" t="s">
        <v>32</v>
      </c>
      <c r="AX434" s="11" t="s">
        <v>69</v>
      </c>
      <c r="AY434" s="193" t="s">
        <v>123</v>
      </c>
    </row>
    <row r="435" spans="2:51" s="12" customFormat="1" ht="12">
      <c r="B435" s="194"/>
      <c r="C435" s="195"/>
      <c r="D435" s="181" t="s">
        <v>135</v>
      </c>
      <c r="E435" s="196" t="s">
        <v>1</v>
      </c>
      <c r="F435" s="197" t="s">
        <v>124</v>
      </c>
      <c r="G435" s="195"/>
      <c r="H435" s="198">
        <v>3</v>
      </c>
      <c r="I435" s="199"/>
      <c r="J435" s="195"/>
      <c r="K435" s="195"/>
      <c r="L435" s="200"/>
      <c r="M435" s="201"/>
      <c r="N435" s="202"/>
      <c r="O435" s="202"/>
      <c r="P435" s="202"/>
      <c r="Q435" s="202"/>
      <c r="R435" s="202"/>
      <c r="S435" s="202"/>
      <c r="T435" s="203"/>
      <c r="AT435" s="204" t="s">
        <v>135</v>
      </c>
      <c r="AU435" s="204" t="s">
        <v>76</v>
      </c>
      <c r="AV435" s="12" t="s">
        <v>76</v>
      </c>
      <c r="AW435" s="12" t="s">
        <v>32</v>
      </c>
      <c r="AX435" s="12" t="s">
        <v>69</v>
      </c>
      <c r="AY435" s="204" t="s">
        <v>123</v>
      </c>
    </row>
    <row r="436" spans="2:51" s="13" customFormat="1" ht="12">
      <c r="B436" s="205"/>
      <c r="C436" s="206"/>
      <c r="D436" s="181" t="s">
        <v>135</v>
      </c>
      <c r="E436" s="207" t="s">
        <v>1</v>
      </c>
      <c r="F436" s="208" t="s">
        <v>139</v>
      </c>
      <c r="G436" s="206"/>
      <c r="H436" s="209">
        <v>5</v>
      </c>
      <c r="I436" s="210"/>
      <c r="J436" s="206"/>
      <c r="K436" s="206"/>
      <c r="L436" s="211"/>
      <c r="M436" s="212"/>
      <c r="N436" s="213"/>
      <c r="O436" s="213"/>
      <c r="P436" s="213"/>
      <c r="Q436" s="213"/>
      <c r="R436" s="213"/>
      <c r="S436" s="213"/>
      <c r="T436" s="214"/>
      <c r="AT436" s="215" t="s">
        <v>135</v>
      </c>
      <c r="AU436" s="215" t="s">
        <v>76</v>
      </c>
      <c r="AV436" s="13" t="s">
        <v>131</v>
      </c>
      <c r="AW436" s="13" t="s">
        <v>32</v>
      </c>
      <c r="AX436" s="13" t="s">
        <v>74</v>
      </c>
      <c r="AY436" s="215" t="s">
        <v>123</v>
      </c>
    </row>
    <row r="437" spans="2:65" s="1" customFormat="1" ht="16.5" customHeight="1">
      <c r="B437" s="33"/>
      <c r="C437" s="169" t="s">
        <v>512</v>
      </c>
      <c r="D437" s="169" t="s">
        <v>126</v>
      </c>
      <c r="E437" s="170" t="s">
        <v>513</v>
      </c>
      <c r="F437" s="171" t="s">
        <v>514</v>
      </c>
      <c r="G437" s="172" t="s">
        <v>242</v>
      </c>
      <c r="H437" s="173">
        <v>2</v>
      </c>
      <c r="I437" s="174"/>
      <c r="J437" s="175">
        <f>ROUND(I437*H437,2)</f>
        <v>0</v>
      </c>
      <c r="K437" s="171" t="s">
        <v>130</v>
      </c>
      <c r="L437" s="37"/>
      <c r="M437" s="176" t="s">
        <v>1</v>
      </c>
      <c r="N437" s="177" t="s">
        <v>40</v>
      </c>
      <c r="O437" s="59"/>
      <c r="P437" s="178">
        <f>O437*H437</f>
        <v>0</v>
      </c>
      <c r="Q437" s="178">
        <v>0.00026</v>
      </c>
      <c r="R437" s="178">
        <f>Q437*H437</f>
        <v>0.00052</v>
      </c>
      <c r="S437" s="178">
        <v>0</v>
      </c>
      <c r="T437" s="179">
        <f>S437*H437</f>
        <v>0</v>
      </c>
      <c r="AR437" s="16" t="s">
        <v>245</v>
      </c>
      <c r="AT437" s="16" t="s">
        <v>126</v>
      </c>
      <c r="AU437" s="16" t="s">
        <v>76</v>
      </c>
      <c r="AY437" s="16" t="s">
        <v>123</v>
      </c>
      <c r="BE437" s="180">
        <f>IF(N437="základní",J437,0)</f>
        <v>0</v>
      </c>
      <c r="BF437" s="180">
        <f>IF(N437="snížená",J437,0)</f>
        <v>0</v>
      </c>
      <c r="BG437" s="180">
        <f>IF(N437="zákl. přenesená",J437,0)</f>
        <v>0</v>
      </c>
      <c r="BH437" s="180">
        <f>IF(N437="sníž. přenesená",J437,0)</f>
        <v>0</v>
      </c>
      <c r="BI437" s="180">
        <f>IF(N437="nulová",J437,0)</f>
        <v>0</v>
      </c>
      <c r="BJ437" s="16" t="s">
        <v>74</v>
      </c>
      <c r="BK437" s="180">
        <f>ROUND(I437*H437,2)</f>
        <v>0</v>
      </c>
      <c r="BL437" s="16" t="s">
        <v>245</v>
      </c>
      <c r="BM437" s="16" t="s">
        <v>515</v>
      </c>
    </row>
    <row r="438" spans="2:47" s="1" customFormat="1" ht="12">
      <c r="B438" s="33"/>
      <c r="C438" s="34"/>
      <c r="D438" s="181" t="s">
        <v>133</v>
      </c>
      <c r="E438" s="34"/>
      <c r="F438" s="182" t="s">
        <v>516</v>
      </c>
      <c r="G438" s="34"/>
      <c r="H438" s="34"/>
      <c r="I438" s="97"/>
      <c r="J438" s="34"/>
      <c r="K438" s="34"/>
      <c r="L438" s="37"/>
      <c r="M438" s="183"/>
      <c r="N438" s="59"/>
      <c r="O438" s="59"/>
      <c r="P438" s="59"/>
      <c r="Q438" s="59"/>
      <c r="R438" s="59"/>
      <c r="S438" s="59"/>
      <c r="T438" s="60"/>
      <c r="AT438" s="16" t="s">
        <v>133</v>
      </c>
      <c r="AU438" s="16" t="s">
        <v>76</v>
      </c>
    </row>
    <row r="439" spans="2:65" s="1" customFormat="1" ht="16.5" customHeight="1">
      <c r="B439" s="33"/>
      <c r="C439" s="169" t="s">
        <v>517</v>
      </c>
      <c r="D439" s="169" t="s">
        <v>126</v>
      </c>
      <c r="E439" s="170" t="s">
        <v>518</v>
      </c>
      <c r="F439" s="171" t="s">
        <v>519</v>
      </c>
      <c r="G439" s="172" t="s">
        <v>242</v>
      </c>
      <c r="H439" s="173">
        <v>2</v>
      </c>
      <c r="I439" s="174"/>
      <c r="J439" s="175">
        <f>ROUND(I439*H439,2)</f>
        <v>0</v>
      </c>
      <c r="K439" s="171" t="s">
        <v>130</v>
      </c>
      <c r="L439" s="37"/>
      <c r="M439" s="176" t="s">
        <v>1</v>
      </c>
      <c r="N439" s="177" t="s">
        <v>40</v>
      </c>
      <c r="O439" s="59"/>
      <c r="P439" s="178">
        <f>O439*H439</f>
        <v>0</v>
      </c>
      <c r="Q439" s="178">
        <v>0.00014</v>
      </c>
      <c r="R439" s="178">
        <f>Q439*H439</f>
        <v>0.00028</v>
      </c>
      <c r="S439" s="178">
        <v>0</v>
      </c>
      <c r="T439" s="179">
        <f>S439*H439</f>
        <v>0</v>
      </c>
      <c r="AR439" s="16" t="s">
        <v>245</v>
      </c>
      <c r="AT439" s="16" t="s">
        <v>126</v>
      </c>
      <c r="AU439" s="16" t="s">
        <v>76</v>
      </c>
      <c r="AY439" s="16" t="s">
        <v>123</v>
      </c>
      <c r="BE439" s="180">
        <f>IF(N439="základní",J439,0)</f>
        <v>0</v>
      </c>
      <c r="BF439" s="180">
        <f>IF(N439="snížená",J439,0)</f>
        <v>0</v>
      </c>
      <c r="BG439" s="180">
        <f>IF(N439="zákl. přenesená",J439,0)</f>
        <v>0</v>
      </c>
      <c r="BH439" s="180">
        <f>IF(N439="sníž. přenesená",J439,0)</f>
        <v>0</v>
      </c>
      <c r="BI439" s="180">
        <f>IF(N439="nulová",J439,0)</f>
        <v>0</v>
      </c>
      <c r="BJ439" s="16" t="s">
        <v>74</v>
      </c>
      <c r="BK439" s="180">
        <f>ROUND(I439*H439,2)</f>
        <v>0</v>
      </c>
      <c r="BL439" s="16" t="s">
        <v>245</v>
      </c>
      <c r="BM439" s="16" t="s">
        <v>520</v>
      </c>
    </row>
    <row r="440" spans="2:47" s="1" customFormat="1" ht="12">
      <c r="B440" s="33"/>
      <c r="C440" s="34"/>
      <c r="D440" s="181" t="s">
        <v>133</v>
      </c>
      <c r="E440" s="34"/>
      <c r="F440" s="182" t="s">
        <v>521</v>
      </c>
      <c r="G440" s="34"/>
      <c r="H440" s="34"/>
      <c r="I440" s="97"/>
      <c r="J440" s="34"/>
      <c r="K440" s="34"/>
      <c r="L440" s="37"/>
      <c r="M440" s="183"/>
      <c r="N440" s="59"/>
      <c r="O440" s="59"/>
      <c r="P440" s="59"/>
      <c r="Q440" s="59"/>
      <c r="R440" s="59"/>
      <c r="S440" s="59"/>
      <c r="T440" s="60"/>
      <c r="AT440" s="16" t="s">
        <v>133</v>
      </c>
      <c r="AU440" s="16" t="s">
        <v>76</v>
      </c>
    </row>
    <row r="441" spans="2:65" s="1" customFormat="1" ht="16.5" customHeight="1">
      <c r="B441" s="33"/>
      <c r="C441" s="169" t="s">
        <v>522</v>
      </c>
      <c r="D441" s="169" t="s">
        <v>126</v>
      </c>
      <c r="E441" s="170" t="s">
        <v>523</v>
      </c>
      <c r="F441" s="171" t="s">
        <v>524</v>
      </c>
      <c r="G441" s="172" t="s">
        <v>242</v>
      </c>
      <c r="H441" s="173">
        <v>2</v>
      </c>
      <c r="I441" s="174"/>
      <c r="J441" s="175">
        <f>ROUND(I441*H441,2)</f>
        <v>0</v>
      </c>
      <c r="K441" s="171" t="s">
        <v>130</v>
      </c>
      <c r="L441" s="37"/>
      <c r="M441" s="176" t="s">
        <v>1</v>
      </c>
      <c r="N441" s="177" t="s">
        <v>40</v>
      </c>
      <c r="O441" s="59"/>
      <c r="P441" s="178">
        <f>O441*H441</f>
        <v>0</v>
      </c>
      <c r="Q441" s="178">
        <v>0.00086</v>
      </c>
      <c r="R441" s="178">
        <f>Q441*H441</f>
        <v>0.00172</v>
      </c>
      <c r="S441" s="178">
        <v>0</v>
      </c>
      <c r="T441" s="179">
        <f>S441*H441</f>
        <v>0</v>
      </c>
      <c r="AR441" s="16" t="s">
        <v>245</v>
      </c>
      <c r="AT441" s="16" t="s">
        <v>126</v>
      </c>
      <c r="AU441" s="16" t="s">
        <v>76</v>
      </c>
      <c r="AY441" s="16" t="s">
        <v>123</v>
      </c>
      <c r="BE441" s="180">
        <f>IF(N441="základní",J441,0)</f>
        <v>0</v>
      </c>
      <c r="BF441" s="180">
        <f>IF(N441="snížená",J441,0)</f>
        <v>0</v>
      </c>
      <c r="BG441" s="180">
        <f>IF(N441="zákl. přenesená",J441,0)</f>
        <v>0</v>
      </c>
      <c r="BH441" s="180">
        <f>IF(N441="sníž. přenesená",J441,0)</f>
        <v>0</v>
      </c>
      <c r="BI441" s="180">
        <f>IF(N441="nulová",J441,0)</f>
        <v>0</v>
      </c>
      <c r="BJ441" s="16" t="s">
        <v>74</v>
      </c>
      <c r="BK441" s="180">
        <f>ROUND(I441*H441,2)</f>
        <v>0</v>
      </c>
      <c r="BL441" s="16" t="s">
        <v>245</v>
      </c>
      <c r="BM441" s="16" t="s">
        <v>525</v>
      </c>
    </row>
    <row r="442" spans="2:47" s="1" customFormat="1" ht="12">
      <c r="B442" s="33"/>
      <c r="C442" s="34"/>
      <c r="D442" s="181" t="s">
        <v>133</v>
      </c>
      <c r="E442" s="34"/>
      <c r="F442" s="182" t="s">
        <v>526</v>
      </c>
      <c r="G442" s="34"/>
      <c r="H442" s="34"/>
      <c r="I442" s="97"/>
      <c r="J442" s="34"/>
      <c r="K442" s="34"/>
      <c r="L442" s="37"/>
      <c r="M442" s="183"/>
      <c r="N442" s="59"/>
      <c r="O442" s="59"/>
      <c r="P442" s="59"/>
      <c r="Q442" s="59"/>
      <c r="R442" s="59"/>
      <c r="S442" s="59"/>
      <c r="T442" s="60"/>
      <c r="AT442" s="16" t="s">
        <v>133</v>
      </c>
      <c r="AU442" s="16" t="s">
        <v>76</v>
      </c>
    </row>
    <row r="443" spans="2:65" s="1" customFormat="1" ht="16.5" customHeight="1">
      <c r="B443" s="33"/>
      <c r="C443" s="169" t="s">
        <v>527</v>
      </c>
      <c r="D443" s="169" t="s">
        <v>126</v>
      </c>
      <c r="E443" s="170" t="s">
        <v>528</v>
      </c>
      <c r="F443" s="171" t="s">
        <v>529</v>
      </c>
      <c r="G443" s="172" t="s">
        <v>369</v>
      </c>
      <c r="H443" s="237"/>
      <c r="I443" s="174"/>
      <c r="J443" s="175">
        <f>ROUND(I443*H443,2)</f>
        <v>0</v>
      </c>
      <c r="K443" s="171" t="s">
        <v>130</v>
      </c>
      <c r="L443" s="37"/>
      <c r="M443" s="176" t="s">
        <v>1</v>
      </c>
      <c r="N443" s="177" t="s">
        <v>40</v>
      </c>
      <c r="O443" s="59"/>
      <c r="P443" s="178">
        <f>O443*H443</f>
        <v>0</v>
      </c>
      <c r="Q443" s="178">
        <v>0</v>
      </c>
      <c r="R443" s="178">
        <f>Q443*H443</f>
        <v>0</v>
      </c>
      <c r="S443" s="178">
        <v>0</v>
      </c>
      <c r="T443" s="179">
        <f>S443*H443</f>
        <v>0</v>
      </c>
      <c r="AR443" s="16" t="s">
        <v>245</v>
      </c>
      <c r="AT443" s="16" t="s">
        <v>126</v>
      </c>
      <c r="AU443" s="16" t="s">
        <v>76</v>
      </c>
      <c r="AY443" s="16" t="s">
        <v>123</v>
      </c>
      <c r="BE443" s="180">
        <f>IF(N443="základní",J443,0)</f>
        <v>0</v>
      </c>
      <c r="BF443" s="180">
        <f>IF(N443="snížená",J443,0)</f>
        <v>0</v>
      </c>
      <c r="BG443" s="180">
        <f>IF(N443="zákl. přenesená",J443,0)</f>
        <v>0</v>
      </c>
      <c r="BH443" s="180">
        <f>IF(N443="sníž. přenesená",J443,0)</f>
        <v>0</v>
      </c>
      <c r="BI443" s="180">
        <f>IF(N443="nulová",J443,0)</f>
        <v>0</v>
      </c>
      <c r="BJ443" s="16" t="s">
        <v>74</v>
      </c>
      <c r="BK443" s="180">
        <f>ROUND(I443*H443,2)</f>
        <v>0</v>
      </c>
      <c r="BL443" s="16" t="s">
        <v>245</v>
      </c>
      <c r="BM443" s="16" t="s">
        <v>530</v>
      </c>
    </row>
    <row r="444" spans="2:47" s="1" customFormat="1" ht="12">
      <c r="B444" s="33"/>
      <c r="C444" s="34"/>
      <c r="D444" s="181" t="s">
        <v>133</v>
      </c>
      <c r="E444" s="34"/>
      <c r="F444" s="182" t="s">
        <v>531</v>
      </c>
      <c r="G444" s="34"/>
      <c r="H444" s="34"/>
      <c r="I444" s="97"/>
      <c r="J444" s="34"/>
      <c r="K444" s="34"/>
      <c r="L444" s="37"/>
      <c r="M444" s="183"/>
      <c r="N444" s="59"/>
      <c r="O444" s="59"/>
      <c r="P444" s="59"/>
      <c r="Q444" s="59"/>
      <c r="R444" s="59"/>
      <c r="S444" s="59"/>
      <c r="T444" s="60"/>
      <c r="AT444" s="16" t="s">
        <v>133</v>
      </c>
      <c r="AU444" s="16" t="s">
        <v>76</v>
      </c>
    </row>
    <row r="445" spans="2:63" s="10" customFormat="1" ht="22.9" customHeight="1">
      <c r="B445" s="153"/>
      <c r="C445" s="154"/>
      <c r="D445" s="155" t="s">
        <v>68</v>
      </c>
      <c r="E445" s="167" t="s">
        <v>532</v>
      </c>
      <c r="F445" s="167" t="s">
        <v>533</v>
      </c>
      <c r="G445" s="154"/>
      <c r="H445" s="154"/>
      <c r="I445" s="157"/>
      <c r="J445" s="168">
        <f>BK445</f>
        <v>0</v>
      </c>
      <c r="K445" s="154"/>
      <c r="L445" s="159"/>
      <c r="M445" s="160"/>
      <c r="N445" s="161"/>
      <c r="O445" s="161"/>
      <c r="P445" s="162">
        <f>SUM(P446:P458)</f>
        <v>0</v>
      </c>
      <c r="Q445" s="161"/>
      <c r="R445" s="162">
        <f>SUM(R446:R458)</f>
        <v>0.0628</v>
      </c>
      <c r="S445" s="161"/>
      <c r="T445" s="163">
        <f>SUM(T446:T458)</f>
        <v>0.0329868</v>
      </c>
      <c r="AR445" s="164" t="s">
        <v>76</v>
      </c>
      <c r="AT445" s="165" t="s">
        <v>68</v>
      </c>
      <c r="AU445" s="165" t="s">
        <v>74</v>
      </c>
      <c r="AY445" s="164" t="s">
        <v>123</v>
      </c>
      <c r="BK445" s="166">
        <f>SUM(BK446:BK458)</f>
        <v>0</v>
      </c>
    </row>
    <row r="446" spans="2:65" s="1" customFormat="1" ht="16.5" customHeight="1">
      <c r="B446" s="33"/>
      <c r="C446" s="169" t="s">
        <v>534</v>
      </c>
      <c r="D446" s="169" t="s">
        <v>126</v>
      </c>
      <c r="E446" s="170" t="s">
        <v>535</v>
      </c>
      <c r="F446" s="171" t="s">
        <v>536</v>
      </c>
      <c r="G446" s="172" t="s">
        <v>129</v>
      </c>
      <c r="H446" s="173">
        <v>1.386</v>
      </c>
      <c r="I446" s="174"/>
      <c r="J446" s="175">
        <f>ROUND(I446*H446,2)</f>
        <v>0</v>
      </c>
      <c r="K446" s="171" t="s">
        <v>130</v>
      </c>
      <c r="L446" s="37"/>
      <c r="M446" s="176" t="s">
        <v>1</v>
      </c>
      <c r="N446" s="177" t="s">
        <v>40</v>
      </c>
      <c r="O446" s="59"/>
      <c r="P446" s="178">
        <f>O446*H446</f>
        <v>0</v>
      </c>
      <c r="Q446" s="178">
        <v>0</v>
      </c>
      <c r="R446" s="178">
        <f>Q446*H446</f>
        <v>0</v>
      </c>
      <c r="S446" s="178">
        <v>0.0238</v>
      </c>
      <c r="T446" s="179">
        <f>S446*H446</f>
        <v>0.0329868</v>
      </c>
      <c r="AR446" s="16" t="s">
        <v>245</v>
      </c>
      <c r="AT446" s="16" t="s">
        <v>126</v>
      </c>
      <c r="AU446" s="16" t="s">
        <v>76</v>
      </c>
      <c r="AY446" s="16" t="s">
        <v>123</v>
      </c>
      <c r="BE446" s="180">
        <f>IF(N446="základní",J446,0)</f>
        <v>0</v>
      </c>
      <c r="BF446" s="180">
        <f>IF(N446="snížená",J446,0)</f>
        <v>0</v>
      </c>
      <c r="BG446" s="180">
        <f>IF(N446="zákl. přenesená",J446,0)</f>
        <v>0</v>
      </c>
      <c r="BH446" s="180">
        <f>IF(N446="sníž. přenesená",J446,0)</f>
        <v>0</v>
      </c>
      <c r="BI446" s="180">
        <f>IF(N446="nulová",J446,0)</f>
        <v>0</v>
      </c>
      <c r="BJ446" s="16" t="s">
        <v>74</v>
      </c>
      <c r="BK446" s="180">
        <f>ROUND(I446*H446,2)</f>
        <v>0</v>
      </c>
      <c r="BL446" s="16" t="s">
        <v>245</v>
      </c>
      <c r="BM446" s="16" t="s">
        <v>537</v>
      </c>
    </row>
    <row r="447" spans="2:47" s="1" customFormat="1" ht="12">
      <c r="B447" s="33"/>
      <c r="C447" s="34"/>
      <c r="D447" s="181" t="s">
        <v>133</v>
      </c>
      <c r="E447" s="34"/>
      <c r="F447" s="182" t="s">
        <v>538</v>
      </c>
      <c r="G447" s="34"/>
      <c r="H447" s="34"/>
      <c r="I447" s="97"/>
      <c r="J447" s="34"/>
      <c r="K447" s="34"/>
      <c r="L447" s="37"/>
      <c r="M447" s="183"/>
      <c r="N447" s="59"/>
      <c r="O447" s="59"/>
      <c r="P447" s="59"/>
      <c r="Q447" s="59"/>
      <c r="R447" s="59"/>
      <c r="S447" s="59"/>
      <c r="T447" s="60"/>
      <c r="AT447" s="16" t="s">
        <v>133</v>
      </c>
      <c r="AU447" s="16" t="s">
        <v>76</v>
      </c>
    </row>
    <row r="448" spans="2:51" s="11" customFormat="1" ht="12">
      <c r="B448" s="184"/>
      <c r="C448" s="185"/>
      <c r="D448" s="181" t="s">
        <v>135</v>
      </c>
      <c r="E448" s="186" t="s">
        <v>1</v>
      </c>
      <c r="F448" s="187" t="s">
        <v>144</v>
      </c>
      <c r="G448" s="185"/>
      <c r="H448" s="186" t="s">
        <v>1</v>
      </c>
      <c r="I448" s="188"/>
      <c r="J448" s="185"/>
      <c r="K448" s="185"/>
      <c r="L448" s="189"/>
      <c r="M448" s="190"/>
      <c r="N448" s="191"/>
      <c r="O448" s="191"/>
      <c r="P448" s="191"/>
      <c r="Q448" s="191"/>
      <c r="R448" s="191"/>
      <c r="S448" s="191"/>
      <c r="T448" s="192"/>
      <c r="AT448" s="193" t="s">
        <v>135</v>
      </c>
      <c r="AU448" s="193" t="s">
        <v>76</v>
      </c>
      <c r="AV448" s="11" t="s">
        <v>74</v>
      </c>
      <c r="AW448" s="11" t="s">
        <v>32</v>
      </c>
      <c r="AX448" s="11" t="s">
        <v>69</v>
      </c>
      <c r="AY448" s="193" t="s">
        <v>123</v>
      </c>
    </row>
    <row r="449" spans="2:51" s="12" customFormat="1" ht="12">
      <c r="B449" s="194"/>
      <c r="C449" s="195"/>
      <c r="D449" s="181" t="s">
        <v>135</v>
      </c>
      <c r="E449" s="196" t="s">
        <v>1</v>
      </c>
      <c r="F449" s="197" t="s">
        <v>539</v>
      </c>
      <c r="G449" s="195"/>
      <c r="H449" s="198">
        <v>0.554</v>
      </c>
      <c r="I449" s="199"/>
      <c r="J449" s="195"/>
      <c r="K449" s="195"/>
      <c r="L449" s="200"/>
      <c r="M449" s="201"/>
      <c r="N449" s="202"/>
      <c r="O449" s="202"/>
      <c r="P449" s="202"/>
      <c r="Q449" s="202"/>
      <c r="R449" s="202"/>
      <c r="S449" s="202"/>
      <c r="T449" s="203"/>
      <c r="AT449" s="204" t="s">
        <v>135</v>
      </c>
      <c r="AU449" s="204" t="s">
        <v>76</v>
      </c>
      <c r="AV449" s="12" t="s">
        <v>76</v>
      </c>
      <c r="AW449" s="12" t="s">
        <v>32</v>
      </c>
      <c r="AX449" s="12" t="s">
        <v>69</v>
      </c>
      <c r="AY449" s="204" t="s">
        <v>123</v>
      </c>
    </row>
    <row r="450" spans="2:51" s="11" customFormat="1" ht="12">
      <c r="B450" s="184"/>
      <c r="C450" s="185"/>
      <c r="D450" s="181" t="s">
        <v>135</v>
      </c>
      <c r="E450" s="186" t="s">
        <v>1</v>
      </c>
      <c r="F450" s="187" t="s">
        <v>153</v>
      </c>
      <c r="G450" s="185"/>
      <c r="H450" s="186" t="s">
        <v>1</v>
      </c>
      <c r="I450" s="188"/>
      <c r="J450" s="185"/>
      <c r="K450" s="185"/>
      <c r="L450" s="189"/>
      <c r="M450" s="190"/>
      <c r="N450" s="191"/>
      <c r="O450" s="191"/>
      <c r="P450" s="191"/>
      <c r="Q450" s="191"/>
      <c r="R450" s="191"/>
      <c r="S450" s="191"/>
      <c r="T450" s="192"/>
      <c r="AT450" s="193" t="s">
        <v>135</v>
      </c>
      <c r="AU450" s="193" t="s">
        <v>76</v>
      </c>
      <c r="AV450" s="11" t="s">
        <v>74</v>
      </c>
      <c r="AW450" s="11" t="s">
        <v>32</v>
      </c>
      <c r="AX450" s="11" t="s">
        <v>69</v>
      </c>
      <c r="AY450" s="193" t="s">
        <v>123</v>
      </c>
    </row>
    <row r="451" spans="2:51" s="12" customFormat="1" ht="12">
      <c r="B451" s="194"/>
      <c r="C451" s="195"/>
      <c r="D451" s="181" t="s">
        <v>135</v>
      </c>
      <c r="E451" s="196" t="s">
        <v>1</v>
      </c>
      <c r="F451" s="197" t="s">
        <v>540</v>
      </c>
      <c r="G451" s="195"/>
      <c r="H451" s="198">
        <v>0.832</v>
      </c>
      <c r="I451" s="199"/>
      <c r="J451" s="195"/>
      <c r="K451" s="195"/>
      <c r="L451" s="200"/>
      <c r="M451" s="201"/>
      <c r="N451" s="202"/>
      <c r="O451" s="202"/>
      <c r="P451" s="202"/>
      <c r="Q451" s="202"/>
      <c r="R451" s="202"/>
      <c r="S451" s="202"/>
      <c r="T451" s="203"/>
      <c r="AT451" s="204" t="s">
        <v>135</v>
      </c>
      <c r="AU451" s="204" t="s">
        <v>76</v>
      </c>
      <c r="AV451" s="12" t="s">
        <v>76</v>
      </c>
      <c r="AW451" s="12" t="s">
        <v>32</v>
      </c>
      <c r="AX451" s="12" t="s">
        <v>69</v>
      </c>
      <c r="AY451" s="204" t="s">
        <v>123</v>
      </c>
    </row>
    <row r="452" spans="2:51" s="13" customFormat="1" ht="12">
      <c r="B452" s="205"/>
      <c r="C452" s="206"/>
      <c r="D452" s="181" t="s">
        <v>135</v>
      </c>
      <c r="E452" s="207" t="s">
        <v>1</v>
      </c>
      <c r="F452" s="208" t="s">
        <v>139</v>
      </c>
      <c r="G452" s="206"/>
      <c r="H452" s="209">
        <v>1.3860000000000001</v>
      </c>
      <c r="I452" s="210"/>
      <c r="J452" s="206"/>
      <c r="K452" s="206"/>
      <c r="L452" s="211"/>
      <c r="M452" s="212"/>
      <c r="N452" s="213"/>
      <c r="O452" s="213"/>
      <c r="P452" s="213"/>
      <c r="Q452" s="213"/>
      <c r="R452" s="213"/>
      <c r="S452" s="213"/>
      <c r="T452" s="214"/>
      <c r="AT452" s="215" t="s">
        <v>135</v>
      </c>
      <c r="AU452" s="215" t="s">
        <v>76</v>
      </c>
      <c r="AV452" s="13" t="s">
        <v>131</v>
      </c>
      <c r="AW452" s="13" t="s">
        <v>32</v>
      </c>
      <c r="AX452" s="13" t="s">
        <v>74</v>
      </c>
      <c r="AY452" s="215" t="s">
        <v>123</v>
      </c>
    </row>
    <row r="453" spans="2:65" s="1" customFormat="1" ht="16.5" customHeight="1">
      <c r="B453" s="33"/>
      <c r="C453" s="169" t="s">
        <v>541</v>
      </c>
      <c r="D453" s="169" t="s">
        <v>126</v>
      </c>
      <c r="E453" s="170" t="s">
        <v>542</v>
      </c>
      <c r="F453" s="171" t="s">
        <v>543</v>
      </c>
      <c r="G453" s="172" t="s">
        <v>242</v>
      </c>
      <c r="H453" s="173">
        <v>2</v>
      </c>
      <c r="I453" s="174"/>
      <c r="J453" s="175">
        <f>ROUND(I453*H453,2)</f>
        <v>0</v>
      </c>
      <c r="K453" s="171" t="s">
        <v>1</v>
      </c>
      <c r="L453" s="37"/>
      <c r="M453" s="176" t="s">
        <v>1</v>
      </c>
      <c r="N453" s="177" t="s">
        <v>40</v>
      </c>
      <c r="O453" s="59"/>
      <c r="P453" s="178">
        <f>O453*H453</f>
        <v>0</v>
      </c>
      <c r="Q453" s="178">
        <v>0.0314</v>
      </c>
      <c r="R453" s="178">
        <f>Q453*H453</f>
        <v>0.0628</v>
      </c>
      <c r="S453" s="178">
        <v>0</v>
      </c>
      <c r="T453" s="179">
        <f>S453*H453</f>
        <v>0</v>
      </c>
      <c r="AR453" s="16" t="s">
        <v>245</v>
      </c>
      <c r="AT453" s="16" t="s">
        <v>126</v>
      </c>
      <c r="AU453" s="16" t="s">
        <v>76</v>
      </c>
      <c r="AY453" s="16" t="s">
        <v>123</v>
      </c>
      <c r="BE453" s="180">
        <f>IF(N453="základní",J453,0)</f>
        <v>0</v>
      </c>
      <c r="BF453" s="180">
        <f>IF(N453="snížená",J453,0)</f>
        <v>0</v>
      </c>
      <c r="BG453" s="180">
        <f>IF(N453="zákl. přenesená",J453,0)</f>
        <v>0</v>
      </c>
      <c r="BH453" s="180">
        <f>IF(N453="sníž. přenesená",J453,0)</f>
        <v>0</v>
      </c>
      <c r="BI453" s="180">
        <f>IF(N453="nulová",J453,0)</f>
        <v>0</v>
      </c>
      <c r="BJ453" s="16" t="s">
        <v>74</v>
      </c>
      <c r="BK453" s="180">
        <f>ROUND(I453*H453,2)</f>
        <v>0</v>
      </c>
      <c r="BL453" s="16" t="s">
        <v>245</v>
      </c>
      <c r="BM453" s="16" t="s">
        <v>544</v>
      </c>
    </row>
    <row r="454" spans="2:47" s="1" customFormat="1" ht="12">
      <c r="B454" s="33"/>
      <c r="C454" s="34"/>
      <c r="D454" s="181" t="s">
        <v>133</v>
      </c>
      <c r="E454" s="34"/>
      <c r="F454" s="182" t="s">
        <v>545</v>
      </c>
      <c r="G454" s="34"/>
      <c r="H454" s="34"/>
      <c r="I454" s="97"/>
      <c r="J454" s="34"/>
      <c r="K454" s="34"/>
      <c r="L454" s="37"/>
      <c r="M454" s="183"/>
      <c r="N454" s="59"/>
      <c r="O454" s="59"/>
      <c r="P454" s="59"/>
      <c r="Q454" s="59"/>
      <c r="R454" s="59"/>
      <c r="S454" s="59"/>
      <c r="T454" s="60"/>
      <c r="AT454" s="16" t="s">
        <v>133</v>
      </c>
      <c r="AU454" s="16" t="s">
        <v>76</v>
      </c>
    </row>
    <row r="455" spans="2:65" s="1" customFormat="1" ht="16.5" customHeight="1">
      <c r="B455" s="33"/>
      <c r="C455" s="169" t="s">
        <v>546</v>
      </c>
      <c r="D455" s="169" t="s">
        <v>126</v>
      </c>
      <c r="E455" s="170" t="s">
        <v>547</v>
      </c>
      <c r="F455" s="171" t="s">
        <v>548</v>
      </c>
      <c r="G455" s="172" t="s">
        <v>242</v>
      </c>
      <c r="H455" s="173">
        <v>2</v>
      </c>
      <c r="I455" s="174"/>
      <c r="J455" s="175">
        <f>ROUND(I455*H455,2)</f>
        <v>0</v>
      </c>
      <c r="K455" s="171" t="s">
        <v>130</v>
      </c>
      <c r="L455" s="37"/>
      <c r="M455" s="176" t="s">
        <v>1</v>
      </c>
      <c r="N455" s="177" t="s">
        <v>40</v>
      </c>
      <c r="O455" s="59"/>
      <c r="P455" s="178">
        <f>O455*H455</f>
        <v>0</v>
      </c>
      <c r="Q455" s="178">
        <v>0</v>
      </c>
      <c r="R455" s="178">
        <f>Q455*H455</f>
        <v>0</v>
      </c>
      <c r="S455" s="178">
        <v>0</v>
      </c>
      <c r="T455" s="179">
        <f>S455*H455</f>
        <v>0</v>
      </c>
      <c r="AR455" s="16" t="s">
        <v>245</v>
      </c>
      <c r="AT455" s="16" t="s">
        <v>126</v>
      </c>
      <c r="AU455" s="16" t="s">
        <v>76</v>
      </c>
      <c r="AY455" s="16" t="s">
        <v>123</v>
      </c>
      <c r="BE455" s="180">
        <f>IF(N455="základní",J455,0)</f>
        <v>0</v>
      </c>
      <c r="BF455" s="180">
        <f>IF(N455="snížená",J455,0)</f>
        <v>0</v>
      </c>
      <c r="BG455" s="180">
        <f>IF(N455="zákl. přenesená",J455,0)</f>
        <v>0</v>
      </c>
      <c r="BH455" s="180">
        <f>IF(N455="sníž. přenesená",J455,0)</f>
        <v>0</v>
      </c>
      <c r="BI455" s="180">
        <f>IF(N455="nulová",J455,0)</f>
        <v>0</v>
      </c>
      <c r="BJ455" s="16" t="s">
        <v>74</v>
      </c>
      <c r="BK455" s="180">
        <f>ROUND(I455*H455,2)</f>
        <v>0</v>
      </c>
      <c r="BL455" s="16" t="s">
        <v>245</v>
      </c>
      <c r="BM455" s="16" t="s">
        <v>549</v>
      </c>
    </row>
    <row r="456" spans="2:47" s="1" customFormat="1" ht="12">
      <c r="B456" s="33"/>
      <c r="C456" s="34"/>
      <c r="D456" s="181" t="s">
        <v>133</v>
      </c>
      <c r="E456" s="34"/>
      <c r="F456" s="182" t="s">
        <v>550</v>
      </c>
      <c r="G456" s="34"/>
      <c r="H456" s="34"/>
      <c r="I456" s="97"/>
      <c r="J456" s="34"/>
      <c r="K456" s="34"/>
      <c r="L456" s="37"/>
      <c r="M456" s="183"/>
      <c r="N456" s="59"/>
      <c r="O456" s="59"/>
      <c r="P456" s="59"/>
      <c r="Q456" s="59"/>
      <c r="R456" s="59"/>
      <c r="S456" s="59"/>
      <c r="T456" s="60"/>
      <c r="AT456" s="16" t="s">
        <v>133</v>
      </c>
      <c r="AU456" s="16" t="s">
        <v>76</v>
      </c>
    </row>
    <row r="457" spans="2:65" s="1" customFormat="1" ht="16.5" customHeight="1">
      <c r="B457" s="33"/>
      <c r="C457" s="169" t="s">
        <v>551</v>
      </c>
      <c r="D457" s="169" t="s">
        <v>126</v>
      </c>
      <c r="E457" s="170" t="s">
        <v>552</v>
      </c>
      <c r="F457" s="171" t="s">
        <v>553</v>
      </c>
      <c r="G457" s="172" t="s">
        <v>369</v>
      </c>
      <c r="H457" s="237"/>
      <c r="I457" s="174"/>
      <c r="J457" s="175">
        <f>ROUND(I457*H457,2)</f>
        <v>0</v>
      </c>
      <c r="K457" s="171" t="s">
        <v>130</v>
      </c>
      <c r="L457" s="37"/>
      <c r="M457" s="176" t="s">
        <v>1</v>
      </c>
      <c r="N457" s="177" t="s">
        <v>40</v>
      </c>
      <c r="O457" s="59"/>
      <c r="P457" s="178">
        <f>O457*H457</f>
        <v>0</v>
      </c>
      <c r="Q457" s="178">
        <v>0</v>
      </c>
      <c r="R457" s="178">
        <f>Q457*H457</f>
        <v>0</v>
      </c>
      <c r="S457" s="178">
        <v>0</v>
      </c>
      <c r="T457" s="179">
        <f>S457*H457</f>
        <v>0</v>
      </c>
      <c r="AR457" s="16" t="s">
        <v>245</v>
      </c>
      <c r="AT457" s="16" t="s">
        <v>126</v>
      </c>
      <c r="AU457" s="16" t="s">
        <v>76</v>
      </c>
      <c r="AY457" s="16" t="s">
        <v>123</v>
      </c>
      <c r="BE457" s="180">
        <f>IF(N457="základní",J457,0)</f>
        <v>0</v>
      </c>
      <c r="BF457" s="180">
        <f>IF(N457="snížená",J457,0)</f>
        <v>0</v>
      </c>
      <c r="BG457" s="180">
        <f>IF(N457="zákl. přenesená",J457,0)</f>
        <v>0</v>
      </c>
      <c r="BH457" s="180">
        <f>IF(N457="sníž. přenesená",J457,0)</f>
        <v>0</v>
      </c>
      <c r="BI457" s="180">
        <f>IF(N457="nulová",J457,0)</f>
        <v>0</v>
      </c>
      <c r="BJ457" s="16" t="s">
        <v>74</v>
      </c>
      <c r="BK457" s="180">
        <f>ROUND(I457*H457,2)</f>
        <v>0</v>
      </c>
      <c r="BL457" s="16" t="s">
        <v>245</v>
      </c>
      <c r="BM457" s="16" t="s">
        <v>554</v>
      </c>
    </row>
    <row r="458" spans="2:47" s="1" customFormat="1" ht="19.5">
      <c r="B458" s="33"/>
      <c r="C458" s="34"/>
      <c r="D458" s="181" t="s">
        <v>133</v>
      </c>
      <c r="E458" s="34"/>
      <c r="F458" s="182" t="s">
        <v>555</v>
      </c>
      <c r="G458" s="34"/>
      <c r="H458" s="34"/>
      <c r="I458" s="97"/>
      <c r="J458" s="34"/>
      <c r="K458" s="34"/>
      <c r="L458" s="37"/>
      <c r="M458" s="183"/>
      <c r="N458" s="59"/>
      <c r="O458" s="59"/>
      <c r="P458" s="59"/>
      <c r="Q458" s="59"/>
      <c r="R458" s="59"/>
      <c r="S458" s="59"/>
      <c r="T458" s="60"/>
      <c r="AT458" s="16" t="s">
        <v>133</v>
      </c>
      <c r="AU458" s="16" t="s">
        <v>76</v>
      </c>
    </row>
    <row r="459" spans="2:63" s="10" customFormat="1" ht="22.9" customHeight="1">
      <c r="B459" s="153"/>
      <c r="C459" s="154"/>
      <c r="D459" s="155" t="s">
        <v>68</v>
      </c>
      <c r="E459" s="167" t="s">
        <v>556</v>
      </c>
      <c r="F459" s="167" t="s">
        <v>557</v>
      </c>
      <c r="G459" s="154"/>
      <c r="H459" s="154"/>
      <c r="I459" s="157"/>
      <c r="J459" s="168">
        <f>BK459</f>
        <v>0</v>
      </c>
      <c r="K459" s="154"/>
      <c r="L459" s="159"/>
      <c r="M459" s="160"/>
      <c r="N459" s="161"/>
      <c r="O459" s="161"/>
      <c r="P459" s="162">
        <f>SUM(P460:P535)</f>
        <v>0</v>
      </c>
      <c r="Q459" s="161"/>
      <c r="R459" s="162">
        <f>SUM(R460:R535)</f>
        <v>0.03340800000000001</v>
      </c>
      <c r="S459" s="161"/>
      <c r="T459" s="163">
        <f>SUM(T460:T535)</f>
        <v>0</v>
      </c>
      <c r="AR459" s="164" t="s">
        <v>76</v>
      </c>
      <c r="AT459" s="165" t="s">
        <v>68</v>
      </c>
      <c r="AU459" s="165" t="s">
        <v>74</v>
      </c>
      <c r="AY459" s="164" t="s">
        <v>123</v>
      </c>
      <c r="BK459" s="166">
        <f>SUM(BK460:BK535)</f>
        <v>0</v>
      </c>
    </row>
    <row r="460" spans="2:65" s="1" customFormat="1" ht="16.5" customHeight="1">
      <c r="B460" s="33"/>
      <c r="C460" s="169" t="s">
        <v>558</v>
      </c>
      <c r="D460" s="169" t="s">
        <v>126</v>
      </c>
      <c r="E460" s="170" t="s">
        <v>559</v>
      </c>
      <c r="F460" s="171" t="s">
        <v>560</v>
      </c>
      <c r="G460" s="172" t="s">
        <v>163</v>
      </c>
      <c r="H460" s="173">
        <v>1</v>
      </c>
      <c r="I460" s="174"/>
      <c r="J460" s="175">
        <f>ROUND(I460*H460,2)</f>
        <v>0</v>
      </c>
      <c r="K460" s="171" t="s">
        <v>1</v>
      </c>
      <c r="L460" s="37"/>
      <c r="M460" s="176" t="s">
        <v>1</v>
      </c>
      <c r="N460" s="177" t="s">
        <v>40</v>
      </c>
      <c r="O460" s="59"/>
      <c r="P460" s="178">
        <f>O460*H460</f>
        <v>0</v>
      </c>
      <c r="Q460" s="178">
        <v>0</v>
      </c>
      <c r="R460" s="178">
        <f>Q460*H460</f>
        <v>0</v>
      </c>
      <c r="S460" s="178">
        <v>0</v>
      </c>
      <c r="T460" s="179">
        <f>S460*H460</f>
        <v>0</v>
      </c>
      <c r="AR460" s="16" t="s">
        <v>245</v>
      </c>
      <c r="AT460" s="16" t="s">
        <v>126</v>
      </c>
      <c r="AU460" s="16" t="s">
        <v>76</v>
      </c>
      <c r="AY460" s="16" t="s">
        <v>123</v>
      </c>
      <c r="BE460" s="180">
        <f>IF(N460="základní",J460,0)</f>
        <v>0</v>
      </c>
      <c r="BF460" s="180">
        <f>IF(N460="snížená",J460,0)</f>
        <v>0</v>
      </c>
      <c r="BG460" s="180">
        <f>IF(N460="zákl. přenesená",J460,0)</f>
        <v>0</v>
      </c>
      <c r="BH460" s="180">
        <f>IF(N460="sníž. přenesená",J460,0)</f>
        <v>0</v>
      </c>
      <c r="BI460" s="180">
        <f>IF(N460="nulová",J460,0)</f>
        <v>0</v>
      </c>
      <c r="BJ460" s="16" t="s">
        <v>74</v>
      </c>
      <c r="BK460" s="180">
        <f>ROUND(I460*H460,2)</f>
        <v>0</v>
      </c>
      <c r="BL460" s="16" t="s">
        <v>245</v>
      </c>
      <c r="BM460" s="16" t="s">
        <v>561</v>
      </c>
    </row>
    <row r="461" spans="2:47" s="1" customFormat="1" ht="12">
      <c r="B461" s="33"/>
      <c r="C461" s="34"/>
      <c r="D461" s="181" t="s">
        <v>133</v>
      </c>
      <c r="E461" s="34"/>
      <c r="F461" s="182" t="s">
        <v>560</v>
      </c>
      <c r="G461" s="34"/>
      <c r="H461" s="34"/>
      <c r="I461" s="97"/>
      <c r="J461" s="34"/>
      <c r="K461" s="34"/>
      <c r="L461" s="37"/>
      <c r="M461" s="183"/>
      <c r="N461" s="59"/>
      <c r="O461" s="59"/>
      <c r="P461" s="59"/>
      <c r="Q461" s="59"/>
      <c r="R461" s="59"/>
      <c r="S461" s="59"/>
      <c r="T461" s="60"/>
      <c r="AT461" s="16" t="s">
        <v>133</v>
      </c>
      <c r="AU461" s="16" t="s">
        <v>76</v>
      </c>
    </row>
    <row r="462" spans="2:65" s="1" customFormat="1" ht="16.5" customHeight="1">
      <c r="B462" s="33"/>
      <c r="C462" s="169" t="s">
        <v>562</v>
      </c>
      <c r="D462" s="169" t="s">
        <v>126</v>
      </c>
      <c r="E462" s="170" t="s">
        <v>563</v>
      </c>
      <c r="F462" s="171" t="s">
        <v>564</v>
      </c>
      <c r="G462" s="172" t="s">
        <v>163</v>
      </c>
      <c r="H462" s="173">
        <v>1</v>
      </c>
      <c r="I462" s="174"/>
      <c r="J462" s="175">
        <f>ROUND(I462*H462,2)</f>
        <v>0</v>
      </c>
      <c r="K462" s="171" t="s">
        <v>1</v>
      </c>
      <c r="L462" s="37"/>
      <c r="M462" s="176" t="s">
        <v>1</v>
      </c>
      <c r="N462" s="177" t="s">
        <v>40</v>
      </c>
      <c r="O462" s="59"/>
      <c r="P462" s="178">
        <f>O462*H462</f>
        <v>0</v>
      </c>
      <c r="Q462" s="178">
        <v>0</v>
      </c>
      <c r="R462" s="178">
        <f>Q462*H462</f>
        <v>0</v>
      </c>
      <c r="S462" s="178">
        <v>0</v>
      </c>
      <c r="T462" s="179">
        <f>S462*H462</f>
        <v>0</v>
      </c>
      <c r="AR462" s="16" t="s">
        <v>245</v>
      </c>
      <c r="AT462" s="16" t="s">
        <v>126</v>
      </c>
      <c r="AU462" s="16" t="s">
        <v>76</v>
      </c>
      <c r="AY462" s="16" t="s">
        <v>123</v>
      </c>
      <c r="BE462" s="180">
        <f>IF(N462="základní",J462,0)</f>
        <v>0</v>
      </c>
      <c r="BF462" s="180">
        <f>IF(N462="snížená",J462,0)</f>
        <v>0</v>
      </c>
      <c r="BG462" s="180">
        <f>IF(N462="zákl. přenesená",J462,0)</f>
        <v>0</v>
      </c>
      <c r="BH462" s="180">
        <f>IF(N462="sníž. přenesená",J462,0)</f>
        <v>0</v>
      </c>
      <c r="BI462" s="180">
        <f>IF(N462="nulová",J462,0)</f>
        <v>0</v>
      </c>
      <c r="BJ462" s="16" t="s">
        <v>74</v>
      </c>
      <c r="BK462" s="180">
        <f>ROUND(I462*H462,2)</f>
        <v>0</v>
      </c>
      <c r="BL462" s="16" t="s">
        <v>245</v>
      </c>
      <c r="BM462" s="16" t="s">
        <v>565</v>
      </c>
    </row>
    <row r="463" spans="2:47" s="1" customFormat="1" ht="12">
      <c r="B463" s="33"/>
      <c r="C463" s="34"/>
      <c r="D463" s="181" t="s">
        <v>133</v>
      </c>
      <c r="E463" s="34"/>
      <c r="F463" s="182" t="s">
        <v>564</v>
      </c>
      <c r="G463" s="34"/>
      <c r="H463" s="34"/>
      <c r="I463" s="97"/>
      <c r="J463" s="34"/>
      <c r="K463" s="34"/>
      <c r="L463" s="37"/>
      <c r="M463" s="183"/>
      <c r="N463" s="59"/>
      <c r="O463" s="59"/>
      <c r="P463" s="59"/>
      <c r="Q463" s="59"/>
      <c r="R463" s="59"/>
      <c r="S463" s="59"/>
      <c r="T463" s="60"/>
      <c r="AT463" s="16" t="s">
        <v>133</v>
      </c>
      <c r="AU463" s="16" t="s">
        <v>76</v>
      </c>
    </row>
    <row r="464" spans="2:65" s="1" customFormat="1" ht="16.5" customHeight="1">
      <c r="B464" s="33"/>
      <c r="C464" s="169" t="s">
        <v>566</v>
      </c>
      <c r="D464" s="169" t="s">
        <v>126</v>
      </c>
      <c r="E464" s="170" t="s">
        <v>567</v>
      </c>
      <c r="F464" s="171" t="s">
        <v>568</v>
      </c>
      <c r="G464" s="172" t="s">
        <v>148</v>
      </c>
      <c r="H464" s="173">
        <v>32</v>
      </c>
      <c r="I464" s="174"/>
      <c r="J464" s="175">
        <f>ROUND(I464*H464,2)</f>
        <v>0</v>
      </c>
      <c r="K464" s="171" t="s">
        <v>130</v>
      </c>
      <c r="L464" s="37"/>
      <c r="M464" s="176" t="s">
        <v>1</v>
      </c>
      <c r="N464" s="177" t="s">
        <v>40</v>
      </c>
      <c r="O464" s="59"/>
      <c r="P464" s="178">
        <f>O464*H464</f>
        <v>0</v>
      </c>
      <c r="Q464" s="178">
        <v>0</v>
      </c>
      <c r="R464" s="178">
        <f>Q464*H464</f>
        <v>0</v>
      </c>
      <c r="S464" s="178">
        <v>0</v>
      </c>
      <c r="T464" s="179">
        <f>S464*H464</f>
        <v>0</v>
      </c>
      <c r="AR464" s="16" t="s">
        <v>245</v>
      </c>
      <c r="AT464" s="16" t="s">
        <v>126</v>
      </c>
      <c r="AU464" s="16" t="s">
        <v>76</v>
      </c>
      <c r="AY464" s="16" t="s">
        <v>123</v>
      </c>
      <c r="BE464" s="180">
        <f>IF(N464="základní",J464,0)</f>
        <v>0</v>
      </c>
      <c r="BF464" s="180">
        <f>IF(N464="snížená",J464,0)</f>
        <v>0</v>
      </c>
      <c r="BG464" s="180">
        <f>IF(N464="zákl. přenesená",J464,0)</f>
        <v>0</v>
      </c>
      <c r="BH464" s="180">
        <f>IF(N464="sníž. přenesená",J464,0)</f>
        <v>0</v>
      </c>
      <c r="BI464" s="180">
        <f>IF(N464="nulová",J464,0)</f>
        <v>0</v>
      </c>
      <c r="BJ464" s="16" t="s">
        <v>74</v>
      </c>
      <c r="BK464" s="180">
        <f>ROUND(I464*H464,2)</f>
        <v>0</v>
      </c>
      <c r="BL464" s="16" t="s">
        <v>245</v>
      </c>
      <c r="BM464" s="16" t="s">
        <v>569</v>
      </c>
    </row>
    <row r="465" spans="2:47" s="1" customFormat="1" ht="12">
      <c r="B465" s="33"/>
      <c r="C465" s="34"/>
      <c r="D465" s="181" t="s">
        <v>133</v>
      </c>
      <c r="E465" s="34"/>
      <c r="F465" s="182" t="s">
        <v>570</v>
      </c>
      <c r="G465" s="34"/>
      <c r="H465" s="34"/>
      <c r="I465" s="97"/>
      <c r="J465" s="34"/>
      <c r="K465" s="34"/>
      <c r="L465" s="37"/>
      <c r="M465" s="183"/>
      <c r="N465" s="59"/>
      <c r="O465" s="59"/>
      <c r="P465" s="59"/>
      <c r="Q465" s="59"/>
      <c r="R465" s="59"/>
      <c r="S465" s="59"/>
      <c r="T465" s="60"/>
      <c r="AT465" s="16" t="s">
        <v>133</v>
      </c>
      <c r="AU465" s="16" t="s">
        <v>76</v>
      </c>
    </row>
    <row r="466" spans="2:65" s="1" customFormat="1" ht="16.5" customHeight="1">
      <c r="B466" s="33"/>
      <c r="C466" s="227" t="s">
        <v>571</v>
      </c>
      <c r="D466" s="227" t="s">
        <v>246</v>
      </c>
      <c r="E466" s="228" t="s">
        <v>572</v>
      </c>
      <c r="F466" s="229" t="s">
        <v>573</v>
      </c>
      <c r="G466" s="230" t="s">
        <v>148</v>
      </c>
      <c r="H466" s="231">
        <v>38.4</v>
      </c>
      <c r="I466" s="232"/>
      <c r="J466" s="233">
        <f>ROUND(I466*H466,2)</f>
        <v>0</v>
      </c>
      <c r="K466" s="229" t="s">
        <v>130</v>
      </c>
      <c r="L466" s="234"/>
      <c r="M466" s="235" t="s">
        <v>1</v>
      </c>
      <c r="N466" s="236" t="s">
        <v>40</v>
      </c>
      <c r="O466" s="59"/>
      <c r="P466" s="178">
        <f>O466*H466</f>
        <v>0</v>
      </c>
      <c r="Q466" s="178">
        <v>0.00012</v>
      </c>
      <c r="R466" s="178">
        <f>Q466*H466</f>
        <v>0.004608</v>
      </c>
      <c r="S466" s="178">
        <v>0</v>
      </c>
      <c r="T466" s="179">
        <f>S466*H466</f>
        <v>0</v>
      </c>
      <c r="AR466" s="16" t="s">
        <v>339</v>
      </c>
      <c r="AT466" s="16" t="s">
        <v>246</v>
      </c>
      <c r="AU466" s="16" t="s">
        <v>76</v>
      </c>
      <c r="AY466" s="16" t="s">
        <v>123</v>
      </c>
      <c r="BE466" s="180">
        <f>IF(N466="základní",J466,0)</f>
        <v>0</v>
      </c>
      <c r="BF466" s="180">
        <f>IF(N466="snížená",J466,0)</f>
        <v>0</v>
      </c>
      <c r="BG466" s="180">
        <f>IF(N466="zákl. přenesená",J466,0)</f>
        <v>0</v>
      </c>
      <c r="BH466" s="180">
        <f>IF(N466="sníž. přenesená",J466,0)</f>
        <v>0</v>
      </c>
      <c r="BI466" s="180">
        <f>IF(N466="nulová",J466,0)</f>
        <v>0</v>
      </c>
      <c r="BJ466" s="16" t="s">
        <v>74</v>
      </c>
      <c r="BK466" s="180">
        <f>ROUND(I466*H466,2)</f>
        <v>0</v>
      </c>
      <c r="BL466" s="16" t="s">
        <v>245</v>
      </c>
      <c r="BM466" s="16" t="s">
        <v>574</v>
      </c>
    </row>
    <row r="467" spans="2:47" s="1" customFormat="1" ht="12">
      <c r="B467" s="33"/>
      <c r="C467" s="34"/>
      <c r="D467" s="181" t="s">
        <v>133</v>
      </c>
      <c r="E467" s="34"/>
      <c r="F467" s="182" t="s">
        <v>573</v>
      </c>
      <c r="G467" s="34"/>
      <c r="H467" s="34"/>
      <c r="I467" s="97"/>
      <c r="J467" s="34"/>
      <c r="K467" s="34"/>
      <c r="L467" s="37"/>
      <c r="M467" s="183"/>
      <c r="N467" s="59"/>
      <c r="O467" s="59"/>
      <c r="P467" s="59"/>
      <c r="Q467" s="59"/>
      <c r="R467" s="59"/>
      <c r="S467" s="59"/>
      <c r="T467" s="60"/>
      <c r="AT467" s="16" t="s">
        <v>133</v>
      </c>
      <c r="AU467" s="16" t="s">
        <v>76</v>
      </c>
    </row>
    <row r="468" spans="2:51" s="12" customFormat="1" ht="12">
      <c r="B468" s="194"/>
      <c r="C468" s="195"/>
      <c r="D468" s="181" t="s">
        <v>135</v>
      </c>
      <c r="E468" s="195"/>
      <c r="F468" s="197" t="s">
        <v>575</v>
      </c>
      <c r="G468" s="195"/>
      <c r="H468" s="198">
        <v>38.4</v>
      </c>
      <c r="I468" s="199"/>
      <c r="J468" s="195"/>
      <c r="K468" s="195"/>
      <c r="L468" s="200"/>
      <c r="M468" s="201"/>
      <c r="N468" s="202"/>
      <c r="O468" s="202"/>
      <c r="P468" s="202"/>
      <c r="Q468" s="202"/>
      <c r="R468" s="202"/>
      <c r="S468" s="202"/>
      <c r="T468" s="203"/>
      <c r="AT468" s="204" t="s">
        <v>135</v>
      </c>
      <c r="AU468" s="204" t="s">
        <v>76</v>
      </c>
      <c r="AV468" s="12" t="s">
        <v>76</v>
      </c>
      <c r="AW468" s="12" t="s">
        <v>4</v>
      </c>
      <c r="AX468" s="12" t="s">
        <v>74</v>
      </c>
      <c r="AY468" s="204" t="s">
        <v>123</v>
      </c>
    </row>
    <row r="469" spans="2:65" s="1" customFormat="1" ht="16.5" customHeight="1">
      <c r="B469" s="33"/>
      <c r="C469" s="169" t="s">
        <v>576</v>
      </c>
      <c r="D469" s="169" t="s">
        <v>126</v>
      </c>
      <c r="E469" s="170" t="s">
        <v>577</v>
      </c>
      <c r="F469" s="171" t="s">
        <v>578</v>
      </c>
      <c r="G469" s="172" t="s">
        <v>148</v>
      </c>
      <c r="H469" s="173">
        <v>112</v>
      </c>
      <c r="I469" s="174"/>
      <c r="J469" s="175">
        <f>ROUND(I469*H469,2)</f>
        <v>0</v>
      </c>
      <c r="K469" s="171" t="s">
        <v>130</v>
      </c>
      <c r="L469" s="37"/>
      <c r="M469" s="176" t="s">
        <v>1</v>
      </c>
      <c r="N469" s="177" t="s">
        <v>40</v>
      </c>
      <c r="O469" s="59"/>
      <c r="P469" s="178">
        <f>O469*H469</f>
        <v>0</v>
      </c>
      <c r="Q469" s="178">
        <v>0</v>
      </c>
      <c r="R469" s="178">
        <f>Q469*H469</f>
        <v>0</v>
      </c>
      <c r="S469" s="178">
        <v>0</v>
      </c>
      <c r="T469" s="179">
        <f>S469*H469</f>
        <v>0</v>
      </c>
      <c r="AR469" s="16" t="s">
        <v>245</v>
      </c>
      <c r="AT469" s="16" t="s">
        <v>126</v>
      </c>
      <c r="AU469" s="16" t="s">
        <v>76</v>
      </c>
      <c r="AY469" s="16" t="s">
        <v>123</v>
      </c>
      <c r="BE469" s="180">
        <f>IF(N469="základní",J469,0)</f>
        <v>0</v>
      </c>
      <c r="BF469" s="180">
        <f>IF(N469="snížená",J469,0)</f>
        <v>0</v>
      </c>
      <c r="BG469" s="180">
        <f>IF(N469="zákl. přenesená",J469,0)</f>
        <v>0</v>
      </c>
      <c r="BH469" s="180">
        <f>IF(N469="sníž. přenesená",J469,0)</f>
        <v>0</v>
      </c>
      <c r="BI469" s="180">
        <f>IF(N469="nulová",J469,0)</f>
        <v>0</v>
      </c>
      <c r="BJ469" s="16" t="s">
        <v>74</v>
      </c>
      <c r="BK469" s="180">
        <f>ROUND(I469*H469,2)</f>
        <v>0</v>
      </c>
      <c r="BL469" s="16" t="s">
        <v>245</v>
      </c>
      <c r="BM469" s="16" t="s">
        <v>579</v>
      </c>
    </row>
    <row r="470" spans="2:47" s="1" customFormat="1" ht="12">
      <c r="B470" s="33"/>
      <c r="C470" s="34"/>
      <c r="D470" s="181" t="s">
        <v>133</v>
      </c>
      <c r="E470" s="34"/>
      <c r="F470" s="182" t="s">
        <v>580</v>
      </c>
      <c r="G470" s="34"/>
      <c r="H470" s="34"/>
      <c r="I470" s="97"/>
      <c r="J470" s="34"/>
      <c r="K470" s="34"/>
      <c r="L470" s="37"/>
      <c r="M470" s="183"/>
      <c r="N470" s="59"/>
      <c r="O470" s="59"/>
      <c r="P470" s="59"/>
      <c r="Q470" s="59"/>
      <c r="R470" s="59"/>
      <c r="S470" s="59"/>
      <c r="T470" s="60"/>
      <c r="AT470" s="16" t="s">
        <v>133</v>
      </c>
      <c r="AU470" s="16" t="s">
        <v>76</v>
      </c>
    </row>
    <row r="471" spans="2:65" s="1" customFormat="1" ht="16.5" customHeight="1">
      <c r="B471" s="33"/>
      <c r="C471" s="227" t="s">
        <v>581</v>
      </c>
      <c r="D471" s="227" t="s">
        <v>246</v>
      </c>
      <c r="E471" s="228" t="s">
        <v>582</v>
      </c>
      <c r="F471" s="229" t="s">
        <v>583</v>
      </c>
      <c r="G471" s="230" t="s">
        <v>148</v>
      </c>
      <c r="H471" s="231">
        <v>134.4</v>
      </c>
      <c r="I471" s="232"/>
      <c r="J471" s="233">
        <f>ROUND(I471*H471,2)</f>
        <v>0</v>
      </c>
      <c r="K471" s="229" t="s">
        <v>130</v>
      </c>
      <c r="L471" s="234"/>
      <c r="M471" s="235" t="s">
        <v>1</v>
      </c>
      <c r="N471" s="236" t="s">
        <v>40</v>
      </c>
      <c r="O471" s="59"/>
      <c r="P471" s="178">
        <f>O471*H471</f>
        <v>0</v>
      </c>
      <c r="Q471" s="178">
        <v>0.00017</v>
      </c>
      <c r="R471" s="178">
        <f>Q471*H471</f>
        <v>0.022848000000000004</v>
      </c>
      <c r="S471" s="178">
        <v>0</v>
      </c>
      <c r="T471" s="179">
        <f>S471*H471</f>
        <v>0</v>
      </c>
      <c r="AR471" s="16" t="s">
        <v>339</v>
      </c>
      <c r="AT471" s="16" t="s">
        <v>246</v>
      </c>
      <c r="AU471" s="16" t="s">
        <v>76</v>
      </c>
      <c r="AY471" s="16" t="s">
        <v>123</v>
      </c>
      <c r="BE471" s="180">
        <f>IF(N471="základní",J471,0)</f>
        <v>0</v>
      </c>
      <c r="BF471" s="180">
        <f>IF(N471="snížená",J471,0)</f>
        <v>0</v>
      </c>
      <c r="BG471" s="180">
        <f>IF(N471="zákl. přenesená",J471,0)</f>
        <v>0</v>
      </c>
      <c r="BH471" s="180">
        <f>IF(N471="sníž. přenesená",J471,0)</f>
        <v>0</v>
      </c>
      <c r="BI471" s="180">
        <f>IF(N471="nulová",J471,0)</f>
        <v>0</v>
      </c>
      <c r="BJ471" s="16" t="s">
        <v>74</v>
      </c>
      <c r="BK471" s="180">
        <f>ROUND(I471*H471,2)</f>
        <v>0</v>
      </c>
      <c r="BL471" s="16" t="s">
        <v>245</v>
      </c>
      <c r="BM471" s="16" t="s">
        <v>584</v>
      </c>
    </row>
    <row r="472" spans="2:47" s="1" customFormat="1" ht="12">
      <c r="B472" s="33"/>
      <c r="C472" s="34"/>
      <c r="D472" s="181" t="s">
        <v>133</v>
      </c>
      <c r="E472" s="34"/>
      <c r="F472" s="182" t="s">
        <v>583</v>
      </c>
      <c r="G472" s="34"/>
      <c r="H472" s="34"/>
      <c r="I472" s="97"/>
      <c r="J472" s="34"/>
      <c r="K472" s="34"/>
      <c r="L472" s="37"/>
      <c r="M472" s="183"/>
      <c r="N472" s="59"/>
      <c r="O472" s="59"/>
      <c r="P472" s="59"/>
      <c r="Q472" s="59"/>
      <c r="R472" s="59"/>
      <c r="S472" s="59"/>
      <c r="T472" s="60"/>
      <c r="AT472" s="16" t="s">
        <v>133</v>
      </c>
      <c r="AU472" s="16" t="s">
        <v>76</v>
      </c>
    </row>
    <row r="473" spans="2:51" s="12" customFormat="1" ht="12">
      <c r="B473" s="194"/>
      <c r="C473" s="195"/>
      <c r="D473" s="181" t="s">
        <v>135</v>
      </c>
      <c r="E473" s="195"/>
      <c r="F473" s="197" t="s">
        <v>585</v>
      </c>
      <c r="G473" s="195"/>
      <c r="H473" s="198">
        <v>134.4</v>
      </c>
      <c r="I473" s="199"/>
      <c r="J473" s="195"/>
      <c r="K473" s="195"/>
      <c r="L473" s="200"/>
      <c r="M473" s="201"/>
      <c r="N473" s="202"/>
      <c r="O473" s="202"/>
      <c r="P473" s="202"/>
      <c r="Q473" s="202"/>
      <c r="R473" s="202"/>
      <c r="S473" s="202"/>
      <c r="T473" s="203"/>
      <c r="AT473" s="204" t="s">
        <v>135</v>
      </c>
      <c r="AU473" s="204" t="s">
        <v>76</v>
      </c>
      <c r="AV473" s="12" t="s">
        <v>76</v>
      </c>
      <c r="AW473" s="12" t="s">
        <v>4</v>
      </c>
      <c r="AX473" s="12" t="s">
        <v>74</v>
      </c>
      <c r="AY473" s="204" t="s">
        <v>123</v>
      </c>
    </row>
    <row r="474" spans="2:65" s="1" customFormat="1" ht="16.5" customHeight="1">
      <c r="B474" s="33"/>
      <c r="C474" s="169" t="s">
        <v>586</v>
      </c>
      <c r="D474" s="169" t="s">
        <v>126</v>
      </c>
      <c r="E474" s="170" t="s">
        <v>587</v>
      </c>
      <c r="F474" s="171" t="s">
        <v>588</v>
      </c>
      <c r="G474" s="172" t="s">
        <v>148</v>
      </c>
      <c r="H474" s="173">
        <v>16</v>
      </c>
      <c r="I474" s="174"/>
      <c r="J474" s="175">
        <f>ROUND(I474*H474,2)</f>
        <v>0</v>
      </c>
      <c r="K474" s="171" t="s">
        <v>130</v>
      </c>
      <c r="L474" s="37"/>
      <c r="M474" s="176" t="s">
        <v>1</v>
      </c>
      <c r="N474" s="177" t="s">
        <v>40</v>
      </c>
      <c r="O474" s="59"/>
      <c r="P474" s="178">
        <f>O474*H474</f>
        <v>0</v>
      </c>
      <c r="Q474" s="178">
        <v>0</v>
      </c>
      <c r="R474" s="178">
        <f>Q474*H474</f>
        <v>0</v>
      </c>
      <c r="S474" s="178">
        <v>0</v>
      </c>
      <c r="T474" s="179">
        <f>S474*H474</f>
        <v>0</v>
      </c>
      <c r="AR474" s="16" t="s">
        <v>245</v>
      </c>
      <c r="AT474" s="16" t="s">
        <v>126</v>
      </c>
      <c r="AU474" s="16" t="s">
        <v>76</v>
      </c>
      <c r="AY474" s="16" t="s">
        <v>123</v>
      </c>
      <c r="BE474" s="180">
        <f>IF(N474="základní",J474,0)</f>
        <v>0</v>
      </c>
      <c r="BF474" s="180">
        <f>IF(N474="snížená",J474,0)</f>
        <v>0</v>
      </c>
      <c r="BG474" s="180">
        <f>IF(N474="zákl. přenesená",J474,0)</f>
        <v>0</v>
      </c>
      <c r="BH474" s="180">
        <f>IF(N474="sníž. přenesená",J474,0)</f>
        <v>0</v>
      </c>
      <c r="BI474" s="180">
        <f>IF(N474="nulová",J474,0)</f>
        <v>0</v>
      </c>
      <c r="BJ474" s="16" t="s">
        <v>74</v>
      </c>
      <c r="BK474" s="180">
        <f>ROUND(I474*H474,2)</f>
        <v>0</v>
      </c>
      <c r="BL474" s="16" t="s">
        <v>245</v>
      </c>
      <c r="BM474" s="16" t="s">
        <v>589</v>
      </c>
    </row>
    <row r="475" spans="2:47" s="1" customFormat="1" ht="12">
      <c r="B475" s="33"/>
      <c r="C475" s="34"/>
      <c r="D475" s="181" t="s">
        <v>133</v>
      </c>
      <c r="E475" s="34"/>
      <c r="F475" s="182" t="s">
        <v>590</v>
      </c>
      <c r="G475" s="34"/>
      <c r="H475" s="34"/>
      <c r="I475" s="97"/>
      <c r="J475" s="34"/>
      <c r="K475" s="34"/>
      <c r="L475" s="37"/>
      <c r="M475" s="183"/>
      <c r="N475" s="59"/>
      <c r="O475" s="59"/>
      <c r="P475" s="59"/>
      <c r="Q475" s="59"/>
      <c r="R475" s="59"/>
      <c r="S475" s="59"/>
      <c r="T475" s="60"/>
      <c r="AT475" s="16" t="s">
        <v>133</v>
      </c>
      <c r="AU475" s="16" t="s">
        <v>76</v>
      </c>
    </row>
    <row r="476" spans="2:65" s="1" customFormat="1" ht="16.5" customHeight="1">
      <c r="B476" s="33"/>
      <c r="C476" s="227" t="s">
        <v>591</v>
      </c>
      <c r="D476" s="227" t="s">
        <v>246</v>
      </c>
      <c r="E476" s="228" t="s">
        <v>592</v>
      </c>
      <c r="F476" s="229" t="s">
        <v>593</v>
      </c>
      <c r="G476" s="230" t="s">
        <v>148</v>
      </c>
      <c r="H476" s="231">
        <v>19.2</v>
      </c>
      <c r="I476" s="232"/>
      <c r="J476" s="233">
        <f>ROUND(I476*H476,2)</f>
        <v>0</v>
      </c>
      <c r="K476" s="229" t="s">
        <v>130</v>
      </c>
      <c r="L476" s="234"/>
      <c r="M476" s="235" t="s">
        <v>1</v>
      </c>
      <c r="N476" s="236" t="s">
        <v>40</v>
      </c>
      <c r="O476" s="59"/>
      <c r="P476" s="178">
        <f>O476*H476</f>
        <v>0</v>
      </c>
      <c r="Q476" s="178">
        <v>0.00014</v>
      </c>
      <c r="R476" s="178">
        <f>Q476*H476</f>
        <v>0.002688</v>
      </c>
      <c r="S476" s="178">
        <v>0</v>
      </c>
      <c r="T476" s="179">
        <f>S476*H476</f>
        <v>0</v>
      </c>
      <c r="AR476" s="16" t="s">
        <v>339</v>
      </c>
      <c r="AT476" s="16" t="s">
        <v>246</v>
      </c>
      <c r="AU476" s="16" t="s">
        <v>76</v>
      </c>
      <c r="AY476" s="16" t="s">
        <v>123</v>
      </c>
      <c r="BE476" s="180">
        <f>IF(N476="základní",J476,0)</f>
        <v>0</v>
      </c>
      <c r="BF476" s="180">
        <f>IF(N476="snížená",J476,0)</f>
        <v>0</v>
      </c>
      <c r="BG476" s="180">
        <f>IF(N476="zákl. přenesená",J476,0)</f>
        <v>0</v>
      </c>
      <c r="BH476" s="180">
        <f>IF(N476="sníž. přenesená",J476,0)</f>
        <v>0</v>
      </c>
      <c r="BI476" s="180">
        <f>IF(N476="nulová",J476,0)</f>
        <v>0</v>
      </c>
      <c r="BJ476" s="16" t="s">
        <v>74</v>
      </c>
      <c r="BK476" s="180">
        <f>ROUND(I476*H476,2)</f>
        <v>0</v>
      </c>
      <c r="BL476" s="16" t="s">
        <v>245</v>
      </c>
      <c r="BM476" s="16" t="s">
        <v>594</v>
      </c>
    </row>
    <row r="477" spans="2:47" s="1" customFormat="1" ht="12">
      <c r="B477" s="33"/>
      <c r="C477" s="34"/>
      <c r="D477" s="181" t="s">
        <v>133</v>
      </c>
      <c r="E477" s="34"/>
      <c r="F477" s="182" t="s">
        <v>593</v>
      </c>
      <c r="G477" s="34"/>
      <c r="H477" s="34"/>
      <c r="I477" s="97"/>
      <c r="J477" s="34"/>
      <c r="K477" s="34"/>
      <c r="L477" s="37"/>
      <c r="M477" s="183"/>
      <c r="N477" s="59"/>
      <c r="O477" s="59"/>
      <c r="P477" s="59"/>
      <c r="Q477" s="59"/>
      <c r="R477" s="59"/>
      <c r="S477" s="59"/>
      <c r="T477" s="60"/>
      <c r="AT477" s="16" t="s">
        <v>133</v>
      </c>
      <c r="AU477" s="16" t="s">
        <v>76</v>
      </c>
    </row>
    <row r="478" spans="2:51" s="12" customFormat="1" ht="12">
      <c r="B478" s="194"/>
      <c r="C478" s="195"/>
      <c r="D478" s="181" t="s">
        <v>135</v>
      </c>
      <c r="E478" s="195"/>
      <c r="F478" s="197" t="s">
        <v>595</v>
      </c>
      <c r="G478" s="195"/>
      <c r="H478" s="198">
        <v>19.2</v>
      </c>
      <c r="I478" s="199"/>
      <c r="J478" s="195"/>
      <c r="K478" s="195"/>
      <c r="L478" s="200"/>
      <c r="M478" s="201"/>
      <c r="N478" s="202"/>
      <c r="O478" s="202"/>
      <c r="P478" s="202"/>
      <c r="Q478" s="202"/>
      <c r="R478" s="202"/>
      <c r="S478" s="202"/>
      <c r="T478" s="203"/>
      <c r="AT478" s="204" t="s">
        <v>135</v>
      </c>
      <c r="AU478" s="204" t="s">
        <v>76</v>
      </c>
      <c r="AV478" s="12" t="s">
        <v>76</v>
      </c>
      <c r="AW478" s="12" t="s">
        <v>4</v>
      </c>
      <c r="AX478" s="12" t="s">
        <v>74</v>
      </c>
      <c r="AY478" s="204" t="s">
        <v>123</v>
      </c>
    </row>
    <row r="479" spans="2:65" s="1" customFormat="1" ht="16.5" customHeight="1">
      <c r="B479" s="33"/>
      <c r="C479" s="169" t="s">
        <v>596</v>
      </c>
      <c r="D479" s="169" t="s">
        <v>126</v>
      </c>
      <c r="E479" s="170" t="s">
        <v>597</v>
      </c>
      <c r="F479" s="171" t="s">
        <v>598</v>
      </c>
      <c r="G479" s="172" t="s">
        <v>148</v>
      </c>
      <c r="H479" s="173">
        <v>17</v>
      </c>
      <c r="I479" s="174"/>
      <c r="J479" s="175">
        <f>ROUND(I479*H479,2)</f>
        <v>0</v>
      </c>
      <c r="K479" s="171" t="s">
        <v>130</v>
      </c>
      <c r="L479" s="37"/>
      <c r="M479" s="176" t="s">
        <v>1</v>
      </c>
      <c r="N479" s="177" t="s">
        <v>40</v>
      </c>
      <c r="O479" s="59"/>
      <c r="P479" s="178">
        <f>O479*H479</f>
        <v>0</v>
      </c>
      <c r="Q479" s="178">
        <v>0</v>
      </c>
      <c r="R479" s="178">
        <f>Q479*H479</f>
        <v>0</v>
      </c>
      <c r="S479" s="178">
        <v>0</v>
      </c>
      <c r="T479" s="179">
        <f>S479*H479</f>
        <v>0</v>
      </c>
      <c r="AR479" s="16" t="s">
        <v>245</v>
      </c>
      <c r="AT479" s="16" t="s">
        <v>126</v>
      </c>
      <c r="AU479" s="16" t="s">
        <v>76</v>
      </c>
      <c r="AY479" s="16" t="s">
        <v>123</v>
      </c>
      <c r="BE479" s="180">
        <f>IF(N479="základní",J479,0)</f>
        <v>0</v>
      </c>
      <c r="BF479" s="180">
        <f>IF(N479="snížená",J479,0)</f>
        <v>0</v>
      </c>
      <c r="BG479" s="180">
        <f>IF(N479="zákl. přenesená",J479,0)</f>
        <v>0</v>
      </c>
      <c r="BH479" s="180">
        <f>IF(N479="sníž. přenesená",J479,0)</f>
        <v>0</v>
      </c>
      <c r="BI479" s="180">
        <f>IF(N479="nulová",J479,0)</f>
        <v>0</v>
      </c>
      <c r="BJ479" s="16" t="s">
        <v>74</v>
      </c>
      <c r="BK479" s="180">
        <f>ROUND(I479*H479,2)</f>
        <v>0</v>
      </c>
      <c r="BL479" s="16" t="s">
        <v>245</v>
      </c>
      <c r="BM479" s="16" t="s">
        <v>599</v>
      </c>
    </row>
    <row r="480" spans="2:47" s="1" customFormat="1" ht="12">
      <c r="B480" s="33"/>
      <c r="C480" s="34"/>
      <c r="D480" s="181" t="s">
        <v>133</v>
      </c>
      <c r="E480" s="34"/>
      <c r="F480" s="182" t="s">
        <v>600</v>
      </c>
      <c r="G480" s="34"/>
      <c r="H480" s="34"/>
      <c r="I480" s="97"/>
      <c r="J480" s="34"/>
      <c r="K480" s="34"/>
      <c r="L480" s="37"/>
      <c r="M480" s="183"/>
      <c r="N480" s="59"/>
      <c r="O480" s="59"/>
      <c r="P480" s="59"/>
      <c r="Q480" s="59"/>
      <c r="R480" s="59"/>
      <c r="S480" s="59"/>
      <c r="T480" s="60"/>
      <c r="AT480" s="16" t="s">
        <v>133</v>
      </c>
      <c r="AU480" s="16" t="s">
        <v>76</v>
      </c>
    </row>
    <row r="481" spans="2:65" s="1" customFormat="1" ht="16.5" customHeight="1">
      <c r="B481" s="33"/>
      <c r="C481" s="227" t="s">
        <v>601</v>
      </c>
      <c r="D481" s="227" t="s">
        <v>246</v>
      </c>
      <c r="E481" s="228" t="s">
        <v>602</v>
      </c>
      <c r="F481" s="229" t="s">
        <v>603</v>
      </c>
      <c r="G481" s="230" t="s">
        <v>148</v>
      </c>
      <c r="H481" s="231">
        <v>20.4</v>
      </c>
      <c r="I481" s="232"/>
      <c r="J481" s="233">
        <f>ROUND(I481*H481,2)</f>
        <v>0</v>
      </c>
      <c r="K481" s="229" t="s">
        <v>130</v>
      </c>
      <c r="L481" s="234"/>
      <c r="M481" s="235" t="s">
        <v>1</v>
      </c>
      <c r="N481" s="236" t="s">
        <v>40</v>
      </c>
      <c r="O481" s="59"/>
      <c r="P481" s="178">
        <f>O481*H481</f>
        <v>0</v>
      </c>
      <c r="Q481" s="178">
        <v>0.00016</v>
      </c>
      <c r="R481" s="178">
        <f>Q481*H481</f>
        <v>0.003264</v>
      </c>
      <c r="S481" s="178">
        <v>0</v>
      </c>
      <c r="T481" s="179">
        <f>S481*H481</f>
        <v>0</v>
      </c>
      <c r="AR481" s="16" t="s">
        <v>339</v>
      </c>
      <c r="AT481" s="16" t="s">
        <v>246</v>
      </c>
      <c r="AU481" s="16" t="s">
        <v>76</v>
      </c>
      <c r="AY481" s="16" t="s">
        <v>123</v>
      </c>
      <c r="BE481" s="180">
        <f>IF(N481="základní",J481,0)</f>
        <v>0</v>
      </c>
      <c r="BF481" s="180">
        <f>IF(N481="snížená",J481,0)</f>
        <v>0</v>
      </c>
      <c r="BG481" s="180">
        <f>IF(N481="zákl. přenesená",J481,0)</f>
        <v>0</v>
      </c>
      <c r="BH481" s="180">
        <f>IF(N481="sníž. přenesená",J481,0)</f>
        <v>0</v>
      </c>
      <c r="BI481" s="180">
        <f>IF(N481="nulová",J481,0)</f>
        <v>0</v>
      </c>
      <c r="BJ481" s="16" t="s">
        <v>74</v>
      </c>
      <c r="BK481" s="180">
        <f>ROUND(I481*H481,2)</f>
        <v>0</v>
      </c>
      <c r="BL481" s="16" t="s">
        <v>245</v>
      </c>
      <c r="BM481" s="16" t="s">
        <v>604</v>
      </c>
    </row>
    <row r="482" spans="2:47" s="1" customFormat="1" ht="12">
      <c r="B482" s="33"/>
      <c r="C482" s="34"/>
      <c r="D482" s="181" t="s">
        <v>133</v>
      </c>
      <c r="E482" s="34"/>
      <c r="F482" s="182" t="s">
        <v>603</v>
      </c>
      <c r="G482" s="34"/>
      <c r="H482" s="34"/>
      <c r="I482" s="97"/>
      <c r="J482" s="34"/>
      <c r="K482" s="34"/>
      <c r="L482" s="37"/>
      <c r="M482" s="183"/>
      <c r="N482" s="59"/>
      <c r="O482" s="59"/>
      <c r="P482" s="59"/>
      <c r="Q482" s="59"/>
      <c r="R482" s="59"/>
      <c r="S482" s="59"/>
      <c r="T482" s="60"/>
      <c r="AT482" s="16" t="s">
        <v>133</v>
      </c>
      <c r="AU482" s="16" t="s">
        <v>76</v>
      </c>
    </row>
    <row r="483" spans="2:51" s="12" customFormat="1" ht="12">
      <c r="B483" s="194"/>
      <c r="C483" s="195"/>
      <c r="D483" s="181" t="s">
        <v>135</v>
      </c>
      <c r="E483" s="195"/>
      <c r="F483" s="197" t="s">
        <v>605</v>
      </c>
      <c r="G483" s="195"/>
      <c r="H483" s="198">
        <v>20.4</v>
      </c>
      <c r="I483" s="199"/>
      <c r="J483" s="195"/>
      <c r="K483" s="195"/>
      <c r="L483" s="200"/>
      <c r="M483" s="201"/>
      <c r="N483" s="202"/>
      <c r="O483" s="202"/>
      <c r="P483" s="202"/>
      <c r="Q483" s="202"/>
      <c r="R483" s="202"/>
      <c r="S483" s="202"/>
      <c r="T483" s="203"/>
      <c r="AT483" s="204" t="s">
        <v>135</v>
      </c>
      <c r="AU483" s="204" t="s">
        <v>76</v>
      </c>
      <c r="AV483" s="12" t="s">
        <v>76</v>
      </c>
      <c r="AW483" s="12" t="s">
        <v>4</v>
      </c>
      <c r="AX483" s="12" t="s">
        <v>74</v>
      </c>
      <c r="AY483" s="204" t="s">
        <v>123</v>
      </c>
    </row>
    <row r="484" spans="2:65" s="1" customFormat="1" ht="16.5" customHeight="1">
      <c r="B484" s="33"/>
      <c r="C484" s="169" t="s">
        <v>606</v>
      </c>
      <c r="D484" s="169" t="s">
        <v>126</v>
      </c>
      <c r="E484" s="170" t="s">
        <v>607</v>
      </c>
      <c r="F484" s="171" t="s">
        <v>608</v>
      </c>
      <c r="G484" s="172" t="s">
        <v>163</v>
      </c>
      <c r="H484" s="173">
        <v>1</v>
      </c>
      <c r="I484" s="174"/>
      <c r="J484" s="175">
        <f>ROUND(I484*H484,2)</f>
        <v>0</v>
      </c>
      <c r="K484" s="171" t="s">
        <v>1</v>
      </c>
      <c r="L484" s="37"/>
      <c r="M484" s="176" t="s">
        <v>1</v>
      </c>
      <c r="N484" s="177" t="s">
        <v>40</v>
      </c>
      <c r="O484" s="59"/>
      <c r="P484" s="178">
        <f>O484*H484</f>
        <v>0</v>
      </c>
      <c r="Q484" s="178">
        <v>0</v>
      </c>
      <c r="R484" s="178">
        <f>Q484*H484</f>
        <v>0</v>
      </c>
      <c r="S484" s="178">
        <v>0</v>
      </c>
      <c r="T484" s="179">
        <f>S484*H484</f>
        <v>0</v>
      </c>
      <c r="AR484" s="16" t="s">
        <v>245</v>
      </c>
      <c r="AT484" s="16" t="s">
        <v>126</v>
      </c>
      <c r="AU484" s="16" t="s">
        <v>76</v>
      </c>
      <c r="AY484" s="16" t="s">
        <v>123</v>
      </c>
      <c r="BE484" s="180">
        <f>IF(N484="základní",J484,0)</f>
        <v>0</v>
      </c>
      <c r="BF484" s="180">
        <f>IF(N484="snížená",J484,0)</f>
        <v>0</v>
      </c>
      <c r="BG484" s="180">
        <f>IF(N484="zákl. přenesená",J484,0)</f>
        <v>0</v>
      </c>
      <c r="BH484" s="180">
        <f>IF(N484="sníž. přenesená",J484,0)</f>
        <v>0</v>
      </c>
      <c r="BI484" s="180">
        <f>IF(N484="nulová",J484,0)</f>
        <v>0</v>
      </c>
      <c r="BJ484" s="16" t="s">
        <v>74</v>
      </c>
      <c r="BK484" s="180">
        <f>ROUND(I484*H484,2)</f>
        <v>0</v>
      </c>
      <c r="BL484" s="16" t="s">
        <v>245</v>
      </c>
      <c r="BM484" s="16" t="s">
        <v>609</v>
      </c>
    </row>
    <row r="485" spans="2:47" s="1" customFormat="1" ht="12">
      <c r="B485" s="33"/>
      <c r="C485" s="34"/>
      <c r="D485" s="181" t="s">
        <v>133</v>
      </c>
      <c r="E485" s="34"/>
      <c r="F485" s="182" t="s">
        <v>608</v>
      </c>
      <c r="G485" s="34"/>
      <c r="H485" s="34"/>
      <c r="I485" s="97"/>
      <c r="J485" s="34"/>
      <c r="K485" s="34"/>
      <c r="L485" s="37"/>
      <c r="M485" s="183"/>
      <c r="N485" s="59"/>
      <c r="O485" s="59"/>
      <c r="P485" s="59"/>
      <c r="Q485" s="59"/>
      <c r="R485" s="59"/>
      <c r="S485" s="59"/>
      <c r="T485" s="60"/>
      <c r="AT485" s="16" t="s">
        <v>133</v>
      </c>
      <c r="AU485" s="16" t="s">
        <v>76</v>
      </c>
    </row>
    <row r="486" spans="2:65" s="1" customFormat="1" ht="16.5" customHeight="1">
      <c r="B486" s="33"/>
      <c r="C486" s="169" t="s">
        <v>610</v>
      </c>
      <c r="D486" s="169" t="s">
        <v>126</v>
      </c>
      <c r="E486" s="170" t="s">
        <v>611</v>
      </c>
      <c r="F486" s="171" t="s">
        <v>612</v>
      </c>
      <c r="G486" s="172" t="s">
        <v>148</v>
      </c>
      <c r="H486" s="173">
        <v>16</v>
      </c>
      <c r="I486" s="174"/>
      <c r="J486" s="175">
        <f>ROUND(I486*H486,2)</f>
        <v>0</v>
      </c>
      <c r="K486" s="171" t="s">
        <v>613</v>
      </c>
      <c r="L486" s="37"/>
      <c r="M486" s="176" t="s">
        <v>1</v>
      </c>
      <c r="N486" s="177" t="s">
        <v>40</v>
      </c>
      <c r="O486" s="59"/>
      <c r="P486" s="178">
        <f>O486*H486</f>
        <v>0</v>
      </c>
      <c r="Q486" s="178">
        <v>0</v>
      </c>
      <c r="R486" s="178">
        <f>Q486*H486</f>
        <v>0</v>
      </c>
      <c r="S486" s="178">
        <v>0</v>
      </c>
      <c r="T486" s="179">
        <f>S486*H486</f>
        <v>0</v>
      </c>
      <c r="AR486" s="16" t="s">
        <v>245</v>
      </c>
      <c r="AT486" s="16" t="s">
        <v>126</v>
      </c>
      <c r="AU486" s="16" t="s">
        <v>76</v>
      </c>
      <c r="AY486" s="16" t="s">
        <v>123</v>
      </c>
      <c r="BE486" s="180">
        <f>IF(N486="základní",J486,0)</f>
        <v>0</v>
      </c>
      <c r="BF486" s="180">
        <f>IF(N486="snížená",J486,0)</f>
        <v>0</v>
      </c>
      <c r="BG486" s="180">
        <f>IF(N486="zákl. přenesená",J486,0)</f>
        <v>0</v>
      </c>
      <c r="BH486" s="180">
        <f>IF(N486="sníž. přenesená",J486,0)</f>
        <v>0</v>
      </c>
      <c r="BI486" s="180">
        <f>IF(N486="nulová",J486,0)</f>
        <v>0</v>
      </c>
      <c r="BJ486" s="16" t="s">
        <v>74</v>
      </c>
      <c r="BK486" s="180">
        <f>ROUND(I486*H486,2)</f>
        <v>0</v>
      </c>
      <c r="BL486" s="16" t="s">
        <v>245</v>
      </c>
      <c r="BM486" s="16" t="s">
        <v>614</v>
      </c>
    </row>
    <row r="487" spans="2:47" s="1" customFormat="1" ht="12">
      <c r="B487" s="33"/>
      <c r="C487" s="34"/>
      <c r="D487" s="181" t="s">
        <v>133</v>
      </c>
      <c r="E487" s="34"/>
      <c r="F487" s="182" t="s">
        <v>615</v>
      </c>
      <c r="G487" s="34"/>
      <c r="H487" s="34"/>
      <c r="I487" s="97"/>
      <c r="J487" s="34"/>
      <c r="K487" s="34"/>
      <c r="L487" s="37"/>
      <c r="M487" s="183"/>
      <c r="N487" s="59"/>
      <c r="O487" s="59"/>
      <c r="P487" s="59"/>
      <c r="Q487" s="59"/>
      <c r="R487" s="59"/>
      <c r="S487" s="59"/>
      <c r="T487" s="60"/>
      <c r="AT487" s="16" t="s">
        <v>133</v>
      </c>
      <c r="AU487" s="16" t="s">
        <v>76</v>
      </c>
    </row>
    <row r="488" spans="2:65" s="1" customFormat="1" ht="16.5" customHeight="1">
      <c r="B488" s="33"/>
      <c r="C488" s="227" t="s">
        <v>616</v>
      </c>
      <c r="D488" s="227" t="s">
        <v>246</v>
      </c>
      <c r="E488" s="228" t="s">
        <v>617</v>
      </c>
      <c r="F488" s="229" t="s">
        <v>618</v>
      </c>
      <c r="G488" s="230" t="s">
        <v>242</v>
      </c>
      <c r="H488" s="231">
        <v>3</v>
      </c>
      <c r="I488" s="232"/>
      <c r="J488" s="233">
        <f>ROUND(I488*H488,2)</f>
        <v>0</v>
      </c>
      <c r="K488" s="229" t="s">
        <v>1</v>
      </c>
      <c r="L488" s="234"/>
      <c r="M488" s="235" t="s">
        <v>1</v>
      </c>
      <c r="N488" s="236" t="s">
        <v>40</v>
      </c>
      <c r="O488" s="59"/>
      <c r="P488" s="178">
        <f>O488*H488</f>
        <v>0</v>
      </c>
      <c r="Q488" s="178">
        <v>0</v>
      </c>
      <c r="R488" s="178">
        <f>Q488*H488</f>
        <v>0</v>
      </c>
      <c r="S488" s="178">
        <v>0</v>
      </c>
      <c r="T488" s="179">
        <f>S488*H488</f>
        <v>0</v>
      </c>
      <c r="AR488" s="16" t="s">
        <v>339</v>
      </c>
      <c r="AT488" s="16" t="s">
        <v>246</v>
      </c>
      <c r="AU488" s="16" t="s">
        <v>76</v>
      </c>
      <c r="AY488" s="16" t="s">
        <v>123</v>
      </c>
      <c r="BE488" s="180">
        <f>IF(N488="základní",J488,0)</f>
        <v>0</v>
      </c>
      <c r="BF488" s="180">
        <f>IF(N488="snížená",J488,0)</f>
        <v>0</v>
      </c>
      <c r="BG488" s="180">
        <f>IF(N488="zákl. přenesená",J488,0)</f>
        <v>0</v>
      </c>
      <c r="BH488" s="180">
        <f>IF(N488="sníž. přenesená",J488,0)</f>
        <v>0</v>
      </c>
      <c r="BI488" s="180">
        <f>IF(N488="nulová",J488,0)</f>
        <v>0</v>
      </c>
      <c r="BJ488" s="16" t="s">
        <v>74</v>
      </c>
      <c r="BK488" s="180">
        <f>ROUND(I488*H488,2)</f>
        <v>0</v>
      </c>
      <c r="BL488" s="16" t="s">
        <v>245</v>
      </c>
      <c r="BM488" s="16" t="s">
        <v>619</v>
      </c>
    </row>
    <row r="489" spans="2:47" s="1" customFormat="1" ht="12">
      <c r="B489" s="33"/>
      <c r="C489" s="34"/>
      <c r="D489" s="181" t="s">
        <v>133</v>
      </c>
      <c r="E489" s="34"/>
      <c r="F489" s="182" t="s">
        <v>618</v>
      </c>
      <c r="G489" s="34"/>
      <c r="H489" s="34"/>
      <c r="I489" s="97"/>
      <c r="J489" s="34"/>
      <c r="K489" s="34"/>
      <c r="L489" s="37"/>
      <c r="M489" s="183"/>
      <c r="N489" s="59"/>
      <c r="O489" s="59"/>
      <c r="P489" s="59"/>
      <c r="Q489" s="59"/>
      <c r="R489" s="59"/>
      <c r="S489" s="59"/>
      <c r="T489" s="60"/>
      <c r="AT489" s="16" t="s">
        <v>133</v>
      </c>
      <c r="AU489" s="16" t="s">
        <v>76</v>
      </c>
    </row>
    <row r="490" spans="2:65" s="1" customFormat="1" ht="16.5" customHeight="1">
      <c r="B490" s="33"/>
      <c r="C490" s="227" t="s">
        <v>620</v>
      </c>
      <c r="D490" s="227" t="s">
        <v>246</v>
      </c>
      <c r="E490" s="228" t="s">
        <v>621</v>
      </c>
      <c r="F490" s="229" t="s">
        <v>622</v>
      </c>
      <c r="G490" s="230" t="s">
        <v>242</v>
      </c>
      <c r="H490" s="231">
        <v>5</v>
      </c>
      <c r="I490" s="232"/>
      <c r="J490" s="233">
        <f>ROUND(I490*H490,2)</f>
        <v>0</v>
      </c>
      <c r="K490" s="229" t="s">
        <v>1</v>
      </c>
      <c r="L490" s="234"/>
      <c r="M490" s="235" t="s">
        <v>1</v>
      </c>
      <c r="N490" s="236" t="s">
        <v>40</v>
      </c>
      <c r="O490" s="59"/>
      <c r="P490" s="178">
        <f>O490*H490</f>
        <v>0</v>
      </c>
      <c r="Q490" s="178">
        <v>0</v>
      </c>
      <c r="R490" s="178">
        <f>Q490*H490</f>
        <v>0</v>
      </c>
      <c r="S490" s="178">
        <v>0</v>
      </c>
      <c r="T490" s="179">
        <f>S490*H490</f>
        <v>0</v>
      </c>
      <c r="AR490" s="16" t="s">
        <v>339</v>
      </c>
      <c r="AT490" s="16" t="s">
        <v>246</v>
      </c>
      <c r="AU490" s="16" t="s">
        <v>76</v>
      </c>
      <c r="AY490" s="16" t="s">
        <v>123</v>
      </c>
      <c r="BE490" s="180">
        <f>IF(N490="základní",J490,0)</f>
        <v>0</v>
      </c>
      <c r="BF490" s="180">
        <f>IF(N490="snížená",J490,0)</f>
        <v>0</v>
      </c>
      <c r="BG490" s="180">
        <f>IF(N490="zákl. přenesená",J490,0)</f>
        <v>0</v>
      </c>
      <c r="BH490" s="180">
        <f>IF(N490="sníž. přenesená",J490,0)</f>
        <v>0</v>
      </c>
      <c r="BI490" s="180">
        <f>IF(N490="nulová",J490,0)</f>
        <v>0</v>
      </c>
      <c r="BJ490" s="16" t="s">
        <v>74</v>
      </c>
      <c r="BK490" s="180">
        <f>ROUND(I490*H490,2)</f>
        <v>0</v>
      </c>
      <c r="BL490" s="16" t="s">
        <v>245</v>
      </c>
      <c r="BM490" s="16" t="s">
        <v>623</v>
      </c>
    </row>
    <row r="491" spans="2:47" s="1" customFormat="1" ht="12">
      <c r="B491" s="33"/>
      <c r="C491" s="34"/>
      <c r="D491" s="181" t="s">
        <v>133</v>
      </c>
      <c r="E491" s="34"/>
      <c r="F491" s="182" t="s">
        <v>624</v>
      </c>
      <c r="G491" s="34"/>
      <c r="H491" s="34"/>
      <c r="I491" s="97"/>
      <c r="J491" s="34"/>
      <c r="K491" s="34"/>
      <c r="L491" s="37"/>
      <c r="M491" s="183"/>
      <c r="N491" s="59"/>
      <c r="O491" s="59"/>
      <c r="P491" s="59"/>
      <c r="Q491" s="59"/>
      <c r="R491" s="59"/>
      <c r="S491" s="59"/>
      <c r="T491" s="60"/>
      <c r="AT491" s="16" t="s">
        <v>133</v>
      </c>
      <c r="AU491" s="16" t="s">
        <v>76</v>
      </c>
    </row>
    <row r="492" spans="2:65" s="1" customFormat="1" ht="16.5" customHeight="1">
      <c r="B492" s="33"/>
      <c r="C492" s="169" t="s">
        <v>625</v>
      </c>
      <c r="D492" s="169" t="s">
        <v>126</v>
      </c>
      <c r="E492" s="170" t="s">
        <v>626</v>
      </c>
      <c r="F492" s="171" t="s">
        <v>627</v>
      </c>
      <c r="G492" s="172" t="s">
        <v>163</v>
      </c>
      <c r="H492" s="173">
        <v>1</v>
      </c>
      <c r="I492" s="174"/>
      <c r="J492" s="175">
        <f>ROUND(I492*H492,2)</f>
        <v>0</v>
      </c>
      <c r="K492" s="171" t="s">
        <v>1</v>
      </c>
      <c r="L492" s="37"/>
      <c r="M492" s="176" t="s">
        <v>1</v>
      </c>
      <c r="N492" s="177" t="s">
        <v>40</v>
      </c>
      <c r="O492" s="59"/>
      <c r="P492" s="178">
        <f>O492*H492</f>
        <v>0</v>
      </c>
      <c r="Q492" s="178">
        <v>0</v>
      </c>
      <c r="R492" s="178">
        <f>Q492*H492</f>
        <v>0</v>
      </c>
      <c r="S492" s="178">
        <v>0</v>
      </c>
      <c r="T492" s="179">
        <f>S492*H492</f>
        <v>0</v>
      </c>
      <c r="AR492" s="16" t="s">
        <v>245</v>
      </c>
      <c r="AT492" s="16" t="s">
        <v>126</v>
      </c>
      <c r="AU492" s="16" t="s">
        <v>76</v>
      </c>
      <c r="AY492" s="16" t="s">
        <v>123</v>
      </c>
      <c r="BE492" s="180">
        <f>IF(N492="základní",J492,0)</f>
        <v>0</v>
      </c>
      <c r="BF492" s="180">
        <f>IF(N492="snížená",J492,0)</f>
        <v>0</v>
      </c>
      <c r="BG492" s="180">
        <f>IF(N492="zákl. přenesená",J492,0)</f>
        <v>0</v>
      </c>
      <c r="BH492" s="180">
        <f>IF(N492="sníž. přenesená",J492,0)</f>
        <v>0</v>
      </c>
      <c r="BI492" s="180">
        <f>IF(N492="nulová",J492,0)</f>
        <v>0</v>
      </c>
      <c r="BJ492" s="16" t="s">
        <v>74</v>
      </c>
      <c r="BK492" s="180">
        <f>ROUND(I492*H492,2)</f>
        <v>0</v>
      </c>
      <c r="BL492" s="16" t="s">
        <v>245</v>
      </c>
      <c r="BM492" s="16" t="s">
        <v>628</v>
      </c>
    </row>
    <row r="493" spans="2:47" s="1" customFormat="1" ht="12">
      <c r="B493" s="33"/>
      <c r="C493" s="34"/>
      <c r="D493" s="181" t="s">
        <v>133</v>
      </c>
      <c r="E493" s="34"/>
      <c r="F493" s="182" t="s">
        <v>627</v>
      </c>
      <c r="G493" s="34"/>
      <c r="H493" s="34"/>
      <c r="I493" s="97"/>
      <c r="J493" s="34"/>
      <c r="K493" s="34"/>
      <c r="L493" s="37"/>
      <c r="M493" s="183"/>
      <c r="N493" s="59"/>
      <c r="O493" s="59"/>
      <c r="P493" s="59"/>
      <c r="Q493" s="59"/>
      <c r="R493" s="59"/>
      <c r="S493" s="59"/>
      <c r="T493" s="60"/>
      <c r="AT493" s="16" t="s">
        <v>133</v>
      </c>
      <c r="AU493" s="16" t="s">
        <v>76</v>
      </c>
    </row>
    <row r="494" spans="2:65" s="1" customFormat="1" ht="16.5" customHeight="1">
      <c r="B494" s="33"/>
      <c r="C494" s="169" t="s">
        <v>629</v>
      </c>
      <c r="D494" s="169" t="s">
        <v>126</v>
      </c>
      <c r="E494" s="170" t="s">
        <v>630</v>
      </c>
      <c r="F494" s="171" t="s">
        <v>631</v>
      </c>
      <c r="G494" s="172" t="s">
        <v>242</v>
      </c>
      <c r="H494" s="173">
        <v>22</v>
      </c>
      <c r="I494" s="174"/>
      <c r="J494" s="175">
        <f>ROUND(I494*H494,2)</f>
        <v>0</v>
      </c>
      <c r="K494" s="171" t="s">
        <v>613</v>
      </c>
      <c r="L494" s="37"/>
      <c r="M494" s="176" t="s">
        <v>1</v>
      </c>
      <c r="N494" s="177" t="s">
        <v>40</v>
      </c>
      <c r="O494" s="59"/>
      <c r="P494" s="178">
        <f>O494*H494</f>
        <v>0</v>
      </c>
      <c r="Q494" s="178">
        <v>0</v>
      </c>
      <c r="R494" s="178">
        <f>Q494*H494</f>
        <v>0</v>
      </c>
      <c r="S494" s="178">
        <v>0</v>
      </c>
      <c r="T494" s="179">
        <f>S494*H494</f>
        <v>0</v>
      </c>
      <c r="AR494" s="16" t="s">
        <v>245</v>
      </c>
      <c r="AT494" s="16" t="s">
        <v>126</v>
      </c>
      <c r="AU494" s="16" t="s">
        <v>76</v>
      </c>
      <c r="AY494" s="16" t="s">
        <v>123</v>
      </c>
      <c r="BE494" s="180">
        <f>IF(N494="základní",J494,0)</f>
        <v>0</v>
      </c>
      <c r="BF494" s="180">
        <f>IF(N494="snížená",J494,0)</f>
        <v>0</v>
      </c>
      <c r="BG494" s="180">
        <f>IF(N494="zákl. přenesená",J494,0)</f>
        <v>0</v>
      </c>
      <c r="BH494" s="180">
        <f>IF(N494="sníž. přenesená",J494,0)</f>
        <v>0</v>
      </c>
      <c r="BI494" s="180">
        <f>IF(N494="nulová",J494,0)</f>
        <v>0</v>
      </c>
      <c r="BJ494" s="16" t="s">
        <v>74</v>
      </c>
      <c r="BK494" s="180">
        <f>ROUND(I494*H494,2)</f>
        <v>0</v>
      </c>
      <c r="BL494" s="16" t="s">
        <v>245</v>
      </c>
      <c r="BM494" s="16" t="s">
        <v>632</v>
      </c>
    </row>
    <row r="495" spans="2:47" s="1" customFormat="1" ht="19.5">
      <c r="B495" s="33"/>
      <c r="C495" s="34"/>
      <c r="D495" s="181" t="s">
        <v>133</v>
      </c>
      <c r="E495" s="34"/>
      <c r="F495" s="182" t="s">
        <v>633</v>
      </c>
      <c r="G495" s="34"/>
      <c r="H495" s="34"/>
      <c r="I495" s="97"/>
      <c r="J495" s="34"/>
      <c r="K495" s="34"/>
      <c r="L495" s="37"/>
      <c r="M495" s="183"/>
      <c r="N495" s="59"/>
      <c r="O495" s="59"/>
      <c r="P495" s="59"/>
      <c r="Q495" s="59"/>
      <c r="R495" s="59"/>
      <c r="S495" s="59"/>
      <c r="T495" s="60"/>
      <c r="AT495" s="16" t="s">
        <v>133</v>
      </c>
      <c r="AU495" s="16" t="s">
        <v>76</v>
      </c>
    </row>
    <row r="496" spans="2:65" s="1" customFormat="1" ht="16.5" customHeight="1">
      <c r="B496" s="33"/>
      <c r="C496" s="227" t="s">
        <v>634</v>
      </c>
      <c r="D496" s="227" t="s">
        <v>246</v>
      </c>
      <c r="E496" s="228" t="s">
        <v>635</v>
      </c>
      <c r="F496" s="229" t="s">
        <v>636</v>
      </c>
      <c r="G496" s="230" t="s">
        <v>242</v>
      </c>
      <c r="H496" s="231">
        <v>22</v>
      </c>
      <c r="I496" s="232"/>
      <c r="J496" s="233">
        <f>ROUND(I496*H496,2)</f>
        <v>0</v>
      </c>
      <c r="K496" s="229" t="s">
        <v>1</v>
      </c>
      <c r="L496" s="234"/>
      <c r="M496" s="235" t="s">
        <v>1</v>
      </c>
      <c r="N496" s="236" t="s">
        <v>40</v>
      </c>
      <c r="O496" s="59"/>
      <c r="P496" s="178">
        <f>O496*H496</f>
        <v>0</v>
      </c>
      <c r="Q496" s="178">
        <v>0</v>
      </c>
      <c r="R496" s="178">
        <f>Q496*H496</f>
        <v>0</v>
      </c>
      <c r="S496" s="178">
        <v>0</v>
      </c>
      <c r="T496" s="179">
        <f>S496*H496</f>
        <v>0</v>
      </c>
      <c r="AR496" s="16" t="s">
        <v>339</v>
      </c>
      <c r="AT496" s="16" t="s">
        <v>246</v>
      </c>
      <c r="AU496" s="16" t="s">
        <v>76</v>
      </c>
      <c r="AY496" s="16" t="s">
        <v>123</v>
      </c>
      <c r="BE496" s="180">
        <f>IF(N496="základní",J496,0)</f>
        <v>0</v>
      </c>
      <c r="BF496" s="180">
        <f>IF(N496="snížená",J496,0)</f>
        <v>0</v>
      </c>
      <c r="BG496" s="180">
        <f>IF(N496="zákl. přenesená",J496,0)</f>
        <v>0</v>
      </c>
      <c r="BH496" s="180">
        <f>IF(N496="sníž. přenesená",J496,0)</f>
        <v>0</v>
      </c>
      <c r="BI496" s="180">
        <f>IF(N496="nulová",J496,0)</f>
        <v>0</v>
      </c>
      <c r="BJ496" s="16" t="s">
        <v>74</v>
      </c>
      <c r="BK496" s="180">
        <f>ROUND(I496*H496,2)</f>
        <v>0</v>
      </c>
      <c r="BL496" s="16" t="s">
        <v>245</v>
      </c>
      <c r="BM496" s="16" t="s">
        <v>637</v>
      </c>
    </row>
    <row r="497" spans="2:47" s="1" customFormat="1" ht="12">
      <c r="B497" s="33"/>
      <c r="C497" s="34"/>
      <c r="D497" s="181" t="s">
        <v>133</v>
      </c>
      <c r="E497" s="34"/>
      <c r="F497" s="182" t="s">
        <v>636</v>
      </c>
      <c r="G497" s="34"/>
      <c r="H497" s="34"/>
      <c r="I497" s="97"/>
      <c r="J497" s="34"/>
      <c r="K497" s="34"/>
      <c r="L497" s="37"/>
      <c r="M497" s="183"/>
      <c r="N497" s="59"/>
      <c r="O497" s="59"/>
      <c r="P497" s="59"/>
      <c r="Q497" s="59"/>
      <c r="R497" s="59"/>
      <c r="S497" s="59"/>
      <c r="T497" s="60"/>
      <c r="AT497" s="16" t="s">
        <v>133</v>
      </c>
      <c r="AU497" s="16" t="s">
        <v>76</v>
      </c>
    </row>
    <row r="498" spans="2:65" s="1" customFormat="1" ht="16.5" customHeight="1">
      <c r="B498" s="33"/>
      <c r="C498" s="227" t="s">
        <v>638</v>
      </c>
      <c r="D498" s="227" t="s">
        <v>246</v>
      </c>
      <c r="E498" s="228" t="s">
        <v>639</v>
      </c>
      <c r="F498" s="229" t="s">
        <v>640</v>
      </c>
      <c r="G498" s="230" t="s">
        <v>242</v>
      </c>
      <c r="H498" s="231">
        <v>6</v>
      </c>
      <c r="I498" s="232"/>
      <c r="J498" s="233">
        <f>ROUND(I498*H498,2)</f>
        <v>0</v>
      </c>
      <c r="K498" s="229" t="s">
        <v>1</v>
      </c>
      <c r="L498" s="234"/>
      <c r="M498" s="235" t="s">
        <v>1</v>
      </c>
      <c r="N498" s="236" t="s">
        <v>40</v>
      </c>
      <c r="O498" s="59"/>
      <c r="P498" s="178">
        <f>O498*H498</f>
        <v>0</v>
      </c>
      <c r="Q498" s="178">
        <v>0</v>
      </c>
      <c r="R498" s="178">
        <f>Q498*H498</f>
        <v>0</v>
      </c>
      <c r="S498" s="178">
        <v>0</v>
      </c>
      <c r="T498" s="179">
        <f>S498*H498</f>
        <v>0</v>
      </c>
      <c r="AR498" s="16" t="s">
        <v>339</v>
      </c>
      <c r="AT498" s="16" t="s">
        <v>246</v>
      </c>
      <c r="AU498" s="16" t="s">
        <v>76</v>
      </c>
      <c r="AY498" s="16" t="s">
        <v>123</v>
      </c>
      <c r="BE498" s="180">
        <f>IF(N498="základní",J498,0)</f>
        <v>0</v>
      </c>
      <c r="BF498" s="180">
        <f>IF(N498="snížená",J498,0)</f>
        <v>0</v>
      </c>
      <c r="BG498" s="180">
        <f>IF(N498="zákl. přenesená",J498,0)</f>
        <v>0</v>
      </c>
      <c r="BH498" s="180">
        <f>IF(N498="sníž. přenesená",J498,0)</f>
        <v>0</v>
      </c>
      <c r="BI498" s="180">
        <f>IF(N498="nulová",J498,0)</f>
        <v>0</v>
      </c>
      <c r="BJ498" s="16" t="s">
        <v>74</v>
      </c>
      <c r="BK498" s="180">
        <f>ROUND(I498*H498,2)</f>
        <v>0</v>
      </c>
      <c r="BL498" s="16" t="s">
        <v>245</v>
      </c>
      <c r="BM498" s="16" t="s">
        <v>641</v>
      </c>
    </row>
    <row r="499" spans="2:47" s="1" customFormat="1" ht="12">
      <c r="B499" s="33"/>
      <c r="C499" s="34"/>
      <c r="D499" s="181" t="s">
        <v>133</v>
      </c>
      <c r="E499" s="34"/>
      <c r="F499" s="182" t="s">
        <v>640</v>
      </c>
      <c r="G499" s="34"/>
      <c r="H499" s="34"/>
      <c r="I499" s="97"/>
      <c r="J499" s="34"/>
      <c r="K499" s="34"/>
      <c r="L499" s="37"/>
      <c r="M499" s="183"/>
      <c r="N499" s="59"/>
      <c r="O499" s="59"/>
      <c r="P499" s="59"/>
      <c r="Q499" s="59"/>
      <c r="R499" s="59"/>
      <c r="S499" s="59"/>
      <c r="T499" s="60"/>
      <c r="AT499" s="16" t="s">
        <v>133</v>
      </c>
      <c r="AU499" s="16" t="s">
        <v>76</v>
      </c>
    </row>
    <row r="500" spans="2:65" s="1" customFormat="1" ht="16.5" customHeight="1">
      <c r="B500" s="33"/>
      <c r="C500" s="169" t="s">
        <v>642</v>
      </c>
      <c r="D500" s="169" t="s">
        <v>126</v>
      </c>
      <c r="E500" s="170" t="s">
        <v>643</v>
      </c>
      <c r="F500" s="171" t="s">
        <v>644</v>
      </c>
      <c r="G500" s="172" t="s">
        <v>242</v>
      </c>
      <c r="H500" s="173">
        <v>6</v>
      </c>
      <c r="I500" s="174"/>
      <c r="J500" s="175">
        <f>ROUND(I500*H500,2)</f>
        <v>0</v>
      </c>
      <c r="K500" s="171" t="s">
        <v>1</v>
      </c>
      <c r="L500" s="37"/>
      <c r="M500" s="176" t="s">
        <v>1</v>
      </c>
      <c r="N500" s="177" t="s">
        <v>40</v>
      </c>
      <c r="O500" s="59"/>
      <c r="P500" s="178">
        <f>O500*H500</f>
        <v>0</v>
      </c>
      <c r="Q500" s="178">
        <v>0</v>
      </c>
      <c r="R500" s="178">
        <f>Q500*H500</f>
        <v>0</v>
      </c>
      <c r="S500" s="178">
        <v>0</v>
      </c>
      <c r="T500" s="179">
        <f>S500*H500</f>
        <v>0</v>
      </c>
      <c r="AR500" s="16" t="s">
        <v>245</v>
      </c>
      <c r="AT500" s="16" t="s">
        <v>126</v>
      </c>
      <c r="AU500" s="16" t="s">
        <v>76</v>
      </c>
      <c r="AY500" s="16" t="s">
        <v>123</v>
      </c>
      <c r="BE500" s="180">
        <f>IF(N500="základní",J500,0)</f>
        <v>0</v>
      </c>
      <c r="BF500" s="180">
        <f>IF(N500="snížená",J500,0)</f>
        <v>0</v>
      </c>
      <c r="BG500" s="180">
        <f>IF(N500="zákl. přenesená",J500,0)</f>
        <v>0</v>
      </c>
      <c r="BH500" s="180">
        <f>IF(N500="sníž. přenesená",J500,0)</f>
        <v>0</v>
      </c>
      <c r="BI500" s="180">
        <f>IF(N500="nulová",J500,0)</f>
        <v>0</v>
      </c>
      <c r="BJ500" s="16" t="s">
        <v>74</v>
      </c>
      <c r="BK500" s="180">
        <f>ROUND(I500*H500,2)</f>
        <v>0</v>
      </c>
      <c r="BL500" s="16" t="s">
        <v>245</v>
      </c>
      <c r="BM500" s="16" t="s">
        <v>645</v>
      </c>
    </row>
    <row r="501" spans="2:47" s="1" customFormat="1" ht="12">
      <c r="B501" s="33"/>
      <c r="C501" s="34"/>
      <c r="D501" s="181" t="s">
        <v>133</v>
      </c>
      <c r="E501" s="34"/>
      <c r="F501" s="182" t="s">
        <v>644</v>
      </c>
      <c r="G501" s="34"/>
      <c r="H501" s="34"/>
      <c r="I501" s="97"/>
      <c r="J501" s="34"/>
      <c r="K501" s="34"/>
      <c r="L501" s="37"/>
      <c r="M501" s="183"/>
      <c r="N501" s="59"/>
      <c r="O501" s="59"/>
      <c r="P501" s="59"/>
      <c r="Q501" s="59"/>
      <c r="R501" s="59"/>
      <c r="S501" s="59"/>
      <c r="T501" s="60"/>
      <c r="AT501" s="16" t="s">
        <v>133</v>
      </c>
      <c r="AU501" s="16" t="s">
        <v>76</v>
      </c>
    </row>
    <row r="502" spans="2:65" s="1" customFormat="1" ht="16.5" customHeight="1">
      <c r="B502" s="33"/>
      <c r="C502" s="227" t="s">
        <v>646</v>
      </c>
      <c r="D502" s="227" t="s">
        <v>246</v>
      </c>
      <c r="E502" s="228" t="s">
        <v>647</v>
      </c>
      <c r="F502" s="229" t="s">
        <v>648</v>
      </c>
      <c r="G502" s="230" t="s">
        <v>242</v>
      </c>
      <c r="H502" s="231">
        <v>6</v>
      </c>
      <c r="I502" s="232"/>
      <c r="J502" s="233">
        <f>ROUND(I502*H502,2)</f>
        <v>0</v>
      </c>
      <c r="K502" s="229" t="s">
        <v>1</v>
      </c>
      <c r="L502" s="234"/>
      <c r="M502" s="235" t="s">
        <v>1</v>
      </c>
      <c r="N502" s="236" t="s">
        <v>40</v>
      </c>
      <c r="O502" s="59"/>
      <c r="P502" s="178">
        <f>O502*H502</f>
        <v>0</v>
      </c>
      <c r="Q502" s="178">
        <v>0</v>
      </c>
      <c r="R502" s="178">
        <f>Q502*H502</f>
        <v>0</v>
      </c>
      <c r="S502" s="178">
        <v>0</v>
      </c>
      <c r="T502" s="179">
        <f>S502*H502</f>
        <v>0</v>
      </c>
      <c r="AR502" s="16" t="s">
        <v>339</v>
      </c>
      <c r="AT502" s="16" t="s">
        <v>246</v>
      </c>
      <c r="AU502" s="16" t="s">
        <v>76</v>
      </c>
      <c r="AY502" s="16" t="s">
        <v>123</v>
      </c>
      <c r="BE502" s="180">
        <f>IF(N502="základní",J502,0)</f>
        <v>0</v>
      </c>
      <c r="BF502" s="180">
        <f>IF(N502="snížená",J502,0)</f>
        <v>0</v>
      </c>
      <c r="BG502" s="180">
        <f>IF(N502="zákl. přenesená",J502,0)</f>
        <v>0</v>
      </c>
      <c r="BH502" s="180">
        <f>IF(N502="sníž. přenesená",J502,0)</f>
        <v>0</v>
      </c>
      <c r="BI502" s="180">
        <f>IF(N502="nulová",J502,0)</f>
        <v>0</v>
      </c>
      <c r="BJ502" s="16" t="s">
        <v>74</v>
      </c>
      <c r="BK502" s="180">
        <f>ROUND(I502*H502,2)</f>
        <v>0</v>
      </c>
      <c r="BL502" s="16" t="s">
        <v>245</v>
      </c>
      <c r="BM502" s="16" t="s">
        <v>649</v>
      </c>
    </row>
    <row r="503" spans="2:47" s="1" customFormat="1" ht="12">
      <c r="B503" s="33"/>
      <c r="C503" s="34"/>
      <c r="D503" s="181" t="s">
        <v>133</v>
      </c>
      <c r="E503" s="34"/>
      <c r="F503" s="182" t="s">
        <v>648</v>
      </c>
      <c r="G503" s="34"/>
      <c r="H503" s="34"/>
      <c r="I503" s="97"/>
      <c r="J503" s="34"/>
      <c r="K503" s="34"/>
      <c r="L503" s="37"/>
      <c r="M503" s="183"/>
      <c r="N503" s="59"/>
      <c r="O503" s="59"/>
      <c r="P503" s="59"/>
      <c r="Q503" s="59"/>
      <c r="R503" s="59"/>
      <c r="S503" s="59"/>
      <c r="T503" s="60"/>
      <c r="AT503" s="16" t="s">
        <v>133</v>
      </c>
      <c r="AU503" s="16" t="s">
        <v>76</v>
      </c>
    </row>
    <row r="504" spans="2:65" s="1" customFormat="1" ht="16.5" customHeight="1">
      <c r="B504" s="33"/>
      <c r="C504" s="169" t="s">
        <v>650</v>
      </c>
      <c r="D504" s="169" t="s">
        <v>126</v>
      </c>
      <c r="E504" s="170" t="s">
        <v>651</v>
      </c>
      <c r="F504" s="171" t="s">
        <v>652</v>
      </c>
      <c r="G504" s="172" t="s">
        <v>242</v>
      </c>
      <c r="H504" s="173">
        <v>4</v>
      </c>
      <c r="I504" s="174"/>
      <c r="J504" s="175">
        <f>ROUND(I504*H504,2)</f>
        <v>0</v>
      </c>
      <c r="K504" s="171" t="s">
        <v>613</v>
      </c>
      <c r="L504" s="37"/>
      <c r="M504" s="176" t="s">
        <v>1</v>
      </c>
      <c r="N504" s="177" t="s">
        <v>40</v>
      </c>
      <c r="O504" s="59"/>
      <c r="P504" s="178">
        <f>O504*H504</f>
        <v>0</v>
      </c>
      <c r="Q504" s="178">
        <v>0</v>
      </c>
      <c r="R504" s="178">
        <f>Q504*H504</f>
        <v>0</v>
      </c>
      <c r="S504" s="178">
        <v>0</v>
      </c>
      <c r="T504" s="179">
        <f>S504*H504</f>
        <v>0</v>
      </c>
      <c r="AR504" s="16" t="s">
        <v>245</v>
      </c>
      <c r="AT504" s="16" t="s">
        <v>126</v>
      </c>
      <c r="AU504" s="16" t="s">
        <v>76</v>
      </c>
      <c r="AY504" s="16" t="s">
        <v>123</v>
      </c>
      <c r="BE504" s="180">
        <f>IF(N504="základní",J504,0)</f>
        <v>0</v>
      </c>
      <c r="BF504" s="180">
        <f>IF(N504="snížená",J504,0)</f>
        <v>0</v>
      </c>
      <c r="BG504" s="180">
        <f>IF(N504="zákl. přenesená",J504,0)</f>
        <v>0</v>
      </c>
      <c r="BH504" s="180">
        <f>IF(N504="sníž. přenesená",J504,0)</f>
        <v>0</v>
      </c>
      <c r="BI504" s="180">
        <f>IF(N504="nulová",J504,0)</f>
        <v>0</v>
      </c>
      <c r="BJ504" s="16" t="s">
        <v>74</v>
      </c>
      <c r="BK504" s="180">
        <f>ROUND(I504*H504,2)</f>
        <v>0</v>
      </c>
      <c r="BL504" s="16" t="s">
        <v>245</v>
      </c>
      <c r="BM504" s="16" t="s">
        <v>653</v>
      </c>
    </row>
    <row r="505" spans="2:47" s="1" customFormat="1" ht="19.5">
      <c r="B505" s="33"/>
      <c r="C505" s="34"/>
      <c r="D505" s="181" t="s">
        <v>133</v>
      </c>
      <c r="E505" s="34"/>
      <c r="F505" s="182" t="s">
        <v>654</v>
      </c>
      <c r="G505" s="34"/>
      <c r="H505" s="34"/>
      <c r="I505" s="97"/>
      <c r="J505" s="34"/>
      <c r="K505" s="34"/>
      <c r="L505" s="37"/>
      <c r="M505" s="183"/>
      <c r="N505" s="59"/>
      <c r="O505" s="59"/>
      <c r="P505" s="59"/>
      <c r="Q505" s="59"/>
      <c r="R505" s="59"/>
      <c r="S505" s="59"/>
      <c r="T505" s="60"/>
      <c r="AT505" s="16" t="s">
        <v>133</v>
      </c>
      <c r="AU505" s="16" t="s">
        <v>76</v>
      </c>
    </row>
    <row r="506" spans="2:65" s="1" customFormat="1" ht="16.5" customHeight="1">
      <c r="B506" s="33"/>
      <c r="C506" s="227" t="s">
        <v>655</v>
      </c>
      <c r="D506" s="227" t="s">
        <v>246</v>
      </c>
      <c r="E506" s="228" t="s">
        <v>656</v>
      </c>
      <c r="F506" s="229" t="s">
        <v>657</v>
      </c>
      <c r="G506" s="230" t="s">
        <v>242</v>
      </c>
      <c r="H506" s="231">
        <v>4</v>
      </c>
      <c r="I506" s="232"/>
      <c r="J506" s="233">
        <f>ROUND(I506*H506,2)</f>
        <v>0</v>
      </c>
      <c r="K506" s="229" t="s">
        <v>1</v>
      </c>
      <c r="L506" s="234"/>
      <c r="M506" s="235" t="s">
        <v>1</v>
      </c>
      <c r="N506" s="236" t="s">
        <v>40</v>
      </c>
      <c r="O506" s="59"/>
      <c r="P506" s="178">
        <f>O506*H506</f>
        <v>0</v>
      </c>
      <c r="Q506" s="178">
        <v>0</v>
      </c>
      <c r="R506" s="178">
        <f>Q506*H506</f>
        <v>0</v>
      </c>
      <c r="S506" s="178">
        <v>0</v>
      </c>
      <c r="T506" s="179">
        <f>S506*H506</f>
        <v>0</v>
      </c>
      <c r="AR506" s="16" t="s">
        <v>339</v>
      </c>
      <c r="AT506" s="16" t="s">
        <v>246</v>
      </c>
      <c r="AU506" s="16" t="s">
        <v>76</v>
      </c>
      <c r="AY506" s="16" t="s">
        <v>123</v>
      </c>
      <c r="BE506" s="180">
        <f>IF(N506="základní",J506,0)</f>
        <v>0</v>
      </c>
      <c r="BF506" s="180">
        <f>IF(N506="snížená",J506,0)</f>
        <v>0</v>
      </c>
      <c r="BG506" s="180">
        <f>IF(N506="zákl. přenesená",J506,0)</f>
        <v>0</v>
      </c>
      <c r="BH506" s="180">
        <f>IF(N506="sníž. přenesená",J506,0)</f>
        <v>0</v>
      </c>
      <c r="BI506" s="180">
        <f>IF(N506="nulová",J506,0)</f>
        <v>0</v>
      </c>
      <c r="BJ506" s="16" t="s">
        <v>74</v>
      </c>
      <c r="BK506" s="180">
        <f>ROUND(I506*H506,2)</f>
        <v>0</v>
      </c>
      <c r="BL506" s="16" t="s">
        <v>245</v>
      </c>
      <c r="BM506" s="16" t="s">
        <v>658</v>
      </c>
    </row>
    <row r="507" spans="2:47" s="1" customFormat="1" ht="12">
      <c r="B507" s="33"/>
      <c r="C507" s="34"/>
      <c r="D507" s="181" t="s">
        <v>133</v>
      </c>
      <c r="E507" s="34"/>
      <c r="F507" s="182" t="s">
        <v>657</v>
      </c>
      <c r="G507" s="34"/>
      <c r="H507" s="34"/>
      <c r="I507" s="97"/>
      <c r="J507" s="34"/>
      <c r="K507" s="34"/>
      <c r="L507" s="37"/>
      <c r="M507" s="183"/>
      <c r="N507" s="59"/>
      <c r="O507" s="59"/>
      <c r="P507" s="59"/>
      <c r="Q507" s="59"/>
      <c r="R507" s="59"/>
      <c r="S507" s="59"/>
      <c r="T507" s="60"/>
      <c r="AT507" s="16" t="s">
        <v>133</v>
      </c>
      <c r="AU507" s="16" t="s">
        <v>76</v>
      </c>
    </row>
    <row r="508" spans="2:65" s="1" customFormat="1" ht="16.5" customHeight="1">
      <c r="B508" s="33"/>
      <c r="C508" s="227" t="s">
        <v>659</v>
      </c>
      <c r="D508" s="227" t="s">
        <v>246</v>
      </c>
      <c r="E508" s="228" t="s">
        <v>660</v>
      </c>
      <c r="F508" s="229" t="s">
        <v>661</v>
      </c>
      <c r="G508" s="230" t="s">
        <v>242</v>
      </c>
      <c r="H508" s="231">
        <v>4</v>
      </c>
      <c r="I508" s="232"/>
      <c r="J508" s="233">
        <f>ROUND(I508*H508,2)</f>
        <v>0</v>
      </c>
      <c r="K508" s="229" t="s">
        <v>1</v>
      </c>
      <c r="L508" s="234"/>
      <c r="M508" s="235" t="s">
        <v>1</v>
      </c>
      <c r="N508" s="236" t="s">
        <v>40</v>
      </c>
      <c r="O508" s="59"/>
      <c r="P508" s="178">
        <f>O508*H508</f>
        <v>0</v>
      </c>
      <c r="Q508" s="178">
        <v>0</v>
      </c>
      <c r="R508" s="178">
        <f>Q508*H508</f>
        <v>0</v>
      </c>
      <c r="S508" s="178">
        <v>0</v>
      </c>
      <c r="T508" s="179">
        <f>S508*H508</f>
        <v>0</v>
      </c>
      <c r="AR508" s="16" t="s">
        <v>339</v>
      </c>
      <c r="AT508" s="16" t="s">
        <v>246</v>
      </c>
      <c r="AU508" s="16" t="s">
        <v>76</v>
      </c>
      <c r="AY508" s="16" t="s">
        <v>123</v>
      </c>
      <c r="BE508" s="180">
        <f>IF(N508="základní",J508,0)</f>
        <v>0</v>
      </c>
      <c r="BF508" s="180">
        <f>IF(N508="snížená",J508,0)</f>
        <v>0</v>
      </c>
      <c r="BG508" s="180">
        <f>IF(N508="zákl. přenesená",J508,0)</f>
        <v>0</v>
      </c>
      <c r="BH508" s="180">
        <f>IF(N508="sníž. přenesená",J508,0)</f>
        <v>0</v>
      </c>
      <c r="BI508" s="180">
        <f>IF(N508="nulová",J508,0)</f>
        <v>0</v>
      </c>
      <c r="BJ508" s="16" t="s">
        <v>74</v>
      </c>
      <c r="BK508" s="180">
        <f>ROUND(I508*H508,2)</f>
        <v>0</v>
      </c>
      <c r="BL508" s="16" t="s">
        <v>245</v>
      </c>
      <c r="BM508" s="16" t="s">
        <v>662</v>
      </c>
    </row>
    <row r="509" spans="2:47" s="1" customFormat="1" ht="12">
      <c r="B509" s="33"/>
      <c r="C509" s="34"/>
      <c r="D509" s="181" t="s">
        <v>133</v>
      </c>
      <c r="E509" s="34"/>
      <c r="F509" s="182" t="s">
        <v>661</v>
      </c>
      <c r="G509" s="34"/>
      <c r="H509" s="34"/>
      <c r="I509" s="97"/>
      <c r="J509" s="34"/>
      <c r="K509" s="34"/>
      <c r="L509" s="37"/>
      <c r="M509" s="183"/>
      <c r="N509" s="59"/>
      <c r="O509" s="59"/>
      <c r="P509" s="59"/>
      <c r="Q509" s="59"/>
      <c r="R509" s="59"/>
      <c r="S509" s="59"/>
      <c r="T509" s="60"/>
      <c r="AT509" s="16" t="s">
        <v>133</v>
      </c>
      <c r="AU509" s="16" t="s">
        <v>76</v>
      </c>
    </row>
    <row r="510" spans="2:65" s="1" customFormat="1" ht="16.5" customHeight="1">
      <c r="B510" s="33"/>
      <c r="C510" s="169" t="s">
        <v>663</v>
      </c>
      <c r="D510" s="169" t="s">
        <v>126</v>
      </c>
      <c r="E510" s="170" t="s">
        <v>664</v>
      </c>
      <c r="F510" s="171" t="s">
        <v>665</v>
      </c>
      <c r="G510" s="172" t="s">
        <v>242</v>
      </c>
      <c r="H510" s="173">
        <v>12</v>
      </c>
      <c r="I510" s="174"/>
      <c r="J510" s="175">
        <f>ROUND(I510*H510,2)</f>
        <v>0</v>
      </c>
      <c r="K510" s="171" t="s">
        <v>613</v>
      </c>
      <c r="L510" s="37"/>
      <c r="M510" s="176" t="s">
        <v>1</v>
      </c>
      <c r="N510" s="177" t="s">
        <v>40</v>
      </c>
      <c r="O510" s="59"/>
      <c r="P510" s="178">
        <f>O510*H510</f>
        <v>0</v>
      </c>
      <c r="Q510" s="178">
        <v>0</v>
      </c>
      <c r="R510" s="178">
        <f>Q510*H510</f>
        <v>0</v>
      </c>
      <c r="S510" s="178">
        <v>0</v>
      </c>
      <c r="T510" s="179">
        <f>S510*H510</f>
        <v>0</v>
      </c>
      <c r="AR510" s="16" t="s">
        <v>245</v>
      </c>
      <c r="AT510" s="16" t="s">
        <v>126</v>
      </c>
      <c r="AU510" s="16" t="s">
        <v>76</v>
      </c>
      <c r="AY510" s="16" t="s">
        <v>123</v>
      </c>
      <c r="BE510" s="180">
        <f>IF(N510="základní",J510,0)</f>
        <v>0</v>
      </c>
      <c r="BF510" s="180">
        <f>IF(N510="snížená",J510,0)</f>
        <v>0</v>
      </c>
      <c r="BG510" s="180">
        <f>IF(N510="zákl. přenesená",J510,0)</f>
        <v>0</v>
      </c>
      <c r="BH510" s="180">
        <f>IF(N510="sníž. přenesená",J510,0)</f>
        <v>0</v>
      </c>
      <c r="BI510" s="180">
        <f>IF(N510="nulová",J510,0)</f>
        <v>0</v>
      </c>
      <c r="BJ510" s="16" t="s">
        <v>74</v>
      </c>
      <c r="BK510" s="180">
        <f>ROUND(I510*H510,2)</f>
        <v>0</v>
      </c>
      <c r="BL510" s="16" t="s">
        <v>245</v>
      </c>
      <c r="BM510" s="16" t="s">
        <v>666</v>
      </c>
    </row>
    <row r="511" spans="2:47" s="1" customFormat="1" ht="12">
      <c r="B511" s="33"/>
      <c r="C511" s="34"/>
      <c r="D511" s="181" t="s">
        <v>133</v>
      </c>
      <c r="E511" s="34"/>
      <c r="F511" s="182" t="s">
        <v>667</v>
      </c>
      <c r="G511" s="34"/>
      <c r="H511" s="34"/>
      <c r="I511" s="97"/>
      <c r="J511" s="34"/>
      <c r="K511" s="34"/>
      <c r="L511" s="37"/>
      <c r="M511" s="183"/>
      <c r="N511" s="59"/>
      <c r="O511" s="59"/>
      <c r="P511" s="59"/>
      <c r="Q511" s="59"/>
      <c r="R511" s="59"/>
      <c r="S511" s="59"/>
      <c r="T511" s="60"/>
      <c r="AT511" s="16" t="s">
        <v>133</v>
      </c>
      <c r="AU511" s="16" t="s">
        <v>76</v>
      </c>
    </row>
    <row r="512" spans="2:65" s="1" customFormat="1" ht="16.5" customHeight="1">
      <c r="B512" s="33"/>
      <c r="C512" s="227" t="s">
        <v>668</v>
      </c>
      <c r="D512" s="227" t="s">
        <v>246</v>
      </c>
      <c r="E512" s="228" t="s">
        <v>669</v>
      </c>
      <c r="F512" s="229" t="s">
        <v>670</v>
      </c>
      <c r="G512" s="230" t="s">
        <v>242</v>
      </c>
      <c r="H512" s="231">
        <v>12</v>
      </c>
      <c r="I512" s="232"/>
      <c r="J512" s="233">
        <f>ROUND(I512*H512,2)</f>
        <v>0</v>
      </c>
      <c r="K512" s="229" t="s">
        <v>1</v>
      </c>
      <c r="L512" s="234"/>
      <c r="M512" s="235" t="s">
        <v>1</v>
      </c>
      <c r="N512" s="236" t="s">
        <v>40</v>
      </c>
      <c r="O512" s="59"/>
      <c r="P512" s="178">
        <f>O512*H512</f>
        <v>0</v>
      </c>
      <c r="Q512" s="178">
        <v>0</v>
      </c>
      <c r="R512" s="178">
        <f>Q512*H512</f>
        <v>0</v>
      </c>
      <c r="S512" s="178">
        <v>0</v>
      </c>
      <c r="T512" s="179">
        <f>S512*H512</f>
        <v>0</v>
      </c>
      <c r="AR512" s="16" t="s">
        <v>339</v>
      </c>
      <c r="AT512" s="16" t="s">
        <v>246</v>
      </c>
      <c r="AU512" s="16" t="s">
        <v>76</v>
      </c>
      <c r="AY512" s="16" t="s">
        <v>123</v>
      </c>
      <c r="BE512" s="180">
        <f>IF(N512="základní",J512,0)</f>
        <v>0</v>
      </c>
      <c r="BF512" s="180">
        <f>IF(N512="snížená",J512,0)</f>
        <v>0</v>
      </c>
      <c r="BG512" s="180">
        <f>IF(N512="zákl. přenesená",J512,0)</f>
        <v>0</v>
      </c>
      <c r="BH512" s="180">
        <f>IF(N512="sníž. přenesená",J512,0)</f>
        <v>0</v>
      </c>
      <c r="BI512" s="180">
        <f>IF(N512="nulová",J512,0)</f>
        <v>0</v>
      </c>
      <c r="BJ512" s="16" t="s">
        <v>74</v>
      </c>
      <c r="BK512" s="180">
        <f>ROUND(I512*H512,2)</f>
        <v>0</v>
      </c>
      <c r="BL512" s="16" t="s">
        <v>245</v>
      </c>
      <c r="BM512" s="16" t="s">
        <v>671</v>
      </c>
    </row>
    <row r="513" spans="2:47" s="1" customFormat="1" ht="12">
      <c r="B513" s="33"/>
      <c r="C513" s="34"/>
      <c r="D513" s="181" t="s">
        <v>133</v>
      </c>
      <c r="E513" s="34"/>
      <c r="F513" s="182" t="s">
        <v>670</v>
      </c>
      <c r="G513" s="34"/>
      <c r="H513" s="34"/>
      <c r="I513" s="97"/>
      <c r="J513" s="34"/>
      <c r="K513" s="34"/>
      <c r="L513" s="37"/>
      <c r="M513" s="183"/>
      <c r="N513" s="59"/>
      <c r="O513" s="59"/>
      <c r="P513" s="59"/>
      <c r="Q513" s="59"/>
      <c r="R513" s="59"/>
      <c r="S513" s="59"/>
      <c r="T513" s="60"/>
      <c r="AT513" s="16" t="s">
        <v>133</v>
      </c>
      <c r="AU513" s="16" t="s">
        <v>76</v>
      </c>
    </row>
    <row r="514" spans="2:65" s="1" customFormat="1" ht="16.5" customHeight="1">
      <c r="B514" s="33"/>
      <c r="C514" s="169" t="s">
        <v>672</v>
      </c>
      <c r="D514" s="169" t="s">
        <v>126</v>
      </c>
      <c r="E514" s="170" t="s">
        <v>673</v>
      </c>
      <c r="F514" s="171" t="s">
        <v>674</v>
      </c>
      <c r="G514" s="172" t="s">
        <v>242</v>
      </c>
      <c r="H514" s="173">
        <v>10</v>
      </c>
      <c r="I514" s="174"/>
      <c r="J514" s="175">
        <f>ROUND(I514*H514,2)</f>
        <v>0</v>
      </c>
      <c r="K514" s="171" t="s">
        <v>1</v>
      </c>
      <c r="L514" s="37"/>
      <c r="M514" s="176" t="s">
        <v>1</v>
      </c>
      <c r="N514" s="177" t="s">
        <v>40</v>
      </c>
      <c r="O514" s="59"/>
      <c r="P514" s="178">
        <f>O514*H514</f>
        <v>0</v>
      </c>
      <c r="Q514" s="178">
        <v>0</v>
      </c>
      <c r="R514" s="178">
        <f>Q514*H514</f>
        <v>0</v>
      </c>
      <c r="S514" s="178">
        <v>0</v>
      </c>
      <c r="T514" s="179">
        <f>S514*H514</f>
        <v>0</v>
      </c>
      <c r="AR514" s="16" t="s">
        <v>245</v>
      </c>
      <c r="AT514" s="16" t="s">
        <v>126</v>
      </c>
      <c r="AU514" s="16" t="s">
        <v>76</v>
      </c>
      <c r="AY514" s="16" t="s">
        <v>123</v>
      </c>
      <c r="BE514" s="180">
        <f>IF(N514="základní",J514,0)</f>
        <v>0</v>
      </c>
      <c r="BF514" s="180">
        <f>IF(N514="snížená",J514,0)</f>
        <v>0</v>
      </c>
      <c r="BG514" s="180">
        <f>IF(N514="zákl. přenesená",J514,0)</f>
        <v>0</v>
      </c>
      <c r="BH514" s="180">
        <f>IF(N514="sníž. přenesená",J514,0)</f>
        <v>0</v>
      </c>
      <c r="BI514" s="180">
        <f>IF(N514="nulová",J514,0)</f>
        <v>0</v>
      </c>
      <c r="BJ514" s="16" t="s">
        <v>74</v>
      </c>
      <c r="BK514" s="180">
        <f>ROUND(I514*H514,2)</f>
        <v>0</v>
      </c>
      <c r="BL514" s="16" t="s">
        <v>245</v>
      </c>
      <c r="BM514" s="16" t="s">
        <v>675</v>
      </c>
    </row>
    <row r="515" spans="2:47" s="1" customFormat="1" ht="12">
      <c r="B515" s="33"/>
      <c r="C515" s="34"/>
      <c r="D515" s="181" t="s">
        <v>133</v>
      </c>
      <c r="E515" s="34"/>
      <c r="F515" s="182" t="s">
        <v>674</v>
      </c>
      <c r="G515" s="34"/>
      <c r="H515" s="34"/>
      <c r="I515" s="97"/>
      <c r="J515" s="34"/>
      <c r="K515" s="34"/>
      <c r="L515" s="37"/>
      <c r="M515" s="183"/>
      <c r="N515" s="59"/>
      <c r="O515" s="59"/>
      <c r="P515" s="59"/>
      <c r="Q515" s="59"/>
      <c r="R515" s="59"/>
      <c r="S515" s="59"/>
      <c r="T515" s="60"/>
      <c r="AT515" s="16" t="s">
        <v>133</v>
      </c>
      <c r="AU515" s="16" t="s">
        <v>76</v>
      </c>
    </row>
    <row r="516" spans="2:65" s="1" customFormat="1" ht="16.5" customHeight="1">
      <c r="B516" s="33"/>
      <c r="C516" s="227" t="s">
        <v>676</v>
      </c>
      <c r="D516" s="227" t="s">
        <v>246</v>
      </c>
      <c r="E516" s="228" t="s">
        <v>677</v>
      </c>
      <c r="F516" s="229" t="s">
        <v>678</v>
      </c>
      <c r="G516" s="230" t="s">
        <v>679</v>
      </c>
      <c r="H516" s="231">
        <v>6</v>
      </c>
      <c r="I516" s="232"/>
      <c r="J516" s="233">
        <f>ROUND(I516*H516,2)</f>
        <v>0</v>
      </c>
      <c r="K516" s="229" t="s">
        <v>1</v>
      </c>
      <c r="L516" s="234"/>
      <c r="M516" s="235" t="s">
        <v>1</v>
      </c>
      <c r="N516" s="236" t="s">
        <v>40</v>
      </c>
      <c r="O516" s="59"/>
      <c r="P516" s="178">
        <f>O516*H516</f>
        <v>0</v>
      </c>
      <c r="Q516" s="178">
        <v>0</v>
      </c>
      <c r="R516" s="178">
        <f>Q516*H516</f>
        <v>0</v>
      </c>
      <c r="S516" s="178">
        <v>0</v>
      </c>
      <c r="T516" s="179">
        <f>S516*H516</f>
        <v>0</v>
      </c>
      <c r="AR516" s="16" t="s">
        <v>339</v>
      </c>
      <c r="AT516" s="16" t="s">
        <v>246</v>
      </c>
      <c r="AU516" s="16" t="s">
        <v>76</v>
      </c>
      <c r="AY516" s="16" t="s">
        <v>123</v>
      </c>
      <c r="BE516" s="180">
        <f>IF(N516="základní",J516,0)</f>
        <v>0</v>
      </c>
      <c r="BF516" s="180">
        <f>IF(N516="snížená",J516,0)</f>
        <v>0</v>
      </c>
      <c r="BG516" s="180">
        <f>IF(N516="zákl. přenesená",J516,0)</f>
        <v>0</v>
      </c>
      <c r="BH516" s="180">
        <f>IF(N516="sníž. přenesená",J516,0)</f>
        <v>0</v>
      </c>
      <c r="BI516" s="180">
        <f>IF(N516="nulová",J516,0)</f>
        <v>0</v>
      </c>
      <c r="BJ516" s="16" t="s">
        <v>74</v>
      </c>
      <c r="BK516" s="180">
        <f>ROUND(I516*H516,2)</f>
        <v>0</v>
      </c>
      <c r="BL516" s="16" t="s">
        <v>245</v>
      </c>
      <c r="BM516" s="16" t="s">
        <v>680</v>
      </c>
    </row>
    <row r="517" spans="2:47" s="1" customFormat="1" ht="12">
      <c r="B517" s="33"/>
      <c r="C517" s="34"/>
      <c r="D517" s="181" t="s">
        <v>133</v>
      </c>
      <c r="E517" s="34"/>
      <c r="F517" s="182" t="s">
        <v>678</v>
      </c>
      <c r="G517" s="34"/>
      <c r="H517" s="34"/>
      <c r="I517" s="97"/>
      <c r="J517" s="34"/>
      <c r="K517" s="34"/>
      <c r="L517" s="37"/>
      <c r="M517" s="183"/>
      <c r="N517" s="59"/>
      <c r="O517" s="59"/>
      <c r="P517" s="59"/>
      <c r="Q517" s="59"/>
      <c r="R517" s="59"/>
      <c r="S517" s="59"/>
      <c r="T517" s="60"/>
      <c r="AT517" s="16" t="s">
        <v>133</v>
      </c>
      <c r="AU517" s="16" t="s">
        <v>76</v>
      </c>
    </row>
    <row r="518" spans="2:65" s="1" customFormat="1" ht="16.5" customHeight="1">
      <c r="B518" s="33"/>
      <c r="C518" s="227" t="s">
        <v>681</v>
      </c>
      <c r="D518" s="227" t="s">
        <v>246</v>
      </c>
      <c r="E518" s="228" t="s">
        <v>682</v>
      </c>
      <c r="F518" s="229" t="s">
        <v>683</v>
      </c>
      <c r="G518" s="230" t="s">
        <v>679</v>
      </c>
      <c r="H518" s="231">
        <v>2</v>
      </c>
      <c r="I518" s="232"/>
      <c r="J518" s="233">
        <f>ROUND(I518*H518,2)</f>
        <v>0</v>
      </c>
      <c r="K518" s="229" t="s">
        <v>1</v>
      </c>
      <c r="L518" s="234"/>
      <c r="M518" s="235" t="s">
        <v>1</v>
      </c>
      <c r="N518" s="236" t="s">
        <v>40</v>
      </c>
      <c r="O518" s="59"/>
      <c r="P518" s="178">
        <f>O518*H518</f>
        <v>0</v>
      </c>
      <c r="Q518" s="178">
        <v>0</v>
      </c>
      <c r="R518" s="178">
        <f>Q518*H518</f>
        <v>0</v>
      </c>
      <c r="S518" s="178">
        <v>0</v>
      </c>
      <c r="T518" s="179">
        <f>S518*H518</f>
        <v>0</v>
      </c>
      <c r="AR518" s="16" t="s">
        <v>339</v>
      </c>
      <c r="AT518" s="16" t="s">
        <v>246</v>
      </c>
      <c r="AU518" s="16" t="s">
        <v>76</v>
      </c>
      <c r="AY518" s="16" t="s">
        <v>123</v>
      </c>
      <c r="BE518" s="180">
        <f>IF(N518="základní",J518,0)</f>
        <v>0</v>
      </c>
      <c r="BF518" s="180">
        <f>IF(N518="snížená",J518,0)</f>
        <v>0</v>
      </c>
      <c r="BG518" s="180">
        <f>IF(N518="zákl. přenesená",J518,0)</f>
        <v>0</v>
      </c>
      <c r="BH518" s="180">
        <f>IF(N518="sníž. přenesená",J518,0)</f>
        <v>0</v>
      </c>
      <c r="BI518" s="180">
        <f>IF(N518="nulová",J518,0)</f>
        <v>0</v>
      </c>
      <c r="BJ518" s="16" t="s">
        <v>74</v>
      </c>
      <c r="BK518" s="180">
        <f>ROUND(I518*H518,2)</f>
        <v>0</v>
      </c>
      <c r="BL518" s="16" t="s">
        <v>245</v>
      </c>
      <c r="BM518" s="16" t="s">
        <v>684</v>
      </c>
    </row>
    <row r="519" spans="2:47" s="1" customFormat="1" ht="12">
      <c r="B519" s="33"/>
      <c r="C519" s="34"/>
      <c r="D519" s="181" t="s">
        <v>133</v>
      </c>
      <c r="E519" s="34"/>
      <c r="F519" s="182" t="s">
        <v>683</v>
      </c>
      <c r="G519" s="34"/>
      <c r="H519" s="34"/>
      <c r="I519" s="97"/>
      <c r="J519" s="34"/>
      <c r="K519" s="34"/>
      <c r="L519" s="37"/>
      <c r="M519" s="183"/>
      <c r="N519" s="59"/>
      <c r="O519" s="59"/>
      <c r="P519" s="59"/>
      <c r="Q519" s="59"/>
      <c r="R519" s="59"/>
      <c r="S519" s="59"/>
      <c r="T519" s="60"/>
      <c r="AT519" s="16" t="s">
        <v>133</v>
      </c>
      <c r="AU519" s="16" t="s">
        <v>76</v>
      </c>
    </row>
    <row r="520" spans="2:65" s="1" customFormat="1" ht="16.5" customHeight="1">
      <c r="B520" s="33"/>
      <c r="C520" s="227" t="s">
        <v>685</v>
      </c>
      <c r="D520" s="227" t="s">
        <v>246</v>
      </c>
      <c r="E520" s="228" t="s">
        <v>686</v>
      </c>
      <c r="F520" s="229" t="s">
        <v>687</v>
      </c>
      <c r="G520" s="230" t="s">
        <v>679</v>
      </c>
      <c r="H520" s="231">
        <v>2</v>
      </c>
      <c r="I520" s="232"/>
      <c r="J520" s="233">
        <f>ROUND(I520*H520,2)</f>
        <v>0</v>
      </c>
      <c r="K520" s="229" t="s">
        <v>1</v>
      </c>
      <c r="L520" s="234"/>
      <c r="M520" s="235" t="s">
        <v>1</v>
      </c>
      <c r="N520" s="236" t="s">
        <v>40</v>
      </c>
      <c r="O520" s="59"/>
      <c r="P520" s="178">
        <f>O520*H520</f>
        <v>0</v>
      </c>
      <c r="Q520" s="178">
        <v>0</v>
      </c>
      <c r="R520" s="178">
        <f>Q520*H520</f>
        <v>0</v>
      </c>
      <c r="S520" s="178">
        <v>0</v>
      </c>
      <c r="T520" s="179">
        <f>S520*H520</f>
        <v>0</v>
      </c>
      <c r="AR520" s="16" t="s">
        <v>339</v>
      </c>
      <c r="AT520" s="16" t="s">
        <v>246</v>
      </c>
      <c r="AU520" s="16" t="s">
        <v>76</v>
      </c>
      <c r="AY520" s="16" t="s">
        <v>123</v>
      </c>
      <c r="BE520" s="180">
        <f>IF(N520="základní",J520,0)</f>
        <v>0</v>
      </c>
      <c r="BF520" s="180">
        <f>IF(N520="snížená",J520,0)</f>
        <v>0</v>
      </c>
      <c r="BG520" s="180">
        <f>IF(N520="zákl. přenesená",J520,0)</f>
        <v>0</v>
      </c>
      <c r="BH520" s="180">
        <f>IF(N520="sníž. přenesená",J520,0)</f>
        <v>0</v>
      </c>
      <c r="BI520" s="180">
        <f>IF(N520="nulová",J520,0)</f>
        <v>0</v>
      </c>
      <c r="BJ520" s="16" t="s">
        <v>74</v>
      </c>
      <c r="BK520" s="180">
        <f>ROUND(I520*H520,2)</f>
        <v>0</v>
      </c>
      <c r="BL520" s="16" t="s">
        <v>245</v>
      </c>
      <c r="BM520" s="16" t="s">
        <v>688</v>
      </c>
    </row>
    <row r="521" spans="2:47" s="1" customFormat="1" ht="12">
      <c r="B521" s="33"/>
      <c r="C521" s="34"/>
      <c r="D521" s="181" t="s">
        <v>133</v>
      </c>
      <c r="E521" s="34"/>
      <c r="F521" s="182" t="s">
        <v>687</v>
      </c>
      <c r="G521" s="34"/>
      <c r="H521" s="34"/>
      <c r="I521" s="97"/>
      <c r="J521" s="34"/>
      <c r="K521" s="34"/>
      <c r="L521" s="37"/>
      <c r="M521" s="183"/>
      <c r="N521" s="59"/>
      <c r="O521" s="59"/>
      <c r="P521" s="59"/>
      <c r="Q521" s="59"/>
      <c r="R521" s="59"/>
      <c r="S521" s="59"/>
      <c r="T521" s="60"/>
      <c r="AT521" s="16" t="s">
        <v>133</v>
      </c>
      <c r="AU521" s="16" t="s">
        <v>76</v>
      </c>
    </row>
    <row r="522" spans="2:65" s="1" customFormat="1" ht="16.5" customHeight="1">
      <c r="B522" s="33"/>
      <c r="C522" s="169" t="s">
        <v>689</v>
      </c>
      <c r="D522" s="169" t="s">
        <v>126</v>
      </c>
      <c r="E522" s="170" t="s">
        <v>690</v>
      </c>
      <c r="F522" s="171" t="s">
        <v>691</v>
      </c>
      <c r="G522" s="172" t="s">
        <v>242</v>
      </c>
      <c r="H522" s="173">
        <v>4</v>
      </c>
      <c r="I522" s="174"/>
      <c r="J522" s="175">
        <f>ROUND(I522*H522,2)</f>
        <v>0</v>
      </c>
      <c r="K522" s="171" t="s">
        <v>613</v>
      </c>
      <c r="L522" s="37"/>
      <c r="M522" s="176" t="s">
        <v>1</v>
      </c>
      <c r="N522" s="177" t="s">
        <v>40</v>
      </c>
      <c r="O522" s="59"/>
      <c r="P522" s="178">
        <f>O522*H522</f>
        <v>0</v>
      </c>
      <c r="Q522" s="178">
        <v>0</v>
      </c>
      <c r="R522" s="178">
        <f>Q522*H522</f>
        <v>0</v>
      </c>
      <c r="S522" s="178">
        <v>0</v>
      </c>
      <c r="T522" s="179">
        <f>S522*H522</f>
        <v>0</v>
      </c>
      <c r="AR522" s="16" t="s">
        <v>245</v>
      </c>
      <c r="AT522" s="16" t="s">
        <v>126</v>
      </c>
      <c r="AU522" s="16" t="s">
        <v>76</v>
      </c>
      <c r="AY522" s="16" t="s">
        <v>123</v>
      </c>
      <c r="BE522" s="180">
        <f>IF(N522="základní",J522,0)</f>
        <v>0</v>
      </c>
      <c r="BF522" s="180">
        <f>IF(N522="snížená",J522,0)</f>
        <v>0</v>
      </c>
      <c r="BG522" s="180">
        <f>IF(N522="zákl. přenesená",J522,0)</f>
        <v>0</v>
      </c>
      <c r="BH522" s="180">
        <f>IF(N522="sníž. přenesená",J522,0)</f>
        <v>0</v>
      </c>
      <c r="BI522" s="180">
        <f>IF(N522="nulová",J522,0)</f>
        <v>0</v>
      </c>
      <c r="BJ522" s="16" t="s">
        <v>74</v>
      </c>
      <c r="BK522" s="180">
        <f>ROUND(I522*H522,2)</f>
        <v>0</v>
      </c>
      <c r="BL522" s="16" t="s">
        <v>245</v>
      </c>
      <c r="BM522" s="16" t="s">
        <v>692</v>
      </c>
    </row>
    <row r="523" spans="2:47" s="1" customFormat="1" ht="12">
      <c r="B523" s="33"/>
      <c r="C523" s="34"/>
      <c r="D523" s="181" t="s">
        <v>133</v>
      </c>
      <c r="E523" s="34"/>
      <c r="F523" s="182" t="s">
        <v>693</v>
      </c>
      <c r="G523" s="34"/>
      <c r="H523" s="34"/>
      <c r="I523" s="97"/>
      <c r="J523" s="34"/>
      <c r="K523" s="34"/>
      <c r="L523" s="37"/>
      <c r="M523" s="183"/>
      <c r="N523" s="59"/>
      <c r="O523" s="59"/>
      <c r="P523" s="59"/>
      <c r="Q523" s="59"/>
      <c r="R523" s="59"/>
      <c r="S523" s="59"/>
      <c r="T523" s="60"/>
      <c r="AT523" s="16" t="s">
        <v>133</v>
      </c>
      <c r="AU523" s="16" t="s">
        <v>76</v>
      </c>
    </row>
    <row r="524" spans="2:65" s="1" customFormat="1" ht="16.5" customHeight="1">
      <c r="B524" s="33"/>
      <c r="C524" s="227" t="s">
        <v>694</v>
      </c>
      <c r="D524" s="227" t="s">
        <v>246</v>
      </c>
      <c r="E524" s="228" t="s">
        <v>695</v>
      </c>
      <c r="F524" s="229" t="s">
        <v>696</v>
      </c>
      <c r="G524" s="230" t="s">
        <v>242</v>
      </c>
      <c r="H524" s="231">
        <v>4</v>
      </c>
      <c r="I524" s="232"/>
      <c r="J524" s="233">
        <f>ROUND(I524*H524,2)</f>
        <v>0</v>
      </c>
      <c r="K524" s="229" t="s">
        <v>1</v>
      </c>
      <c r="L524" s="234"/>
      <c r="M524" s="235" t="s">
        <v>1</v>
      </c>
      <c r="N524" s="236" t="s">
        <v>40</v>
      </c>
      <c r="O524" s="59"/>
      <c r="P524" s="178">
        <f>O524*H524</f>
        <v>0</v>
      </c>
      <c r="Q524" s="178">
        <v>0</v>
      </c>
      <c r="R524" s="178">
        <f>Q524*H524</f>
        <v>0</v>
      </c>
      <c r="S524" s="178">
        <v>0</v>
      </c>
      <c r="T524" s="179">
        <f>S524*H524</f>
        <v>0</v>
      </c>
      <c r="AR524" s="16" t="s">
        <v>339</v>
      </c>
      <c r="AT524" s="16" t="s">
        <v>246</v>
      </c>
      <c r="AU524" s="16" t="s">
        <v>76</v>
      </c>
      <c r="AY524" s="16" t="s">
        <v>123</v>
      </c>
      <c r="BE524" s="180">
        <f>IF(N524="základní",J524,0)</f>
        <v>0</v>
      </c>
      <c r="BF524" s="180">
        <f>IF(N524="snížená",J524,0)</f>
        <v>0</v>
      </c>
      <c r="BG524" s="180">
        <f>IF(N524="zákl. přenesená",J524,0)</f>
        <v>0</v>
      </c>
      <c r="BH524" s="180">
        <f>IF(N524="sníž. přenesená",J524,0)</f>
        <v>0</v>
      </c>
      <c r="BI524" s="180">
        <f>IF(N524="nulová",J524,0)</f>
        <v>0</v>
      </c>
      <c r="BJ524" s="16" t="s">
        <v>74</v>
      </c>
      <c r="BK524" s="180">
        <f>ROUND(I524*H524,2)</f>
        <v>0</v>
      </c>
      <c r="BL524" s="16" t="s">
        <v>245</v>
      </c>
      <c r="BM524" s="16" t="s">
        <v>697</v>
      </c>
    </row>
    <row r="525" spans="2:47" s="1" customFormat="1" ht="12">
      <c r="B525" s="33"/>
      <c r="C525" s="34"/>
      <c r="D525" s="181" t="s">
        <v>133</v>
      </c>
      <c r="E525" s="34"/>
      <c r="F525" s="182" t="s">
        <v>696</v>
      </c>
      <c r="G525" s="34"/>
      <c r="H525" s="34"/>
      <c r="I525" s="97"/>
      <c r="J525" s="34"/>
      <c r="K525" s="34"/>
      <c r="L525" s="37"/>
      <c r="M525" s="183"/>
      <c r="N525" s="59"/>
      <c r="O525" s="59"/>
      <c r="P525" s="59"/>
      <c r="Q525" s="59"/>
      <c r="R525" s="59"/>
      <c r="S525" s="59"/>
      <c r="T525" s="60"/>
      <c r="AT525" s="16" t="s">
        <v>133</v>
      </c>
      <c r="AU525" s="16" t="s">
        <v>76</v>
      </c>
    </row>
    <row r="526" spans="2:65" s="1" customFormat="1" ht="16.5" customHeight="1">
      <c r="B526" s="33"/>
      <c r="C526" s="227" t="s">
        <v>698</v>
      </c>
      <c r="D526" s="227" t="s">
        <v>246</v>
      </c>
      <c r="E526" s="228" t="s">
        <v>699</v>
      </c>
      <c r="F526" s="229" t="s">
        <v>700</v>
      </c>
      <c r="G526" s="230" t="s">
        <v>679</v>
      </c>
      <c r="H526" s="231">
        <v>8</v>
      </c>
      <c r="I526" s="232"/>
      <c r="J526" s="233">
        <f>ROUND(I526*H526,2)</f>
        <v>0</v>
      </c>
      <c r="K526" s="229" t="s">
        <v>1</v>
      </c>
      <c r="L526" s="234"/>
      <c r="M526" s="235" t="s">
        <v>1</v>
      </c>
      <c r="N526" s="236" t="s">
        <v>40</v>
      </c>
      <c r="O526" s="59"/>
      <c r="P526" s="178">
        <f>O526*H526</f>
        <v>0</v>
      </c>
      <c r="Q526" s="178">
        <v>0</v>
      </c>
      <c r="R526" s="178">
        <f>Q526*H526</f>
        <v>0</v>
      </c>
      <c r="S526" s="178">
        <v>0</v>
      </c>
      <c r="T526" s="179">
        <f>S526*H526</f>
        <v>0</v>
      </c>
      <c r="AR526" s="16" t="s">
        <v>339</v>
      </c>
      <c r="AT526" s="16" t="s">
        <v>246</v>
      </c>
      <c r="AU526" s="16" t="s">
        <v>76</v>
      </c>
      <c r="AY526" s="16" t="s">
        <v>123</v>
      </c>
      <c r="BE526" s="180">
        <f>IF(N526="základní",J526,0)</f>
        <v>0</v>
      </c>
      <c r="BF526" s="180">
        <f>IF(N526="snížená",J526,0)</f>
        <v>0</v>
      </c>
      <c r="BG526" s="180">
        <f>IF(N526="zákl. přenesená",J526,0)</f>
        <v>0</v>
      </c>
      <c r="BH526" s="180">
        <f>IF(N526="sníž. přenesená",J526,0)</f>
        <v>0</v>
      </c>
      <c r="BI526" s="180">
        <f>IF(N526="nulová",J526,0)</f>
        <v>0</v>
      </c>
      <c r="BJ526" s="16" t="s">
        <v>74</v>
      </c>
      <c r="BK526" s="180">
        <f>ROUND(I526*H526,2)</f>
        <v>0</v>
      </c>
      <c r="BL526" s="16" t="s">
        <v>245</v>
      </c>
      <c r="BM526" s="16" t="s">
        <v>701</v>
      </c>
    </row>
    <row r="527" spans="2:47" s="1" customFormat="1" ht="12">
      <c r="B527" s="33"/>
      <c r="C527" s="34"/>
      <c r="D527" s="181" t="s">
        <v>133</v>
      </c>
      <c r="E527" s="34"/>
      <c r="F527" s="182" t="s">
        <v>700</v>
      </c>
      <c r="G527" s="34"/>
      <c r="H527" s="34"/>
      <c r="I527" s="97"/>
      <c r="J527" s="34"/>
      <c r="K527" s="34"/>
      <c r="L527" s="37"/>
      <c r="M527" s="183"/>
      <c r="N527" s="59"/>
      <c r="O527" s="59"/>
      <c r="P527" s="59"/>
      <c r="Q527" s="59"/>
      <c r="R527" s="59"/>
      <c r="S527" s="59"/>
      <c r="T527" s="60"/>
      <c r="AT527" s="16" t="s">
        <v>133</v>
      </c>
      <c r="AU527" s="16" t="s">
        <v>76</v>
      </c>
    </row>
    <row r="528" spans="2:65" s="1" customFormat="1" ht="16.5" customHeight="1">
      <c r="B528" s="33"/>
      <c r="C528" s="169" t="s">
        <v>702</v>
      </c>
      <c r="D528" s="169" t="s">
        <v>126</v>
      </c>
      <c r="E528" s="170" t="s">
        <v>703</v>
      </c>
      <c r="F528" s="171" t="s">
        <v>704</v>
      </c>
      <c r="G528" s="172" t="s">
        <v>163</v>
      </c>
      <c r="H528" s="173">
        <v>1</v>
      </c>
      <c r="I528" s="174"/>
      <c r="J528" s="175">
        <f>ROUND(I528*H528,2)</f>
        <v>0</v>
      </c>
      <c r="K528" s="171" t="s">
        <v>1</v>
      </c>
      <c r="L528" s="37"/>
      <c r="M528" s="176" t="s">
        <v>1</v>
      </c>
      <c r="N528" s="177" t="s">
        <v>40</v>
      </c>
      <c r="O528" s="59"/>
      <c r="P528" s="178">
        <f>O528*H528</f>
        <v>0</v>
      </c>
      <c r="Q528" s="178">
        <v>0</v>
      </c>
      <c r="R528" s="178">
        <f>Q528*H528</f>
        <v>0</v>
      </c>
      <c r="S528" s="178">
        <v>0</v>
      </c>
      <c r="T528" s="179">
        <f>S528*H528</f>
        <v>0</v>
      </c>
      <c r="AR528" s="16" t="s">
        <v>245</v>
      </c>
      <c r="AT528" s="16" t="s">
        <v>126</v>
      </c>
      <c r="AU528" s="16" t="s">
        <v>76</v>
      </c>
      <c r="AY528" s="16" t="s">
        <v>123</v>
      </c>
      <c r="BE528" s="180">
        <f>IF(N528="základní",J528,0)</f>
        <v>0</v>
      </c>
      <c r="BF528" s="180">
        <f>IF(N528="snížená",J528,0)</f>
        <v>0</v>
      </c>
      <c r="BG528" s="180">
        <f>IF(N528="zákl. přenesená",J528,0)</f>
        <v>0</v>
      </c>
      <c r="BH528" s="180">
        <f>IF(N528="sníž. přenesená",J528,0)</f>
        <v>0</v>
      </c>
      <c r="BI528" s="180">
        <f>IF(N528="nulová",J528,0)</f>
        <v>0</v>
      </c>
      <c r="BJ528" s="16" t="s">
        <v>74</v>
      </c>
      <c r="BK528" s="180">
        <f>ROUND(I528*H528,2)</f>
        <v>0</v>
      </c>
      <c r="BL528" s="16" t="s">
        <v>245</v>
      </c>
      <c r="BM528" s="16" t="s">
        <v>705</v>
      </c>
    </row>
    <row r="529" spans="2:47" s="1" customFormat="1" ht="12">
      <c r="B529" s="33"/>
      <c r="C529" s="34"/>
      <c r="D529" s="181" t="s">
        <v>133</v>
      </c>
      <c r="E529" s="34"/>
      <c r="F529" s="182" t="s">
        <v>704</v>
      </c>
      <c r="G529" s="34"/>
      <c r="H529" s="34"/>
      <c r="I529" s="97"/>
      <c r="J529" s="34"/>
      <c r="K529" s="34"/>
      <c r="L529" s="37"/>
      <c r="M529" s="183"/>
      <c r="N529" s="59"/>
      <c r="O529" s="59"/>
      <c r="P529" s="59"/>
      <c r="Q529" s="59"/>
      <c r="R529" s="59"/>
      <c r="S529" s="59"/>
      <c r="T529" s="60"/>
      <c r="AT529" s="16" t="s">
        <v>133</v>
      </c>
      <c r="AU529" s="16" t="s">
        <v>76</v>
      </c>
    </row>
    <row r="530" spans="2:65" s="1" customFormat="1" ht="16.5" customHeight="1">
      <c r="B530" s="33"/>
      <c r="C530" s="169" t="s">
        <v>706</v>
      </c>
      <c r="D530" s="169" t="s">
        <v>126</v>
      </c>
      <c r="E530" s="170" t="s">
        <v>707</v>
      </c>
      <c r="F530" s="171" t="s">
        <v>708</v>
      </c>
      <c r="G530" s="172" t="s">
        <v>242</v>
      </c>
      <c r="H530" s="173">
        <v>1</v>
      </c>
      <c r="I530" s="174"/>
      <c r="J530" s="175">
        <f>ROUND(I530*H530,2)</f>
        <v>0</v>
      </c>
      <c r="K530" s="171" t="s">
        <v>613</v>
      </c>
      <c r="L530" s="37"/>
      <c r="M530" s="176" t="s">
        <v>1</v>
      </c>
      <c r="N530" s="177" t="s">
        <v>40</v>
      </c>
      <c r="O530" s="59"/>
      <c r="P530" s="178">
        <f>O530*H530</f>
        <v>0</v>
      </c>
      <c r="Q530" s="178">
        <v>0</v>
      </c>
      <c r="R530" s="178">
        <f>Q530*H530</f>
        <v>0</v>
      </c>
      <c r="S530" s="178">
        <v>0</v>
      </c>
      <c r="T530" s="179">
        <f>S530*H530</f>
        <v>0</v>
      </c>
      <c r="AR530" s="16" t="s">
        <v>245</v>
      </c>
      <c r="AT530" s="16" t="s">
        <v>126</v>
      </c>
      <c r="AU530" s="16" t="s">
        <v>76</v>
      </c>
      <c r="AY530" s="16" t="s">
        <v>123</v>
      </c>
      <c r="BE530" s="180">
        <f>IF(N530="základní",J530,0)</f>
        <v>0</v>
      </c>
      <c r="BF530" s="180">
        <f>IF(N530="snížená",J530,0)</f>
        <v>0</v>
      </c>
      <c r="BG530" s="180">
        <f>IF(N530="zákl. přenesená",J530,0)</f>
        <v>0</v>
      </c>
      <c r="BH530" s="180">
        <f>IF(N530="sníž. přenesená",J530,0)</f>
        <v>0</v>
      </c>
      <c r="BI530" s="180">
        <f>IF(N530="nulová",J530,0)</f>
        <v>0</v>
      </c>
      <c r="BJ530" s="16" t="s">
        <v>74</v>
      </c>
      <c r="BK530" s="180">
        <f>ROUND(I530*H530,2)</f>
        <v>0</v>
      </c>
      <c r="BL530" s="16" t="s">
        <v>245</v>
      </c>
      <c r="BM530" s="16" t="s">
        <v>709</v>
      </c>
    </row>
    <row r="531" spans="2:47" s="1" customFormat="1" ht="19.5">
      <c r="B531" s="33"/>
      <c r="C531" s="34"/>
      <c r="D531" s="181" t="s">
        <v>133</v>
      </c>
      <c r="E531" s="34"/>
      <c r="F531" s="182" t="s">
        <v>710</v>
      </c>
      <c r="G531" s="34"/>
      <c r="H531" s="34"/>
      <c r="I531" s="97"/>
      <c r="J531" s="34"/>
      <c r="K531" s="34"/>
      <c r="L531" s="37"/>
      <c r="M531" s="183"/>
      <c r="N531" s="59"/>
      <c r="O531" s="59"/>
      <c r="P531" s="59"/>
      <c r="Q531" s="59"/>
      <c r="R531" s="59"/>
      <c r="S531" s="59"/>
      <c r="T531" s="60"/>
      <c r="AT531" s="16" t="s">
        <v>133</v>
      </c>
      <c r="AU531" s="16" t="s">
        <v>76</v>
      </c>
    </row>
    <row r="532" spans="2:65" s="1" customFormat="1" ht="16.5" customHeight="1">
      <c r="B532" s="33"/>
      <c r="C532" s="169" t="s">
        <v>711</v>
      </c>
      <c r="D532" s="169" t="s">
        <v>126</v>
      </c>
      <c r="E532" s="170" t="s">
        <v>712</v>
      </c>
      <c r="F532" s="171" t="s">
        <v>713</v>
      </c>
      <c r="G532" s="172" t="s">
        <v>163</v>
      </c>
      <c r="H532" s="173">
        <v>1</v>
      </c>
      <c r="I532" s="174"/>
      <c r="J532" s="175">
        <f>ROUND(I532*H532,2)</f>
        <v>0</v>
      </c>
      <c r="K532" s="171" t="s">
        <v>1</v>
      </c>
      <c r="L532" s="37"/>
      <c r="M532" s="176" t="s">
        <v>1</v>
      </c>
      <c r="N532" s="177" t="s">
        <v>40</v>
      </c>
      <c r="O532" s="59"/>
      <c r="P532" s="178">
        <f>O532*H532</f>
        <v>0</v>
      </c>
      <c r="Q532" s="178">
        <v>0</v>
      </c>
      <c r="R532" s="178">
        <f>Q532*H532</f>
        <v>0</v>
      </c>
      <c r="S532" s="178">
        <v>0</v>
      </c>
      <c r="T532" s="179">
        <f>S532*H532</f>
        <v>0</v>
      </c>
      <c r="AR532" s="16" t="s">
        <v>245</v>
      </c>
      <c r="AT532" s="16" t="s">
        <v>126</v>
      </c>
      <c r="AU532" s="16" t="s">
        <v>76</v>
      </c>
      <c r="AY532" s="16" t="s">
        <v>123</v>
      </c>
      <c r="BE532" s="180">
        <f>IF(N532="základní",J532,0)</f>
        <v>0</v>
      </c>
      <c r="BF532" s="180">
        <f>IF(N532="snížená",J532,0)</f>
        <v>0</v>
      </c>
      <c r="BG532" s="180">
        <f>IF(N532="zákl. přenesená",J532,0)</f>
        <v>0</v>
      </c>
      <c r="BH532" s="180">
        <f>IF(N532="sníž. přenesená",J532,0)</f>
        <v>0</v>
      </c>
      <c r="BI532" s="180">
        <f>IF(N532="nulová",J532,0)</f>
        <v>0</v>
      </c>
      <c r="BJ532" s="16" t="s">
        <v>74</v>
      </c>
      <c r="BK532" s="180">
        <f>ROUND(I532*H532,2)</f>
        <v>0</v>
      </c>
      <c r="BL532" s="16" t="s">
        <v>245</v>
      </c>
      <c r="BM532" s="16" t="s">
        <v>714</v>
      </c>
    </row>
    <row r="533" spans="2:47" s="1" customFormat="1" ht="12">
      <c r="B533" s="33"/>
      <c r="C533" s="34"/>
      <c r="D533" s="181" t="s">
        <v>133</v>
      </c>
      <c r="E533" s="34"/>
      <c r="F533" s="182" t="s">
        <v>713</v>
      </c>
      <c r="G533" s="34"/>
      <c r="H533" s="34"/>
      <c r="I533" s="97"/>
      <c r="J533" s="34"/>
      <c r="K533" s="34"/>
      <c r="L533" s="37"/>
      <c r="M533" s="183"/>
      <c r="N533" s="59"/>
      <c r="O533" s="59"/>
      <c r="P533" s="59"/>
      <c r="Q533" s="59"/>
      <c r="R533" s="59"/>
      <c r="S533" s="59"/>
      <c r="T533" s="60"/>
      <c r="AT533" s="16" t="s">
        <v>133</v>
      </c>
      <c r="AU533" s="16" t="s">
        <v>76</v>
      </c>
    </row>
    <row r="534" spans="2:65" s="1" customFormat="1" ht="16.5" customHeight="1">
      <c r="B534" s="33"/>
      <c r="C534" s="169" t="s">
        <v>715</v>
      </c>
      <c r="D534" s="169" t="s">
        <v>126</v>
      </c>
      <c r="E534" s="170" t="s">
        <v>716</v>
      </c>
      <c r="F534" s="171" t="s">
        <v>717</v>
      </c>
      <c r="G534" s="172" t="s">
        <v>369</v>
      </c>
      <c r="H534" s="237"/>
      <c r="I534" s="174"/>
      <c r="J534" s="175">
        <f>ROUND(I534*H534,2)</f>
        <v>0</v>
      </c>
      <c r="K534" s="171" t="s">
        <v>613</v>
      </c>
      <c r="L534" s="37"/>
      <c r="M534" s="176" t="s">
        <v>1</v>
      </c>
      <c r="N534" s="177" t="s">
        <v>40</v>
      </c>
      <c r="O534" s="59"/>
      <c r="P534" s="178">
        <f>O534*H534</f>
        <v>0</v>
      </c>
      <c r="Q534" s="178">
        <v>0</v>
      </c>
      <c r="R534" s="178">
        <f>Q534*H534</f>
        <v>0</v>
      </c>
      <c r="S534" s="178">
        <v>0</v>
      </c>
      <c r="T534" s="179">
        <f>S534*H534</f>
        <v>0</v>
      </c>
      <c r="AR534" s="16" t="s">
        <v>245</v>
      </c>
      <c r="AT534" s="16" t="s">
        <v>126</v>
      </c>
      <c r="AU534" s="16" t="s">
        <v>76</v>
      </c>
      <c r="AY534" s="16" t="s">
        <v>123</v>
      </c>
      <c r="BE534" s="180">
        <f>IF(N534="základní",J534,0)</f>
        <v>0</v>
      </c>
      <c r="BF534" s="180">
        <f>IF(N534="snížená",J534,0)</f>
        <v>0</v>
      </c>
      <c r="BG534" s="180">
        <f>IF(N534="zákl. přenesená",J534,0)</f>
        <v>0</v>
      </c>
      <c r="BH534" s="180">
        <f>IF(N534="sníž. přenesená",J534,0)</f>
        <v>0</v>
      </c>
      <c r="BI534" s="180">
        <f>IF(N534="nulová",J534,0)</f>
        <v>0</v>
      </c>
      <c r="BJ534" s="16" t="s">
        <v>74</v>
      </c>
      <c r="BK534" s="180">
        <f>ROUND(I534*H534,2)</f>
        <v>0</v>
      </c>
      <c r="BL534" s="16" t="s">
        <v>245</v>
      </c>
      <c r="BM534" s="16" t="s">
        <v>718</v>
      </c>
    </row>
    <row r="535" spans="2:47" s="1" customFormat="1" ht="12">
      <c r="B535" s="33"/>
      <c r="C535" s="34"/>
      <c r="D535" s="181" t="s">
        <v>133</v>
      </c>
      <c r="E535" s="34"/>
      <c r="F535" s="182" t="s">
        <v>719</v>
      </c>
      <c r="G535" s="34"/>
      <c r="H535" s="34"/>
      <c r="I535" s="97"/>
      <c r="J535" s="34"/>
      <c r="K535" s="34"/>
      <c r="L535" s="37"/>
      <c r="M535" s="183"/>
      <c r="N535" s="59"/>
      <c r="O535" s="59"/>
      <c r="P535" s="59"/>
      <c r="Q535" s="59"/>
      <c r="R535" s="59"/>
      <c r="S535" s="59"/>
      <c r="T535" s="60"/>
      <c r="AT535" s="16" t="s">
        <v>133</v>
      </c>
      <c r="AU535" s="16" t="s">
        <v>76</v>
      </c>
    </row>
    <row r="536" spans="2:63" s="10" customFormat="1" ht="22.9" customHeight="1">
      <c r="B536" s="153"/>
      <c r="C536" s="154"/>
      <c r="D536" s="155" t="s">
        <v>68</v>
      </c>
      <c r="E536" s="167" t="s">
        <v>720</v>
      </c>
      <c r="F536" s="167" t="s">
        <v>721</v>
      </c>
      <c r="G536" s="154"/>
      <c r="H536" s="154"/>
      <c r="I536" s="157"/>
      <c r="J536" s="168">
        <f>BK536</f>
        <v>0</v>
      </c>
      <c r="K536" s="154"/>
      <c r="L536" s="159"/>
      <c r="M536" s="160"/>
      <c r="N536" s="161"/>
      <c r="O536" s="161"/>
      <c r="P536" s="162">
        <f>SUM(P537:P554)</f>
        <v>0</v>
      </c>
      <c r="Q536" s="161"/>
      <c r="R536" s="162">
        <f>SUM(R537:R554)</f>
        <v>0</v>
      </c>
      <c r="S536" s="161"/>
      <c r="T536" s="163">
        <f>SUM(T537:T554)</f>
        <v>0</v>
      </c>
      <c r="AR536" s="164" t="s">
        <v>76</v>
      </c>
      <c r="AT536" s="165" t="s">
        <v>68</v>
      </c>
      <c r="AU536" s="165" t="s">
        <v>74</v>
      </c>
      <c r="AY536" s="164" t="s">
        <v>123</v>
      </c>
      <c r="BK536" s="166">
        <f>SUM(BK537:BK554)</f>
        <v>0</v>
      </c>
    </row>
    <row r="537" spans="2:65" s="1" customFormat="1" ht="16.5" customHeight="1">
      <c r="B537" s="33"/>
      <c r="C537" s="169" t="s">
        <v>722</v>
      </c>
      <c r="D537" s="169" t="s">
        <v>126</v>
      </c>
      <c r="E537" s="170" t="s">
        <v>723</v>
      </c>
      <c r="F537" s="171" t="s">
        <v>724</v>
      </c>
      <c r="G537" s="172" t="s">
        <v>163</v>
      </c>
      <c r="H537" s="173">
        <v>1</v>
      </c>
      <c r="I537" s="174"/>
      <c r="J537" s="175">
        <f>ROUND(I537*H537,2)</f>
        <v>0</v>
      </c>
      <c r="K537" s="171" t="s">
        <v>1</v>
      </c>
      <c r="L537" s="37"/>
      <c r="M537" s="176" t="s">
        <v>1</v>
      </c>
      <c r="N537" s="177" t="s">
        <v>40</v>
      </c>
      <c r="O537" s="59"/>
      <c r="P537" s="178">
        <f>O537*H537</f>
        <v>0</v>
      </c>
      <c r="Q537" s="178">
        <v>0</v>
      </c>
      <c r="R537" s="178">
        <f>Q537*H537</f>
        <v>0</v>
      </c>
      <c r="S537" s="178">
        <v>0</v>
      </c>
      <c r="T537" s="179">
        <f>S537*H537</f>
        <v>0</v>
      </c>
      <c r="AR537" s="16" t="s">
        <v>245</v>
      </c>
      <c r="AT537" s="16" t="s">
        <v>126</v>
      </c>
      <c r="AU537" s="16" t="s">
        <v>76</v>
      </c>
      <c r="AY537" s="16" t="s">
        <v>123</v>
      </c>
      <c r="BE537" s="180">
        <f>IF(N537="základní",J537,0)</f>
        <v>0</v>
      </c>
      <c r="BF537" s="180">
        <f>IF(N537="snížená",J537,0)</f>
        <v>0</v>
      </c>
      <c r="BG537" s="180">
        <f>IF(N537="zákl. přenesená",J537,0)</f>
        <v>0</v>
      </c>
      <c r="BH537" s="180">
        <f>IF(N537="sníž. přenesená",J537,0)</f>
        <v>0</v>
      </c>
      <c r="BI537" s="180">
        <f>IF(N537="nulová",J537,0)</f>
        <v>0</v>
      </c>
      <c r="BJ537" s="16" t="s">
        <v>74</v>
      </c>
      <c r="BK537" s="180">
        <f>ROUND(I537*H537,2)</f>
        <v>0</v>
      </c>
      <c r="BL537" s="16" t="s">
        <v>245</v>
      </c>
      <c r="BM537" s="16" t="s">
        <v>725</v>
      </c>
    </row>
    <row r="538" spans="2:47" s="1" customFormat="1" ht="12">
      <c r="B538" s="33"/>
      <c r="C538" s="34"/>
      <c r="D538" s="181" t="s">
        <v>133</v>
      </c>
      <c r="E538" s="34"/>
      <c r="F538" s="182" t="s">
        <v>726</v>
      </c>
      <c r="G538" s="34"/>
      <c r="H538" s="34"/>
      <c r="I538" s="97"/>
      <c r="J538" s="34"/>
      <c r="K538" s="34"/>
      <c r="L538" s="37"/>
      <c r="M538" s="183"/>
      <c r="N538" s="59"/>
      <c r="O538" s="59"/>
      <c r="P538" s="59"/>
      <c r="Q538" s="59"/>
      <c r="R538" s="59"/>
      <c r="S538" s="59"/>
      <c r="T538" s="60"/>
      <c r="AT538" s="16" t="s">
        <v>133</v>
      </c>
      <c r="AU538" s="16" t="s">
        <v>76</v>
      </c>
    </row>
    <row r="539" spans="2:65" s="1" customFormat="1" ht="16.5" customHeight="1">
      <c r="B539" s="33"/>
      <c r="C539" s="169" t="s">
        <v>727</v>
      </c>
      <c r="D539" s="169" t="s">
        <v>126</v>
      </c>
      <c r="E539" s="170" t="s">
        <v>728</v>
      </c>
      <c r="F539" s="171" t="s">
        <v>729</v>
      </c>
      <c r="G539" s="172" t="s">
        <v>242</v>
      </c>
      <c r="H539" s="173">
        <v>2</v>
      </c>
      <c r="I539" s="174"/>
      <c r="J539" s="175">
        <f>ROUND(I539*H539,2)</f>
        <v>0</v>
      </c>
      <c r="K539" s="171" t="s">
        <v>1</v>
      </c>
      <c r="L539" s="37"/>
      <c r="M539" s="176" t="s">
        <v>1</v>
      </c>
      <c r="N539" s="177" t="s">
        <v>40</v>
      </c>
      <c r="O539" s="59"/>
      <c r="P539" s="178">
        <f>O539*H539</f>
        <v>0</v>
      </c>
      <c r="Q539" s="178">
        <v>0</v>
      </c>
      <c r="R539" s="178">
        <f>Q539*H539</f>
        <v>0</v>
      </c>
      <c r="S539" s="178">
        <v>0</v>
      </c>
      <c r="T539" s="179">
        <f>S539*H539</f>
        <v>0</v>
      </c>
      <c r="AR539" s="16" t="s">
        <v>245</v>
      </c>
      <c r="AT539" s="16" t="s">
        <v>126</v>
      </c>
      <c r="AU539" s="16" t="s">
        <v>76</v>
      </c>
      <c r="AY539" s="16" t="s">
        <v>123</v>
      </c>
      <c r="BE539" s="180">
        <f>IF(N539="základní",J539,0)</f>
        <v>0</v>
      </c>
      <c r="BF539" s="180">
        <f>IF(N539="snížená",J539,0)</f>
        <v>0</v>
      </c>
      <c r="BG539" s="180">
        <f>IF(N539="zákl. přenesená",J539,0)</f>
        <v>0</v>
      </c>
      <c r="BH539" s="180">
        <f>IF(N539="sníž. přenesená",J539,0)</f>
        <v>0</v>
      </c>
      <c r="BI539" s="180">
        <f>IF(N539="nulová",J539,0)</f>
        <v>0</v>
      </c>
      <c r="BJ539" s="16" t="s">
        <v>74</v>
      </c>
      <c r="BK539" s="180">
        <f>ROUND(I539*H539,2)</f>
        <v>0</v>
      </c>
      <c r="BL539" s="16" t="s">
        <v>245</v>
      </c>
      <c r="BM539" s="16" t="s">
        <v>730</v>
      </c>
    </row>
    <row r="540" spans="2:47" s="1" customFormat="1" ht="12">
      <c r="B540" s="33"/>
      <c r="C540" s="34"/>
      <c r="D540" s="181" t="s">
        <v>133</v>
      </c>
      <c r="E540" s="34"/>
      <c r="F540" s="182" t="s">
        <v>729</v>
      </c>
      <c r="G540" s="34"/>
      <c r="H540" s="34"/>
      <c r="I540" s="97"/>
      <c r="J540" s="34"/>
      <c r="K540" s="34"/>
      <c r="L540" s="37"/>
      <c r="M540" s="183"/>
      <c r="N540" s="59"/>
      <c r="O540" s="59"/>
      <c r="P540" s="59"/>
      <c r="Q540" s="59"/>
      <c r="R540" s="59"/>
      <c r="S540" s="59"/>
      <c r="T540" s="60"/>
      <c r="AT540" s="16" t="s">
        <v>133</v>
      </c>
      <c r="AU540" s="16" t="s">
        <v>76</v>
      </c>
    </row>
    <row r="541" spans="2:51" s="11" customFormat="1" ht="12">
      <c r="B541" s="184"/>
      <c r="C541" s="185"/>
      <c r="D541" s="181" t="s">
        <v>135</v>
      </c>
      <c r="E541" s="186" t="s">
        <v>1</v>
      </c>
      <c r="F541" s="187" t="s">
        <v>144</v>
      </c>
      <c r="G541" s="185"/>
      <c r="H541" s="186" t="s">
        <v>1</v>
      </c>
      <c r="I541" s="188"/>
      <c r="J541" s="185"/>
      <c r="K541" s="185"/>
      <c r="L541" s="189"/>
      <c r="M541" s="190"/>
      <c r="N541" s="191"/>
      <c r="O541" s="191"/>
      <c r="P541" s="191"/>
      <c r="Q541" s="191"/>
      <c r="R541" s="191"/>
      <c r="S541" s="191"/>
      <c r="T541" s="192"/>
      <c r="AT541" s="193" t="s">
        <v>135</v>
      </c>
      <c r="AU541" s="193" t="s">
        <v>76</v>
      </c>
      <c r="AV541" s="11" t="s">
        <v>74</v>
      </c>
      <c r="AW541" s="11" t="s">
        <v>32</v>
      </c>
      <c r="AX541" s="11" t="s">
        <v>69</v>
      </c>
      <c r="AY541" s="193" t="s">
        <v>123</v>
      </c>
    </row>
    <row r="542" spans="2:51" s="12" customFormat="1" ht="12">
      <c r="B542" s="194"/>
      <c r="C542" s="195"/>
      <c r="D542" s="181" t="s">
        <v>135</v>
      </c>
      <c r="E542" s="196" t="s">
        <v>1</v>
      </c>
      <c r="F542" s="197" t="s">
        <v>74</v>
      </c>
      <c r="G542" s="195"/>
      <c r="H542" s="198">
        <v>1</v>
      </c>
      <c r="I542" s="199"/>
      <c r="J542" s="195"/>
      <c r="K542" s="195"/>
      <c r="L542" s="200"/>
      <c r="M542" s="201"/>
      <c r="N542" s="202"/>
      <c r="O542" s="202"/>
      <c r="P542" s="202"/>
      <c r="Q542" s="202"/>
      <c r="R542" s="202"/>
      <c r="S542" s="202"/>
      <c r="T542" s="203"/>
      <c r="AT542" s="204" t="s">
        <v>135</v>
      </c>
      <c r="AU542" s="204" t="s">
        <v>76</v>
      </c>
      <c r="AV542" s="12" t="s">
        <v>76</v>
      </c>
      <c r="AW542" s="12" t="s">
        <v>32</v>
      </c>
      <c r="AX542" s="12" t="s">
        <v>69</v>
      </c>
      <c r="AY542" s="204" t="s">
        <v>123</v>
      </c>
    </row>
    <row r="543" spans="2:51" s="11" customFormat="1" ht="12">
      <c r="B543" s="184"/>
      <c r="C543" s="185"/>
      <c r="D543" s="181" t="s">
        <v>135</v>
      </c>
      <c r="E543" s="186" t="s">
        <v>1</v>
      </c>
      <c r="F543" s="187" t="s">
        <v>153</v>
      </c>
      <c r="G543" s="185"/>
      <c r="H543" s="186" t="s">
        <v>1</v>
      </c>
      <c r="I543" s="188"/>
      <c r="J543" s="185"/>
      <c r="K543" s="185"/>
      <c r="L543" s="189"/>
      <c r="M543" s="190"/>
      <c r="N543" s="191"/>
      <c r="O543" s="191"/>
      <c r="P543" s="191"/>
      <c r="Q543" s="191"/>
      <c r="R543" s="191"/>
      <c r="S543" s="191"/>
      <c r="T543" s="192"/>
      <c r="AT543" s="193" t="s">
        <v>135</v>
      </c>
      <c r="AU543" s="193" t="s">
        <v>76</v>
      </c>
      <c r="AV543" s="11" t="s">
        <v>74</v>
      </c>
      <c r="AW543" s="11" t="s">
        <v>32</v>
      </c>
      <c r="AX543" s="11" t="s">
        <v>69</v>
      </c>
      <c r="AY543" s="193" t="s">
        <v>123</v>
      </c>
    </row>
    <row r="544" spans="2:51" s="12" customFormat="1" ht="12">
      <c r="B544" s="194"/>
      <c r="C544" s="195"/>
      <c r="D544" s="181" t="s">
        <v>135</v>
      </c>
      <c r="E544" s="196" t="s">
        <v>1</v>
      </c>
      <c r="F544" s="197" t="s">
        <v>74</v>
      </c>
      <c r="G544" s="195"/>
      <c r="H544" s="198">
        <v>1</v>
      </c>
      <c r="I544" s="199"/>
      <c r="J544" s="195"/>
      <c r="K544" s="195"/>
      <c r="L544" s="200"/>
      <c r="M544" s="201"/>
      <c r="N544" s="202"/>
      <c r="O544" s="202"/>
      <c r="P544" s="202"/>
      <c r="Q544" s="202"/>
      <c r="R544" s="202"/>
      <c r="S544" s="202"/>
      <c r="T544" s="203"/>
      <c r="AT544" s="204" t="s">
        <v>135</v>
      </c>
      <c r="AU544" s="204" t="s">
        <v>76</v>
      </c>
      <c r="AV544" s="12" t="s">
        <v>76</v>
      </c>
      <c r="AW544" s="12" t="s">
        <v>32</v>
      </c>
      <c r="AX544" s="12" t="s">
        <v>69</v>
      </c>
      <c r="AY544" s="204" t="s">
        <v>123</v>
      </c>
    </row>
    <row r="545" spans="2:51" s="13" customFormat="1" ht="12">
      <c r="B545" s="205"/>
      <c r="C545" s="206"/>
      <c r="D545" s="181" t="s">
        <v>135</v>
      </c>
      <c r="E545" s="207" t="s">
        <v>1</v>
      </c>
      <c r="F545" s="208" t="s">
        <v>139</v>
      </c>
      <c r="G545" s="206"/>
      <c r="H545" s="209">
        <v>2</v>
      </c>
      <c r="I545" s="210"/>
      <c r="J545" s="206"/>
      <c r="K545" s="206"/>
      <c r="L545" s="211"/>
      <c r="M545" s="212"/>
      <c r="N545" s="213"/>
      <c r="O545" s="213"/>
      <c r="P545" s="213"/>
      <c r="Q545" s="213"/>
      <c r="R545" s="213"/>
      <c r="S545" s="213"/>
      <c r="T545" s="214"/>
      <c r="AT545" s="215" t="s">
        <v>135</v>
      </c>
      <c r="AU545" s="215" t="s">
        <v>76</v>
      </c>
      <c r="AV545" s="13" t="s">
        <v>131</v>
      </c>
      <c r="AW545" s="13" t="s">
        <v>32</v>
      </c>
      <c r="AX545" s="13" t="s">
        <v>74</v>
      </c>
      <c r="AY545" s="215" t="s">
        <v>123</v>
      </c>
    </row>
    <row r="546" spans="2:65" s="1" customFormat="1" ht="16.5" customHeight="1">
      <c r="B546" s="33"/>
      <c r="C546" s="169" t="s">
        <v>731</v>
      </c>
      <c r="D546" s="169" t="s">
        <v>126</v>
      </c>
      <c r="E546" s="170" t="s">
        <v>732</v>
      </c>
      <c r="F546" s="171" t="s">
        <v>733</v>
      </c>
      <c r="G546" s="172" t="s">
        <v>163</v>
      </c>
      <c r="H546" s="173">
        <v>2</v>
      </c>
      <c r="I546" s="174"/>
      <c r="J546" s="175">
        <f>ROUND(I546*H546,2)</f>
        <v>0</v>
      </c>
      <c r="K546" s="171" t="s">
        <v>1</v>
      </c>
      <c r="L546" s="37"/>
      <c r="M546" s="176" t="s">
        <v>1</v>
      </c>
      <c r="N546" s="177" t="s">
        <v>40</v>
      </c>
      <c r="O546" s="59"/>
      <c r="P546" s="178">
        <f>O546*H546</f>
        <v>0</v>
      </c>
      <c r="Q546" s="178">
        <v>0</v>
      </c>
      <c r="R546" s="178">
        <f>Q546*H546</f>
        <v>0</v>
      </c>
      <c r="S546" s="178">
        <v>0</v>
      </c>
      <c r="T546" s="179">
        <f>S546*H546</f>
        <v>0</v>
      </c>
      <c r="AR546" s="16" t="s">
        <v>245</v>
      </c>
      <c r="AT546" s="16" t="s">
        <v>126</v>
      </c>
      <c r="AU546" s="16" t="s">
        <v>76</v>
      </c>
      <c r="AY546" s="16" t="s">
        <v>123</v>
      </c>
      <c r="BE546" s="180">
        <f>IF(N546="základní",J546,0)</f>
        <v>0</v>
      </c>
      <c r="BF546" s="180">
        <f>IF(N546="snížená",J546,0)</f>
        <v>0</v>
      </c>
      <c r="BG546" s="180">
        <f>IF(N546="zákl. přenesená",J546,0)</f>
        <v>0</v>
      </c>
      <c r="BH546" s="180">
        <f>IF(N546="sníž. přenesená",J546,0)</f>
        <v>0</v>
      </c>
      <c r="BI546" s="180">
        <f>IF(N546="nulová",J546,0)</f>
        <v>0</v>
      </c>
      <c r="BJ546" s="16" t="s">
        <v>74</v>
      </c>
      <c r="BK546" s="180">
        <f>ROUND(I546*H546,2)</f>
        <v>0</v>
      </c>
      <c r="BL546" s="16" t="s">
        <v>245</v>
      </c>
      <c r="BM546" s="16" t="s">
        <v>734</v>
      </c>
    </row>
    <row r="547" spans="2:47" s="1" customFormat="1" ht="12">
      <c r="B547" s="33"/>
      <c r="C547" s="34"/>
      <c r="D547" s="181" t="s">
        <v>133</v>
      </c>
      <c r="E547" s="34"/>
      <c r="F547" s="182" t="s">
        <v>735</v>
      </c>
      <c r="G547" s="34"/>
      <c r="H547" s="34"/>
      <c r="I547" s="97"/>
      <c r="J547" s="34"/>
      <c r="K547" s="34"/>
      <c r="L547" s="37"/>
      <c r="M547" s="183"/>
      <c r="N547" s="59"/>
      <c r="O547" s="59"/>
      <c r="P547" s="59"/>
      <c r="Q547" s="59"/>
      <c r="R547" s="59"/>
      <c r="S547" s="59"/>
      <c r="T547" s="60"/>
      <c r="AT547" s="16" t="s">
        <v>133</v>
      </c>
      <c r="AU547" s="16" t="s">
        <v>76</v>
      </c>
    </row>
    <row r="548" spans="2:51" s="11" customFormat="1" ht="12">
      <c r="B548" s="184"/>
      <c r="C548" s="185"/>
      <c r="D548" s="181" t="s">
        <v>135</v>
      </c>
      <c r="E548" s="186" t="s">
        <v>1</v>
      </c>
      <c r="F548" s="187" t="s">
        <v>144</v>
      </c>
      <c r="G548" s="185"/>
      <c r="H548" s="186" t="s">
        <v>1</v>
      </c>
      <c r="I548" s="188"/>
      <c r="J548" s="185"/>
      <c r="K548" s="185"/>
      <c r="L548" s="189"/>
      <c r="M548" s="190"/>
      <c r="N548" s="191"/>
      <c r="O548" s="191"/>
      <c r="P548" s="191"/>
      <c r="Q548" s="191"/>
      <c r="R548" s="191"/>
      <c r="S548" s="191"/>
      <c r="T548" s="192"/>
      <c r="AT548" s="193" t="s">
        <v>135</v>
      </c>
      <c r="AU548" s="193" t="s">
        <v>76</v>
      </c>
      <c r="AV548" s="11" t="s">
        <v>74</v>
      </c>
      <c r="AW548" s="11" t="s">
        <v>32</v>
      </c>
      <c r="AX548" s="11" t="s">
        <v>69</v>
      </c>
      <c r="AY548" s="193" t="s">
        <v>123</v>
      </c>
    </row>
    <row r="549" spans="2:51" s="12" customFormat="1" ht="12">
      <c r="B549" s="194"/>
      <c r="C549" s="195"/>
      <c r="D549" s="181" t="s">
        <v>135</v>
      </c>
      <c r="E549" s="196" t="s">
        <v>1</v>
      </c>
      <c r="F549" s="197" t="s">
        <v>74</v>
      </c>
      <c r="G549" s="195"/>
      <c r="H549" s="198">
        <v>1</v>
      </c>
      <c r="I549" s="199"/>
      <c r="J549" s="195"/>
      <c r="K549" s="195"/>
      <c r="L549" s="200"/>
      <c r="M549" s="201"/>
      <c r="N549" s="202"/>
      <c r="O549" s="202"/>
      <c r="P549" s="202"/>
      <c r="Q549" s="202"/>
      <c r="R549" s="202"/>
      <c r="S549" s="202"/>
      <c r="T549" s="203"/>
      <c r="AT549" s="204" t="s">
        <v>135</v>
      </c>
      <c r="AU549" s="204" t="s">
        <v>76</v>
      </c>
      <c r="AV549" s="12" t="s">
        <v>76</v>
      </c>
      <c r="AW549" s="12" t="s">
        <v>32</v>
      </c>
      <c r="AX549" s="12" t="s">
        <v>69</v>
      </c>
      <c r="AY549" s="204" t="s">
        <v>123</v>
      </c>
    </row>
    <row r="550" spans="2:51" s="11" customFormat="1" ht="12">
      <c r="B550" s="184"/>
      <c r="C550" s="185"/>
      <c r="D550" s="181" t="s">
        <v>135</v>
      </c>
      <c r="E550" s="186" t="s">
        <v>1</v>
      </c>
      <c r="F550" s="187" t="s">
        <v>153</v>
      </c>
      <c r="G550" s="185"/>
      <c r="H550" s="186" t="s">
        <v>1</v>
      </c>
      <c r="I550" s="188"/>
      <c r="J550" s="185"/>
      <c r="K550" s="185"/>
      <c r="L550" s="189"/>
      <c r="M550" s="190"/>
      <c r="N550" s="191"/>
      <c r="O550" s="191"/>
      <c r="P550" s="191"/>
      <c r="Q550" s="191"/>
      <c r="R550" s="191"/>
      <c r="S550" s="191"/>
      <c r="T550" s="192"/>
      <c r="AT550" s="193" t="s">
        <v>135</v>
      </c>
      <c r="AU550" s="193" t="s">
        <v>76</v>
      </c>
      <c r="AV550" s="11" t="s">
        <v>74</v>
      </c>
      <c r="AW550" s="11" t="s">
        <v>32</v>
      </c>
      <c r="AX550" s="11" t="s">
        <v>69</v>
      </c>
      <c r="AY550" s="193" t="s">
        <v>123</v>
      </c>
    </row>
    <row r="551" spans="2:51" s="12" customFormat="1" ht="12">
      <c r="B551" s="194"/>
      <c r="C551" s="195"/>
      <c r="D551" s="181" t="s">
        <v>135</v>
      </c>
      <c r="E551" s="196" t="s">
        <v>1</v>
      </c>
      <c r="F551" s="197" t="s">
        <v>74</v>
      </c>
      <c r="G551" s="195"/>
      <c r="H551" s="198">
        <v>1</v>
      </c>
      <c r="I551" s="199"/>
      <c r="J551" s="195"/>
      <c r="K551" s="195"/>
      <c r="L551" s="200"/>
      <c r="M551" s="201"/>
      <c r="N551" s="202"/>
      <c r="O551" s="202"/>
      <c r="P551" s="202"/>
      <c r="Q551" s="202"/>
      <c r="R551" s="202"/>
      <c r="S551" s="202"/>
      <c r="T551" s="203"/>
      <c r="AT551" s="204" t="s">
        <v>135</v>
      </c>
      <c r="AU551" s="204" t="s">
        <v>76</v>
      </c>
      <c r="AV551" s="12" t="s">
        <v>76</v>
      </c>
      <c r="AW551" s="12" t="s">
        <v>32</v>
      </c>
      <c r="AX551" s="12" t="s">
        <v>69</v>
      </c>
      <c r="AY551" s="204" t="s">
        <v>123</v>
      </c>
    </row>
    <row r="552" spans="2:51" s="13" customFormat="1" ht="12">
      <c r="B552" s="205"/>
      <c r="C552" s="206"/>
      <c r="D552" s="181" t="s">
        <v>135</v>
      </c>
      <c r="E552" s="207" t="s">
        <v>1</v>
      </c>
      <c r="F552" s="208" t="s">
        <v>139</v>
      </c>
      <c r="G552" s="206"/>
      <c r="H552" s="209">
        <v>2</v>
      </c>
      <c r="I552" s="210"/>
      <c r="J552" s="206"/>
      <c r="K552" s="206"/>
      <c r="L552" s="211"/>
      <c r="M552" s="212"/>
      <c r="N552" s="213"/>
      <c r="O552" s="213"/>
      <c r="P552" s="213"/>
      <c r="Q552" s="213"/>
      <c r="R552" s="213"/>
      <c r="S552" s="213"/>
      <c r="T552" s="214"/>
      <c r="AT552" s="215" t="s">
        <v>135</v>
      </c>
      <c r="AU552" s="215" t="s">
        <v>76</v>
      </c>
      <c r="AV552" s="13" t="s">
        <v>131</v>
      </c>
      <c r="AW552" s="13" t="s">
        <v>32</v>
      </c>
      <c r="AX552" s="13" t="s">
        <v>74</v>
      </c>
      <c r="AY552" s="215" t="s">
        <v>123</v>
      </c>
    </row>
    <row r="553" spans="2:65" s="1" customFormat="1" ht="16.5" customHeight="1">
      <c r="B553" s="33"/>
      <c r="C553" s="169" t="s">
        <v>736</v>
      </c>
      <c r="D553" s="169" t="s">
        <v>126</v>
      </c>
      <c r="E553" s="170" t="s">
        <v>737</v>
      </c>
      <c r="F553" s="171" t="s">
        <v>738</v>
      </c>
      <c r="G553" s="172" t="s">
        <v>369</v>
      </c>
      <c r="H553" s="237"/>
      <c r="I553" s="174"/>
      <c r="J553" s="175">
        <f>ROUND(I553*H553,2)</f>
        <v>0</v>
      </c>
      <c r="K553" s="171" t="s">
        <v>130</v>
      </c>
      <c r="L553" s="37"/>
      <c r="M553" s="176" t="s">
        <v>1</v>
      </c>
      <c r="N553" s="177" t="s">
        <v>40</v>
      </c>
      <c r="O553" s="59"/>
      <c r="P553" s="178">
        <f>O553*H553</f>
        <v>0</v>
      </c>
      <c r="Q553" s="178">
        <v>0</v>
      </c>
      <c r="R553" s="178">
        <f>Q553*H553</f>
        <v>0</v>
      </c>
      <c r="S553" s="178">
        <v>0</v>
      </c>
      <c r="T553" s="179">
        <f>S553*H553</f>
        <v>0</v>
      </c>
      <c r="AR553" s="16" t="s">
        <v>245</v>
      </c>
      <c r="AT553" s="16" t="s">
        <v>126</v>
      </c>
      <c r="AU553" s="16" t="s">
        <v>76</v>
      </c>
      <c r="AY553" s="16" t="s">
        <v>123</v>
      </c>
      <c r="BE553" s="180">
        <f>IF(N553="základní",J553,0)</f>
        <v>0</v>
      </c>
      <c r="BF553" s="180">
        <f>IF(N553="snížená",J553,0)</f>
        <v>0</v>
      </c>
      <c r="BG553" s="180">
        <f>IF(N553="zákl. přenesená",J553,0)</f>
        <v>0</v>
      </c>
      <c r="BH553" s="180">
        <f>IF(N553="sníž. přenesená",J553,0)</f>
        <v>0</v>
      </c>
      <c r="BI553" s="180">
        <f>IF(N553="nulová",J553,0)</f>
        <v>0</v>
      </c>
      <c r="BJ553" s="16" t="s">
        <v>74</v>
      </c>
      <c r="BK553" s="180">
        <f>ROUND(I553*H553,2)</f>
        <v>0</v>
      </c>
      <c r="BL553" s="16" t="s">
        <v>245</v>
      </c>
      <c r="BM553" s="16" t="s">
        <v>739</v>
      </c>
    </row>
    <row r="554" spans="2:47" s="1" customFormat="1" ht="12">
      <c r="B554" s="33"/>
      <c r="C554" s="34"/>
      <c r="D554" s="181" t="s">
        <v>133</v>
      </c>
      <c r="E554" s="34"/>
      <c r="F554" s="182" t="s">
        <v>740</v>
      </c>
      <c r="G554" s="34"/>
      <c r="H554" s="34"/>
      <c r="I554" s="97"/>
      <c r="J554" s="34"/>
      <c r="K554" s="34"/>
      <c r="L554" s="37"/>
      <c r="M554" s="183"/>
      <c r="N554" s="59"/>
      <c r="O554" s="59"/>
      <c r="P554" s="59"/>
      <c r="Q554" s="59"/>
      <c r="R554" s="59"/>
      <c r="S554" s="59"/>
      <c r="T554" s="60"/>
      <c r="AT554" s="16" t="s">
        <v>133</v>
      </c>
      <c r="AU554" s="16" t="s">
        <v>76</v>
      </c>
    </row>
    <row r="555" spans="2:63" s="10" customFormat="1" ht="22.9" customHeight="1">
      <c r="B555" s="153"/>
      <c r="C555" s="154"/>
      <c r="D555" s="155" t="s">
        <v>68</v>
      </c>
      <c r="E555" s="167" t="s">
        <v>741</v>
      </c>
      <c r="F555" s="167" t="s">
        <v>742</v>
      </c>
      <c r="G555" s="154"/>
      <c r="H555" s="154"/>
      <c r="I555" s="157"/>
      <c r="J555" s="168">
        <f>BK555</f>
        <v>0</v>
      </c>
      <c r="K555" s="154"/>
      <c r="L555" s="159"/>
      <c r="M555" s="160"/>
      <c r="N555" s="161"/>
      <c r="O555" s="161"/>
      <c r="P555" s="162">
        <f>SUM(P556:P594)</f>
        <v>0</v>
      </c>
      <c r="Q555" s="161"/>
      <c r="R555" s="162">
        <f>SUM(R556:R594)</f>
        <v>0.0834</v>
      </c>
      <c r="S555" s="161"/>
      <c r="T555" s="163">
        <f>SUM(T556:T594)</f>
        <v>0.4698</v>
      </c>
      <c r="AR555" s="164" t="s">
        <v>76</v>
      </c>
      <c r="AT555" s="165" t="s">
        <v>68</v>
      </c>
      <c r="AU555" s="165" t="s">
        <v>74</v>
      </c>
      <c r="AY555" s="164" t="s">
        <v>123</v>
      </c>
      <c r="BK555" s="166">
        <f>SUM(BK556:BK594)</f>
        <v>0</v>
      </c>
    </row>
    <row r="556" spans="2:65" s="1" customFormat="1" ht="16.5" customHeight="1">
      <c r="B556" s="33"/>
      <c r="C556" s="169" t="s">
        <v>743</v>
      </c>
      <c r="D556" s="169" t="s">
        <v>126</v>
      </c>
      <c r="E556" s="170" t="s">
        <v>744</v>
      </c>
      <c r="F556" s="171" t="s">
        <v>745</v>
      </c>
      <c r="G556" s="172" t="s">
        <v>242</v>
      </c>
      <c r="H556" s="173">
        <v>2</v>
      </c>
      <c r="I556" s="174"/>
      <c r="J556" s="175">
        <f>ROUND(I556*H556,2)</f>
        <v>0</v>
      </c>
      <c r="K556" s="171" t="s">
        <v>130</v>
      </c>
      <c r="L556" s="37"/>
      <c r="M556" s="176" t="s">
        <v>1</v>
      </c>
      <c r="N556" s="177" t="s">
        <v>40</v>
      </c>
      <c r="O556" s="59"/>
      <c r="P556" s="178">
        <f>O556*H556</f>
        <v>0</v>
      </c>
      <c r="Q556" s="178">
        <v>0</v>
      </c>
      <c r="R556" s="178">
        <f>Q556*H556</f>
        <v>0</v>
      </c>
      <c r="S556" s="178">
        <v>0.174</v>
      </c>
      <c r="T556" s="179">
        <f>S556*H556</f>
        <v>0.348</v>
      </c>
      <c r="AR556" s="16" t="s">
        <v>245</v>
      </c>
      <c r="AT556" s="16" t="s">
        <v>126</v>
      </c>
      <c r="AU556" s="16" t="s">
        <v>76</v>
      </c>
      <c r="AY556" s="16" t="s">
        <v>123</v>
      </c>
      <c r="BE556" s="180">
        <f>IF(N556="základní",J556,0)</f>
        <v>0</v>
      </c>
      <c r="BF556" s="180">
        <f>IF(N556="snížená",J556,0)</f>
        <v>0</v>
      </c>
      <c r="BG556" s="180">
        <f>IF(N556="zákl. přenesená",J556,0)</f>
        <v>0</v>
      </c>
      <c r="BH556" s="180">
        <f>IF(N556="sníž. přenesená",J556,0)</f>
        <v>0</v>
      </c>
      <c r="BI556" s="180">
        <f>IF(N556="nulová",J556,0)</f>
        <v>0</v>
      </c>
      <c r="BJ556" s="16" t="s">
        <v>74</v>
      </c>
      <c r="BK556" s="180">
        <f>ROUND(I556*H556,2)</f>
        <v>0</v>
      </c>
      <c r="BL556" s="16" t="s">
        <v>245</v>
      </c>
      <c r="BM556" s="16" t="s">
        <v>746</v>
      </c>
    </row>
    <row r="557" spans="2:47" s="1" customFormat="1" ht="12">
      <c r="B557" s="33"/>
      <c r="C557" s="34"/>
      <c r="D557" s="181" t="s">
        <v>133</v>
      </c>
      <c r="E557" s="34"/>
      <c r="F557" s="182" t="s">
        <v>747</v>
      </c>
      <c r="G557" s="34"/>
      <c r="H557" s="34"/>
      <c r="I557" s="97"/>
      <c r="J557" s="34"/>
      <c r="K557" s="34"/>
      <c r="L557" s="37"/>
      <c r="M557" s="183"/>
      <c r="N557" s="59"/>
      <c r="O557" s="59"/>
      <c r="P557" s="59"/>
      <c r="Q557" s="59"/>
      <c r="R557" s="59"/>
      <c r="S557" s="59"/>
      <c r="T557" s="60"/>
      <c r="AT557" s="16" t="s">
        <v>133</v>
      </c>
      <c r="AU557" s="16" t="s">
        <v>76</v>
      </c>
    </row>
    <row r="558" spans="2:51" s="11" customFormat="1" ht="12">
      <c r="B558" s="184"/>
      <c r="C558" s="185"/>
      <c r="D558" s="181" t="s">
        <v>135</v>
      </c>
      <c r="E558" s="186" t="s">
        <v>1</v>
      </c>
      <c r="F558" s="187" t="s">
        <v>144</v>
      </c>
      <c r="G558" s="185"/>
      <c r="H558" s="186" t="s">
        <v>1</v>
      </c>
      <c r="I558" s="188"/>
      <c r="J558" s="185"/>
      <c r="K558" s="185"/>
      <c r="L558" s="189"/>
      <c r="M558" s="190"/>
      <c r="N558" s="191"/>
      <c r="O558" s="191"/>
      <c r="P558" s="191"/>
      <c r="Q558" s="191"/>
      <c r="R558" s="191"/>
      <c r="S558" s="191"/>
      <c r="T558" s="192"/>
      <c r="AT558" s="193" t="s">
        <v>135</v>
      </c>
      <c r="AU558" s="193" t="s">
        <v>76</v>
      </c>
      <c r="AV558" s="11" t="s">
        <v>74</v>
      </c>
      <c r="AW558" s="11" t="s">
        <v>32</v>
      </c>
      <c r="AX558" s="11" t="s">
        <v>69</v>
      </c>
      <c r="AY558" s="193" t="s">
        <v>123</v>
      </c>
    </row>
    <row r="559" spans="2:51" s="12" customFormat="1" ht="12">
      <c r="B559" s="194"/>
      <c r="C559" s="195"/>
      <c r="D559" s="181" t="s">
        <v>135</v>
      </c>
      <c r="E559" s="196" t="s">
        <v>1</v>
      </c>
      <c r="F559" s="197" t="s">
        <v>74</v>
      </c>
      <c r="G559" s="195"/>
      <c r="H559" s="198">
        <v>1</v>
      </c>
      <c r="I559" s="199"/>
      <c r="J559" s="195"/>
      <c r="K559" s="195"/>
      <c r="L559" s="200"/>
      <c r="M559" s="201"/>
      <c r="N559" s="202"/>
      <c r="O559" s="202"/>
      <c r="P559" s="202"/>
      <c r="Q559" s="202"/>
      <c r="R559" s="202"/>
      <c r="S559" s="202"/>
      <c r="T559" s="203"/>
      <c r="AT559" s="204" t="s">
        <v>135</v>
      </c>
      <c r="AU559" s="204" t="s">
        <v>76</v>
      </c>
      <c r="AV559" s="12" t="s">
        <v>76</v>
      </c>
      <c r="AW559" s="12" t="s">
        <v>32</v>
      </c>
      <c r="AX559" s="12" t="s">
        <v>69</v>
      </c>
      <c r="AY559" s="204" t="s">
        <v>123</v>
      </c>
    </row>
    <row r="560" spans="2:51" s="11" customFormat="1" ht="12">
      <c r="B560" s="184"/>
      <c r="C560" s="185"/>
      <c r="D560" s="181" t="s">
        <v>135</v>
      </c>
      <c r="E560" s="186" t="s">
        <v>1</v>
      </c>
      <c r="F560" s="187" t="s">
        <v>153</v>
      </c>
      <c r="G560" s="185"/>
      <c r="H560" s="186" t="s">
        <v>1</v>
      </c>
      <c r="I560" s="188"/>
      <c r="J560" s="185"/>
      <c r="K560" s="185"/>
      <c r="L560" s="189"/>
      <c r="M560" s="190"/>
      <c r="N560" s="191"/>
      <c r="O560" s="191"/>
      <c r="P560" s="191"/>
      <c r="Q560" s="191"/>
      <c r="R560" s="191"/>
      <c r="S560" s="191"/>
      <c r="T560" s="192"/>
      <c r="AT560" s="193" t="s">
        <v>135</v>
      </c>
      <c r="AU560" s="193" t="s">
        <v>76</v>
      </c>
      <c r="AV560" s="11" t="s">
        <v>74</v>
      </c>
      <c r="AW560" s="11" t="s">
        <v>32</v>
      </c>
      <c r="AX560" s="11" t="s">
        <v>69</v>
      </c>
      <c r="AY560" s="193" t="s">
        <v>123</v>
      </c>
    </row>
    <row r="561" spans="2:51" s="12" customFormat="1" ht="12">
      <c r="B561" s="194"/>
      <c r="C561" s="195"/>
      <c r="D561" s="181" t="s">
        <v>135</v>
      </c>
      <c r="E561" s="196" t="s">
        <v>1</v>
      </c>
      <c r="F561" s="197" t="s">
        <v>74</v>
      </c>
      <c r="G561" s="195"/>
      <c r="H561" s="198">
        <v>1</v>
      </c>
      <c r="I561" s="199"/>
      <c r="J561" s="195"/>
      <c r="K561" s="195"/>
      <c r="L561" s="200"/>
      <c r="M561" s="201"/>
      <c r="N561" s="202"/>
      <c r="O561" s="202"/>
      <c r="P561" s="202"/>
      <c r="Q561" s="202"/>
      <c r="R561" s="202"/>
      <c r="S561" s="202"/>
      <c r="T561" s="203"/>
      <c r="AT561" s="204" t="s">
        <v>135</v>
      </c>
      <c r="AU561" s="204" t="s">
        <v>76</v>
      </c>
      <c r="AV561" s="12" t="s">
        <v>76</v>
      </c>
      <c r="AW561" s="12" t="s">
        <v>32</v>
      </c>
      <c r="AX561" s="12" t="s">
        <v>69</v>
      </c>
      <c r="AY561" s="204" t="s">
        <v>123</v>
      </c>
    </row>
    <row r="562" spans="2:51" s="13" customFormat="1" ht="12">
      <c r="B562" s="205"/>
      <c r="C562" s="206"/>
      <c r="D562" s="181" t="s">
        <v>135</v>
      </c>
      <c r="E562" s="207" t="s">
        <v>1</v>
      </c>
      <c r="F562" s="208" t="s">
        <v>139</v>
      </c>
      <c r="G562" s="206"/>
      <c r="H562" s="209">
        <v>2</v>
      </c>
      <c r="I562" s="210"/>
      <c r="J562" s="206"/>
      <c r="K562" s="206"/>
      <c r="L562" s="211"/>
      <c r="M562" s="212"/>
      <c r="N562" s="213"/>
      <c r="O562" s="213"/>
      <c r="P562" s="213"/>
      <c r="Q562" s="213"/>
      <c r="R562" s="213"/>
      <c r="S562" s="213"/>
      <c r="T562" s="214"/>
      <c r="AT562" s="215" t="s">
        <v>135</v>
      </c>
      <c r="AU562" s="215" t="s">
        <v>76</v>
      </c>
      <c r="AV562" s="13" t="s">
        <v>131</v>
      </c>
      <c r="AW562" s="13" t="s">
        <v>32</v>
      </c>
      <c r="AX562" s="13" t="s">
        <v>74</v>
      </c>
      <c r="AY562" s="215" t="s">
        <v>123</v>
      </c>
    </row>
    <row r="563" spans="2:65" s="1" customFormat="1" ht="16.5" customHeight="1">
      <c r="B563" s="33"/>
      <c r="C563" s="169" t="s">
        <v>748</v>
      </c>
      <c r="D563" s="169" t="s">
        <v>126</v>
      </c>
      <c r="E563" s="170" t="s">
        <v>749</v>
      </c>
      <c r="F563" s="171" t="s">
        <v>750</v>
      </c>
      <c r="G563" s="172" t="s">
        <v>242</v>
      </c>
      <c r="H563" s="173">
        <v>5</v>
      </c>
      <c r="I563" s="174"/>
      <c r="J563" s="175">
        <f>ROUND(I563*H563,2)</f>
        <v>0</v>
      </c>
      <c r="K563" s="171" t="s">
        <v>130</v>
      </c>
      <c r="L563" s="37"/>
      <c r="M563" s="176" t="s">
        <v>1</v>
      </c>
      <c r="N563" s="177" t="s">
        <v>40</v>
      </c>
      <c r="O563" s="59"/>
      <c r="P563" s="178">
        <f>O563*H563</f>
        <v>0</v>
      </c>
      <c r="Q563" s="178">
        <v>0</v>
      </c>
      <c r="R563" s="178">
        <f>Q563*H563</f>
        <v>0</v>
      </c>
      <c r="S563" s="178">
        <v>0.024</v>
      </c>
      <c r="T563" s="179">
        <f>S563*H563</f>
        <v>0.12</v>
      </c>
      <c r="AR563" s="16" t="s">
        <v>245</v>
      </c>
      <c r="AT563" s="16" t="s">
        <v>126</v>
      </c>
      <c r="AU563" s="16" t="s">
        <v>76</v>
      </c>
      <c r="AY563" s="16" t="s">
        <v>123</v>
      </c>
      <c r="BE563" s="180">
        <f>IF(N563="základní",J563,0)</f>
        <v>0</v>
      </c>
      <c r="BF563" s="180">
        <f>IF(N563="snížená",J563,0)</f>
        <v>0</v>
      </c>
      <c r="BG563" s="180">
        <f>IF(N563="zákl. přenesená",J563,0)</f>
        <v>0</v>
      </c>
      <c r="BH563" s="180">
        <f>IF(N563="sníž. přenesená",J563,0)</f>
        <v>0</v>
      </c>
      <c r="BI563" s="180">
        <f>IF(N563="nulová",J563,0)</f>
        <v>0</v>
      </c>
      <c r="BJ563" s="16" t="s">
        <v>74</v>
      </c>
      <c r="BK563" s="180">
        <f>ROUND(I563*H563,2)</f>
        <v>0</v>
      </c>
      <c r="BL563" s="16" t="s">
        <v>245</v>
      </c>
      <c r="BM563" s="16" t="s">
        <v>751</v>
      </c>
    </row>
    <row r="564" spans="2:47" s="1" customFormat="1" ht="19.5">
      <c r="B564" s="33"/>
      <c r="C564" s="34"/>
      <c r="D564" s="181" t="s">
        <v>133</v>
      </c>
      <c r="E564" s="34"/>
      <c r="F564" s="182" t="s">
        <v>752</v>
      </c>
      <c r="G564" s="34"/>
      <c r="H564" s="34"/>
      <c r="I564" s="97"/>
      <c r="J564" s="34"/>
      <c r="K564" s="34"/>
      <c r="L564" s="37"/>
      <c r="M564" s="183"/>
      <c r="N564" s="59"/>
      <c r="O564" s="59"/>
      <c r="P564" s="59"/>
      <c r="Q564" s="59"/>
      <c r="R564" s="59"/>
      <c r="S564" s="59"/>
      <c r="T564" s="60"/>
      <c r="AT564" s="16" t="s">
        <v>133</v>
      </c>
      <c r="AU564" s="16" t="s">
        <v>76</v>
      </c>
    </row>
    <row r="565" spans="2:65" s="1" customFormat="1" ht="16.5" customHeight="1">
      <c r="B565" s="33"/>
      <c r="C565" s="169" t="s">
        <v>753</v>
      </c>
      <c r="D565" s="169" t="s">
        <v>126</v>
      </c>
      <c r="E565" s="170" t="s">
        <v>754</v>
      </c>
      <c r="F565" s="171" t="s">
        <v>755</v>
      </c>
      <c r="G565" s="172" t="s">
        <v>242</v>
      </c>
      <c r="H565" s="173">
        <v>1</v>
      </c>
      <c r="I565" s="174"/>
      <c r="J565" s="175">
        <f>ROUND(I565*H565,2)</f>
        <v>0</v>
      </c>
      <c r="K565" s="171" t="s">
        <v>130</v>
      </c>
      <c r="L565" s="37"/>
      <c r="M565" s="176" t="s">
        <v>1</v>
      </c>
      <c r="N565" s="177" t="s">
        <v>40</v>
      </c>
      <c r="O565" s="59"/>
      <c r="P565" s="178">
        <f>O565*H565</f>
        <v>0</v>
      </c>
      <c r="Q565" s="178">
        <v>0</v>
      </c>
      <c r="R565" s="178">
        <f>Q565*H565</f>
        <v>0</v>
      </c>
      <c r="S565" s="178">
        <v>0.0018</v>
      </c>
      <c r="T565" s="179">
        <f>S565*H565</f>
        <v>0.0018</v>
      </c>
      <c r="AR565" s="16" t="s">
        <v>245</v>
      </c>
      <c r="AT565" s="16" t="s">
        <v>126</v>
      </c>
      <c r="AU565" s="16" t="s">
        <v>76</v>
      </c>
      <c r="AY565" s="16" t="s">
        <v>123</v>
      </c>
      <c r="BE565" s="180">
        <f>IF(N565="základní",J565,0)</f>
        <v>0</v>
      </c>
      <c r="BF565" s="180">
        <f>IF(N565="snížená",J565,0)</f>
        <v>0</v>
      </c>
      <c r="BG565" s="180">
        <f>IF(N565="zákl. přenesená",J565,0)</f>
        <v>0</v>
      </c>
      <c r="BH565" s="180">
        <f>IF(N565="sníž. přenesená",J565,0)</f>
        <v>0</v>
      </c>
      <c r="BI565" s="180">
        <f>IF(N565="nulová",J565,0)</f>
        <v>0</v>
      </c>
      <c r="BJ565" s="16" t="s">
        <v>74</v>
      </c>
      <c r="BK565" s="180">
        <f>ROUND(I565*H565,2)</f>
        <v>0</v>
      </c>
      <c r="BL565" s="16" t="s">
        <v>245</v>
      </c>
      <c r="BM565" s="16" t="s">
        <v>756</v>
      </c>
    </row>
    <row r="566" spans="2:47" s="1" customFormat="1" ht="12">
      <c r="B566" s="33"/>
      <c r="C566" s="34"/>
      <c r="D566" s="181" t="s">
        <v>133</v>
      </c>
      <c r="E566" s="34"/>
      <c r="F566" s="182" t="s">
        <v>757</v>
      </c>
      <c r="G566" s="34"/>
      <c r="H566" s="34"/>
      <c r="I566" s="97"/>
      <c r="J566" s="34"/>
      <c r="K566" s="34"/>
      <c r="L566" s="37"/>
      <c r="M566" s="183"/>
      <c r="N566" s="59"/>
      <c r="O566" s="59"/>
      <c r="P566" s="59"/>
      <c r="Q566" s="59"/>
      <c r="R566" s="59"/>
      <c r="S566" s="59"/>
      <c r="T566" s="60"/>
      <c r="AT566" s="16" t="s">
        <v>133</v>
      </c>
      <c r="AU566" s="16" t="s">
        <v>76</v>
      </c>
    </row>
    <row r="567" spans="2:51" s="11" customFormat="1" ht="12">
      <c r="B567" s="184"/>
      <c r="C567" s="185"/>
      <c r="D567" s="181" t="s">
        <v>135</v>
      </c>
      <c r="E567" s="186" t="s">
        <v>1</v>
      </c>
      <c r="F567" s="187" t="s">
        <v>153</v>
      </c>
      <c r="G567" s="185"/>
      <c r="H567" s="186" t="s">
        <v>1</v>
      </c>
      <c r="I567" s="188"/>
      <c r="J567" s="185"/>
      <c r="K567" s="185"/>
      <c r="L567" s="189"/>
      <c r="M567" s="190"/>
      <c r="N567" s="191"/>
      <c r="O567" s="191"/>
      <c r="P567" s="191"/>
      <c r="Q567" s="191"/>
      <c r="R567" s="191"/>
      <c r="S567" s="191"/>
      <c r="T567" s="192"/>
      <c r="AT567" s="193" t="s">
        <v>135</v>
      </c>
      <c r="AU567" s="193" t="s">
        <v>76</v>
      </c>
      <c r="AV567" s="11" t="s">
        <v>74</v>
      </c>
      <c r="AW567" s="11" t="s">
        <v>32</v>
      </c>
      <c r="AX567" s="11" t="s">
        <v>69</v>
      </c>
      <c r="AY567" s="193" t="s">
        <v>123</v>
      </c>
    </row>
    <row r="568" spans="2:51" s="12" customFormat="1" ht="12">
      <c r="B568" s="194"/>
      <c r="C568" s="195"/>
      <c r="D568" s="181" t="s">
        <v>135</v>
      </c>
      <c r="E568" s="196" t="s">
        <v>1</v>
      </c>
      <c r="F568" s="197" t="s">
        <v>74</v>
      </c>
      <c r="G568" s="195"/>
      <c r="H568" s="198">
        <v>1</v>
      </c>
      <c r="I568" s="199"/>
      <c r="J568" s="195"/>
      <c r="K568" s="195"/>
      <c r="L568" s="200"/>
      <c r="M568" s="201"/>
      <c r="N568" s="202"/>
      <c r="O568" s="202"/>
      <c r="P568" s="202"/>
      <c r="Q568" s="202"/>
      <c r="R568" s="202"/>
      <c r="S568" s="202"/>
      <c r="T568" s="203"/>
      <c r="AT568" s="204" t="s">
        <v>135</v>
      </c>
      <c r="AU568" s="204" t="s">
        <v>76</v>
      </c>
      <c r="AV568" s="12" t="s">
        <v>76</v>
      </c>
      <c r="AW568" s="12" t="s">
        <v>32</v>
      </c>
      <c r="AX568" s="12" t="s">
        <v>74</v>
      </c>
      <c r="AY568" s="204" t="s">
        <v>123</v>
      </c>
    </row>
    <row r="569" spans="2:65" s="1" customFormat="1" ht="16.5" customHeight="1">
      <c r="B569" s="33"/>
      <c r="C569" s="169" t="s">
        <v>758</v>
      </c>
      <c r="D569" s="169" t="s">
        <v>126</v>
      </c>
      <c r="E569" s="170" t="s">
        <v>759</v>
      </c>
      <c r="F569" s="171" t="s">
        <v>760</v>
      </c>
      <c r="G569" s="172" t="s">
        <v>163</v>
      </c>
      <c r="H569" s="173">
        <v>5</v>
      </c>
      <c r="I569" s="174"/>
      <c r="J569" s="175">
        <f>ROUND(I569*H569,2)</f>
        <v>0</v>
      </c>
      <c r="K569" s="171" t="s">
        <v>1</v>
      </c>
      <c r="L569" s="37"/>
      <c r="M569" s="176" t="s">
        <v>1</v>
      </c>
      <c r="N569" s="177" t="s">
        <v>40</v>
      </c>
      <c r="O569" s="59"/>
      <c r="P569" s="178">
        <f>O569*H569</f>
        <v>0</v>
      </c>
      <c r="Q569" s="178">
        <v>0</v>
      </c>
      <c r="R569" s="178">
        <f>Q569*H569</f>
        <v>0</v>
      </c>
      <c r="S569" s="178">
        <v>0</v>
      </c>
      <c r="T569" s="179">
        <f>S569*H569</f>
        <v>0</v>
      </c>
      <c r="AR569" s="16" t="s">
        <v>245</v>
      </c>
      <c r="AT569" s="16" t="s">
        <v>126</v>
      </c>
      <c r="AU569" s="16" t="s">
        <v>76</v>
      </c>
      <c r="AY569" s="16" t="s">
        <v>123</v>
      </c>
      <c r="BE569" s="180">
        <f>IF(N569="základní",J569,0)</f>
        <v>0</v>
      </c>
      <c r="BF569" s="180">
        <f>IF(N569="snížená",J569,0)</f>
        <v>0</v>
      </c>
      <c r="BG569" s="180">
        <f>IF(N569="zákl. přenesená",J569,0)</f>
        <v>0</v>
      </c>
      <c r="BH569" s="180">
        <f>IF(N569="sníž. přenesená",J569,0)</f>
        <v>0</v>
      </c>
      <c r="BI569" s="180">
        <f>IF(N569="nulová",J569,0)</f>
        <v>0</v>
      </c>
      <c r="BJ569" s="16" t="s">
        <v>74</v>
      </c>
      <c r="BK569" s="180">
        <f>ROUND(I569*H569,2)</f>
        <v>0</v>
      </c>
      <c r="BL569" s="16" t="s">
        <v>245</v>
      </c>
      <c r="BM569" s="16" t="s">
        <v>761</v>
      </c>
    </row>
    <row r="570" spans="2:47" s="1" customFormat="1" ht="12">
      <c r="B570" s="33"/>
      <c r="C570" s="34"/>
      <c r="D570" s="181" t="s">
        <v>133</v>
      </c>
      <c r="E570" s="34"/>
      <c r="F570" s="182" t="s">
        <v>762</v>
      </c>
      <c r="G570" s="34"/>
      <c r="H570" s="34"/>
      <c r="I570" s="97"/>
      <c r="J570" s="34"/>
      <c r="K570" s="34"/>
      <c r="L570" s="37"/>
      <c r="M570" s="183"/>
      <c r="N570" s="59"/>
      <c r="O570" s="59"/>
      <c r="P570" s="59"/>
      <c r="Q570" s="59"/>
      <c r="R570" s="59"/>
      <c r="S570" s="59"/>
      <c r="T570" s="60"/>
      <c r="AT570" s="16" t="s">
        <v>133</v>
      </c>
      <c r="AU570" s="16" t="s">
        <v>76</v>
      </c>
    </row>
    <row r="571" spans="2:51" s="11" customFormat="1" ht="12">
      <c r="B571" s="184"/>
      <c r="C571" s="185"/>
      <c r="D571" s="181" t="s">
        <v>135</v>
      </c>
      <c r="E571" s="186" t="s">
        <v>1</v>
      </c>
      <c r="F571" s="187" t="s">
        <v>144</v>
      </c>
      <c r="G571" s="185"/>
      <c r="H571" s="186" t="s">
        <v>1</v>
      </c>
      <c r="I571" s="188"/>
      <c r="J571" s="185"/>
      <c r="K571" s="185"/>
      <c r="L571" s="189"/>
      <c r="M571" s="190"/>
      <c r="N571" s="191"/>
      <c r="O571" s="191"/>
      <c r="P571" s="191"/>
      <c r="Q571" s="191"/>
      <c r="R571" s="191"/>
      <c r="S571" s="191"/>
      <c r="T571" s="192"/>
      <c r="AT571" s="193" t="s">
        <v>135</v>
      </c>
      <c r="AU571" s="193" t="s">
        <v>76</v>
      </c>
      <c r="AV571" s="11" t="s">
        <v>74</v>
      </c>
      <c r="AW571" s="11" t="s">
        <v>32</v>
      </c>
      <c r="AX571" s="11" t="s">
        <v>69</v>
      </c>
      <c r="AY571" s="193" t="s">
        <v>123</v>
      </c>
    </row>
    <row r="572" spans="2:51" s="12" customFormat="1" ht="12">
      <c r="B572" s="194"/>
      <c r="C572" s="195"/>
      <c r="D572" s="181" t="s">
        <v>135</v>
      </c>
      <c r="E572" s="196" t="s">
        <v>1</v>
      </c>
      <c r="F572" s="197" t="s">
        <v>76</v>
      </c>
      <c r="G572" s="195"/>
      <c r="H572" s="198">
        <v>2</v>
      </c>
      <c r="I572" s="199"/>
      <c r="J572" s="195"/>
      <c r="K572" s="195"/>
      <c r="L572" s="200"/>
      <c r="M572" s="201"/>
      <c r="N572" s="202"/>
      <c r="O572" s="202"/>
      <c r="P572" s="202"/>
      <c r="Q572" s="202"/>
      <c r="R572" s="202"/>
      <c r="S572" s="202"/>
      <c r="T572" s="203"/>
      <c r="AT572" s="204" t="s">
        <v>135</v>
      </c>
      <c r="AU572" s="204" t="s">
        <v>76</v>
      </c>
      <c r="AV572" s="12" t="s">
        <v>76</v>
      </c>
      <c r="AW572" s="12" t="s">
        <v>32</v>
      </c>
      <c r="AX572" s="12" t="s">
        <v>69</v>
      </c>
      <c r="AY572" s="204" t="s">
        <v>123</v>
      </c>
    </row>
    <row r="573" spans="2:51" s="11" customFormat="1" ht="12">
      <c r="B573" s="184"/>
      <c r="C573" s="185"/>
      <c r="D573" s="181" t="s">
        <v>135</v>
      </c>
      <c r="E573" s="186" t="s">
        <v>1</v>
      </c>
      <c r="F573" s="187" t="s">
        <v>153</v>
      </c>
      <c r="G573" s="185"/>
      <c r="H573" s="186" t="s">
        <v>1</v>
      </c>
      <c r="I573" s="188"/>
      <c r="J573" s="185"/>
      <c r="K573" s="185"/>
      <c r="L573" s="189"/>
      <c r="M573" s="190"/>
      <c r="N573" s="191"/>
      <c r="O573" s="191"/>
      <c r="P573" s="191"/>
      <c r="Q573" s="191"/>
      <c r="R573" s="191"/>
      <c r="S573" s="191"/>
      <c r="T573" s="192"/>
      <c r="AT573" s="193" t="s">
        <v>135</v>
      </c>
      <c r="AU573" s="193" t="s">
        <v>76</v>
      </c>
      <c r="AV573" s="11" t="s">
        <v>74</v>
      </c>
      <c r="AW573" s="11" t="s">
        <v>32</v>
      </c>
      <c r="AX573" s="11" t="s">
        <v>69</v>
      </c>
      <c r="AY573" s="193" t="s">
        <v>123</v>
      </c>
    </row>
    <row r="574" spans="2:51" s="12" customFormat="1" ht="12">
      <c r="B574" s="194"/>
      <c r="C574" s="195"/>
      <c r="D574" s="181" t="s">
        <v>135</v>
      </c>
      <c r="E574" s="196" t="s">
        <v>1</v>
      </c>
      <c r="F574" s="197" t="s">
        <v>124</v>
      </c>
      <c r="G574" s="195"/>
      <c r="H574" s="198">
        <v>3</v>
      </c>
      <c r="I574" s="199"/>
      <c r="J574" s="195"/>
      <c r="K574" s="195"/>
      <c r="L574" s="200"/>
      <c r="M574" s="201"/>
      <c r="N574" s="202"/>
      <c r="O574" s="202"/>
      <c r="P574" s="202"/>
      <c r="Q574" s="202"/>
      <c r="R574" s="202"/>
      <c r="S574" s="202"/>
      <c r="T574" s="203"/>
      <c r="AT574" s="204" t="s">
        <v>135</v>
      </c>
      <c r="AU574" s="204" t="s">
        <v>76</v>
      </c>
      <c r="AV574" s="12" t="s">
        <v>76</v>
      </c>
      <c r="AW574" s="12" t="s">
        <v>32</v>
      </c>
      <c r="AX574" s="12" t="s">
        <v>69</v>
      </c>
      <c r="AY574" s="204" t="s">
        <v>123</v>
      </c>
    </row>
    <row r="575" spans="2:51" s="13" customFormat="1" ht="12">
      <c r="B575" s="205"/>
      <c r="C575" s="206"/>
      <c r="D575" s="181" t="s">
        <v>135</v>
      </c>
      <c r="E575" s="207" t="s">
        <v>1</v>
      </c>
      <c r="F575" s="208" t="s">
        <v>139</v>
      </c>
      <c r="G575" s="206"/>
      <c r="H575" s="209">
        <v>5</v>
      </c>
      <c r="I575" s="210"/>
      <c r="J575" s="206"/>
      <c r="K575" s="206"/>
      <c r="L575" s="211"/>
      <c r="M575" s="212"/>
      <c r="N575" s="213"/>
      <c r="O575" s="213"/>
      <c r="P575" s="213"/>
      <c r="Q575" s="213"/>
      <c r="R575" s="213"/>
      <c r="S575" s="213"/>
      <c r="T575" s="214"/>
      <c r="AT575" s="215" t="s">
        <v>135</v>
      </c>
      <c r="AU575" s="215" t="s">
        <v>76</v>
      </c>
      <c r="AV575" s="13" t="s">
        <v>131</v>
      </c>
      <c r="AW575" s="13" t="s">
        <v>32</v>
      </c>
      <c r="AX575" s="13" t="s">
        <v>74</v>
      </c>
      <c r="AY575" s="215" t="s">
        <v>123</v>
      </c>
    </row>
    <row r="576" spans="2:65" s="1" customFormat="1" ht="16.5" customHeight="1">
      <c r="B576" s="33"/>
      <c r="C576" s="169" t="s">
        <v>763</v>
      </c>
      <c r="D576" s="169" t="s">
        <v>126</v>
      </c>
      <c r="E576" s="170" t="s">
        <v>764</v>
      </c>
      <c r="F576" s="171" t="s">
        <v>765</v>
      </c>
      <c r="G576" s="172" t="s">
        <v>242</v>
      </c>
      <c r="H576" s="173">
        <v>4</v>
      </c>
      <c r="I576" s="174"/>
      <c r="J576" s="175">
        <f>ROUND(I576*H576,2)</f>
        <v>0</v>
      </c>
      <c r="K576" s="171" t="s">
        <v>130</v>
      </c>
      <c r="L576" s="37"/>
      <c r="M576" s="176" t="s">
        <v>1</v>
      </c>
      <c r="N576" s="177" t="s">
        <v>40</v>
      </c>
      <c r="O576" s="59"/>
      <c r="P576" s="178">
        <f>O576*H576</f>
        <v>0</v>
      </c>
      <c r="Q576" s="178">
        <v>0</v>
      </c>
      <c r="R576" s="178">
        <f>Q576*H576</f>
        <v>0</v>
      </c>
      <c r="S576" s="178">
        <v>0</v>
      </c>
      <c r="T576" s="179">
        <f>S576*H576</f>
        <v>0</v>
      </c>
      <c r="AR576" s="16" t="s">
        <v>245</v>
      </c>
      <c r="AT576" s="16" t="s">
        <v>126</v>
      </c>
      <c r="AU576" s="16" t="s">
        <v>76</v>
      </c>
      <c r="AY576" s="16" t="s">
        <v>123</v>
      </c>
      <c r="BE576" s="180">
        <f>IF(N576="základní",J576,0)</f>
        <v>0</v>
      </c>
      <c r="BF576" s="180">
        <f>IF(N576="snížená",J576,0)</f>
        <v>0</v>
      </c>
      <c r="BG576" s="180">
        <f>IF(N576="zákl. přenesená",J576,0)</f>
        <v>0</v>
      </c>
      <c r="BH576" s="180">
        <f>IF(N576="sníž. přenesená",J576,0)</f>
        <v>0</v>
      </c>
      <c r="BI576" s="180">
        <f>IF(N576="nulová",J576,0)</f>
        <v>0</v>
      </c>
      <c r="BJ576" s="16" t="s">
        <v>74</v>
      </c>
      <c r="BK576" s="180">
        <f>ROUND(I576*H576,2)</f>
        <v>0</v>
      </c>
      <c r="BL576" s="16" t="s">
        <v>245</v>
      </c>
      <c r="BM576" s="16" t="s">
        <v>766</v>
      </c>
    </row>
    <row r="577" spans="2:47" s="1" customFormat="1" ht="19.5">
      <c r="B577" s="33"/>
      <c r="C577" s="34"/>
      <c r="D577" s="181" t="s">
        <v>133</v>
      </c>
      <c r="E577" s="34"/>
      <c r="F577" s="182" t="s">
        <v>767</v>
      </c>
      <c r="G577" s="34"/>
      <c r="H577" s="34"/>
      <c r="I577" s="97"/>
      <c r="J577" s="34"/>
      <c r="K577" s="34"/>
      <c r="L577" s="37"/>
      <c r="M577" s="183"/>
      <c r="N577" s="59"/>
      <c r="O577" s="59"/>
      <c r="P577" s="59"/>
      <c r="Q577" s="59"/>
      <c r="R577" s="59"/>
      <c r="S577" s="59"/>
      <c r="T577" s="60"/>
      <c r="AT577" s="16" t="s">
        <v>133</v>
      </c>
      <c r="AU577" s="16" t="s">
        <v>76</v>
      </c>
    </row>
    <row r="578" spans="2:65" s="1" customFormat="1" ht="16.5" customHeight="1">
      <c r="B578" s="33"/>
      <c r="C578" s="227" t="s">
        <v>768</v>
      </c>
      <c r="D578" s="227" t="s">
        <v>246</v>
      </c>
      <c r="E578" s="228" t="s">
        <v>769</v>
      </c>
      <c r="F578" s="229" t="s">
        <v>770</v>
      </c>
      <c r="G578" s="230" t="s">
        <v>242</v>
      </c>
      <c r="H578" s="231">
        <v>4</v>
      </c>
      <c r="I578" s="232"/>
      <c r="J578" s="233">
        <f>ROUND(I578*H578,2)</f>
        <v>0</v>
      </c>
      <c r="K578" s="229" t="s">
        <v>1</v>
      </c>
      <c r="L578" s="234"/>
      <c r="M578" s="235" t="s">
        <v>1</v>
      </c>
      <c r="N578" s="236" t="s">
        <v>40</v>
      </c>
      <c r="O578" s="59"/>
      <c r="P578" s="178">
        <f>O578*H578</f>
        <v>0</v>
      </c>
      <c r="Q578" s="178">
        <v>0.0195</v>
      </c>
      <c r="R578" s="178">
        <f>Q578*H578</f>
        <v>0.078</v>
      </c>
      <c r="S578" s="178">
        <v>0</v>
      </c>
      <c r="T578" s="179">
        <f>S578*H578</f>
        <v>0</v>
      </c>
      <c r="AR578" s="16" t="s">
        <v>339</v>
      </c>
      <c r="AT578" s="16" t="s">
        <v>246</v>
      </c>
      <c r="AU578" s="16" t="s">
        <v>76</v>
      </c>
      <c r="AY578" s="16" t="s">
        <v>123</v>
      </c>
      <c r="BE578" s="180">
        <f>IF(N578="základní",J578,0)</f>
        <v>0</v>
      </c>
      <c r="BF578" s="180">
        <f>IF(N578="snížená",J578,0)</f>
        <v>0</v>
      </c>
      <c r="BG578" s="180">
        <f>IF(N578="zákl. přenesená",J578,0)</f>
        <v>0</v>
      </c>
      <c r="BH578" s="180">
        <f>IF(N578="sníž. přenesená",J578,0)</f>
        <v>0</v>
      </c>
      <c r="BI578" s="180">
        <f>IF(N578="nulová",J578,0)</f>
        <v>0</v>
      </c>
      <c r="BJ578" s="16" t="s">
        <v>74</v>
      </c>
      <c r="BK578" s="180">
        <f>ROUND(I578*H578,2)</f>
        <v>0</v>
      </c>
      <c r="BL578" s="16" t="s">
        <v>245</v>
      </c>
      <c r="BM578" s="16" t="s">
        <v>771</v>
      </c>
    </row>
    <row r="579" spans="2:47" s="1" customFormat="1" ht="12">
      <c r="B579" s="33"/>
      <c r="C579" s="34"/>
      <c r="D579" s="181" t="s">
        <v>133</v>
      </c>
      <c r="E579" s="34"/>
      <c r="F579" s="182" t="s">
        <v>772</v>
      </c>
      <c r="G579" s="34"/>
      <c r="H579" s="34"/>
      <c r="I579" s="97"/>
      <c r="J579" s="34"/>
      <c r="K579" s="34"/>
      <c r="L579" s="37"/>
      <c r="M579" s="183"/>
      <c r="N579" s="59"/>
      <c r="O579" s="59"/>
      <c r="P579" s="59"/>
      <c r="Q579" s="59"/>
      <c r="R579" s="59"/>
      <c r="S579" s="59"/>
      <c r="T579" s="60"/>
      <c r="AT579" s="16" t="s">
        <v>133</v>
      </c>
      <c r="AU579" s="16" t="s">
        <v>76</v>
      </c>
    </row>
    <row r="580" spans="2:65" s="1" customFormat="1" ht="16.5" customHeight="1">
      <c r="B580" s="33"/>
      <c r="C580" s="169" t="s">
        <v>773</v>
      </c>
      <c r="D580" s="169" t="s">
        <v>126</v>
      </c>
      <c r="E580" s="170" t="s">
        <v>774</v>
      </c>
      <c r="F580" s="171" t="s">
        <v>775</v>
      </c>
      <c r="G580" s="172" t="s">
        <v>242</v>
      </c>
      <c r="H580" s="173">
        <v>4</v>
      </c>
      <c r="I580" s="174"/>
      <c r="J580" s="175">
        <f>ROUND(I580*H580,2)</f>
        <v>0</v>
      </c>
      <c r="K580" s="171" t="s">
        <v>130</v>
      </c>
      <c r="L580" s="37"/>
      <c r="M580" s="176" t="s">
        <v>1</v>
      </c>
      <c r="N580" s="177" t="s">
        <v>40</v>
      </c>
      <c r="O580" s="59"/>
      <c r="P580" s="178">
        <f>O580*H580</f>
        <v>0</v>
      </c>
      <c r="Q580" s="178">
        <v>0</v>
      </c>
      <c r="R580" s="178">
        <f>Q580*H580</f>
        <v>0</v>
      </c>
      <c r="S580" s="178">
        <v>0</v>
      </c>
      <c r="T580" s="179">
        <f>S580*H580</f>
        <v>0</v>
      </c>
      <c r="AR580" s="16" t="s">
        <v>245</v>
      </c>
      <c r="AT580" s="16" t="s">
        <v>126</v>
      </c>
      <c r="AU580" s="16" t="s">
        <v>76</v>
      </c>
      <c r="AY580" s="16" t="s">
        <v>123</v>
      </c>
      <c r="BE580" s="180">
        <f>IF(N580="základní",J580,0)</f>
        <v>0</v>
      </c>
      <c r="BF580" s="180">
        <f>IF(N580="snížená",J580,0)</f>
        <v>0</v>
      </c>
      <c r="BG580" s="180">
        <f>IF(N580="zákl. přenesená",J580,0)</f>
        <v>0</v>
      </c>
      <c r="BH580" s="180">
        <f>IF(N580="sníž. přenesená",J580,0)</f>
        <v>0</v>
      </c>
      <c r="BI580" s="180">
        <f>IF(N580="nulová",J580,0)</f>
        <v>0</v>
      </c>
      <c r="BJ580" s="16" t="s">
        <v>74</v>
      </c>
      <c r="BK580" s="180">
        <f>ROUND(I580*H580,2)</f>
        <v>0</v>
      </c>
      <c r="BL580" s="16" t="s">
        <v>245</v>
      </c>
      <c r="BM580" s="16" t="s">
        <v>776</v>
      </c>
    </row>
    <row r="581" spans="2:47" s="1" customFormat="1" ht="12">
      <c r="B581" s="33"/>
      <c r="C581" s="34"/>
      <c r="D581" s="181" t="s">
        <v>133</v>
      </c>
      <c r="E581" s="34"/>
      <c r="F581" s="182" t="s">
        <v>777</v>
      </c>
      <c r="G581" s="34"/>
      <c r="H581" s="34"/>
      <c r="I581" s="97"/>
      <c r="J581" s="34"/>
      <c r="K581" s="34"/>
      <c r="L581" s="37"/>
      <c r="M581" s="183"/>
      <c r="N581" s="59"/>
      <c r="O581" s="59"/>
      <c r="P581" s="59"/>
      <c r="Q581" s="59"/>
      <c r="R581" s="59"/>
      <c r="S581" s="59"/>
      <c r="T581" s="60"/>
      <c r="AT581" s="16" t="s">
        <v>133</v>
      </c>
      <c r="AU581" s="16" t="s">
        <v>76</v>
      </c>
    </row>
    <row r="582" spans="2:65" s="1" customFormat="1" ht="16.5" customHeight="1">
      <c r="B582" s="33"/>
      <c r="C582" s="227" t="s">
        <v>778</v>
      </c>
      <c r="D582" s="227" t="s">
        <v>246</v>
      </c>
      <c r="E582" s="228" t="s">
        <v>779</v>
      </c>
      <c r="F582" s="229" t="s">
        <v>780</v>
      </c>
      <c r="G582" s="230" t="s">
        <v>242</v>
      </c>
      <c r="H582" s="231">
        <v>4</v>
      </c>
      <c r="I582" s="232"/>
      <c r="J582" s="233">
        <f>ROUND(I582*H582,2)</f>
        <v>0</v>
      </c>
      <c r="K582" s="229" t="s">
        <v>130</v>
      </c>
      <c r="L582" s="234"/>
      <c r="M582" s="235" t="s">
        <v>1</v>
      </c>
      <c r="N582" s="236" t="s">
        <v>40</v>
      </c>
      <c r="O582" s="59"/>
      <c r="P582" s="178">
        <f>O582*H582</f>
        <v>0</v>
      </c>
      <c r="Q582" s="178">
        <v>0.0012</v>
      </c>
      <c r="R582" s="178">
        <f>Q582*H582</f>
        <v>0.0048</v>
      </c>
      <c r="S582" s="178">
        <v>0</v>
      </c>
      <c r="T582" s="179">
        <f>S582*H582</f>
        <v>0</v>
      </c>
      <c r="AR582" s="16" t="s">
        <v>339</v>
      </c>
      <c r="AT582" s="16" t="s">
        <v>246</v>
      </c>
      <c r="AU582" s="16" t="s">
        <v>76</v>
      </c>
      <c r="AY582" s="16" t="s">
        <v>123</v>
      </c>
      <c r="BE582" s="180">
        <f>IF(N582="základní",J582,0)</f>
        <v>0</v>
      </c>
      <c r="BF582" s="180">
        <f>IF(N582="snížená",J582,0)</f>
        <v>0</v>
      </c>
      <c r="BG582" s="180">
        <f>IF(N582="zákl. přenesená",J582,0)</f>
        <v>0</v>
      </c>
      <c r="BH582" s="180">
        <f>IF(N582="sníž. přenesená",J582,0)</f>
        <v>0</v>
      </c>
      <c r="BI582" s="180">
        <f>IF(N582="nulová",J582,0)</f>
        <v>0</v>
      </c>
      <c r="BJ582" s="16" t="s">
        <v>74</v>
      </c>
      <c r="BK582" s="180">
        <f>ROUND(I582*H582,2)</f>
        <v>0</v>
      </c>
      <c r="BL582" s="16" t="s">
        <v>245</v>
      </c>
      <c r="BM582" s="16" t="s">
        <v>781</v>
      </c>
    </row>
    <row r="583" spans="2:47" s="1" customFormat="1" ht="12">
      <c r="B583" s="33"/>
      <c r="C583" s="34"/>
      <c r="D583" s="181" t="s">
        <v>133</v>
      </c>
      <c r="E583" s="34"/>
      <c r="F583" s="182" t="s">
        <v>782</v>
      </c>
      <c r="G583" s="34"/>
      <c r="H583" s="34"/>
      <c r="I583" s="97"/>
      <c r="J583" s="34"/>
      <c r="K583" s="34"/>
      <c r="L583" s="37"/>
      <c r="M583" s="183"/>
      <c r="N583" s="59"/>
      <c r="O583" s="59"/>
      <c r="P583" s="59"/>
      <c r="Q583" s="59"/>
      <c r="R583" s="59"/>
      <c r="S583" s="59"/>
      <c r="T583" s="60"/>
      <c r="AT583" s="16" t="s">
        <v>133</v>
      </c>
      <c r="AU583" s="16" t="s">
        <v>76</v>
      </c>
    </row>
    <row r="584" spans="2:65" s="1" customFormat="1" ht="16.5" customHeight="1">
      <c r="B584" s="33"/>
      <c r="C584" s="227" t="s">
        <v>783</v>
      </c>
      <c r="D584" s="227" t="s">
        <v>246</v>
      </c>
      <c r="E584" s="228" t="s">
        <v>784</v>
      </c>
      <c r="F584" s="229" t="s">
        <v>785</v>
      </c>
      <c r="G584" s="230" t="s">
        <v>242</v>
      </c>
      <c r="H584" s="231">
        <v>4</v>
      </c>
      <c r="I584" s="232"/>
      <c r="J584" s="233">
        <f>ROUND(I584*H584,2)</f>
        <v>0</v>
      </c>
      <c r="K584" s="229" t="s">
        <v>130</v>
      </c>
      <c r="L584" s="234"/>
      <c r="M584" s="235" t="s">
        <v>1</v>
      </c>
      <c r="N584" s="236" t="s">
        <v>40</v>
      </c>
      <c r="O584" s="59"/>
      <c r="P584" s="178">
        <f>O584*H584</f>
        <v>0</v>
      </c>
      <c r="Q584" s="178">
        <v>0.00015</v>
      </c>
      <c r="R584" s="178">
        <f>Q584*H584</f>
        <v>0.0006</v>
      </c>
      <c r="S584" s="178">
        <v>0</v>
      </c>
      <c r="T584" s="179">
        <f>S584*H584</f>
        <v>0</v>
      </c>
      <c r="AR584" s="16" t="s">
        <v>339</v>
      </c>
      <c r="AT584" s="16" t="s">
        <v>246</v>
      </c>
      <c r="AU584" s="16" t="s">
        <v>76</v>
      </c>
      <c r="AY584" s="16" t="s">
        <v>123</v>
      </c>
      <c r="BE584" s="180">
        <f>IF(N584="základní",J584,0)</f>
        <v>0</v>
      </c>
      <c r="BF584" s="180">
        <f>IF(N584="snížená",J584,0)</f>
        <v>0</v>
      </c>
      <c r="BG584" s="180">
        <f>IF(N584="zákl. přenesená",J584,0)</f>
        <v>0</v>
      </c>
      <c r="BH584" s="180">
        <f>IF(N584="sníž. přenesená",J584,0)</f>
        <v>0</v>
      </c>
      <c r="BI584" s="180">
        <f>IF(N584="nulová",J584,0)</f>
        <v>0</v>
      </c>
      <c r="BJ584" s="16" t="s">
        <v>74</v>
      </c>
      <c r="BK584" s="180">
        <f>ROUND(I584*H584,2)</f>
        <v>0</v>
      </c>
      <c r="BL584" s="16" t="s">
        <v>245</v>
      </c>
      <c r="BM584" s="16" t="s">
        <v>786</v>
      </c>
    </row>
    <row r="585" spans="2:47" s="1" customFormat="1" ht="12">
      <c r="B585" s="33"/>
      <c r="C585" s="34"/>
      <c r="D585" s="181" t="s">
        <v>133</v>
      </c>
      <c r="E585" s="34"/>
      <c r="F585" s="182" t="s">
        <v>785</v>
      </c>
      <c r="G585" s="34"/>
      <c r="H585" s="34"/>
      <c r="I585" s="97"/>
      <c r="J585" s="34"/>
      <c r="K585" s="34"/>
      <c r="L585" s="37"/>
      <c r="M585" s="183"/>
      <c r="N585" s="59"/>
      <c r="O585" s="59"/>
      <c r="P585" s="59"/>
      <c r="Q585" s="59"/>
      <c r="R585" s="59"/>
      <c r="S585" s="59"/>
      <c r="T585" s="60"/>
      <c r="AT585" s="16" t="s">
        <v>133</v>
      </c>
      <c r="AU585" s="16" t="s">
        <v>76</v>
      </c>
    </row>
    <row r="586" spans="2:65" s="1" customFormat="1" ht="16.5" customHeight="1">
      <c r="B586" s="33"/>
      <c r="C586" s="169" t="s">
        <v>787</v>
      </c>
      <c r="D586" s="169" t="s">
        <v>126</v>
      </c>
      <c r="E586" s="170" t="s">
        <v>788</v>
      </c>
      <c r="F586" s="171" t="s">
        <v>789</v>
      </c>
      <c r="G586" s="172" t="s">
        <v>242</v>
      </c>
      <c r="H586" s="173">
        <v>2</v>
      </c>
      <c r="I586" s="174"/>
      <c r="J586" s="175">
        <f>ROUND(I586*H586,2)</f>
        <v>0</v>
      </c>
      <c r="K586" s="171" t="s">
        <v>1</v>
      </c>
      <c r="L586" s="37"/>
      <c r="M586" s="176" t="s">
        <v>1</v>
      </c>
      <c r="N586" s="177" t="s">
        <v>40</v>
      </c>
      <c r="O586" s="59"/>
      <c r="P586" s="178">
        <f>O586*H586</f>
        <v>0</v>
      </c>
      <c r="Q586" s="178">
        <v>0</v>
      </c>
      <c r="R586" s="178">
        <f>Q586*H586</f>
        <v>0</v>
      </c>
      <c r="S586" s="178">
        <v>0</v>
      </c>
      <c r="T586" s="179">
        <f>S586*H586</f>
        <v>0</v>
      </c>
      <c r="AR586" s="16" t="s">
        <v>245</v>
      </c>
      <c r="AT586" s="16" t="s">
        <v>126</v>
      </c>
      <c r="AU586" s="16" t="s">
        <v>76</v>
      </c>
      <c r="AY586" s="16" t="s">
        <v>123</v>
      </c>
      <c r="BE586" s="180">
        <f>IF(N586="základní",J586,0)</f>
        <v>0</v>
      </c>
      <c r="BF586" s="180">
        <f>IF(N586="snížená",J586,0)</f>
        <v>0</v>
      </c>
      <c r="BG586" s="180">
        <f>IF(N586="zákl. přenesená",J586,0)</f>
        <v>0</v>
      </c>
      <c r="BH586" s="180">
        <f>IF(N586="sníž. přenesená",J586,0)</f>
        <v>0</v>
      </c>
      <c r="BI586" s="180">
        <f>IF(N586="nulová",J586,0)</f>
        <v>0</v>
      </c>
      <c r="BJ586" s="16" t="s">
        <v>74</v>
      </c>
      <c r="BK586" s="180">
        <f>ROUND(I586*H586,2)</f>
        <v>0</v>
      </c>
      <c r="BL586" s="16" t="s">
        <v>245</v>
      </c>
      <c r="BM586" s="16" t="s">
        <v>790</v>
      </c>
    </row>
    <row r="587" spans="2:47" s="1" customFormat="1" ht="12">
      <c r="B587" s="33"/>
      <c r="C587" s="34"/>
      <c r="D587" s="181" t="s">
        <v>133</v>
      </c>
      <c r="E587" s="34"/>
      <c r="F587" s="182" t="s">
        <v>789</v>
      </c>
      <c r="G587" s="34"/>
      <c r="H587" s="34"/>
      <c r="I587" s="97"/>
      <c r="J587" s="34"/>
      <c r="K587" s="34"/>
      <c r="L587" s="37"/>
      <c r="M587" s="183"/>
      <c r="N587" s="59"/>
      <c r="O587" s="59"/>
      <c r="P587" s="59"/>
      <c r="Q587" s="59"/>
      <c r="R587" s="59"/>
      <c r="S587" s="59"/>
      <c r="T587" s="60"/>
      <c r="AT587" s="16" t="s">
        <v>133</v>
      </c>
      <c r="AU587" s="16" t="s">
        <v>76</v>
      </c>
    </row>
    <row r="588" spans="2:51" s="11" customFormat="1" ht="12">
      <c r="B588" s="184"/>
      <c r="C588" s="185"/>
      <c r="D588" s="181" t="s">
        <v>135</v>
      </c>
      <c r="E588" s="186" t="s">
        <v>1</v>
      </c>
      <c r="F588" s="187" t="s">
        <v>144</v>
      </c>
      <c r="G588" s="185"/>
      <c r="H588" s="186" t="s">
        <v>1</v>
      </c>
      <c r="I588" s="188"/>
      <c r="J588" s="185"/>
      <c r="K588" s="185"/>
      <c r="L588" s="189"/>
      <c r="M588" s="190"/>
      <c r="N588" s="191"/>
      <c r="O588" s="191"/>
      <c r="P588" s="191"/>
      <c r="Q588" s="191"/>
      <c r="R588" s="191"/>
      <c r="S588" s="191"/>
      <c r="T588" s="192"/>
      <c r="AT588" s="193" t="s">
        <v>135</v>
      </c>
      <c r="AU588" s="193" t="s">
        <v>76</v>
      </c>
      <c r="AV588" s="11" t="s">
        <v>74</v>
      </c>
      <c r="AW588" s="11" t="s">
        <v>32</v>
      </c>
      <c r="AX588" s="11" t="s">
        <v>69</v>
      </c>
      <c r="AY588" s="193" t="s">
        <v>123</v>
      </c>
    </row>
    <row r="589" spans="2:51" s="12" customFormat="1" ht="12">
      <c r="B589" s="194"/>
      <c r="C589" s="195"/>
      <c r="D589" s="181" t="s">
        <v>135</v>
      </c>
      <c r="E589" s="196" t="s">
        <v>1</v>
      </c>
      <c r="F589" s="197" t="s">
        <v>74</v>
      </c>
      <c r="G589" s="195"/>
      <c r="H589" s="198">
        <v>1</v>
      </c>
      <c r="I589" s="199"/>
      <c r="J589" s="195"/>
      <c r="K589" s="195"/>
      <c r="L589" s="200"/>
      <c r="M589" s="201"/>
      <c r="N589" s="202"/>
      <c r="O589" s="202"/>
      <c r="P589" s="202"/>
      <c r="Q589" s="202"/>
      <c r="R589" s="202"/>
      <c r="S589" s="202"/>
      <c r="T589" s="203"/>
      <c r="AT589" s="204" t="s">
        <v>135</v>
      </c>
      <c r="AU589" s="204" t="s">
        <v>76</v>
      </c>
      <c r="AV589" s="12" t="s">
        <v>76</v>
      </c>
      <c r="AW589" s="12" t="s">
        <v>32</v>
      </c>
      <c r="AX589" s="12" t="s">
        <v>69</v>
      </c>
      <c r="AY589" s="204" t="s">
        <v>123</v>
      </c>
    </row>
    <row r="590" spans="2:51" s="11" customFormat="1" ht="12">
      <c r="B590" s="184"/>
      <c r="C590" s="185"/>
      <c r="D590" s="181" t="s">
        <v>135</v>
      </c>
      <c r="E590" s="186" t="s">
        <v>1</v>
      </c>
      <c r="F590" s="187" t="s">
        <v>153</v>
      </c>
      <c r="G590" s="185"/>
      <c r="H590" s="186" t="s">
        <v>1</v>
      </c>
      <c r="I590" s="188"/>
      <c r="J590" s="185"/>
      <c r="K590" s="185"/>
      <c r="L590" s="189"/>
      <c r="M590" s="190"/>
      <c r="N590" s="191"/>
      <c r="O590" s="191"/>
      <c r="P590" s="191"/>
      <c r="Q590" s="191"/>
      <c r="R590" s="191"/>
      <c r="S590" s="191"/>
      <c r="T590" s="192"/>
      <c r="AT590" s="193" t="s">
        <v>135</v>
      </c>
      <c r="AU590" s="193" t="s">
        <v>76</v>
      </c>
      <c r="AV590" s="11" t="s">
        <v>74</v>
      </c>
      <c r="AW590" s="11" t="s">
        <v>32</v>
      </c>
      <c r="AX590" s="11" t="s">
        <v>69</v>
      </c>
      <c r="AY590" s="193" t="s">
        <v>123</v>
      </c>
    </row>
    <row r="591" spans="2:51" s="12" customFormat="1" ht="12">
      <c r="B591" s="194"/>
      <c r="C591" s="195"/>
      <c r="D591" s="181" t="s">
        <v>135</v>
      </c>
      <c r="E591" s="196" t="s">
        <v>1</v>
      </c>
      <c r="F591" s="197" t="s">
        <v>74</v>
      </c>
      <c r="G591" s="195"/>
      <c r="H591" s="198">
        <v>1</v>
      </c>
      <c r="I591" s="199"/>
      <c r="J591" s="195"/>
      <c r="K591" s="195"/>
      <c r="L591" s="200"/>
      <c r="M591" s="201"/>
      <c r="N591" s="202"/>
      <c r="O591" s="202"/>
      <c r="P591" s="202"/>
      <c r="Q591" s="202"/>
      <c r="R591" s="202"/>
      <c r="S591" s="202"/>
      <c r="T591" s="203"/>
      <c r="AT591" s="204" t="s">
        <v>135</v>
      </c>
      <c r="AU591" s="204" t="s">
        <v>76</v>
      </c>
      <c r="AV591" s="12" t="s">
        <v>76</v>
      </c>
      <c r="AW591" s="12" t="s">
        <v>32</v>
      </c>
      <c r="AX591" s="12" t="s">
        <v>69</v>
      </c>
      <c r="AY591" s="204" t="s">
        <v>123</v>
      </c>
    </row>
    <row r="592" spans="2:51" s="13" customFormat="1" ht="12">
      <c r="B592" s="205"/>
      <c r="C592" s="206"/>
      <c r="D592" s="181" t="s">
        <v>135</v>
      </c>
      <c r="E592" s="207" t="s">
        <v>1</v>
      </c>
      <c r="F592" s="208" t="s">
        <v>139</v>
      </c>
      <c r="G592" s="206"/>
      <c r="H592" s="209">
        <v>2</v>
      </c>
      <c r="I592" s="210"/>
      <c r="J592" s="206"/>
      <c r="K592" s="206"/>
      <c r="L592" s="211"/>
      <c r="M592" s="212"/>
      <c r="N592" s="213"/>
      <c r="O592" s="213"/>
      <c r="P592" s="213"/>
      <c r="Q592" s="213"/>
      <c r="R592" s="213"/>
      <c r="S592" s="213"/>
      <c r="T592" s="214"/>
      <c r="AT592" s="215" t="s">
        <v>135</v>
      </c>
      <c r="AU592" s="215" t="s">
        <v>76</v>
      </c>
      <c r="AV592" s="13" t="s">
        <v>131</v>
      </c>
      <c r="AW592" s="13" t="s">
        <v>32</v>
      </c>
      <c r="AX592" s="13" t="s">
        <v>74</v>
      </c>
      <c r="AY592" s="215" t="s">
        <v>123</v>
      </c>
    </row>
    <row r="593" spans="2:65" s="1" customFormat="1" ht="16.5" customHeight="1">
      <c r="B593" s="33"/>
      <c r="C593" s="169" t="s">
        <v>791</v>
      </c>
      <c r="D593" s="169" t="s">
        <v>126</v>
      </c>
      <c r="E593" s="170" t="s">
        <v>792</v>
      </c>
      <c r="F593" s="171" t="s">
        <v>793</v>
      </c>
      <c r="G593" s="172" t="s">
        <v>369</v>
      </c>
      <c r="H593" s="237"/>
      <c r="I593" s="174"/>
      <c r="J593" s="175">
        <f>ROUND(I593*H593,2)</f>
        <v>0</v>
      </c>
      <c r="K593" s="171" t="s">
        <v>130</v>
      </c>
      <c r="L593" s="37"/>
      <c r="M593" s="176" t="s">
        <v>1</v>
      </c>
      <c r="N593" s="177" t="s">
        <v>40</v>
      </c>
      <c r="O593" s="59"/>
      <c r="P593" s="178">
        <f>O593*H593</f>
        <v>0</v>
      </c>
      <c r="Q593" s="178">
        <v>0</v>
      </c>
      <c r="R593" s="178">
        <f>Q593*H593</f>
        <v>0</v>
      </c>
      <c r="S593" s="178">
        <v>0</v>
      </c>
      <c r="T593" s="179">
        <f>S593*H593</f>
        <v>0</v>
      </c>
      <c r="AR593" s="16" t="s">
        <v>245</v>
      </c>
      <c r="AT593" s="16" t="s">
        <v>126</v>
      </c>
      <c r="AU593" s="16" t="s">
        <v>76</v>
      </c>
      <c r="AY593" s="16" t="s">
        <v>123</v>
      </c>
      <c r="BE593" s="180">
        <f>IF(N593="základní",J593,0)</f>
        <v>0</v>
      </c>
      <c r="BF593" s="180">
        <f>IF(N593="snížená",J593,0)</f>
        <v>0</v>
      </c>
      <c r="BG593" s="180">
        <f>IF(N593="zákl. přenesená",J593,0)</f>
        <v>0</v>
      </c>
      <c r="BH593" s="180">
        <f>IF(N593="sníž. přenesená",J593,0)</f>
        <v>0</v>
      </c>
      <c r="BI593" s="180">
        <f>IF(N593="nulová",J593,0)</f>
        <v>0</v>
      </c>
      <c r="BJ593" s="16" t="s">
        <v>74</v>
      </c>
      <c r="BK593" s="180">
        <f>ROUND(I593*H593,2)</f>
        <v>0</v>
      </c>
      <c r="BL593" s="16" t="s">
        <v>245</v>
      </c>
      <c r="BM593" s="16" t="s">
        <v>794</v>
      </c>
    </row>
    <row r="594" spans="2:47" s="1" customFormat="1" ht="19.5">
      <c r="B594" s="33"/>
      <c r="C594" s="34"/>
      <c r="D594" s="181" t="s">
        <v>133</v>
      </c>
      <c r="E594" s="34"/>
      <c r="F594" s="182" t="s">
        <v>795</v>
      </c>
      <c r="G594" s="34"/>
      <c r="H594" s="34"/>
      <c r="I594" s="97"/>
      <c r="J594" s="34"/>
      <c r="K594" s="34"/>
      <c r="L594" s="37"/>
      <c r="M594" s="183"/>
      <c r="N594" s="59"/>
      <c r="O594" s="59"/>
      <c r="P594" s="59"/>
      <c r="Q594" s="59"/>
      <c r="R594" s="59"/>
      <c r="S594" s="59"/>
      <c r="T594" s="60"/>
      <c r="AT594" s="16" t="s">
        <v>133</v>
      </c>
      <c r="AU594" s="16" t="s">
        <v>76</v>
      </c>
    </row>
    <row r="595" spans="2:63" s="10" customFormat="1" ht="22.9" customHeight="1">
      <c r="B595" s="153"/>
      <c r="C595" s="154"/>
      <c r="D595" s="155" t="s">
        <v>68</v>
      </c>
      <c r="E595" s="167" t="s">
        <v>796</v>
      </c>
      <c r="F595" s="167" t="s">
        <v>797</v>
      </c>
      <c r="G595" s="154"/>
      <c r="H595" s="154"/>
      <c r="I595" s="157"/>
      <c r="J595" s="168">
        <f>BK595</f>
        <v>0</v>
      </c>
      <c r="K595" s="154"/>
      <c r="L595" s="159"/>
      <c r="M595" s="160"/>
      <c r="N595" s="161"/>
      <c r="O595" s="161"/>
      <c r="P595" s="162">
        <f>SUM(P596:P643)</f>
        <v>0</v>
      </c>
      <c r="Q595" s="161"/>
      <c r="R595" s="162">
        <f>SUM(R596:R643)</f>
        <v>0.7840539199999998</v>
      </c>
      <c r="S595" s="161"/>
      <c r="T595" s="163">
        <f>SUM(T596:T643)</f>
        <v>0</v>
      </c>
      <c r="AR595" s="164" t="s">
        <v>76</v>
      </c>
      <c r="AT595" s="165" t="s">
        <v>68</v>
      </c>
      <c r="AU595" s="165" t="s">
        <v>74</v>
      </c>
      <c r="AY595" s="164" t="s">
        <v>123</v>
      </c>
      <c r="BK595" s="166">
        <f>SUM(BK596:BK643)</f>
        <v>0</v>
      </c>
    </row>
    <row r="596" spans="2:65" s="1" customFormat="1" ht="16.5" customHeight="1">
      <c r="B596" s="33"/>
      <c r="C596" s="169" t="s">
        <v>798</v>
      </c>
      <c r="D596" s="169" t="s">
        <v>126</v>
      </c>
      <c r="E596" s="170" t="s">
        <v>799</v>
      </c>
      <c r="F596" s="171" t="s">
        <v>800</v>
      </c>
      <c r="G596" s="172" t="s">
        <v>129</v>
      </c>
      <c r="H596" s="173">
        <v>25.805</v>
      </c>
      <c r="I596" s="174"/>
      <c r="J596" s="175">
        <f>ROUND(I596*H596,2)</f>
        <v>0</v>
      </c>
      <c r="K596" s="171" t="s">
        <v>130</v>
      </c>
      <c r="L596" s="37"/>
      <c r="M596" s="176" t="s">
        <v>1</v>
      </c>
      <c r="N596" s="177" t="s">
        <v>40</v>
      </c>
      <c r="O596" s="59"/>
      <c r="P596" s="178">
        <f>O596*H596</f>
        <v>0</v>
      </c>
      <c r="Q596" s="178">
        <v>0.0003</v>
      </c>
      <c r="R596" s="178">
        <f>Q596*H596</f>
        <v>0.007741499999999999</v>
      </c>
      <c r="S596" s="178">
        <v>0</v>
      </c>
      <c r="T596" s="179">
        <f>S596*H596</f>
        <v>0</v>
      </c>
      <c r="AR596" s="16" t="s">
        <v>245</v>
      </c>
      <c r="AT596" s="16" t="s">
        <v>126</v>
      </c>
      <c r="AU596" s="16" t="s">
        <v>76</v>
      </c>
      <c r="AY596" s="16" t="s">
        <v>123</v>
      </c>
      <c r="BE596" s="180">
        <f>IF(N596="základní",J596,0)</f>
        <v>0</v>
      </c>
      <c r="BF596" s="180">
        <f>IF(N596="snížená",J596,0)</f>
        <v>0</v>
      </c>
      <c r="BG596" s="180">
        <f>IF(N596="zákl. přenesená",J596,0)</f>
        <v>0</v>
      </c>
      <c r="BH596" s="180">
        <f>IF(N596="sníž. přenesená",J596,0)</f>
        <v>0</v>
      </c>
      <c r="BI596" s="180">
        <f>IF(N596="nulová",J596,0)</f>
        <v>0</v>
      </c>
      <c r="BJ596" s="16" t="s">
        <v>74</v>
      </c>
      <c r="BK596" s="180">
        <f>ROUND(I596*H596,2)</f>
        <v>0</v>
      </c>
      <c r="BL596" s="16" t="s">
        <v>245</v>
      </c>
      <c r="BM596" s="16" t="s">
        <v>801</v>
      </c>
    </row>
    <row r="597" spans="2:47" s="1" customFormat="1" ht="12">
      <c r="B597" s="33"/>
      <c r="C597" s="34"/>
      <c r="D597" s="181" t="s">
        <v>133</v>
      </c>
      <c r="E597" s="34"/>
      <c r="F597" s="182" t="s">
        <v>802</v>
      </c>
      <c r="G597" s="34"/>
      <c r="H597" s="34"/>
      <c r="I597" s="97"/>
      <c r="J597" s="34"/>
      <c r="K597" s="34"/>
      <c r="L597" s="37"/>
      <c r="M597" s="183"/>
      <c r="N597" s="59"/>
      <c r="O597" s="59"/>
      <c r="P597" s="59"/>
      <c r="Q597" s="59"/>
      <c r="R597" s="59"/>
      <c r="S597" s="59"/>
      <c r="T597" s="60"/>
      <c r="AT597" s="16" t="s">
        <v>133</v>
      </c>
      <c r="AU597" s="16" t="s">
        <v>76</v>
      </c>
    </row>
    <row r="598" spans="2:51" s="11" customFormat="1" ht="12">
      <c r="B598" s="184"/>
      <c r="C598" s="185"/>
      <c r="D598" s="181" t="s">
        <v>135</v>
      </c>
      <c r="E598" s="186" t="s">
        <v>1</v>
      </c>
      <c r="F598" s="187" t="s">
        <v>144</v>
      </c>
      <c r="G598" s="185"/>
      <c r="H598" s="186" t="s">
        <v>1</v>
      </c>
      <c r="I598" s="188"/>
      <c r="J598" s="185"/>
      <c r="K598" s="185"/>
      <c r="L598" s="189"/>
      <c r="M598" s="190"/>
      <c r="N598" s="191"/>
      <c r="O598" s="191"/>
      <c r="P598" s="191"/>
      <c r="Q598" s="191"/>
      <c r="R598" s="191"/>
      <c r="S598" s="191"/>
      <c r="T598" s="192"/>
      <c r="AT598" s="193" t="s">
        <v>135</v>
      </c>
      <c r="AU598" s="193" t="s">
        <v>76</v>
      </c>
      <c r="AV598" s="11" t="s">
        <v>74</v>
      </c>
      <c r="AW598" s="11" t="s">
        <v>32</v>
      </c>
      <c r="AX598" s="11" t="s">
        <v>69</v>
      </c>
      <c r="AY598" s="193" t="s">
        <v>123</v>
      </c>
    </row>
    <row r="599" spans="2:51" s="12" customFormat="1" ht="12">
      <c r="B599" s="194"/>
      <c r="C599" s="195"/>
      <c r="D599" s="181" t="s">
        <v>135</v>
      </c>
      <c r="E599" s="196" t="s">
        <v>1</v>
      </c>
      <c r="F599" s="197" t="s">
        <v>280</v>
      </c>
      <c r="G599" s="195"/>
      <c r="H599" s="198">
        <v>3.96</v>
      </c>
      <c r="I599" s="199"/>
      <c r="J599" s="195"/>
      <c r="K599" s="195"/>
      <c r="L599" s="200"/>
      <c r="M599" s="201"/>
      <c r="N599" s="202"/>
      <c r="O599" s="202"/>
      <c r="P599" s="202"/>
      <c r="Q599" s="202"/>
      <c r="R599" s="202"/>
      <c r="S599" s="202"/>
      <c r="T599" s="203"/>
      <c r="AT599" s="204" t="s">
        <v>135</v>
      </c>
      <c r="AU599" s="204" t="s">
        <v>76</v>
      </c>
      <c r="AV599" s="12" t="s">
        <v>76</v>
      </c>
      <c r="AW599" s="12" t="s">
        <v>32</v>
      </c>
      <c r="AX599" s="12" t="s">
        <v>69</v>
      </c>
      <c r="AY599" s="204" t="s">
        <v>123</v>
      </c>
    </row>
    <row r="600" spans="2:51" s="12" customFormat="1" ht="12">
      <c r="B600" s="194"/>
      <c r="C600" s="195"/>
      <c r="D600" s="181" t="s">
        <v>135</v>
      </c>
      <c r="E600" s="196" t="s">
        <v>1</v>
      </c>
      <c r="F600" s="197" t="s">
        <v>281</v>
      </c>
      <c r="G600" s="195"/>
      <c r="H600" s="198">
        <v>8.901</v>
      </c>
      <c r="I600" s="199"/>
      <c r="J600" s="195"/>
      <c r="K600" s="195"/>
      <c r="L600" s="200"/>
      <c r="M600" s="201"/>
      <c r="N600" s="202"/>
      <c r="O600" s="202"/>
      <c r="P600" s="202"/>
      <c r="Q600" s="202"/>
      <c r="R600" s="202"/>
      <c r="S600" s="202"/>
      <c r="T600" s="203"/>
      <c r="AT600" s="204" t="s">
        <v>135</v>
      </c>
      <c r="AU600" s="204" t="s">
        <v>76</v>
      </c>
      <c r="AV600" s="12" t="s">
        <v>76</v>
      </c>
      <c r="AW600" s="12" t="s">
        <v>32</v>
      </c>
      <c r="AX600" s="12" t="s">
        <v>69</v>
      </c>
      <c r="AY600" s="204" t="s">
        <v>123</v>
      </c>
    </row>
    <row r="601" spans="2:51" s="12" customFormat="1" ht="12">
      <c r="B601" s="194"/>
      <c r="C601" s="195"/>
      <c r="D601" s="181" t="s">
        <v>135</v>
      </c>
      <c r="E601" s="196" t="s">
        <v>1</v>
      </c>
      <c r="F601" s="197" t="s">
        <v>282</v>
      </c>
      <c r="G601" s="195"/>
      <c r="H601" s="198">
        <v>0.105</v>
      </c>
      <c r="I601" s="199"/>
      <c r="J601" s="195"/>
      <c r="K601" s="195"/>
      <c r="L601" s="200"/>
      <c r="M601" s="201"/>
      <c r="N601" s="202"/>
      <c r="O601" s="202"/>
      <c r="P601" s="202"/>
      <c r="Q601" s="202"/>
      <c r="R601" s="202"/>
      <c r="S601" s="202"/>
      <c r="T601" s="203"/>
      <c r="AT601" s="204" t="s">
        <v>135</v>
      </c>
      <c r="AU601" s="204" t="s">
        <v>76</v>
      </c>
      <c r="AV601" s="12" t="s">
        <v>76</v>
      </c>
      <c r="AW601" s="12" t="s">
        <v>32</v>
      </c>
      <c r="AX601" s="12" t="s">
        <v>69</v>
      </c>
      <c r="AY601" s="204" t="s">
        <v>123</v>
      </c>
    </row>
    <row r="602" spans="2:51" s="14" customFormat="1" ht="12">
      <c r="B602" s="216"/>
      <c r="C602" s="217"/>
      <c r="D602" s="181" t="s">
        <v>135</v>
      </c>
      <c r="E602" s="218" t="s">
        <v>1</v>
      </c>
      <c r="F602" s="219" t="s">
        <v>187</v>
      </c>
      <c r="G602" s="217"/>
      <c r="H602" s="220">
        <v>12.966000000000001</v>
      </c>
      <c r="I602" s="221"/>
      <c r="J602" s="217"/>
      <c r="K602" s="217"/>
      <c r="L602" s="222"/>
      <c r="M602" s="223"/>
      <c r="N602" s="224"/>
      <c r="O602" s="224"/>
      <c r="P602" s="224"/>
      <c r="Q602" s="224"/>
      <c r="R602" s="224"/>
      <c r="S602" s="224"/>
      <c r="T602" s="225"/>
      <c r="AT602" s="226" t="s">
        <v>135</v>
      </c>
      <c r="AU602" s="226" t="s">
        <v>76</v>
      </c>
      <c r="AV602" s="14" t="s">
        <v>124</v>
      </c>
      <c r="AW602" s="14" t="s">
        <v>32</v>
      </c>
      <c r="AX602" s="14" t="s">
        <v>69</v>
      </c>
      <c r="AY602" s="226" t="s">
        <v>123</v>
      </c>
    </row>
    <row r="603" spans="2:51" s="11" customFormat="1" ht="12">
      <c r="B603" s="184"/>
      <c r="C603" s="185"/>
      <c r="D603" s="181" t="s">
        <v>135</v>
      </c>
      <c r="E603" s="186" t="s">
        <v>1</v>
      </c>
      <c r="F603" s="187" t="s">
        <v>153</v>
      </c>
      <c r="G603" s="185"/>
      <c r="H603" s="186" t="s">
        <v>1</v>
      </c>
      <c r="I603" s="188"/>
      <c r="J603" s="185"/>
      <c r="K603" s="185"/>
      <c r="L603" s="189"/>
      <c r="M603" s="190"/>
      <c r="N603" s="191"/>
      <c r="O603" s="191"/>
      <c r="P603" s="191"/>
      <c r="Q603" s="191"/>
      <c r="R603" s="191"/>
      <c r="S603" s="191"/>
      <c r="T603" s="192"/>
      <c r="AT603" s="193" t="s">
        <v>135</v>
      </c>
      <c r="AU603" s="193" t="s">
        <v>76</v>
      </c>
      <c r="AV603" s="11" t="s">
        <v>74</v>
      </c>
      <c r="AW603" s="11" t="s">
        <v>32</v>
      </c>
      <c r="AX603" s="11" t="s">
        <v>69</v>
      </c>
      <c r="AY603" s="193" t="s">
        <v>123</v>
      </c>
    </row>
    <row r="604" spans="2:51" s="12" customFormat="1" ht="12">
      <c r="B604" s="194"/>
      <c r="C604" s="195"/>
      <c r="D604" s="181" t="s">
        <v>135</v>
      </c>
      <c r="E604" s="196" t="s">
        <v>1</v>
      </c>
      <c r="F604" s="197" t="s">
        <v>283</v>
      </c>
      <c r="G604" s="195"/>
      <c r="H604" s="198">
        <v>5.693</v>
      </c>
      <c r="I604" s="199"/>
      <c r="J604" s="195"/>
      <c r="K604" s="195"/>
      <c r="L604" s="200"/>
      <c r="M604" s="201"/>
      <c r="N604" s="202"/>
      <c r="O604" s="202"/>
      <c r="P604" s="202"/>
      <c r="Q604" s="202"/>
      <c r="R604" s="202"/>
      <c r="S604" s="202"/>
      <c r="T604" s="203"/>
      <c r="AT604" s="204" t="s">
        <v>135</v>
      </c>
      <c r="AU604" s="204" t="s">
        <v>76</v>
      </c>
      <c r="AV604" s="12" t="s">
        <v>76</v>
      </c>
      <c r="AW604" s="12" t="s">
        <v>32</v>
      </c>
      <c r="AX604" s="12" t="s">
        <v>69</v>
      </c>
      <c r="AY604" s="204" t="s">
        <v>123</v>
      </c>
    </row>
    <row r="605" spans="2:51" s="12" customFormat="1" ht="12">
      <c r="B605" s="194"/>
      <c r="C605" s="195"/>
      <c r="D605" s="181" t="s">
        <v>135</v>
      </c>
      <c r="E605" s="196" t="s">
        <v>1</v>
      </c>
      <c r="F605" s="197" t="s">
        <v>284</v>
      </c>
      <c r="G605" s="195"/>
      <c r="H605" s="198">
        <v>6.277</v>
      </c>
      <c r="I605" s="199"/>
      <c r="J605" s="195"/>
      <c r="K605" s="195"/>
      <c r="L605" s="200"/>
      <c r="M605" s="201"/>
      <c r="N605" s="202"/>
      <c r="O605" s="202"/>
      <c r="P605" s="202"/>
      <c r="Q605" s="202"/>
      <c r="R605" s="202"/>
      <c r="S605" s="202"/>
      <c r="T605" s="203"/>
      <c r="AT605" s="204" t="s">
        <v>135</v>
      </c>
      <c r="AU605" s="204" t="s">
        <v>76</v>
      </c>
      <c r="AV605" s="12" t="s">
        <v>76</v>
      </c>
      <c r="AW605" s="12" t="s">
        <v>32</v>
      </c>
      <c r="AX605" s="12" t="s">
        <v>69</v>
      </c>
      <c r="AY605" s="204" t="s">
        <v>123</v>
      </c>
    </row>
    <row r="606" spans="2:51" s="12" customFormat="1" ht="12">
      <c r="B606" s="194"/>
      <c r="C606" s="195"/>
      <c r="D606" s="181" t="s">
        <v>135</v>
      </c>
      <c r="E606" s="196" t="s">
        <v>1</v>
      </c>
      <c r="F606" s="197" t="s">
        <v>285</v>
      </c>
      <c r="G606" s="195"/>
      <c r="H606" s="198">
        <v>0.741</v>
      </c>
      <c r="I606" s="199"/>
      <c r="J606" s="195"/>
      <c r="K606" s="195"/>
      <c r="L606" s="200"/>
      <c r="M606" s="201"/>
      <c r="N606" s="202"/>
      <c r="O606" s="202"/>
      <c r="P606" s="202"/>
      <c r="Q606" s="202"/>
      <c r="R606" s="202"/>
      <c r="S606" s="202"/>
      <c r="T606" s="203"/>
      <c r="AT606" s="204" t="s">
        <v>135</v>
      </c>
      <c r="AU606" s="204" t="s">
        <v>76</v>
      </c>
      <c r="AV606" s="12" t="s">
        <v>76</v>
      </c>
      <c r="AW606" s="12" t="s">
        <v>32</v>
      </c>
      <c r="AX606" s="12" t="s">
        <v>69</v>
      </c>
      <c r="AY606" s="204" t="s">
        <v>123</v>
      </c>
    </row>
    <row r="607" spans="2:51" s="12" customFormat="1" ht="12">
      <c r="B607" s="194"/>
      <c r="C607" s="195"/>
      <c r="D607" s="181" t="s">
        <v>135</v>
      </c>
      <c r="E607" s="196" t="s">
        <v>1</v>
      </c>
      <c r="F607" s="197" t="s">
        <v>286</v>
      </c>
      <c r="G607" s="195"/>
      <c r="H607" s="198">
        <v>0.128</v>
      </c>
      <c r="I607" s="199"/>
      <c r="J607" s="195"/>
      <c r="K607" s="195"/>
      <c r="L607" s="200"/>
      <c r="M607" s="201"/>
      <c r="N607" s="202"/>
      <c r="O607" s="202"/>
      <c r="P607" s="202"/>
      <c r="Q607" s="202"/>
      <c r="R607" s="202"/>
      <c r="S607" s="202"/>
      <c r="T607" s="203"/>
      <c r="AT607" s="204" t="s">
        <v>135</v>
      </c>
      <c r="AU607" s="204" t="s">
        <v>76</v>
      </c>
      <c r="AV607" s="12" t="s">
        <v>76</v>
      </c>
      <c r="AW607" s="12" t="s">
        <v>32</v>
      </c>
      <c r="AX607" s="12" t="s">
        <v>69</v>
      </c>
      <c r="AY607" s="204" t="s">
        <v>123</v>
      </c>
    </row>
    <row r="608" spans="2:51" s="14" customFormat="1" ht="12">
      <c r="B608" s="216"/>
      <c r="C608" s="217"/>
      <c r="D608" s="181" t="s">
        <v>135</v>
      </c>
      <c r="E608" s="218" t="s">
        <v>1</v>
      </c>
      <c r="F608" s="219" t="s">
        <v>187</v>
      </c>
      <c r="G608" s="217"/>
      <c r="H608" s="220">
        <v>12.838999999999999</v>
      </c>
      <c r="I608" s="221"/>
      <c r="J608" s="217"/>
      <c r="K608" s="217"/>
      <c r="L608" s="222"/>
      <c r="M608" s="223"/>
      <c r="N608" s="224"/>
      <c r="O608" s="224"/>
      <c r="P608" s="224"/>
      <c r="Q608" s="224"/>
      <c r="R608" s="224"/>
      <c r="S608" s="224"/>
      <c r="T608" s="225"/>
      <c r="AT608" s="226" t="s">
        <v>135</v>
      </c>
      <c r="AU608" s="226" t="s">
        <v>76</v>
      </c>
      <c r="AV608" s="14" t="s">
        <v>124</v>
      </c>
      <c r="AW608" s="14" t="s">
        <v>32</v>
      </c>
      <c r="AX608" s="14" t="s">
        <v>69</v>
      </c>
      <c r="AY608" s="226" t="s">
        <v>123</v>
      </c>
    </row>
    <row r="609" spans="2:51" s="13" customFormat="1" ht="12">
      <c r="B609" s="205"/>
      <c r="C609" s="206"/>
      <c r="D609" s="181" t="s">
        <v>135</v>
      </c>
      <c r="E609" s="207" t="s">
        <v>1</v>
      </c>
      <c r="F609" s="208" t="s">
        <v>139</v>
      </c>
      <c r="G609" s="206"/>
      <c r="H609" s="209">
        <v>25.805</v>
      </c>
      <c r="I609" s="210"/>
      <c r="J609" s="206"/>
      <c r="K609" s="206"/>
      <c r="L609" s="211"/>
      <c r="M609" s="212"/>
      <c r="N609" s="213"/>
      <c r="O609" s="213"/>
      <c r="P609" s="213"/>
      <c r="Q609" s="213"/>
      <c r="R609" s="213"/>
      <c r="S609" s="213"/>
      <c r="T609" s="214"/>
      <c r="AT609" s="215" t="s">
        <v>135</v>
      </c>
      <c r="AU609" s="215" t="s">
        <v>76</v>
      </c>
      <c r="AV609" s="13" t="s">
        <v>131</v>
      </c>
      <c r="AW609" s="13" t="s">
        <v>32</v>
      </c>
      <c r="AX609" s="13" t="s">
        <v>74</v>
      </c>
      <c r="AY609" s="215" t="s">
        <v>123</v>
      </c>
    </row>
    <row r="610" spans="2:65" s="1" customFormat="1" ht="22.5" customHeight="1">
      <c r="B610" s="33"/>
      <c r="C610" s="169" t="s">
        <v>803</v>
      </c>
      <c r="D610" s="169" t="s">
        <v>126</v>
      </c>
      <c r="E610" s="170" t="s">
        <v>804</v>
      </c>
      <c r="F610" s="171" t="s">
        <v>805</v>
      </c>
      <c r="G610" s="172" t="s">
        <v>129</v>
      </c>
      <c r="H610" s="173">
        <v>25.805</v>
      </c>
      <c r="I610" s="174"/>
      <c r="J610" s="175">
        <f>ROUND(I610*H610,2)</f>
        <v>0</v>
      </c>
      <c r="K610" s="171" t="s">
        <v>130</v>
      </c>
      <c r="L610" s="37"/>
      <c r="M610" s="176" t="s">
        <v>1</v>
      </c>
      <c r="N610" s="177" t="s">
        <v>40</v>
      </c>
      <c r="O610" s="59"/>
      <c r="P610" s="178">
        <f>O610*H610</f>
        <v>0</v>
      </c>
      <c r="Q610" s="178">
        <v>0.00392</v>
      </c>
      <c r="R610" s="178">
        <f>Q610*H610</f>
        <v>0.1011556</v>
      </c>
      <c r="S610" s="178">
        <v>0</v>
      </c>
      <c r="T610" s="179">
        <f>S610*H610</f>
        <v>0</v>
      </c>
      <c r="AR610" s="16" t="s">
        <v>245</v>
      </c>
      <c r="AT610" s="16" t="s">
        <v>126</v>
      </c>
      <c r="AU610" s="16" t="s">
        <v>76</v>
      </c>
      <c r="AY610" s="16" t="s">
        <v>123</v>
      </c>
      <c r="BE610" s="180">
        <f>IF(N610="základní",J610,0)</f>
        <v>0</v>
      </c>
      <c r="BF610" s="180">
        <f>IF(N610="snížená",J610,0)</f>
        <v>0</v>
      </c>
      <c r="BG610" s="180">
        <f>IF(N610="zákl. přenesená",J610,0)</f>
        <v>0</v>
      </c>
      <c r="BH610" s="180">
        <f>IF(N610="sníž. přenesená",J610,0)</f>
        <v>0</v>
      </c>
      <c r="BI610" s="180">
        <f>IF(N610="nulová",J610,0)</f>
        <v>0</v>
      </c>
      <c r="BJ610" s="16" t="s">
        <v>74</v>
      </c>
      <c r="BK610" s="180">
        <f>ROUND(I610*H610,2)</f>
        <v>0</v>
      </c>
      <c r="BL610" s="16" t="s">
        <v>245</v>
      </c>
      <c r="BM610" s="16" t="s">
        <v>806</v>
      </c>
    </row>
    <row r="611" spans="2:47" s="1" customFormat="1" ht="19.5">
      <c r="B611" s="33"/>
      <c r="C611" s="34"/>
      <c r="D611" s="181" t="s">
        <v>133</v>
      </c>
      <c r="E611" s="34"/>
      <c r="F611" s="182" t="s">
        <v>807</v>
      </c>
      <c r="G611" s="34"/>
      <c r="H611" s="34"/>
      <c r="I611" s="97"/>
      <c r="J611" s="34"/>
      <c r="K611" s="34"/>
      <c r="L611" s="37"/>
      <c r="M611" s="183"/>
      <c r="N611" s="59"/>
      <c r="O611" s="59"/>
      <c r="P611" s="59"/>
      <c r="Q611" s="59"/>
      <c r="R611" s="59"/>
      <c r="S611" s="59"/>
      <c r="T611" s="60"/>
      <c r="AT611" s="16" t="s">
        <v>133</v>
      </c>
      <c r="AU611" s="16" t="s">
        <v>76</v>
      </c>
    </row>
    <row r="612" spans="2:65" s="1" customFormat="1" ht="16.5" customHeight="1">
      <c r="B612" s="33"/>
      <c r="C612" s="227" t="s">
        <v>808</v>
      </c>
      <c r="D612" s="227" t="s">
        <v>246</v>
      </c>
      <c r="E612" s="228" t="s">
        <v>809</v>
      </c>
      <c r="F612" s="229" t="s">
        <v>810</v>
      </c>
      <c r="G612" s="230" t="s">
        <v>129</v>
      </c>
      <c r="H612" s="231">
        <v>28.386</v>
      </c>
      <c r="I612" s="232"/>
      <c r="J612" s="233">
        <f>ROUND(I612*H612,2)</f>
        <v>0</v>
      </c>
      <c r="K612" s="229" t="s">
        <v>130</v>
      </c>
      <c r="L612" s="234"/>
      <c r="M612" s="235" t="s">
        <v>1</v>
      </c>
      <c r="N612" s="236" t="s">
        <v>40</v>
      </c>
      <c r="O612" s="59"/>
      <c r="P612" s="178">
        <f>O612*H612</f>
        <v>0</v>
      </c>
      <c r="Q612" s="178">
        <v>0.0225</v>
      </c>
      <c r="R612" s="178">
        <f>Q612*H612</f>
        <v>0.638685</v>
      </c>
      <c r="S612" s="178">
        <v>0</v>
      </c>
      <c r="T612" s="179">
        <f>S612*H612</f>
        <v>0</v>
      </c>
      <c r="AR612" s="16" t="s">
        <v>339</v>
      </c>
      <c r="AT612" s="16" t="s">
        <v>246</v>
      </c>
      <c r="AU612" s="16" t="s">
        <v>76</v>
      </c>
      <c r="AY612" s="16" t="s">
        <v>123</v>
      </c>
      <c r="BE612" s="180">
        <f>IF(N612="základní",J612,0)</f>
        <v>0</v>
      </c>
      <c r="BF612" s="180">
        <f>IF(N612="snížená",J612,0)</f>
        <v>0</v>
      </c>
      <c r="BG612" s="180">
        <f>IF(N612="zákl. přenesená",J612,0)</f>
        <v>0</v>
      </c>
      <c r="BH612" s="180">
        <f>IF(N612="sníž. přenesená",J612,0)</f>
        <v>0</v>
      </c>
      <c r="BI612" s="180">
        <f>IF(N612="nulová",J612,0)</f>
        <v>0</v>
      </c>
      <c r="BJ612" s="16" t="s">
        <v>74</v>
      </c>
      <c r="BK612" s="180">
        <f>ROUND(I612*H612,2)</f>
        <v>0</v>
      </c>
      <c r="BL612" s="16" t="s">
        <v>245</v>
      </c>
      <c r="BM612" s="16" t="s">
        <v>811</v>
      </c>
    </row>
    <row r="613" spans="2:47" s="1" customFormat="1" ht="12">
      <c r="B613" s="33"/>
      <c r="C613" s="34"/>
      <c r="D613" s="181" t="s">
        <v>133</v>
      </c>
      <c r="E613" s="34"/>
      <c r="F613" s="182" t="s">
        <v>812</v>
      </c>
      <c r="G613" s="34"/>
      <c r="H613" s="34"/>
      <c r="I613" s="97"/>
      <c r="J613" s="34"/>
      <c r="K613" s="34"/>
      <c r="L613" s="37"/>
      <c r="M613" s="183"/>
      <c r="N613" s="59"/>
      <c r="O613" s="59"/>
      <c r="P613" s="59"/>
      <c r="Q613" s="59"/>
      <c r="R613" s="59"/>
      <c r="S613" s="59"/>
      <c r="T613" s="60"/>
      <c r="AT613" s="16" t="s">
        <v>133</v>
      </c>
      <c r="AU613" s="16" t="s">
        <v>76</v>
      </c>
    </row>
    <row r="614" spans="2:51" s="12" customFormat="1" ht="12">
      <c r="B614" s="194"/>
      <c r="C614" s="195"/>
      <c r="D614" s="181" t="s">
        <v>135</v>
      </c>
      <c r="E614" s="195"/>
      <c r="F614" s="197" t="s">
        <v>813</v>
      </c>
      <c r="G614" s="195"/>
      <c r="H614" s="198">
        <v>28.386</v>
      </c>
      <c r="I614" s="199"/>
      <c r="J614" s="195"/>
      <c r="K614" s="195"/>
      <c r="L614" s="200"/>
      <c r="M614" s="201"/>
      <c r="N614" s="202"/>
      <c r="O614" s="202"/>
      <c r="P614" s="202"/>
      <c r="Q614" s="202"/>
      <c r="R614" s="202"/>
      <c r="S614" s="202"/>
      <c r="T614" s="203"/>
      <c r="AT614" s="204" t="s">
        <v>135</v>
      </c>
      <c r="AU614" s="204" t="s">
        <v>76</v>
      </c>
      <c r="AV614" s="12" t="s">
        <v>76</v>
      </c>
      <c r="AW614" s="12" t="s">
        <v>4</v>
      </c>
      <c r="AX614" s="12" t="s">
        <v>74</v>
      </c>
      <c r="AY614" s="204" t="s">
        <v>123</v>
      </c>
    </row>
    <row r="615" spans="2:65" s="1" customFormat="1" ht="16.5" customHeight="1">
      <c r="B615" s="33"/>
      <c r="C615" s="169" t="s">
        <v>814</v>
      </c>
      <c r="D615" s="169" t="s">
        <v>126</v>
      </c>
      <c r="E615" s="170" t="s">
        <v>815</v>
      </c>
      <c r="F615" s="171" t="s">
        <v>816</v>
      </c>
      <c r="G615" s="172" t="s">
        <v>148</v>
      </c>
      <c r="H615" s="173">
        <v>19.53</v>
      </c>
      <c r="I615" s="174"/>
      <c r="J615" s="175">
        <f>ROUND(I615*H615,2)</f>
        <v>0</v>
      </c>
      <c r="K615" s="171" t="s">
        <v>130</v>
      </c>
      <c r="L615" s="37"/>
      <c r="M615" s="176" t="s">
        <v>1</v>
      </c>
      <c r="N615" s="177" t="s">
        <v>40</v>
      </c>
      <c r="O615" s="59"/>
      <c r="P615" s="178">
        <f>O615*H615</f>
        <v>0</v>
      </c>
      <c r="Q615" s="178">
        <v>0.00046</v>
      </c>
      <c r="R615" s="178">
        <f>Q615*H615</f>
        <v>0.0089838</v>
      </c>
      <c r="S615" s="178">
        <v>0</v>
      </c>
      <c r="T615" s="179">
        <f>S615*H615</f>
        <v>0</v>
      </c>
      <c r="AR615" s="16" t="s">
        <v>245</v>
      </c>
      <c r="AT615" s="16" t="s">
        <v>126</v>
      </c>
      <c r="AU615" s="16" t="s">
        <v>76</v>
      </c>
      <c r="AY615" s="16" t="s">
        <v>123</v>
      </c>
      <c r="BE615" s="180">
        <f>IF(N615="základní",J615,0)</f>
        <v>0</v>
      </c>
      <c r="BF615" s="180">
        <f>IF(N615="snížená",J615,0)</f>
        <v>0</v>
      </c>
      <c r="BG615" s="180">
        <f>IF(N615="zákl. přenesená",J615,0)</f>
        <v>0</v>
      </c>
      <c r="BH615" s="180">
        <f>IF(N615="sníž. přenesená",J615,0)</f>
        <v>0</v>
      </c>
      <c r="BI615" s="180">
        <f>IF(N615="nulová",J615,0)</f>
        <v>0</v>
      </c>
      <c r="BJ615" s="16" t="s">
        <v>74</v>
      </c>
      <c r="BK615" s="180">
        <f>ROUND(I615*H615,2)</f>
        <v>0</v>
      </c>
      <c r="BL615" s="16" t="s">
        <v>245</v>
      </c>
      <c r="BM615" s="16" t="s">
        <v>817</v>
      </c>
    </row>
    <row r="616" spans="2:47" s="1" customFormat="1" ht="12">
      <c r="B616" s="33"/>
      <c r="C616" s="34"/>
      <c r="D616" s="181" t="s">
        <v>133</v>
      </c>
      <c r="E616" s="34"/>
      <c r="F616" s="182" t="s">
        <v>818</v>
      </c>
      <c r="G616" s="34"/>
      <c r="H616" s="34"/>
      <c r="I616" s="97"/>
      <c r="J616" s="34"/>
      <c r="K616" s="34"/>
      <c r="L616" s="37"/>
      <c r="M616" s="183"/>
      <c r="N616" s="59"/>
      <c r="O616" s="59"/>
      <c r="P616" s="59"/>
      <c r="Q616" s="59"/>
      <c r="R616" s="59"/>
      <c r="S616" s="59"/>
      <c r="T616" s="60"/>
      <c r="AT616" s="16" t="s">
        <v>133</v>
      </c>
      <c r="AU616" s="16" t="s">
        <v>76</v>
      </c>
    </row>
    <row r="617" spans="2:51" s="11" customFormat="1" ht="12">
      <c r="B617" s="184"/>
      <c r="C617" s="185"/>
      <c r="D617" s="181" t="s">
        <v>135</v>
      </c>
      <c r="E617" s="186" t="s">
        <v>1</v>
      </c>
      <c r="F617" s="187" t="s">
        <v>144</v>
      </c>
      <c r="G617" s="185"/>
      <c r="H617" s="186" t="s">
        <v>1</v>
      </c>
      <c r="I617" s="188"/>
      <c r="J617" s="185"/>
      <c r="K617" s="185"/>
      <c r="L617" s="189"/>
      <c r="M617" s="190"/>
      <c r="N617" s="191"/>
      <c r="O617" s="191"/>
      <c r="P617" s="191"/>
      <c r="Q617" s="191"/>
      <c r="R617" s="191"/>
      <c r="S617" s="191"/>
      <c r="T617" s="192"/>
      <c r="AT617" s="193" t="s">
        <v>135</v>
      </c>
      <c r="AU617" s="193" t="s">
        <v>76</v>
      </c>
      <c r="AV617" s="11" t="s">
        <v>74</v>
      </c>
      <c r="AW617" s="11" t="s">
        <v>32</v>
      </c>
      <c r="AX617" s="11" t="s">
        <v>69</v>
      </c>
      <c r="AY617" s="193" t="s">
        <v>123</v>
      </c>
    </row>
    <row r="618" spans="2:51" s="12" customFormat="1" ht="12">
      <c r="B618" s="194"/>
      <c r="C618" s="195"/>
      <c r="D618" s="181" t="s">
        <v>135</v>
      </c>
      <c r="E618" s="196" t="s">
        <v>1</v>
      </c>
      <c r="F618" s="197" t="s">
        <v>819</v>
      </c>
      <c r="G618" s="195"/>
      <c r="H618" s="198">
        <v>9.43</v>
      </c>
      <c r="I618" s="199"/>
      <c r="J618" s="195"/>
      <c r="K618" s="195"/>
      <c r="L618" s="200"/>
      <c r="M618" s="201"/>
      <c r="N618" s="202"/>
      <c r="O618" s="202"/>
      <c r="P618" s="202"/>
      <c r="Q618" s="202"/>
      <c r="R618" s="202"/>
      <c r="S618" s="202"/>
      <c r="T618" s="203"/>
      <c r="AT618" s="204" t="s">
        <v>135</v>
      </c>
      <c r="AU618" s="204" t="s">
        <v>76</v>
      </c>
      <c r="AV618" s="12" t="s">
        <v>76</v>
      </c>
      <c r="AW618" s="12" t="s">
        <v>32</v>
      </c>
      <c r="AX618" s="12" t="s">
        <v>69</v>
      </c>
      <c r="AY618" s="204" t="s">
        <v>123</v>
      </c>
    </row>
    <row r="619" spans="2:51" s="11" customFormat="1" ht="12">
      <c r="B619" s="184"/>
      <c r="C619" s="185"/>
      <c r="D619" s="181" t="s">
        <v>135</v>
      </c>
      <c r="E619" s="186" t="s">
        <v>1</v>
      </c>
      <c r="F619" s="187" t="s">
        <v>153</v>
      </c>
      <c r="G619" s="185"/>
      <c r="H619" s="186" t="s">
        <v>1</v>
      </c>
      <c r="I619" s="188"/>
      <c r="J619" s="185"/>
      <c r="K619" s="185"/>
      <c r="L619" s="189"/>
      <c r="M619" s="190"/>
      <c r="N619" s="191"/>
      <c r="O619" s="191"/>
      <c r="P619" s="191"/>
      <c r="Q619" s="191"/>
      <c r="R619" s="191"/>
      <c r="S619" s="191"/>
      <c r="T619" s="192"/>
      <c r="AT619" s="193" t="s">
        <v>135</v>
      </c>
      <c r="AU619" s="193" t="s">
        <v>76</v>
      </c>
      <c r="AV619" s="11" t="s">
        <v>74</v>
      </c>
      <c r="AW619" s="11" t="s">
        <v>32</v>
      </c>
      <c r="AX619" s="11" t="s">
        <v>69</v>
      </c>
      <c r="AY619" s="193" t="s">
        <v>123</v>
      </c>
    </row>
    <row r="620" spans="2:51" s="12" customFormat="1" ht="12">
      <c r="B620" s="194"/>
      <c r="C620" s="195"/>
      <c r="D620" s="181" t="s">
        <v>135</v>
      </c>
      <c r="E620" s="196" t="s">
        <v>1</v>
      </c>
      <c r="F620" s="197" t="s">
        <v>820</v>
      </c>
      <c r="G620" s="195"/>
      <c r="H620" s="198">
        <v>10.1</v>
      </c>
      <c r="I620" s="199"/>
      <c r="J620" s="195"/>
      <c r="K620" s="195"/>
      <c r="L620" s="200"/>
      <c r="M620" s="201"/>
      <c r="N620" s="202"/>
      <c r="O620" s="202"/>
      <c r="P620" s="202"/>
      <c r="Q620" s="202"/>
      <c r="R620" s="202"/>
      <c r="S620" s="202"/>
      <c r="T620" s="203"/>
      <c r="AT620" s="204" t="s">
        <v>135</v>
      </c>
      <c r="AU620" s="204" t="s">
        <v>76</v>
      </c>
      <c r="AV620" s="12" t="s">
        <v>76</v>
      </c>
      <c r="AW620" s="12" t="s">
        <v>32</v>
      </c>
      <c r="AX620" s="12" t="s">
        <v>69</v>
      </c>
      <c r="AY620" s="204" t="s">
        <v>123</v>
      </c>
    </row>
    <row r="621" spans="2:51" s="13" customFormat="1" ht="12">
      <c r="B621" s="205"/>
      <c r="C621" s="206"/>
      <c r="D621" s="181" t="s">
        <v>135</v>
      </c>
      <c r="E621" s="207" t="s">
        <v>1</v>
      </c>
      <c r="F621" s="208" t="s">
        <v>139</v>
      </c>
      <c r="G621" s="206"/>
      <c r="H621" s="209">
        <v>19.53</v>
      </c>
      <c r="I621" s="210"/>
      <c r="J621" s="206"/>
      <c r="K621" s="206"/>
      <c r="L621" s="211"/>
      <c r="M621" s="212"/>
      <c r="N621" s="213"/>
      <c r="O621" s="213"/>
      <c r="P621" s="213"/>
      <c r="Q621" s="213"/>
      <c r="R621" s="213"/>
      <c r="S621" s="213"/>
      <c r="T621" s="214"/>
      <c r="AT621" s="215" t="s">
        <v>135</v>
      </c>
      <c r="AU621" s="215" t="s">
        <v>76</v>
      </c>
      <c r="AV621" s="13" t="s">
        <v>131</v>
      </c>
      <c r="AW621" s="13" t="s">
        <v>32</v>
      </c>
      <c r="AX621" s="13" t="s">
        <v>74</v>
      </c>
      <c r="AY621" s="215" t="s">
        <v>123</v>
      </c>
    </row>
    <row r="622" spans="2:65" s="1" customFormat="1" ht="16.5" customHeight="1">
      <c r="B622" s="33"/>
      <c r="C622" s="227" t="s">
        <v>821</v>
      </c>
      <c r="D622" s="227" t="s">
        <v>246</v>
      </c>
      <c r="E622" s="228" t="s">
        <v>822</v>
      </c>
      <c r="F622" s="229" t="s">
        <v>823</v>
      </c>
      <c r="G622" s="230" t="s">
        <v>242</v>
      </c>
      <c r="H622" s="231">
        <v>71.602</v>
      </c>
      <c r="I622" s="232"/>
      <c r="J622" s="233">
        <f>ROUND(I622*H622,2)</f>
        <v>0</v>
      </c>
      <c r="K622" s="229" t="s">
        <v>130</v>
      </c>
      <c r="L622" s="234"/>
      <c r="M622" s="235" t="s">
        <v>1</v>
      </c>
      <c r="N622" s="236" t="s">
        <v>40</v>
      </c>
      <c r="O622" s="59"/>
      <c r="P622" s="178">
        <f>O622*H622</f>
        <v>0</v>
      </c>
      <c r="Q622" s="178">
        <v>0.00036</v>
      </c>
      <c r="R622" s="178">
        <f>Q622*H622</f>
        <v>0.025776720000000003</v>
      </c>
      <c r="S622" s="178">
        <v>0</v>
      </c>
      <c r="T622" s="179">
        <f>S622*H622</f>
        <v>0</v>
      </c>
      <c r="AR622" s="16" t="s">
        <v>339</v>
      </c>
      <c r="AT622" s="16" t="s">
        <v>246</v>
      </c>
      <c r="AU622" s="16" t="s">
        <v>76</v>
      </c>
      <c r="AY622" s="16" t="s">
        <v>123</v>
      </c>
      <c r="BE622" s="180">
        <f>IF(N622="základní",J622,0)</f>
        <v>0</v>
      </c>
      <c r="BF622" s="180">
        <f>IF(N622="snížená",J622,0)</f>
        <v>0</v>
      </c>
      <c r="BG622" s="180">
        <f>IF(N622="zákl. přenesená",J622,0)</f>
        <v>0</v>
      </c>
      <c r="BH622" s="180">
        <f>IF(N622="sníž. přenesená",J622,0)</f>
        <v>0</v>
      </c>
      <c r="BI622" s="180">
        <f>IF(N622="nulová",J622,0)</f>
        <v>0</v>
      </c>
      <c r="BJ622" s="16" t="s">
        <v>74</v>
      </c>
      <c r="BK622" s="180">
        <f>ROUND(I622*H622,2)</f>
        <v>0</v>
      </c>
      <c r="BL622" s="16" t="s">
        <v>245</v>
      </c>
      <c r="BM622" s="16" t="s">
        <v>824</v>
      </c>
    </row>
    <row r="623" spans="2:47" s="1" customFormat="1" ht="12">
      <c r="B623" s="33"/>
      <c r="C623" s="34"/>
      <c r="D623" s="181" t="s">
        <v>133</v>
      </c>
      <c r="E623" s="34"/>
      <c r="F623" s="182" t="s">
        <v>825</v>
      </c>
      <c r="G623" s="34"/>
      <c r="H623" s="34"/>
      <c r="I623" s="97"/>
      <c r="J623" s="34"/>
      <c r="K623" s="34"/>
      <c r="L623" s="37"/>
      <c r="M623" s="183"/>
      <c r="N623" s="59"/>
      <c r="O623" s="59"/>
      <c r="P623" s="59"/>
      <c r="Q623" s="59"/>
      <c r="R623" s="59"/>
      <c r="S623" s="59"/>
      <c r="T623" s="60"/>
      <c r="AT623" s="16" t="s">
        <v>133</v>
      </c>
      <c r="AU623" s="16" t="s">
        <v>76</v>
      </c>
    </row>
    <row r="624" spans="2:51" s="12" customFormat="1" ht="12">
      <c r="B624" s="194"/>
      <c r="C624" s="195"/>
      <c r="D624" s="181" t="s">
        <v>135</v>
      </c>
      <c r="E624" s="196" t="s">
        <v>1</v>
      </c>
      <c r="F624" s="197" t="s">
        <v>826</v>
      </c>
      <c r="G624" s="195"/>
      <c r="H624" s="198">
        <v>65.093</v>
      </c>
      <c r="I624" s="199"/>
      <c r="J624" s="195"/>
      <c r="K624" s="195"/>
      <c r="L624" s="200"/>
      <c r="M624" s="201"/>
      <c r="N624" s="202"/>
      <c r="O624" s="202"/>
      <c r="P624" s="202"/>
      <c r="Q624" s="202"/>
      <c r="R624" s="202"/>
      <c r="S624" s="202"/>
      <c r="T624" s="203"/>
      <c r="AT624" s="204" t="s">
        <v>135</v>
      </c>
      <c r="AU624" s="204" t="s">
        <v>76</v>
      </c>
      <c r="AV624" s="12" t="s">
        <v>76</v>
      </c>
      <c r="AW624" s="12" t="s">
        <v>32</v>
      </c>
      <c r="AX624" s="12" t="s">
        <v>74</v>
      </c>
      <c r="AY624" s="204" t="s">
        <v>123</v>
      </c>
    </row>
    <row r="625" spans="2:51" s="12" customFormat="1" ht="12">
      <c r="B625" s="194"/>
      <c r="C625" s="195"/>
      <c r="D625" s="181" t="s">
        <v>135</v>
      </c>
      <c r="E625" s="195"/>
      <c r="F625" s="197" t="s">
        <v>827</v>
      </c>
      <c r="G625" s="195"/>
      <c r="H625" s="198">
        <v>71.602</v>
      </c>
      <c r="I625" s="199"/>
      <c r="J625" s="195"/>
      <c r="K625" s="195"/>
      <c r="L625" s="200"/>
      <c r="M625" s="201"/>
      <c r="N625" s="202"/>
      <c r="O625" s="202"/>
      <c r="P625" s="202"/>
      <c r="Q625" s="202"/>
      <c r="R625" s="202"/>
      <c r="S625" s="202"/>
      <c r="T625" s="203"/>
      <c r="AT625" s="204" t="s">
        <v>135</v>
      </c>
      <c r="AU625" s="204" t="s">
        <v>76</v>
      </c>
      <c r="AV625" s="12" t="s">
        <v>76</v>
      </c>
      <c r="AW625" s="12" t="s">
        <v>4</v>
      </c>
      <c r="AX625" s="12" t="s">
        <v>74</v>
      </c>
      <c r="AY625" s="204" t="s">
        <v>123</v>
      </c>
    </row>
    <row r="626" spans="2:65" s="1" customFormat="1" ht="16.5" customHeight="1">
      <c r="B626" s="33"/>
      <c r="C626" s="169" t="s">
        <v>828</v>
      </c>
      <c r="D626" s="169" t="s">
        <v>126</v>
      </c>
      <c r="E626" s="170" t="s">
        <v>829</v>
      </c>
      <c r="F626" s="171" t="s">
        <v>830</v>
      </c>
      <c r="G626" s="172" t="s">
        <v>148</v>
      </c>
      <c r="H626" s="173">
        <v>29.31</v>
      </c>
      <c r="I626" s="174"/>
      <c r="J626" s="175">
        <f>ROUND(I626*H626,2)</f>
        <v>0</v>
      </c>
      <c r="K626" s="171" t="s">
        <v>130</v>
      </c>
      <c r="L626" s="37"/>
      <c r="M626" s="176" t="s">
        <v>1</v>
      </c>
      <c r="N626" s="177" t="s">
        <v>40</v>
      </c>
      <c r="O626" s="59"/>
      <c r="P626" s="178">
        <f>O626*H626</f>
        <v>0</v>
      </c>
      <c r="Q626" s="178">
        <v>3E-05</v>
      </c>
      <c r="R626" s="178">
        <f>Q626*H626</f>
        <v>0.0008793</v>
      </c>
      <c r="S626" s="178">
        <v>0</v>
      </c>
      <c r="T626" s="179">
        <f>S626*H626</f>
        <v>0</v>
      </c>
      <c r="AR626" s="16" t="s">
        <v>245</v>
      </c>
      <c r="AT626" s="16" t="s">
        <v>126</v>
      </c>
      <c r="AU626" s="16" t="s">
        <v>76</v>
      </c>
      <c r="AY626" s="16" t="s">
        <v>123</v>
      </c>
      <c r="BE626" s="180">
        <f>IF(N626="základní",J626,0)</f>
        <v>0</v>
      </c>
      <c r="BF626" s="180">
        <f>IF(N626="snížená",J626,0)</f>
        <v>0</v>
      </c>
      <c r="BG626" s="180">
        <f>IF(N626="zákl. přenesená",J626,0)</f>
        <v>0</v>
      </c>
      <c r="BH626" s="180">
        <f>IF(N626="sníž. přenesená",J626,0)</f>
        <v>0</v>
      </c>
      <c r="BI626" s="180">
        <f>IF(N626="nulová",J626,0)</f>
        <v>0</v>
      </c>
      <c r="BJ626" s="16" t="s">
        <v>74</v>
      </c>
      <c r="BK626" s="180">
        <f>ROUND(I626*H626,2)</f>
        <v>0</v>
      </c>
      <c r="BL626" s="16" t="s">
        <v>245</v>
      </c>
      <c r="BM626" s="16" t="s">
        <v>831</v>
      </c>
    </row>
    <row r="627" spans="2:47" s="1" customFormat="1" ht="12">
      <c r="B627" s="33"/>
      <c r="C627" s="34"/>
      <c r="D627" s="181" t="s">
        <v>133</v>
      </c>
      <c r="E627" s="34"/>
      <c r="F627" s="182" t="s">
        <v>832</v>
      </c>
      <c r="G627" s="34"/>
      <c r="H627" s="34"/>
      <c r="I627" s="97"/>
      <c r="J627" s="34"/>
      <c r="K627" s="34"/>
      <c r="L627" s="37"/>
      <c r="M627" s="183"/>
      <c r="N627" s="59"/>
      <c r="O627" s="59"/>
      <c r="P627" s="59"/>
      <c r="Q627" s="59"/>
      <c r="R627" s="59"/>
      <c r="S627" s="59"/>
      <c r="T627" s="60"/>
      <c r="AT627" s="16" t="s">
        <v>133</v>
      </c>
      <c r="AU627" s="16" t="s">
        <v>76</v>
      </c>
    </row>
    <row r="628" spans="2:51" s="11" customFormat="1" ht="12">
      <c r="B628" s="184"/>
      <c r="C628" s="185"/>
      <c r="D628" s="181" t="s">
        <v>135</v>
      </c>
      <c r="E628" s="186" t="s">
        <v>1</v>
      </c>
      <c r="F628" s="187" t="s">
        <v>144</v>
      </c>
      <c r="G628" s="185"/>
      <c r="H628" s="186" t="s">
        <v>1</v>
      </c>
      <c r="I628" s="188"/>
      <c r="J628" s="185"/>
      <c r="K628" s="185"/>
      <c r="L628" s="189"/>
      <c r="M628" s="190"/>
      <c r="N628" s="191"/>
      <c r="O628" s="191"/>
      <c r="P628" s="191"/>
      <c r="Q628" s="191"/>
      <c r="R628" s="191"/>
      <c r="S628" s="191"/>
      <c r="T628" s="192"/>
      <c r="AT628" s="193" t="s">
        <v>135</v>
      </c>
      <c r="AU628" s="193" t="s">
        <v>76</v>
      </c>
      <c r="AV628" s="11" t="s">
        <v>74</v>
      </c>
      <c r="AW628" s="11" t="s">
        <v>32</v>
      </c>
      <c r="AX628" s="11" t="s">
        <v>69</v>
      </c>
      <c r="AY628" s="193" t="s">
        <v>123</v>
      </c>
    </row>
    <row r="629" spans="2:51" s="12" customFormat="1" ht="12">
      <c r="B629" s="194"/>
      <c r="C629" s="195"/>
      <c r="D629" s="181" t="s">
        <v>135</v>
      </c>
      <c r="E629" s="196" t="s">
        <v>1</v>
      </c>
      <c r="F629" s="197" t="s">
        <v>833</v>
      </c>
      <c r="G629" s="195"/>
      <c r="H629" s="198">
        <v>14.65</v>
      </c>
      <c r="I629" s="199"/>
      <c r="J629" s="195"/>
      <c r="K629" s="195"/>
      <c r="L629" s="200"/>
      <c r="M629" s="201"/>
      <c r="N629" s="202"/>
      <c r="O629" s="202"/>
      <c r="P629" s="202"/>
      <c r="Q629" s="202"/>
      <c r="R629" s="202"/>
      <c r="S629" s="202"/>
      <c r="T629" s="203"/>
      <c r="AT629" s="204" t="s">
        <v>135</v>
      </c>
      <c r="AU629" s="204" t="s">
        <v>76</v>
      </c>
      <c r="AV629" s="12" t="s">
        <v>76</v>
      </c>
      <c r="AW629" s="12" t="s">
        <v>32</v>
      </c>
      <c r="AX629" s="12" t="s">
        <v>69</v>
      </c>
      <c r="AY629" s="204" t="s">
        <v>123</v>
      </c>
    </row>
    <row r="630" spans="2:51" s="11" customFormat="1" ht="12">
      <c r="B630" s="184"/>
      <c r="C630" s="185"/>
      <c r="D630" s="181" t="s">
        <v>135</v>
      </c>
      <c r="E630" s="186" t="s">
        <v>1</v>
      </c>
      <c r="F630" s="187" t="s">
        <v>153</v>
      </c>
      <c r="G630" s="185"/>
      <c r="H630" s="186" t="s">
        <v>1</v>
      </c>
      <c r="I630" s="188"/>
      <c r="J630" s="185"/>
      <c r="K630" s="185"/>
      <c r="L630" s="189"/>
      <c r="M630" s="190"/>
      <c r="N630" s="191"/>
      <c r="O630" s="191"/>
      <c r="P630" s="191"/>
      <c r="Q630" s="191"/>
      <c r="R630" s="191"/>
      <c r="S630" s="191"/>
      <c r="T630" s="192"/>
      <c r="AT630" s="193" t="s">
        <v>135</v>
      </c>
      <c r="AU630" s="193" t="s">
        <v>76</v>
      </c>
      <c r="AV630" s="11" t="s">
        <v>74</v>
      </c>
      <c r="AW630" s="11" t="s">
        <v>32</v>
      </c>
      <c r="AX630" s="11" t="s">
        <v>69</v>
      </c>
      <c r="AY630" s="193" t="s">
        <v>123</v>
      </c>
    </row>
    <row r="631" spans="2:51" s="12" customFormat="1" ht="12">
      <c r="B631" s="194"/>
      <c r="C631" s="195"/>
      <c r="D631" s="181" t="s">
        <v>135</v>
      </c>
      <c r="E631" s="196" t="s">
        <v>1</v>
      </c>
      <c r="F631" s="197" t="s">
        <v>834</v>
      </c>
      <c r="G631" s="195"/>
      <c r="H631" s="198">
        <v>14.66</v>
      </c>
      <c r="I631" s="199"/>
      <c r="J631" s="195"/>
      <c r="K631" s="195"/>
      <c r="L631" s="200"/>
      <c r="M631" s="201"/>
      <c r="N631" s="202"/>
      <c r="O631" s="202"/>
      <c r="P631" s="202"/>
      <c r="Q631" s="202"/>
      <c r="R631" s="202"/>
      <c r="S631" s="202"/>
      <c r="T631" s="203"/>
      <c r="AT631" s="204" t="s">
        <v>135</v>
      </c>
      <c r="AU631" s="204" t="s">
        <v>76</v>
      </c>
      <c r="AV631" s="12" t="s">
        <v>76</v>
      </c>
      <c r="AW631" s="12" t="s">
        <v>32</v>
      </c>
      <c r="AX631" s="12" t="s">
        <v>69</v>
      </c>
      <c r="AY631" s="204" t="s">
        <v>123</v>
      </c>
    </row>
    <row r="632" spans="2:51" s="13" customFormat="1" ht="12">
      <c r="B632" s="205"/>
      <c r="C632" s="206"/>
      <c r="D632" s="181" t="s">
        <v>135</v>
      </c>
      <c r="E632" s="207" t="s">
        <v>1</v>
      </c>
      <c r="F632" s="208" t="s">
        <v>139</v>
      </c>
      <c r="G632" s="206"/>
      <c r="H632" s="209">
        <v>29.310000000000002</v>
      </c>
      <c r="I632" s="210"/>
      <c r="J632" s="206"/>
      <c r="K632" s="206"/>
      <c r="L632" s="211"/>
      <c r="M632" s="212"/>
      <c r="N632" s="213"/>
      <c r="O632" s="213"/>
      <c r="P632" s="213"/>
      <c r="Q632" s="213"/>
      <c r="R632" s="213"/>
      <c r="S632" s="213"/>
      <c r="T632" s="214"/>
      <c r="AT632" s="215" t="s">
        <v>135</v>
      </c>
      <c r="AU632" s="215" t="s">
        <v>76</v>
      </c>
      <c r="AV632" s="13" t="s">
        <v>131</v>
      </c>
      <c r="AW632" s="13" t="s">
        <v>32</v>
      </c>
      <c r="AX632" s="13" t="s">
        <v>74</v>
      </c>
      <c r="AY632" s="215" t="s">
        <v>123</v>
      </c>
    </row>
    <row r="633" spans="2:65" s="1" customFormat="1" ht="16.5" customHeight="1">
      <c r="B633" s="33"/>
      <c r="C633" s="169" t="s">
        <v>835</v>
      </c>
      <c r="D633" s="169" t="s">
        <v>126</v>
      </c>
      <c r="E633" s="170" t="s">
        <v>836</v>
      </c>
      <c r="F633" s="171" t="s">
        <v>837</v>
      </c>
      <c r="G633" s="172" t="s">
        <v>148</v>
      </c>
      <c r="H633" s="173">
        <v>3.2</v>
      </c>
      <c r="I633" s="174"/>
      <c r="J633" s="175">
        <f>ROUND(I633*H633,2)</f>
        <v>0</v>
      </c>
      <c r="K633" s="171" t="s">
        <v>130</v>
      </c>
      <c r="L633" s="37"/>
      <c r="M633" s="176" t="s">
        <v>1</v>
      </c>
      <c r="N633" s="177" t="s">
        <v>40</v>
      </c>
      <c r="O633" s="59"/>
      <c r="P633" s="178">
        <f>O633*H633</f>
        <v>0</v>
      </c>
      <c r="Q633" s="178">
        <v>0.0002</v>
      </c>
      <c r="R633" s="178">
        <f>Q633*H633</f>
        <v>0.00064</v>
      </c>
      <c r="S633" s="178">
        <v>0</v>
      </c>
      <c r="T633" s="179">
        <f>S633*H633</f>
        <v>0</v>
      </c>
      <c r="AR633" s="16" t="s">
        <v>245</v>
      </c>
      <c r="AT633" s="16" t="s">
        <v>126</v>
      </c>
      <c r="AU633" s="16" t="s">
        <v>76</v>
      </c>
      <c r="AY633" s="16" t="s">
        <v>123</v>
      </c>
      <c r="BE633" s="180">
        <f>IF(N633="základní",J633,0)</f>
        <v>0</v>
      </c>
      <c r="BF633" s="180">
        <f>IF(N633="snížená",J633,0)</f>
        <v>0</v>
      </c>
      <c r="BG633" s="180">
        <f>IF(N633="zákl. přenesená",J633,0)</f>
        <v>0</v>
      </c>
      <c r="BH633" s="180">
        <f>IF(N633="sníž. přenesená",J633,0)</f>
        <v>0</v>
      </c>
      <c r="BI633" s="180">
        <f>IF(N633="nulová",J633,0)</f>
        <v>0</v>
      </c>
      <c r="BJ633" s="16" t="s">
        <v>74</v>
      </c>
      <c r="BK633" s="180">
        <f>ROUND(I633*H633,2)</f>
        <v>0</v>
      </c>
      <c r="BL633" s="16" t="s">
        <v>245</v>
      </c>
      <c r="BM633" s="16" t="s">
        <v>838</v>
      </c>
    </row>
    <row r="634" spans="2:47" s="1" customFormat="1" ht="12">
      <c r="B634" s="33"/>
      <c r="C634" s="34"/>
      <c r="D634" s="181" t="s">
        <v>133</v>
      </c>
      <c r="E634" s="34"/>
      <c r="F634" s="182" t="s">
        <v>839</v>
      </c>
      <c r="G634" s="34"/>
      <c r="H634" s="34"/>
      <c r="I634" s="97"/>
      <c r="J634" s="34"/>
      <c r="K634" s="34"/>
      <c r="L634" s="37"/>
      <c r="M634" s="183"/>
      <c r="N634" s="59"/>
      <c r="O634" s="59"/>
      <c r="P634" s="59"/>
      <c r="Q634" s="59"/>
      <c r="R634" s="59"/>
      <c r="S634" s="59"/>
      <c r="T634" s="60"/>
      <c r="AT634" s="16" t="s">
        <v>133</v>
      </c>
      <c r="AU634" s="16" t="s">
        <v>76</v>
      </c>
    </row>
    <row r="635" spans="2:51" s="11" customFormat="1" ht="12">
      <c r="B635" s="184"/>
      <c r="C635" s="185"/>
      <c r="D635" s="181" t="s">
        <v>135</v>
      </c>
      <c r="E635" s="186" t="s">
        <v>1</v>
      </c>
      <c r="F635" s="187" t="s">
        <v>144</v>
      </c>
      <c r="G635" s="185"/>
      <c r="H635" s="186" t="s">
        <v>1</v>
      </c>
      <c r="I635" s="188"/>
      <c r="J635" s="185"/>
      <c r="K635" s="185"/>
      <c r="L635" s="189"/>
      <c r="M635" s="190"/>
      <c r="N635" s="191"/>
      <c r="O635" s="191"/>
      <c r="P635" s="191"/>
      <c r="Q635" s="191"/>
      <c r="R635" s="191"/>
      <c r="S635" s="191"/>
      <c r="T635" s="192"/>
      <c r="AT635" s="193" t="s">
        <v>135</v>
      </c>
      <c r="AU635" s="193" t="s">
        <v>76</v>
      </c>
      <c r="AV635" s="11" t="s">
        <v>74</v>
      </c>
      <c r="AW635" s="11" t="s">
        <v>32</v>
      </c>
      <c r="AX635" s="11" t="s">
        <v>69</v>
      </c>
      <c r="AY635" s="193" t="s">
        <v>123</v>
      </c>
    </row>
    <row r="636" spans="2:51" s="12" customFormat="1" ht="12">
      <c r="B636" s="194"/>
      <c r="C636" s="195"/>
      <c r="D636" s="181" t="s">
        <v>135</v>
      </c>
      <c r="E636" s="196" t="s">
        <v>1</v>
      </c>
      <c r="F636" s="197" t="s">
        <v>840</v>
      </c>
      <c r="G636" s="195"/>
      <c r="H636" s="198">
        <v>1.6</v>
      </c>
      <c r="I636" s="199"/>
      <c r="J636" s="195"/>
      <c r="K636" s="195"/>
      <c r="L636" s="200"/>
      <c r="M636" s="201"/>
      <c r="N636" s="202"/>
      <c r="O636" s="202"/>
      <c r="P636" s="202"/>
      <c r="Q636" s="202"/>
      <c r="R636" s="202"/>
      <c r="S636" s="202"/>
      <c r="T636" s="203"/>
      <c r="AT636" s="204" t="s">
        <v>135</v>
      </c>
      <c r="AU636" s="204" t="s">
        <v>76</v>
      </c>
      <c r="AV636" s="12" t="s">
        <v>76</v>
      </c>
      <c r="AW636" s="12" t="s">
        <v>32</v>
      </c>
      <c r="AX636" s="12" t="s">
        <v>69</v>
      </c>
      <c r="AY636" s="204" t="s">
        <v>123</v>
      </c>
    </row>
    <row r="637" spans="2:51" s="11" customFormat="1" ht="12">
      <c r="B637" s="184"/>
      <c r="C637" s="185"/>
      <c r="D637" s="181" t="s">
        <v>135</v>
      </c>
      <c r="E637" s="186" t="s">
        <v>1</v>
      </c>
      <c r="F637" s="187" t="s">
        <v>153</v>
      </c>
      <c r="G637" s="185"/>
      <c r="H637" s="186" t="s">
        <v>1</v>
      </c>
      <c r="I637" s="188"/>
      <c r="J637" s="185"/>
      <c r="K637" s="185"/>
      <c r="L637" s="189"/>
      <c r="M637" s="190"/>
      <c r="N637" s="191"/>
      <c r="O637" s="191"/>
      <c r="P637" s="191"/>
      <c r="Q637" s="191"/>
      <c r="R637" s="191"/>
      <c r="S637" s="191"/>
      <c r="T637" s="192"/>
      <c r="AT637" s="193" t="s">
        <v>135</v>
      </c>
      <c r="AU637" s="193" t="s">
        <v>76</v>
      </c>
      <c r="AV637" s="11" t="s">
        <v>74</v>
      </c>
      <c r="AW637" s="11" t="s">
        <v>32</v>
      </c>
      <c r="AX637" s="11" t="s">
        <v>69</v>
      </c>
      <c r="AY637" s="193" t="s">
        <v>123</v>
      </c>
    </row>
    <row r="638" spans="2:51" s="12" customFormat="1" ht="12">
      <c r="B638" s="194"/>
      <c r="C638" s="195"/>
      <c r="D638" s="181" t="s">
        <v>135</v>
      </c>
      <c r="E638" s="196" t="s">
        <v>1</v>
      </c>
      <c r="F638" s="197" t="s">
        <v>840</v>
      </c>
      <c r="G638" s="195"/>
      <c r="H638" s="198">
        <v>1.6</v>
      </c>
      <c r="I638" s="199"/>
      <c r="J638" s="195"/>
      <c r="K638" s="195"/>
      <c r="L638" s="200"/>
      <c r="M638" s="201"/>
      <c r="N638" s="202"/>
      <c r="O638" s="202"/>
      <c r="P638" s="202"/>
      <c r="Q638" s="202"/>
      <c r="R638" s="202"/>
      <c r="S638" s="202"/>
      <c r="T638" s="203"/>
      <c r="AT638" s="204" t="s">
        <v>135</v>
      </c>
      <c r="AU638" s="204" t="s">
        <v>76</v>
      </c>
      <c r="AV638" s="12" t="s">
        <v>76</v>
      </c>
      <c r="AW638" s="12" t="s">
        <v>32</v>
      </c>
      <c r="AX638" s="12" t="s">
        <v>69</v>
      </c>
      <c r="AY638" s="204" t="s">
        <v>123</v>
      </c>
    </row>
    <row r="639" spans="2:51" s="13" customFormat="1" ht="12">
      <c r="B639" s="205"/>
      <c r="C639" s="206"/>
      <c r="D639" s="181" t="s">
        <v>135</v>
      </c>
      <c r="E639" s="207" t="s">
        <v>1</v>
      </c>
      <c r="F639" s="208" t="s">
        <v>139</v>
      </c>
      <c r="G639" s="206"/>
      <c r="H639" s="209">
        <v>3.2</v>
      </c>
      <c r="I639" s="210"/>
      <c r="J639" s="206"/>
      <c r="K639" s="206"/>
      <c r="L639" s="211"/>
      <c r="M639" s="212"/>
      <c r="N639" s="213"/>
      <c r="O639" s="213"/>
      <c r="P639" s="213"/>
      <c r="Q639" s="213"/>
      <c r="R639" s="213"/>
      <c r="S639" s="213"/>
      <c r="T639" s="214"/>
      <c r="AT639" s="215" t="s">
        <v>135</v>
      </c>
      <c r="AU639" s="215" t="s">
        <v>76</v>
      </c>
      <c r="AV639" s="13" t="s">
        <v>131</v>
      </c>
      <c r="AW639" s="13" t="s">
        <v>32</v>
      </c>
      <c r="AX639" s="13" t="s">
        <v>74</v>
      </c>
      <c r="AY639" s="215" t="s">
        <v>123</v>
      </c>
    </row>
    <row r="640" spans="2:65" s="1" customFormat="1" ht="16.5" customHeight="1">
      <c r="B640" s="33"/>
      <c r="C640" s="227" t="s">
        <v>841</v>
      </c>
      <c r="D640" s="227" t="s">
        <v>246</v>
      </c>
      <c r="E640" s="228" t="s">
        <v>842</v>
      </c>
      <c r="F640" s="229" t="s">
        <v>843</v>
      </c>
      <c r="G640" s="230" t="s">
        <v>148</v>
      </c>
      <c r="H640" s="231">
        <v>3.2</v>
      </c>
      <c r="I640" s="232"/>
      <c r="J640" s="233">
        <f>ROUND(I640*H640,2)</f>
        <v>0</v>
      </c>
      <c r="K640" s="229" t="s">
        <v>130</v>
      </c>
      <c r="L640" s="234"/>
      <c r="M640" s="235" t="s">
        <v>1</v>
      </c>
      <c r="N640" s="236" t="s">
        <v>40</v>
      </c>
      <c r="O640" s="59"/>
      <c r="P640" s="178">
        <f>O640*H640</f>
        <v>0</v>
      </c>
      <c r="Q640" s="178">
        <v>6E-05</v>
      </c>
      <c r="R640" s="178">
        <f>Q640*H640</f>
        <v>0.000192</v>
      </c>
      <c r="S640" s="178">
        <v>0</v>
      </c>
      <c r="T640" s="179">
        <f>S640*H640</f>
        <v>0</v>
      </c>
      <c r="AR640" s="16" t="s">
        <v>339</v>
      </c>
      <c r="AT640" s="16" t="s">
        <v>246</v>
      </c>
      <c r="AU640" s="16" t="s">
        <v>76</v>
      </c>
      <c r="AY640" s="16" t="s">
        <v>123</v>
      </c>
      <c r="BE640" s="180">
        <f>IF(N640="základní",J640,0)</f>
        <v>0</v>
      </c>
      <c r="BF640" s="180">
        <f>IF(N640="snížená",J640,0)</f>
        <v>0</v>
      </c>
      <c r="BG640" s="180">
        <f>IF(N640="zákl. přenesená",J640,0)</f>
        <v>0</v>
      </c>
      <c r="BH640" s="180">
        <f>IF(N640="sníž. přenesená",J640,0)</f>
        <v>0</v>
      </c>
      <c r="BI640" s="180">
        <f>IF(N640="nulová",J640,0)</f>
        <v>0</v>
      </c>
      <c r="BJ640" s="16" t="s">
        <v>74</v>
      </c>
      <c r="BK640" s="180">
        <f>ROUND(I640*H640,2)</f>
        <v>0</v>
      </c>
      <c r="BL640" s="16" t="s">
        <v>245</v>
      </c>
      <c r="BM640" s="16" t="s">
        <v>844</v>
      </c>
    </row>
    <row r="641" spans="2:47" s="1" customFormat="1" ht="12">
      <c r="B641" s="33"/>
      <c r="C641" s="34"/>
      <c r="D641" s="181" t="s">
        <v>133</v>
      </c>
      <c r="E641" s="34"/>
      <c r="F641" s="182" t="s">
        <v>845</v>
      </c>
      <c r="G641" s="34"/>
      <c r="H641" s="34"/>
      <c r="I641" s="97"/>
      <c r="J641" s="34"/>
      <c r="K641" s="34"/>
      <c r="L641" s="37"/>
      <c r="M641" s="183"/>
      <c r="N641" s="59"/>
      <c r="O641" s="59"/>
      <c r="P641" s="59"/>
      <c r="Q641" s="59"/>
      <c r="R641" s="59"/>
      <c r="S641" s="59"/>
      <c r="T641" s="60"/>
      <c r="AT641" s="16" t="s">
        <v>133</v>
      </c>
      <c r="AU641" s="16" t="s">
        <v>76</v>
      </c>
    </row>
    <row r="642" spans="2:65" s="1" customFormat="1" ht="16.5" customHeight="1">
      <c r="B642" s="33"/>
      <c r="C642" s="169" t="s">
        <v>846</v>
      </c>
      <c r="D642" s="169" t="s">
        <v>126</v>
      </c>
      <c r="E642" s="170" t="s">
        <v>847</v>
      </c>
      <c r="F642" s="171" t="s">
        <v>848</v>
      </c>
      <c r="G642" s="172" t="s">
        <v>369</v>
      </c>
      <c r="H642" s="237"/>
      <c r="I642" s="174"/>
      <c r="J642" s="175">
        <f>ROUND(I642*H642,2)</f>
        <v>0</v>
      </c>
      <c r="K642" s="171" t="s">
        <v>130</v>
      </c>
      <c r="L642" s="37"/>
      <c r="M642" s="176" t="s">
        <v>1</v>
      </c>
      <c r="N642" s="177" t="s">
        <v>40</v>
      </c>
      <c r="O642" s="59"/>
      <c r="P642" s="178">
        <f>O642*H642</f>
        <v>0</v>
      </c>
      <c r="Q642" s="178">
        <v>0</v>
      </c>
      <c r="R642" s="178">
        <f>Q642*H642</f>
        <v>0</v>
      </c>
      <c r="S642" s="178">
        <v>0</v>
      </c>
      <c r="T642" s="179">
        <f>S642*H642</f>
        <v>0</v>
      </c>
      <c r="AR642" s="16" t="s">
        <v>245</v>
      </c>
      <c r="AT642" s="16" t="s">
        <v>126</v>
      </c>
      <c r="AU642" s="16" t="s">
        <v>76</v>
      </c>
      <c r="AY642" s="16" t="s">
        <v>123</v>
      </c>
      <c r="BE642" s="180">
        <f>IF(N642="základní",J642,0)</f>
        <v>0</v>
      </c>
      <c r="BF642" s="180">
        <f>IF(N642="snížená",J642,0)</f>
        <v>0</v>
      </c>
      <c r="BG642" s="180">
        <f>IF(N642="zákl. přenesená",J642,0)</f>
        <v>0</v>
      </c>
      <c r="BH642" s="180">
        <f>IF(N642="sníž. přenesená",J642,0)</f>
        <v>0</v>
      </c>
      <c r="BI642" s="180">
        <f>IF(N642="nulová",J642,0)</f>
        <v>0</v>
      </c>
      <c r="BJ642" s="16" t="s">
        <v>74</v>
      </c>
      <c r="BK642" s="180">
        <f>ROUND(I642*H642,2)</f>
        <v>0</v>
      </c>
      <c r="BL642" s="16" t="s">
        <v>245</v>
      </c>
      <c r="BM642" s="16" t="s">
        <v>849</v>
      </c>
    </row>
    <row r="643" spans="2:47" s="1" customFormat="1" ht="19.5">
      <c r="B643" s="33"/>
      <c r="C643" s="34"/>
      <c r="D643" s="181" t="s">
        <v>133</v>
      </c>
      <c r="E643" s="34"/>
      <c r="F643" s="182" t="s">
        <v>850</v>
      </c>
      <c r="G643" s="34"/>
      <c r="H643" s="34"/>
      <c r="I643" s="97"/>
      <c r="J643" s="34"/>
      <c r="K643" s="34"/>
      <c r="L643" s="37"/>
      <c r="M643" s="183"/>
      <c r="N643" s="59"/>
      <c r="O643" s="59"/>
      <c r="P643" s="59"/>
      <c r="Q643" s="59"/>
      <c r="R643" s="59"/>
      <c r="S643" s="59"/>
      <c r="T643" s="60"/>
      <c r="AT643" s="16" t="s">
        <v>133</v>
      </c>
      <c r="AU643" s="16" t="s">
        <v>76</v>
      </c>
    </row>
    <row r="644" spans="2:63" s="10" customFormat="1" ht="22.9" customHeight="1">
      <c r="B644" s="153"/>
      <c r="C644" s="154"/>
      <c r="D644" s="155" t="s">
        <v>68</v>
      </c>
      <c r="E644" s="167" t="s">
        <v>851</v>
      </c>
      <c r="F644" s="167" t="s">
        <v>852</v>
      </c>
      <c r="G644" s="154"/>
      <c r="H644" s="154"/>
      <c r="I644" s="157"/>
      <c r="J644" s="168">
        <f>BK644</f>
        <v>0</v>
      </c>
      <c r="K644" s="154"/>
      <c r="L644" s="159"/>
      <c r="M644" s="160"/>
      <c r="N644" s="161"/>
      <c r="O644" s="161"/>
      <c r="P644" s="162">
        <f>SUM(P645:P668)</f>
        <v>0</v>
      </c>
      <c r="Q644" s="161"/>
      <c r="R644" s="162">
        <f>SUM(R645:R668)</f>
        <v>0</v>
      </c>
      <c r="S644" s="161"/>
      <c r="T644" s="163">
        <f>SUM(T645:T668)</f>
        <v>0.0758465</v>
      </c>
      <c r="AR644" s="164" t="s">
        <v>76</v>
      </c>
      <c r="AT644" s="165" t="s">
        <v>68</v>
      </c>
      <c r="AU644" s="165" t="s">
        <v>74</v>
      </c>
      <c r="AY644" s="164" t="s">
        <v>123</v>
      </c>
      <c r="BK644" s="166">
        <f>SUM(BK645:BK668)</f>
        <v>0</v>
      </c>
    </row>
    <row r="645" spans="2:65" s="1" customFormat="1" ht="16.5" customHeight="1">
      <c r="B645" s="33"/>
      <c r="C645" s="169" t="s">
        <v>853</v>
      </c>
      <c r="D645" s="169" t="s">
        <v>126</v>
      </c>
      <c r="E645" s="170" t="s">
        <v>854</v>
      </c>
      <c r="F645" s="171" t="s">
        <v>855</v>
      </c>
      <c r="G645" s="172" t="s">
        <v>129</v>
      </c>
      <c r="H645" s="173">
        <v>26.801</v>
      </c>
      <c r="I645" s="174"/>
      <c r="J645" s="175">
        <f>ROUND(I645*H645,2)</f>
        <v>0</v>
      </c>
      <c r="K645" s="171" t="s">
        <v>130</v>
      </c>
      <c r="L645" s="37"/>
      <c r="M645" s="176" t="s">
        <v>1</v>
      </c>
      <c r="N645" s="177" t="s">
        <v>40</v>
      </c>
      <c r="O645" s="59"/>
      <c r="P645" s="178">
        <f>O645*H645</f>
        <v>0</v>
      </c>
      <c r="Q645" s="178">
        <v>0</v>
      </c>
      <c r="R645" s="178">
        <f>Q645*H645</f>
        <v>0</v>
      </c>
      <c r="S645" s="178">
        <v>0.0025</v>
      </c>
      <c r="T645" s="179">
        <f>S645*H645</f>
        <v>0.06700249999999999</v>
      </c>
      <c r="AR645" s="16" t="s">
        <v>245</v>
      </c>
      <c r="AT645" s="16" t="s">
        <v>126</v>
      </c>
      <c r="AU645" s="16" t="s">
        <v>76</v>
      </c>
      <c r="AY645" s="16" t="s">
        <v>123</v>
      </c>
      <c r="BE645" s="180">
        <f>IF(N645="základní",J645,0)</f>
        <v>0</v>
      </c>
      <c r="BF645" s="180">
        <f>IF(N645="snížená",J645,0)</f>
        <v>0</v>
      </c>
      <c r="BG645" s="180">
        <f>IF(N645="zákl. přenesená",J645,0)</f>
        <v>0</v>
      </c>
      <c r="BH645" s="180">
        <f>IF(N645="sníž. přenesená",J645,0)</f>
        <v>0</v>
      </c>
      <c r="BI645" s="180">
        <f>IF(N645="nulová",J645,0)</f>
        <v>0</v>
      </c>
      <c r="BJ645" s="16" t="s">
        <v>74</v>
      </c>
      <c r="BK645" s="180">
        <f>ROUND(I645*H645,2)</f>
        <v>0</v>
      </c>
      <c r="BL645" s="16" t="s">
        <v>245</v>
      </c>
      <c r="BM645" s="16" t="s">
        <v>856</v>
      </c>
    </row>
    <row r="646" spans="2:47" s="1" customFormat="1" ht="12">
      <c r="B646" s="33"/>
      <c r="C646" s="34"/>
      <c r="D646" s="181" t="s">
        <v>133</v>
      </c>
      <c r="E646" s="34"/>
      <c r="F646" s="182" t="s">
        <v>857</v>
      </c>
      <c r="G646" s="34"/>
      <c r="H646" s="34"/>
      <c r="I646" s="97"/>
      <c r="J646" s="34"/>
      <c r="K646" s="34"/>
      <c r="L646" s="37"/>
      <c r="M646" s="183"/>
      <c r="N646" s="59"/>
      <c r="O646" s="59"/>
      <c r="P646" s="59"/>
      <c r="Q646" s="59"/>
      <c r="R646" s="59"/>
      <c r="S646" s="59"/>
      <c r="T646" s="60"/>
      <c r="AT646" s="16" t="s">
        <v>133</v>
      </c>
      <c r="AU646" s="16" t="s">
        <v>76</v>
      </c>
    </row>
    <row r="647" spans="2:51" s="11" customFormat="1" ht="12">
      <c r="B647" s="184"/>
      <c r="C647" s="185"/>
      <c r="D647" s="181" t="s">
        <v>135</v>
      </c>
      <c r="E647" s="186" t="s">
        <v>1</v>
      </c>
      <c r="F647" s="187" t="s">
        <v>144</v>
      </c>
      <c r="G647" s="185"/>
      <c r="H647" s="186" t="s">
        <v>1</v>
      </c>
      <c r="I647" s="188"/>
      <c r="J647" s="185"/>
      <c r="K647" s="185"/>
      <c r="L647" s="189"/>
      <c r="M647" s="190"/>
      <c r="N647" s="191"/>
      <c r="O647" s="191"/>
      <c r="P647" s="191"/>
      <c r="Q647" s="191"/>
      <c r="R647" s="191"/>
      <c r="S647" s="191"/>
      <c r="T647" s="192"/>
      <c r="AT647" s="193" t="s">
        <v>135</v>
      </c>
      <c r="AU647" s="193" t="s">
        <v>76</v>
      </c>
      <c r="AV647" s="11" t="s">
        <v>74</v>
      </c>
      <c r="AW647" s="11" t="s">
        <v>32</v>
      </c>
      <c r="AX647" s="11" t="s">
        <v>69</v>
      </c>
      <c r="AY647" s="193" t="s">
        <v>123</v>
      </c>
    </row>
    <row r="648" spans="2:51" s="12" customFormat="1" ht="12">
      <c r="B648" s="194"/>
      <c r="C648" s="195"/>
      <c r="D648" s="181" t="s">
        <v>135</v>
      </c>
      <c r="E648" s="196" t="s">
        <v>1</v>
      </c>
      <c r="F648" s="197" t="s">
        <v>280</v>
      </c>
      <c r="G648" s="195"/>
      <c r="H648" s="198">
        <v>3.96</v>
      </c>
      <c r="I648" s="199"/>
      <c r="J648" s="195"/>
      <c r="K648" s="195"/>
      <c r="L648" s="200"/>
      <c r="M648" s="201"/>
      <c r="N648" s="202"/>
      <c r="O648" s="202"/>
      <c r="P648" s="202"/>
      <c r="Q648" s="202"/>
      <c r="R648" s="202"/>
      <c r="S648" s="202"/>
      <c r="T648" s="203"/>
      <c r="AT648" s="204" t="s">
        <v>135</v>
      </c>
      <c r="AU648" s="204" t="s">
        <v>76</v>
      </c>
      <c r="AV648" s="12" t="s">
        <v>76</v>
      </c>
      <c r="AW648" s="12" t="s">
        <v>32</v>
      </c>
      <c r="AX648" s="12" t="s">
        <v>69</v>
      </c>
      <c r="AY648" s="204" t="s">
        <v>123</v>
      </c>
    </row>
    <row r="649" spans="2:51" s="12" customFormat="1" ht="12">
      <c r="B649" s="194"/>
      <c r="C649" s="195"/>
      <c r="D649" s="181" t="s">
        <v>135</v>
      </c>
      <c r="E649" s="196" t="s">
        <v>1</v>
      </c>
      <c r="F649" s="197" t="s">
        <v>281</v>
      </c>
      <c r="G649" s="195"/>
      <c r="H649" s="198">
        <v>8.901</v>
      </c>
      <c r="I649" s="199"/>
      <c r="J649" s="195"/>
      <c r="K649" s="195"/>
      <c r="L649" s="200"/>
      <c r="M649" s="201"/>
      <c r="N649" s="202"/>
      <c r="O649" s="202"/>
      <c r="P649" s="202"/>
      <c r="Q649" s="202"/>
      <c r="R649" s="202"/>
      <c r="S649" s="202"/>
      <c r="T649" s="203"/>
      <c r="AT649" s="204" t="s">
        <v>135</v>
      </c>
      <c r="AU649" s="204" t="s">
        <v>76</v>
      </c>
      <c r="AV649" s="12" t="s">
        <v>76</v>
      </c>
      <c r="AW649" s="12" t="s">
        <v>32</v>
      </c>
      <c r="AX649" s="12" t="s">
        <v>69</v>
      </c>
      <c r="AY649" s="204" t="s">
        <v>123</v>
      </c>
    </row>
    <row r="650" spans="2:51" s="12" customFormat="1" ht="12">
      <c r="B650" s="194"/>
      <c r="C650" s="195"/>
      <c r="D650" s="181" t="s">
        <v>135</v>
      </c>
      <c r="E650" s="196" t="s">
        <v>1</v>
      </c>
      <c r="F650" s="197" t="s">
        <v>858</v>
      </c>
      <c r="G650" s="195"/>
      <c r="H650" s="198">
        <v>0.095</v>
      </c>
      <c r="I650" s="199"/>
      <c r="J650" s="195"/>
      <c r="K650" s="195"/>
      <c r="L650" s="200"/>
      <c r="M650" s="201"/>
      <c r="N650" s="202"/>
      <c r="O650" s="202"/>
      <c r="P650" s="202"/>
      <c r="Q650" s="202"/>
      <c r="R650" s="202"/>
      <c r="S650" s="202"/>
      <c r="T650" s="203"/>
      <c r="AT650" s="204" t="s">
        <v>135</v>
      </c>
      <c r="AU650" s="204" t="s">
        <v>76</v>
      </c>
      <c r="AV650" s="12" t="s">
        <v>76</v>
      </c>
      <c r="AW650" s="12" t="s">
        <v>32</v>
      </c>
      <c r="AX650" s="12" t="s">
        <v>69</v>
      </c>
      <c r="AY650" s="204" t="s">
        <v>123</v>
      </c>
    </row>
    <row r="651" spans="2:51" s="12" customFormat="1" ht="12">
      <c r="B651" s="194"/>
      <c r="C651" s="195"/>
      <c r="D651" s="181" t="s">
        <v>135</v>
      </c>
      <c r="E651" s="196" t="s">
        <v>1</v>
      </c>
      <c r="F651" s="197" t="s">
        <v>859</v>
      </c>
      <c r="G651" s="195"/>
      <c r="H651" s="198">
        <v>0.154</v>
      </c>
      <c r="I651" s="199"/>
      <c r="J651" s="195"/>
      <c r="K651" s="195"/>
      <c r="L651" s="200"/>
      <c r="M651" s="201"/>
      <c r="N651" s="202"/>
      <c r="O651" s="202"/>
      <c r="P651" s="202"/>
      <c r="Q651" s="202"/>
      <c r="R651" s="202"/>
      <c r="S651" s="202"/>
      <c r="T651" s="203"/>
      <c r="AT651" s="204" t="s">
        <v>135</v>
      </c>
      <c r="AU651" s="204" t="s">
        <v>76</v>
      </c>
      <c r="AV651" s="12" t="s">
        <v>76</v>
      </c>
      <c r="AW651" s="12" t="s">
        <v>32</v>
      </c>
      <c r="AX651" s="12" t="s">
        <v>69</v>
      </c>
      <c r="AY651" s="204" t="s">
        <v>123</v>
      </c>
    </row>
    <row r="652" spans="2:51" s="12" customFormat="1" ht="12">
      <c r="B652" s="194"/>
      <c r="C652" s="195"/>
      <c r="D652" s="181" t="s">
        <v>135</v>
      </c>
      <c r="E652" s="196" t="s">
        <v>1</v>
      </c>
      <c r="F652" s="197" t="s">
        <v>860</v>
      </c>
      <c r="G652" s="195"/>
      <c r="H652" s="198">
        <v>0.336</v>
      </c>
      <c r="I652" s="199"/>
      <c r="J652" s="195"/>
      <c r="K652" s="195"/>
      <c r="L652" s="200"/>
      <c r="M652" s="201"/>
      <c r="N652" s="202"/>
      <c r="O652" s="202"/>
      <c r="P652" s="202"/>
      <c r="Q652" s="202"/>
      <c r="R652" s="202"/>
      <c r="S652" s="202"/>
      <c r="T652" s="203"/>
      <c r="AT652" s="204" t="s">
        <v>135</v>
      </c>
      <c r="AU652" s="204" t="s">
        <v>76</v>
      </c>
      <c r="AV652" s="12" t="s">
        <v>76</v>
      </c>
      <c r="AW652" s="12" t="s">
        <v>32</v>
      </c>
      <c r="AX652" s="12" t="s">
        <v>69</v>
      </c>
      <c r="AY652" s="204" t="s">
        <v>123</v>
      </c>
    </row>
    <row r="653" spans="2:51" s="14" customFormat="1" ht="12">
      <c r="B653" s="216"/>
      <c r="C653" s="217"/>
      <c r="D653" s="181" t="s">
        <v>135</v>
      </c>
      <c r="E653" s="218" t="s">
        <v>1</v>
      </c>
      <c r="F653" s="219" t="s">
        <v>187</v>
      </c>
      <c r="G653" s="217"/>
      <c r="H653" s="220">
        <v>13.446000000000002</v>
      </c>
      <c r="I653" s="221"/>
      <c r="J653" s="217"/>
      <c r="K653" s="217"/>
      <c r="L653" s="222"/>
      <c r="M653" s="223"/>
      <c r="N653" s="224"/>
      <c r="O653" s="224"/>
      <c r="P653" s="224"/>
      <c r="Q653" s="224"/>
      <c r="R653" s="224"/>
      <c r="S653" s="224"/>
      <c r="T653" s="225"/>
      <c r="AT653" s="226" t="s">
        <v>135</v>
      </c>
      <c r="AU653" s="226" t="s">
        <v>76</v>
      </c>
      <c r="AV653" s="14" t="s">
        <v>124</v>
      </c>
      <c r="AW653" s="14" t="s">
        <v>32</v>
      </c>
      <c r="AX653" s="14" t="s">
        <v>69</v>
      </c>
      <c r="AY653" s="226" t="s">
        <v>123</v>
      </c>
    </row>
    <row r="654" spans="2:51" s="11" customFormat="1" ht="12">
      <c r="B654" s="184"/>
      <c r="C654" s="185"/>
      <c r="D654" s="181" t="s">
        <v>135</v>
      </c>
      <c r="E654" s="186" t="s">
        <v>1</v>
      </c>
      <c r="F654" s="187" t="s">
        <v>153</v>
      </c>
      <c r="G654" s="185"/>
      <c r="H654" s="186" t="s">
        <v>1</v>
      </c>
      <c r="I654" s="188"/>
      <c r="J654" s="185"/>
      <c r="K654" s="185"/>
      <c r="L654" s="189"/>
      <c r="M654" s="190"/>
      <c r="N654" s="191"/>
      <c r="O654" s="191"/>
      <c r="P654" s="191"/>
      <c r="Q654" s="191"/>
      <c r="R654" s="191"/>
      <c r="S654" s="191"/>
      <c r="T654" s="192"/>
      <c r="AT654" s="193" t="s">
        <v>135</v>
      </c>
      <c r="AU654" s="193" t="s">
        <v>76</v>
      </c>
      <c r="AV654" s="11" t="s">
        <v>74</v>
      </c>
      <c r="AW654" s="11" t="s">
        <v>32</v>
      </c>
      <c r="AX654" s="11" t="s">
        <v>69</v>
      </c>
      <c r="AY654" s="193" t="s">
        <v>123</v>
      </c>
    </row>
    <row r="655" spans="2:51" s="12" customFormat="1" ht="12">
      <c r="B655" s="194"/>
      <c r="C655" s="195"/>
      <c r="D655" s="181" t="s">
        <v>135</v>
      </c>
      <c r="E655" s="196" t="s">
        <v>1</v>
      </c>
      <c r="F655" s="197" t="s">
        <v>861</v>
      </c>
      <c r="G655" s="195"/>
      <c r="H655" s="198">
        <v>5.693</v>
      </c>
      <c r="I655" s="199"/>
      <c r="J655" s="195"/>
      <c r="K655" s="195"/>
      <c r="L655" s="200"/>
      <c r="M655" s="201"/>
      <c r="N655" s="202"/>
      <c r="O655" s="202"/>
      <c r="P655" s="202"/>
      <c r="Q655" s="202"/>
      <c r="R655" s="202"/>
      <c r="S655" s="202"/>
      <c r="T655" s="203"/>
      <c r="AT655" s="204" t="s">
        <v>135</v>
      </c>
      <c r="AU655" s="204" t="s">
        <v>76</v>
      </c>
      <c r="AV655" s="12" t="s">
        <v>76</v>
      </c>
      <c r="AW655" s="12" t="s">
        <v>32</v>
      </c>
      <c r="AX655" s="12" t="s">
        <v>69</v>
      </c>
      <c r="AY655" s="204" t="s">
        <v>123</v>
      </c>
    </row>
    <row r="656" spans="2:51" s="12" customFormat="1" ht="12">
      <c r="B656" s="194"/>
      <c r="C656" s="195"/>
      <c r="D656" s="181" t="s">
        <v>135</v>
      </c>
      <c r="E656" s="196" t="s">
        <v>1</v>
      </c>
      <c r="F656" s="197" t="s">
        <v>286</v>
      </c>
      <c r="G656" s="195"/>
      <c r="H656" s="198">
        <v>0.128</v>
      </c>
      <c r="I656" s="199"/>
      <c r="J656" s="195"/>
      <c r="K656" s="195"/>
      <c r="L656" s="200"/>
      <c r="M656" s="201"/>
      <c r="N656" s="202"/>
      <c r="O656" s="202"/>
      <c r="P656" s="202"/>
      <c r="Q656" s="202"/>
      <c r="R656" s="202"/>
      <c r="S656" s="202"/>
      <c r="T656" s="203"/>
      <c r="AT656" s="204" t="s">
        <v>135</v>
      </c>
      <c r="AU656" s="204" t="s">
        <v>76</v>
      </c>
      <c r="AV656" s="12" t="s">
        <v>76</v>
      </c>
      <c r="AW656" s="12" t="s">
        <v>32</v>
      </c>
      <c r="AX656" s="12" t="s">
        <v>69</v>
      </c>
      <c r="AY656" s="204" t="s">
        <v>123</v>
      </c>
    </row>
    <row r="657" spans="2:51" s="12" customFormat="1" ht="12">
      <c r="B657" s="194"/>
      <c r="C657" s="195"/>
      <c r="D657" s="181" t="s">
        <v>135</v>
      </c>
      <c r="E657" s="196" t="s">
        <v>1</v>
      </c>
      <c r="F657" s="197" t="s">
        <v>862</v>
      </c>
      <c r="G657" s="195"/>
      <c r="H657" s="198">
        <v>7.246</v>
      </c>
      <c r="I657" s="199"/>
      <c r="J657" s="195"/>
      <c r="K657" s="195"/>
      <c r="L657" s="200"/>
      <c r="M657" s="201"/>
      <c r="N657" s="202"/>
      <c r="O657" s="202"/>
      <c r="P657" s="202"/>
      <c r="Q657" s="202"/>
      <c r="R657" s="202"/>
      <c r="S657" s="202"/>
      <c r="T657" s="203"/>
      <c r="AT657" s="204" t="s">
        <v>135</v>
      </c>
      <c r="AU657" s="204" t="s">
        <v>76</v>
      </c>
      <c r="AV657" s="12" t="s">
        <v>76</v>
      </c>
      <c r="AW657" s="12" t="s">
        <v>32</v>
      </c>
      <c r="AX657" s="12" t="s">
        <v>69</v>
      </c>
      <c r="AY657" s="204" t="s">
        <v>123</v>
      </c>
    </row>
    <row r="658" spans="2:51" s="12" customFormat="1" ht="12">
      <c r="B658" s="194"/>
      <c r="C658" s="195"/>
      <c r="D658" s="181" t="s">
        <v>135</v>
      </c>
      <c r="E658" s="196" t="s">
        <v>1</v>
      </c>
      <c r="F658" s="197" t="s">
        <v>863</v>
      </c>
      <c r="G658" s="195"/>
      <c r="H658" s="198">
        <v>0.309</v>
      </c>
      <c r="I658" s="199"/>
      <c r="J658" s="195"/>
      <c r="K658" s="195"/>
      <c r="L658" s="200"/>
      <c r="M658" s="201"/>
      <c r="N658" s="202"/>
      <c r="O658" s="202"/>
      <c r="P658" s="202"/>
      <c r="Q658" s="202"/>
      <c r="R658" s="202"/>
      <c r="S658" s="202"/>
      <c r="T658" s="203"/>
      <c r="AT658" s="204" t="s">
        <v>135</v>
      </c>
      <c r="AU658" s="204" t="s">
        <v>76</v>
      </c>
      <c r="AV658" s="12" t="s">
        <v>76</v>
      </c>
      <c r="AW658" s="12" t="s">
        <v>32</v>
      </c>
      <c r="AX658" s="12" t="s">
        <v>69</v>
      </c>
      <c r="AY658" s="204" t="s">
        <v>123</v>
      </c>
    </row>
    <row r="659" spans="2:51" s="12" customFormat="1" ht="12">
      <c r="B659" s="194"/>
      <c r="C659" s="195"/>
      <c r="D659" s="181" t="s">
        <v>135</v>
      </c>
      <c r="E659" s="196" t="s">
        <v>1</v>
      </c>
      <c r="F659" s="197" t="s">
        <v>864</v>
      </c>
      <c r="G659" s="195"/>
      <c r="H659" s="198">
        <v>-0.021</v>
      </c>
      <c r="I659" s="199"/>
      <c r="J659" s="195"/>
      <c r="K659" s="195"/>
      <c r="L659" s="200"/>
      <c r="M659" s="201"/>
      <c r="N659" s="202"/>
      <c r="O659" s="202"/>
      <c r="P659" s="202"/>
      <c r="Q659" s="202"/>
      <c r="R659" s="202"/>
      <c r="S659" s="202"/>
      <c r="T659" s="203"/>
      <c r="AT659" s="204" t="s">
        <v>135</v>
      </c>
      <c r="AU659" s="204" t="s">
        <v>76</v>
      </c>
      <c r="AV659" s="12" t="s">
        <v>76</v>
      </c>
      <c r="AW659" s="12" t="s">
        <v>32</v>
      </c>
      <c r="AX659" s="12" t="s">
        <v>69</v>
      </c>
      <c r="AY659" s="204" t="s">
        <v>123</v>
      </c>
    </row>
    <row r="660" spans="2:51" s="14" customFormat="1" ht="12">
      <c r="B660" s="216"/>
      <c r="C660" s="217"/>
      <c r="D660" s="181" t="s">
        <v>135</v>
      </c>
      <c r="E660" s="218" t="s">
        <v>1</v>
      </c>
      <c r="F660" s="219" t="s">
        <v>187</v>
      </c>
      <c r="G660" s="217"/>
      <c r="H660" s="220">
        <v>13.354999999999999</v>
      </c>
      <c r="I660" s="221"/>
      <c r="J660" s="217"/>
      <c r="K660" s="217"/>
      <c r="L660" s="222"/>
      <c r="M660" s="223"/>
      <c r="N660" s="224"/>
      <c r="O660" s="224"/>
      <c r="P660" s="224"/>
      <c r="Q660" s="224"/>
      <c r="R660" s="224"/>
      <c r="S660" s="224"/>
      <c r="T660" s="225"/>
      <c r="AT660" s="226" t="s">
        <v>135</v>
      </c>
      <c r="AU660" s="226" t="s">
        <v>76</v>
      </c>
      <c r="AV660" s="14" t="s">
        <v>124</v>
      </c>
      <c r="AW660" s="14" t="s">
        <v>32</v>
      </c>
      <c r="AX660" s="14" t="s">
        <v>69</v>
      </c>
      <c r="AY660" s="226" t="s">
        <v>123</v>
      </c>
    </row>
    <row r="661" spans="2:51" s="13" customFormat="1" ht="12">
      <c r="B661" s="205"/>
      <c r="C661" s="206"/>
      <c r="D661" s="181" t="s">
        <v>135</v>
      </c>
      <c r="E661" s="207" t="s">
        <v>1</v>
      </c>
      <c r="F661" s="208" t="s">
        <v>139</v>
      </c>
      <c r="G661" s="206"/>
      <c r="H661" s="209">
        <v>26.801000000000005</v>
      </c>
      <c r="I661" s="210"/>
      <c r="J661" s="206"/>
      <c r="K661" s="206"/>
      <c r="L661" s="211"/>
      <c r="M661" s="212"/>
      <c r="N661" s="213"/>
      <c r="O661" s="213"/>
      <c r="P661" s="213"/>
      <c r="Q661" s="213"/>
      <c r="R661" s="213"/>
      <c r="S661" s="213"/>
      <c r="T661" s="214"/>
      <c r="AT661" s="215" t="s">
        <v>135</v>
      </c>
      <c r="AU661" s="215" t="s">
        <v>76</v>
      </c>
      <c r="AV661" s="13" t="s">
        <v>131</v>
      </c>
      <c r="AW661" s="13" t="s">
        <v>32</v>
      </c>
      <c r="AX661" s="13" t="s">
        <v>74</v>
      </c>
      <c r="AY661" s="215" t="s">
        <v>123</v>
      </c>
    </row>
    <row r="662" spans="2:65" s="1" customFormat="1" ht="16.5" customHeight="1">
      <c r="B662" s="33"/>
      <c r="C662" s="169" t="s">
        <v>865</v>
      </c>
      <c r="D662" s="169" t="s">
        <v>126</v>
      </c>
      <c r="E662" s="170" t="s">
        <v>866</v>
      </c>
      <c r="F662" s="171" t="s">
        <v>867</v>
      </c>
      <c r="G662" s="172" t="s">
        <v>148</v>
      </c>
      <c r="H662" s="173">
        <v>29.48</v>
      </c>
      <c r="I662" s="174"/>
      <c r="J662" s="175">
        <f>ROUND(I662*H662,2)</f>
        <v>0</v>
      </c>
      <c r="K662" s="171" t="s">
        <v>130</v>
      </c>
      <c r="L662" s="37"/>
      <c r="M662" s="176" t="s">
        <v>1</v>
      </c>
      <c r="N662" s="177" t="s">
        <v>40</v>
      </c>
      <c r="O662" s="59"/>
      <c r="P662" s="178">
        <f>O662*H662</f>
        <v>0</v>
      </c>
      <c r="Q662" s="178">
        <v>0</v>
      </c>
      <c r="R662" s="178">
        <f>Q662*H662</f>
        <v>0</v>
      </c>
      <c r="S662" s="178">
        <v>0.0003</v>
      </c>
      <c r="T662" s="179">
        <f>S662*H662</f>
        <v>0.008844</v>
      </c>
      <c r="AR662" s="16" t="s">
        <v>245</v>
      </c>
      <c r="AT662" s="16" t="s">
        <v>126</v>
      </c>
      <c r="AU662" s="16" t="s">
        <v>76</v>
      </c>
      <c r="AY662" s="16" t="s">
        <v>123</v>
      </c>
      <c r="BE662" s="180">
        <f>IF(N662="základní",J662,0)</f>
        <v>0</v>
      </c>
      <c r="BF662" s="180">
        <f>IF(N662="snížená",J662,0)</f>
        <v>0</v>
      </c>
      <c r="BG662" s="180">
        <f>IF(N662="zákl. přenesená",J662,0)</f>
        <v>0</v>
      </c>
      <c r="BH662" s="180">
        <f>IF(N662="sníž. přenesená",J662,0)</f>
        <v>0</v>
      </c>
      <c r="BI662" s="180">
        <f>IF(N662="nulová",J662,0)</f>
        <v>0</v>
      </c>
      <c r="BJ662" s="16" t="s">
        <v>74</v>
      </c>
      <c r="BK662" s="180">
        <f>ROUND(I662*H662,2)</f>
        <v>0</v>
      </c>
      <c r="BL662" s="16" t="s">
        <v>245</v>
      </c>
      <c r="BM662" s="16" t="s">
        <v>868</v>
      </c>
    </row>
    <row r="663" spans="2:47" s="1" customFormat="1" ht="12">
      <c r="B663" s="33"/>
      <c r="C663" s="34"/>
      <c r="D663" s="181" t="s">
        <v>133</v>
      </c>
      <c r="E663" s="34"/>
      <c r="F663" s="182" t="s">
        <v>869</v>
      </c>
      <c r="G663" s="34"/>
      <c r="H663" s="34"/>
      <c r="I663" s="97"/>
      <c r="J663" s="34"/>
      <c r="K663" s="34"/>
      <c r="L663" s="37"/>
      <c r="M663" s="183"/>
      <c r="N663" s="59"/>
      <c r="O663" s="59"/>
      <c r="P663" s="59"/>
      <c r="Q663" s="59"/>
      <c r="R663" s="59"/>
      <c r="S663" s="59"/>
      <c r="T663" s="60"/>
      <c r="AT663" s="16" t="s">
        <v>133</v>
      </c>
      <c r="AU663" s="16" t="s">
        <v>76</v>
      </c>
    </row>
    <row r="664" spans="2:51" s="11" customFormat="1" ht="12">
      <c r="B664" s="184"/>
      <c r="C664" s="185"/>
      <c r="D664" s="181" t="s">
        <v>135</v>
      </c>
      <c r="E664" s="186" t="s">
        <v>1</v>
      </c>
      <c r="F664" s="187" t="s">
        <v>144</v>
      </c>
      <c r="G664" s="185"/>
      <c r="H664" s="186" t="s">
        <v>1</v>
      </c>
      <c r="I664" s="188"/>
      <c r="J664" s="185"/>
      <c r="K664" s="185"/>
      <c r="L664" s="189"/>
      <c r="M664" s="190"/>
      <c r="N664" s="191"/>
      <c r="O664" s="191"/>
      <c r="P664" s="191"/>
      <c r="Q664" s="191"/>
      <c r="R664" s="191"/>
      <c r="S664" s="191"/>
      <c r="T664" s="192"/>
      <c r="AT664" s="193" t="s">
        <v>135</v>
      </c>
      <c r="AU664" s="193" t="s">
        <v>76</v>
      </c>
      <c r="AV664" s="11" t="s">
        <v>74</v>
      </c>
      <c r="AW664" s="11" t="s">
        <v>32</v>
      </c>
      <c r="AX664" s="11" t="s">
        <v>69</v>
      </c>
      <c r="AY664" s="193" t="s">
        <v>123</v>
      </c>
    </row>
    <row r="665" spans="2:51" s="12" customFormat="1" ht="12">
      <c r="B665" s="194"/>
      <c r="C665" s="195"/>
      <c r="D665" s="181" t="s">
        <v>135</v>
      </c>
      <c r="E665" s="196" t="s">
        <v>1</v>
      </c>
      <c r="F665" s="197" t="s">
        <v>870</v>
      </c>
      <c r="G665" s="195"/>
      <c r="H665" s="198">
        <v>14.51</v>
      </c>
      <c r="I665" s="199"/>
      <c r="J665" s="195"/>
      <c r="K665" s="195"/>
      <c r="L665" s="200"/>
      <c r="M665" s="201"/>
      <c r="N665" s="202"/>
      <c r="O665" s="202"/>
      <c r="P665" s="202"/>
      <c r="Q665" s="202"/>
      <c r="R665" s="202"/>
      <c r="S665" s="202"/>
      <c r="T665" s="203"/>
      <c r="AT665" s="204" t="s">
        <v>135</v>
      </c>
      <c r="AU665" s="204" t="s">
        <v>76</v>
      </c>
      <c r="AV665" s="12" t="s">
        <v>76</v>
      </c>
      <c r="AW665" s="12" t="s">
        <v>32</v>
      </c>
      <c r="AX665" s="12" t="s">
        <v>69</v>
      </c>
      <c r="AY665" s="204" t="s">
        <v>123</v>
      </c>
    </row>
    <row r="666" spans="2:51" s="11" customFormat="1" ht="12">
      <c r="B666" s="184"/>
      <c r="C666" s="185"/>
      <c r="D666" s="181" t="s">
        <v>135</v>
      </c>
      <c r="E666" s="186" t="s">
        <v>1</v>
      </c>
      <c r="F666" s="187" t="s">
        <v>153</v>
      </c>
      <c r="G666" s="185"/>
      <c r="H666" s="186" t="s">
        <v>1</v>
      </c>
      <c r="I666" s="188"/>
      <c r="J666" s="185"/>
      <c r="K666" s="185"/>
      <c r="L666" s="189"/>
      <c r="M666" s="190"/>
      <c r="N666" s="191"/>
      <c r="O666" s="191"/>
      <c r="P666" s="191"/>
      <c r="Q666" s="191"/>
      <c r="R666" s="191"/>
      <c r="S666" s="191"/>
      <c r="T666" s="192"/>
      <c r="AT666" s="193" t="s">
        <v>135</v>
      </c>
      <c r="AU666" s="193" t="s">
        <v>76</v>
      </c>
      <c r="AV666" s="11" t="s">
        <v>74</v>
      </c>
      <c r="AW666" s="11" t="s">
        <v>32</v>
      </c>
      <c r="AX666" s="11" t="s">
        <v>69</v>
      </c>
      <c r="AY666" s="193" t="s">
        <v>123</v>
      </c>
    </row>
    <row r="667" spans="2:51" s="12" customFormat="1" ht="12">
      <c r="B667" s="194"/>
      <c r="C667" s="195"/>
      <c r="D667" s="181" t="s">
        <v>135</v>
      </c>
      <c r="E667" s="196" t="s">
        <v>1</v>
      </c>
      <c r="F667" s="197" t="s">
        <v>871</v>
      </c>
      <c r="G667" s="195"/>
      <c r="H667" s="198">
        <v>14.97</v>
      </c>
      <c r="I667" s="199"/>
      <c r="J667" s="195"/>
      <c r="K667" s="195"/>
      <c r="L667" s="200"/>
      <c r="M667" s="201"/>
      <c r="N667" s="202"/>
      <c r="O667" s="202"/>
      <c r="P667" s="202"/>
      <c r="Q667" s="202"/>
      <c r="R667" s="202"/>
      <c r="S667" s="202"/>
      <c r="T667" s="203"/>
      <c r="AT667" s="204" t="s">
        <v>135</v>
      </c>
      <c r="AU667" s="204" t="s">
        <v>76</v>
      </c>
      <c r="AV667" s="12" t="s">
        <v>76</v>
      </c>
      <c r="AW667" s="12" t="s">
        <v>32</v>
      </c>
      <c r="AX667" s="12" t="s">
        <v>69</v>
      </c>
      <c r="AY667" s="204" t="s">
        <v>123</v>
      </c>
    </row>
    <row r="668" spans="2:51" s="13" customFormat="1" ht="12">
      <c r="B668" s="205"/>
      <c r="C668" s="206"/>
      <c r="D668" s="181" t="s">
        <v>135</v>
      </c>
      <c r="E668" s="207" t="s">
        <v>1</v>
      </c>
      <c r="F668" s="208" t="s">
        <v>139</v>
      </c>
      <c r="G668" s="206"/>
      <c r="H668" s="209">
        <v>29.48</v>
      </c>
      <c r="I668" s="210"/>
      <c r="J668" s="206"/>
      <c r="K668" s="206"/>
      <c r="L668" s="211"/>
      <c r="M668" s="212"/>
      <c r="N668" s="213"/>
      <c r="O668" s="213"/>
      <c r="P668" s="213"/>
      <c r="Q668" s="213"/>
      <c r="R668" s="213"/>
      <c r="S668" s="213"/>
      <c r="T668" s="214"/>
      <c r="AT668" s="215" t="s">
        <v>135</v>
      </c>
      <c r="AU668" s="215" t="s">
        <v>76</v>
      </c>
      <c r="AV668" s="13" t="s">
        <v>131</v>
      </c>
      <c r="AW668" s="13" t="s">
        <v>32</v>
      </c>
      <c r="AX668" s="13" t="s">
        <v>74</v>
      </c>
      <c r="AY668" s="215" t="s">
        <v>123</v>
      </c>
    </row>
    <row r="669" spans="2:63" s="10" customFormat="1" ht="22.9" customHeight="1">
      <c r="B669" s="153"/>
      <c r="C669" s="154"/>
      <c r="D669" s="155" t="s">
        <v>68</v>
      </c>
      <c r="E669" s="167" t="s">
        <v>872</v>
      </c>
      <c r="F669" s="167" t="s">
        <v>873</v>
      </c>
      <c r="G669" s="154"/>
      <c r="H669" s="154"/>
      <c r="I669" s="157"/>
      <c r="J669" s="168">
        <f>BK669</f>
        <v>0</v>
      </c>
      <c r="K669" s="154"/>
      <c r="L669" s="159"/>
      <c r="M669" s="160"/>
      <c r="N669" s="161"/>
      <c r="O669" s="161"/>
      <c r="P669" s="162">
        <f>SUM(P670:P705)</f>
        <v>0</v>
      </c>
      <c r="Q669" s="161"/>
      <c r="R669" s="162">
        <f>SUM(R670:R705)</f>
        <v>0.3165636</v>
      </c>
      <c r="S669" s="161"/>
      <c r="T669" s="163">
        <f>SUM(T670:T705)</f>
        <v>0</v>
      </c>
      <c r="AR669" s="164" t="s">
        <v>76</v>
      </c>
      <c r="AT669" s="165" t="s">
        <v>68</v>
      </c>
      <c r="AU669" s="165" t="s">
        <v>74</v>
      </c>
      <c r="AY669" s="164" t="s">
        <v>123</v>
      </c>
      <c r="BK669" s="166">
        <f>SUM(BK670:BK705)</f>
        <v>0</v>
      </c>
    </row>
    <row r="670" spans="2:65" s="1" customFormat="1" ht="16.5" customHeight="1">
      <c r="B670" s="33"/>
      <c r="C670" s="169" t="s">
        <v>874</v>
      </c>
      <c r="D670" s="169" t="s">
        <v>126</v>
      </c>
      <c r="E670" s="170" t="s">
        <v>875</v>
      </c>
      <c r="F670" s="171" t="s">
        <v>876</v>
      </c>
      <c r="G670" s="172" t="s">
        <v>129</v>
      </c>
      <c r="H670" s="173">
        <v>19.56</v>
      </c>
      <c r="I670" s="174"/>
      <c r="J670" s="175">
        <f>ROUND(I670*H670,2)</f>
        <v>0</v>
      </c>
      <c r="K670" s="171" t="s">
        <v>130</v>
      </c>
      <c r="L670" s="37"/>
      <c r="M670" s="176" t="s">
        <v>1</v>
      </c>
      <c r="N670" s="177" t="s">
        <v>40</v>
      </c>
      <c r="O670" s="59"/>
      <c r="P670" s="178">
        <f>O670*H670</f>
        <v>0</v>
      </c>
      <c r="Q670" s="178">
        <v>0.0003</v>
      </c>
      <c r="R670" s="178">
        <f>Q670*H670</f>
        <v>0.005867999999999999</v>
      </c>
      <c r="S670" s="178">
        <v>0</v>
      </c>
      <c r="T670" s="179">
        <f>S670*H670</f>
        <v>0</v>
      </c>
      <c r="AR670" s="16" t="s">
        <v>245</v>
      </c>
      <c r="AT670" s="16" t="s">
        <v>126</v>
      </c>
      <c r="AU670" s="16" t="s">
        <v>76</v>
      </c>
      <c r="AY670" s="16" t="s">
        <v>123</v>
      </c>
      <c r="BE670" s="180">
        <f>IF(N670="základní",J670,0)</f>
        <v>0</v>
      </c>
      <c r="BF670" s="180">
        <f>IF(N670="snížená",J670,0)</f>
        <v>0</v>
      </c>
      <c r="BG670" s="180">
        <f>IF(N670="zákl. přenesená",J670,0)</f>
        <v>0</v>
      </c>
      <c r="BH670" s="180">
        <f>IF(N670="sníž. přenesená",J670,0)</f>
        <v>0</v>
      </c>
      <c r="BI670" s="180">
        <f>IF(N670="nulová",J670,0)</f>
        <v>0</v>
      </c>
      <c r="BJ670" s="16" t="s">
        <v>74</v>
      </c>
      <c r="BK670" s="180">
        <f>ROUND(I670*H670,2)</f>
        <v>0</v>
      </c>
      <c r="BL670" s="16" t="s">
        <v>245</v>
      </c>
      <c r="BM670" s="16" t="s">
        <v>877</v>
      </c>
    </row>
    <row r="671" spans="2:47" s="1" customFormat="1" ht="12">
      <c r="B671" s="33"/>
      <c r="C671" s="34"/>
      <c r="D671" s="181" t="s">
        <v>133</v>
      </c>
      <c r="E671" s="34"/>
      <c r="F671" s="182" t="s">
        <v>878</v>
      </c>
      <c r="G671" s="34"/>
      <c r="H671" s="34"/>
      <c r="I671" s="97"/>
      <c r="J671" s="34"/>
      <c r="K671" s="34"/>
      <c r="L671" s="37"/>
      <c r="M671" s="183"/>
      <c r="N671" s="59"/>
      <c r="O671" s="59"/>
      <c r="P671" s="59"/>
      <c r="Q671" s="59"/>
      <c r="R671" s="59"/>
      <c r="S671" s="59"/>
      <c r="T671" s="60"/>
      <c r="AT671" s="16" t="s">
        <v>133</v>
      </c>
      <c r="AU671" s="16" t="s">
        <v>76</v>
      </c>
    </row>
    <row r="672" spans="2:51" s="11" customFormat="1" ht="12">
      <c r="B672" s="184"/>
      <c r="C672" s="185"/>
      <c r="D672" s="181" t="s">
        <v>135</v>
      </c>
      <c r="E672" s="186" t="s">
        <v>1</v>
      </c>
      <c r="F672" s="187" t="s">
        <v>144</v>
      </c>
      <c r="G672" s="185"/>
      <c r="H672" s="186" t="s">
        <v>1</v>
      </c>
      <c r="I672" s="188"/>
      <c r="J672" s="185"/>
      <c r="K672" s="185"/>
      <c r="L672" s="189"/>
      <c r="M672" s="190"/>
      <c r="N672" s="191"/>
      <c r="O672" s="191"/>
      <c r="P672" s="191"/>
      <c r="Q672" s="191"/>
      <c r="R672" s="191"/>
      <c r="S672" s="191"/>
      <c r="T672" s="192"/>
      <c r="AT672" s="193" t="s">
        <v>135</v>
      </c>
      <c r="AU672" s="193" t="s">
        <v>76</v>
      </c>
      <c r="AV672" s="11" t="s">
        <v>74</v>
      </c>
      <c r="AW672" s="11" t="s">
        <v>32</v>
      </c>
      <c r="AX672" s="11" t="s">
        <v>69</v>
      </c>
      <c r="AY672" s="193" t="s">
        <v>123</v>
      </c>
    </row>
    <row r="673" spans="2:51" s="12" customFormat="1" ht="12">
      <c r="B673" s="194"/>
      <c r="C673" s="195"/>
      <c r="D673" s="181" t="s">
        <v>135</v>
      </c>
      <c r="E673" s="196" t="s">
        <v>1</v>
      </c>
      <c r="F673" s="197" t="s">
        <v>879</v>
      </c>
      <c r="G673" s="195"/>
      <c r="H673" s="198">
        <v>10.44</v>
      </c>
      <c r="I673" s="199"/>
      <c r="J673" s="195"/>
      <c r="K673" s="195"/>
      <c r="L673" s="200"/>
      <c r="M673" s="201"/>
      <c r="N673" s="202"/>
      <c r="O673" s="202"/>
      <c r="P673" s="202"/>
      <c r="Q673" s="202"/>
      <c r="R673" s="202"/>
      <c r="S673" s="202"/>
      <c r="T673" s="203"/>
      <c r="AT673" s="204" t="s">
        <v>135</v>
      </c>
      <c r="AU673" s="204" t="s">
        <v>76</v>
      </c>
      <c r="AV673" s="12" t="s">
        <v>76</v>
      </c>
      <c r="AW673" s="12" t="s">
        <v>32</v>
      </c>
      <c r="AX673" s="12" t="s">
        <v>69</v>
      </c>
      <c r="AY673" s="204" t="s">
        <v>123</v>
      </c>
    </row>
    <row r="674" spans="2:51" s="11" customFormat="1" ht="12">
      <c r="B674" s="184"/>
      <c r="C674" s="185"/>
      <c r="D674" s="181" t="s">
        <v>135</v>
      </c>
      <c r="E674" s="186" t="s">
        <v>1</v>
      </c>
      <c r="F674" s="187" t="s">
        <v>153</v>
      </c>
      <c r="G674" s="185"/>
      <c r="H674" s="186" t="s">
        <v>1</v>
      </c>
      <c r="I674" s="188"/>
      <c r="J674" s="185"/>
      <c r="K674" s="185"/>
      <c r="L674" s="189"/>
      <c r="M674" s="190"/>
      <c r="N674" s="191"/>
      <c r="O674" s="191"/>
      <c r="P674" s="191"/>
      <c r="Q674" s="191"/>
      <c r="R674" s="191"/>
      <c r="S674" s="191"/>
      <c r="T674" s="192"/>
      <c r="AT674" s="193" t="s">
        <v>135</v>
      </c>
      <c r="AU674" s="193" t="s">
        <v>76</v>
      </c>
      <c r="AV674" s="11" t="s">
        <v>74</v>
      </c>
      <c r="AW674" s="11" t="s">
        <v>32</v>
      </c>
      <c r="AX674" s="11" t="s">
        <v>69</v>
      </c>
      <c r="AY674" s="193" t="s">
        <v>123</v>
      </c>
    </row>
    <row r="675" spans="2:51" s="12" customFormat="1" ht="12">
      <c r="B675" s="194"/>
      <c r="C675" s="195"/>
      <c r="D675" s="181" t="s">
        <v>135</v>
      </c>
      <c r="E675" s="196" t="s">
        <v>1</v>
      </c>
      <c r="F675" s="197" t="s">
        <v>880</v>
      </c>
      <c r="G675" s="195"/>
      <c r="H675" s="198">
        <v>9.12</v>
      </c>
      <c r="I675" s="199"/>
      <c r="J675" s="195"/>
      <c r="K675" s="195"/>
      <c r="L675" s="200"/>
      <c r="M675" s="201"/>
      <c r="N675" s="202"/>
      <c r="O675" s="202"/>
      <c r="P675" s="202"/>
      <c r="Q675" s="202"/>
      <c r="R675" s="202"/>
      <c r="S675" s="202"/>
      <c r="T675" s="203"/>
      <c r="AT675" s="204" t="s">
        <v>135</v>
      </c>
      <c r="AU675" s="204" t="s">
        <v>76</v>
      </c>
      <c r="AV675" s="12" t="s">
        <v>76</v>
      </c>
      <c r="AW675" s="12" t="s">
        <v>32</v>
      </c>
      <c r="AX675" s="12" t="s">
        <v>69</v>
      </c>
      <c r="AY675" s="204" t="s">
        <v>123</v>
      </c>
    </row>
    <row r="676" spans="2:51" s="13" customFormat="1" ht="12">
      <c r="B676" s="205"/>
      <c r="C676" s="206"/>
      <c r="D676" s="181" t="s">
        <v>135</v>
      </c>
      <c r="E676" s="207" t="s">
        <v>1</v>
      </c>
      <c r="F676" s="208" t="s">
        <v>139</v>
      </c>
      <c r="G676" s="206"/>
      <c r="H676" s="209">
        <v>19.56</v>
      </c>
      <c r="I676" s="210"/>
      <c r="J676" s="206"/>
      <c r="K676" s="206"/>
      <c r="L676" s="211"/>
      <c r="M676" s="212"/>
      <c r="N676" s="213"/>
      <c r="O676" s="213"/>
      <c r="P676" s="213"/>
      <c r="Q676" s="213"/>
      <c r="R676" s="213"/>
      <c r="S676" s="213"/>
      <c r="T676" s="214"/>
      <c r="AT676" s="215" t="s">
        <v>135</v>
      </c>
      <c r="AU676" s="215" t="s">
        <v>76</v>
      </c>
      <c r="AV676" s="13" t="s">
        <v>131</v>
      </c>
      <c r="AW676" s="13" t="s">
        <v>32</v>
      </c>
      <c r="AX676" s="13" t="s">
        <v>74</v>
      </c>
      <c r="AY676" s="215" t="s">
        <v>123</v>
      </c>
    </row>
    <row r="677" spans="2:65" s="1" customFormat="1" ht="22.5" customHeight="1">
      <c r="B677" s="33"/>
      <c r="C677" s="169" t="s">
        <v>881</v>
      </c>
      <c r="D677" s="169" t="s">
        <v>126</v>
      </c>
      <c r="E677" s="170" t="s">
        <v>882</v>
      </c>
      <c r="F677" s="171" t="s">
        <v>883</v>
      </c>
      <c r="G677" s="172" t="s">
        <v>129</v>
      </c>
      <c r="H677" s="173">
        <v>19.56</v>
      </c>
      <c r="I677" s="174"/>
      <c r="J677" s="175">
        <f>ROUND(I677*H677,2)</f>
        <v>0</v>
      </c>
      <c r="K677" s="171" t="s">
        <v>130</v>
      </c>
      <c r="L677" s="37"/>
      <c r="M677" s="176" t="s">
        <v>1</v>
      </c>
      <c r="N677" s="177" t="s">
        <v>40</v>
      </c>
      <c r="O677" s="59"/>
      <c r="P677" s="178">
        <f>O677*H677</f>
        <v>0</v>
      </c>
      <c r="Q677" s="178">
        <v>0.0031</v>
      </c>
      <c r="R677" s="178">
        <f>Q677*H677</f>
        <v>0.060635999999999995</v>
      </c>
      <c r="S677" s="178">
        <v>0</v>
      </c>
      <c r="T677" s="179">
        <f>S677*H677</f>
        <v>0</v>
      </c>
      <c r="AR677" s="16" t="s">
        <v>245</v>
      </c>
      <c r="AT677" s="16" t="s">
        <v>126</v>
      </c>
      <c r="AU677" s="16" t="s">
        <v>76</v>
      </c>
      <c r="AY677" s="16" t="s">
        <v>123</v>
      </c>
      <c r="BE677" s="180">
        <f>IF(N677="základní",J677,0)</f>
        <v>0</v>
      </c>
      <c r="BF677" s="180">
        <f>IF(N677="snížená",J677,0)</f>
        <v>0</v>
      </c>
      <c r="BG677" s="180">
        <f>IF(N677="zákl. přenesená",J677,0)</f>
        <v>0</v>
      </c>
      <c r="BH677" s="180">
        <f>IF(N677="sníž. přenesená",J677,0)</f>
        <v>0</v>
      </c>
      <c r="BI677" s="180">
        <f>IF(N677="nulová",J677,0)</f>
        <v>0</v>
      </c>
      <c r="BJ677" s="16" t="s">
        <v>74</v>
      </c>
      <c r="BK677" s="180">
        <f>ROUND(I677*H677,2)</f>
        <v>0</v>
      </c>
      <c r="BL677" s="16" t="s">
        <v>245</v>
      </c>
      <c r="BM677" s="16" t="s">
        <v>884</v>
      </c>
    </row>
    <row r="678" spans="2:47" s="1" customFormat="1" ht="19.5">
      <c r="B678" s="33"/>
      <c r="C678" s="34"/>
      <c r="D678" s="181" t="s">
        <v>133</v>
      </c>
      <c r="E678" s="34"/>
      <c r="F678" s="182" t="s">
        <v>885</v>
      </c>
      <c r="G678" s="34"/>
      <c r="H678" s="34"/>
      <c r="I678" s="97"/>
      <c r="J678" s="34"/>
      <c r="K678" s="34"/>
      <c r="L678" s="37"/>
      <c r="M678" s="183"/>
      <c r="N678" s="59"/>
      <c r="O678" s="59"/>
      <c r="P678" s="59"/>
      <c r="Q678" s="59"/>
      <c r="R678" s="59"/>
      <c r="S678" s="59"/>
      <c r="T678" s="60"/>
      <c r="AT678" s="16" t="s">
        <v>133</v>
      </c>
      <c r="AU678" s="16" t="s">
        <v>76</v>
      </c>
    </row>
    <row r="679" spans="2:65" s="1" customFormat="1" ht="16.5" customHeight="1">
      <c r="B679" s="33"/>
      <c r="C679" s="227" t="s">
        <v>886</v>
      </c>
      <c r="D679" s="227" t="s">
        <v>246</v>
      </c>
      <c r="E679" s="228" t="s">
        <v>887</v>
      </c>
      <c r="F679" s="229" t="s">
        <v>888</v>
      </c>
      <c r="G679" s="230" t="s">
        <v>129</v>
      </c>
      <c r="H679" s="231">
        <v>25.016</v>
      </c>
      <c r="I679" s="232"/>
      <c r="J679" s="233">
        <f>ROUND(I679*H679,2)</f>
        <v>0</v>
      </c>
      <c r="K679" s="229" t="s">
        <v>130</v>
      </c>
      <c r="L679" s="234"/>
      <c r="M679" s="235" t="s">
        <v>1</v>
      </c>
      <c r="N679" s="236" t="s">
        <v>40</v>
      </c>
      <c r="O679" s="59"/>
      <c r="P679" s="178">
        <f>O679*H679</f>
        <v>0</v>
      </c>
      <c r="Q679" s="178">
        <v>0.0098</v>
      </c>
      <c r="R679" s="178">
        <f>Q679*H679</f>
        <v>0.24515679999999998</v>
      </c>
      <c r="S679" s="178">
        <v>0</v>
      </c>
      <c r="T679" s="179">
        <f>S679*H679</f>
        <v>0</v>
      </c>
      <c r="AR679" s="16" t="s">
        <v>339</v>
      </c>
      <c r="AT679" s="16" t="s">
        <v>246</v>
      </c>
      <c r="AU679" s="16" t="s">
        <v>76</v>
      </c>
      <c r="AY679" s="16" t="s">
        <v>123</v>
      </c>
      <c r="BE679" s="180">
        <f>IF(N679="základní",J679,0)</f>
        <v>0</v>
      </c>
      <c r="BF679" s="180">
        <f>IF(N679="snížená",J679,0)</f>
        <v>0</v>
      </c>
      <c r="BG679" s="180">
        <f>IF(N679="zákl. přenesená",J679,0)</f>
        <v>0</v>
      </c>
      <c r="BH679" s="180">
        <f>IF(N679="sníž. přenesená",J679,0)</f>
        <v>0</v>
      </c>
      <c r="BI679" s="180">
        <f>IF(N679="nulová",J679,0)</f>
        <v>0</v>
      </c>
      <c r="BJ679" s="16" t="s">
        <v>74</v>
      </c>
      <c r="BK679" s="180">
        <f>ROUND(I679*H679,2)</f>
        <v>0</v>
      </c>
      <c r="BL679" s="16" t="s">
        <v>245</v>
      </c>
      <c r="BM679" s="16" t="s">
        <v>889</v>
      </c>
    </row>
    <row r="680" spans="2:47" s="1" customFormat="1" ht="12">
      <c r="B680" s="33"/>
      <c r="C680" s="34"/>
      <c r="D680" s="181" t="s">
        <v>133</v>
      </c>
      <c r="E680" s="34"/>
      <c r="F680" s="182" t="s">
        <v>890</v>
      </c>
      <c r="G680" s="34"/>
      <c r="H680" s="34"/>
      <c r="I680" s="97"/>
      <c r="J680" s="34"/>
      <c r="K680" s="34"/>
      <c r="L680" s="37"/>
      <c r="M680" s="183"/>
      <c r="N680" s="59"/>
      <c r="O680" s="59"/>
      <c r="P680" s="59"/>
      <c r="Q680" s="59"/>
      <c r="R680" s="59"/>
      <c r="S680" s="59"/>
      <c r="T680" s="60"/>
      <c r="AT680" s="16" t="s">
        <v>133</v>
      </c>
      <c r="AU680" s="16" t="s">
        <v>76</v>
      </c>
    </row>
    <row r="681" spans="2:51" s="11" customFormat="1" ht="12">
      <c r="B681" s="184"/>
      <c r="C681" s="185"/>
      <c r="D681" s="181" t="s">
        <v>135</v>
      </c>
      <c r="E681" s="186" t="s">
        <v>1</v>
      </c>
      <c r="F681" s="187" t="s">
        <v>891</v>
      </c>
      <c r="G681" s="185"/>
      <c r="H681" s="186" t="s">
        <v>1</v>
      </c>
      <c r="I681" s="188"/>
      <c r="J681" s="185"/>
      <c r="K681" s="185"/>
      <c r="L681" s="189"/>
      <c r="M681" s="190"/>
      <c r="N681" s="191"/>
      <c r="O681" s="191"/>
      <c r="P681" s="191"/>
      <c r="Q681" s="191"/>
      <c r="R681" s="191"/>
      <c r="S681" s="191"/>
      <c r="T681" s="192"/>
      <c r="AT681" s="193" t="s">
        <v>135</v>
      </c>
      <c r="AU681" s="193" t="s">
        <v>76</v>
      </c>
      <c r="AV681" s="11" t="s">
        <v>74</v>
      </c>
      <c r="AW681" s="11" t="s">
        <v>32</v>
      </c>
      <c r="AX681" s="11" t="s">
        <v>69</v>
      </c>
      <c r="AY681" s="193" t="s">
        <v>123</v>
      </c>
    </row>
    <row r="682" spans="2:51" s="12" customFormat="1" ht="12">
      <c r="B682" s="194"/>
      <c r="C682" s="195"/>
      <c r="D682" s="181" t="s">
        <v>135</v>
      </c>
      <c r="E682" s="196" t="s">
        <v>1</v>
      </c>
      <c r="F682" s="197" t="s">
        <v>892</v>
      </c>
      <c r="G682" s="195"/>
      <c r="H682" s="198">
        <v>21.516</v>
      </c>
      <c r="I682" s="199"/>
      <c r="J682" s="195"/>
      <c r="K682" s="195"/>
      <c r="L682" s="200"/>
      <c r="M682" s="201"/>
      <c r="N682" s="202"/>
      <c r="O682" s="202"/>
      <c r="P682" s="202"/>
      <c r="Q682" s="202"/>
      <c r="R682" s="202"/>
      <c r="S682" s="202"/>
      <c r="T682" s="203"/>
      <c r="AT682" s="204" t="s">
        <v>135</v>
      </c>
      <c r="AU682" s="204" t="s">
        <v>76</v>
      </c>
      <c r="AV682" s="12" t="s">
        <v>76</v>
      </c>
      <c r="AW682" s="12" t="s">
        <v>32</v>
      </c>
      <c r="AX682" s="12" t="s">
        <v>69</v>
      </c>
      <c r="AY682" s="204" t="s">
        <v>123</v>
      </c>
    </row>
    <row r="683" spans="2:51" s="11" customFormat="1" ht="12">
      <c r="B683" s="184"/>
      <c r="C683" s="185"/>
      <c r="D683" s="181" t="s">
        <v>135</v>
      </c>
      <c r="E683" s="186" t="s">
        <v>1</v>
      </c>
      <c r="F683" s="187" t="s">
        <v>893</v>
      </c>
      <c r="G683" s="185"/>
      <c r="H683" s="186" t="s">
        <v>1</v>
      </c>
      <c r="I683" s="188"/>
      <c r="J683" s="185"/>
      <c r="K683" s="185"/>
      <c r="L683" s="189"/>
      <c r="M683" s="190"/>
      <c r="N683" s="191"/>
      <c r="O683" s="191"/>
      <c r="P683" s="191"/>
      <c r="Q683" s="191"/>
      <c r="R683" s="191"/>
      <c r="S683" s="191"/>
      <c r="T683" s="192"/>
      <c r="AT683" s="193" t="s">
        <v>135</v>
      </c>
      <c r="AU683" s="193" t="s">
        <v>76</v>
      </c>
      <c r="AV683" s="11" t="s">
        <v>74</v>
      </c>
      <c r="AW683" s="11" t="s">
        <v>32</v>
      </c>
      <c r="AX683" s="11" t="s">
        <v>69</v>
      </c>
      <c r="AY683" s="193" t="s">
        <v>123</v>
      </c>
    </row>
    <row r="684" spans="2:51" s="12" customFormat="1" ht="12">
      <c r="B684" s="194"/>
      <c r="C684" s="195"/>
      <c r="D684" s="181" t="s">
        <v>135</v>
      </c>
      <c r="E684" s="196" t="s">
        <v>1</v>
      </c>
      <c r="F684" s="197" t="s">
        <v>894</v>
      </c>
      <c r="G684" s="195"/>
      <c r="H684" s="198">
        <v>3.5</v>
      </c>
      <c r="I684" s="199"/>
      <c r="J684" s="195"/>
      <c r="K684" s="195"/>
      <c r="L684" s="200"/>
      <c r="M684" s="201"/>
      <c r="N684" s="202"/>
      <c r="O684" s="202"/>
      <c r="P684" s="202"/>
      <c r="Q684" s="202"/>
      <c r="R684" s="202"/>
      <c r="S684" s="202"/>
      <c r="T684" s="203"/>
      <c r="AT684" s="204" t="s">
        <v>135</v>
      </c>
      <c r="AU684" s="204" t="s">
        <v>76</v>
      </c>
      <c r="AV684" s="12" t="s">
        <v>76</v>
      </c>
      <c r="AW684" s="12" t="s">
        <v>32</v>
      </c>
      <c r="AX684" s="12" t="s">
        <v>69</v>
      </c>
      <c r="AY684" s="204" t="s">
        <v>123</v>
      </c>
    </row>
    <row r="685" spans="2:51" s="13" customFormat="1" ht="12">
      <c r="B685" s="205"/>
      <c r="C685" s="206"/>
      <c r="D685" s="181" t="s">
        <v>135</v>
      </c>
      <c r="E685" s="207" t="s">
        <v>1</v>
      </c>
      <c r="F685" s="208" t="s">
        <v>139</v>
      </c>
      <c r="G685" s="206"/>
      <c r="H685" s="209">
        <v>25.016</v>
      </c>
      <c r="I685" s="210"/>
      <c r="J685" s="206"/>
      <c r="K685" s="206"/>
      <c r="L685" s="211"/>
      <c r="M685" s="212"/>
      <c r="N685" s="213"/>
      <c r="O685" s="213"/>
      <c r="P685" s="213"/>
      <c r="Q685" s="213"/>
      <c r="R685" s="213"/>
      <c r="S685" s="213"/>
      <c r="T685" s="214"/>
      <c r="AT685" s="215" t="s">
        <v>135</v>
      </c>
      <c r="AU685" s="215" t="s">
        <v>76</v>
      </c>
      <c r="AV685" s="13" t="s">
        <v>131</v>
      </c>
      <c r="AW685" s="13" t="s">
        <v>32</v>
      </c>
      <c r="AX685" s="13" t="s">
        <v>74</v>
      </c>
      <c r="AY685" s="215" t="s">
        <v>123</v>
      </c>
    </row>
    <row r="686" spans="2:65" s="1" customFormat="1" ht="16.5" customHeight="1">
      <c r="B686" s="33"/>
      <c r="C686" s="169" t="s">
        <v>895</v>
      </c>
      <c r="D686" s="169" t="s">
        <v>126</v>
      </c>
      <c r="E686" s="170" t="s">
        <v>896</v>
      </c>
      <c r="F686" s="171" t="s">
        <v>897</v>
      </c>
      <c r="G686" s="172" t="s">
        <v>148</v>
      </c>
      <c r="H686" s="173">
        <v>2</v>
      </c>
      <c r="I686" s="174"/>
      <c r="J686" s="175">
        <f>ROUND(I686*H686,2)</f>
        <v>0</v>
      </c>
      <c r="K686" s="171" t="s">
        <v>130</v>
      </c>
      <c r="L686" s="37"/>
      <c r="M686" s="176" t="s">
        <v>1</v>
      </c>
      <c r="N686" s="177" t="s">
        <v>40</v>
      </c>
      <c r="O686" s="59"/>
      <c r="P686" s="178">
        <f>O686*H686</f>
        <v>0</v>
      </c>
      <c r="Q686" s="178">
        <v>0.00031</v>
      </c>
      <c r="R686" s="178">
        <f>Q686*H686</f>
        <v>0.00062</v>
      </c>
      <c r="S686" s="178">
        <v>0</v>
      </c>
      <c r="T686" s="179">
        <f>S686*H686</f>
        <v>0</v>
      </c>
      <c r="AR686" s="16" t="s">
        <v>245</v>
      </c>
      <c r="AT686" s="16" t="s">
        <v>126</v>
      </c>
      <c r="AU686" s="16" t="s">
        <v>76</v>
      </c>
      <c r="AY686" s="16" t="s">
        <v>123</v>
      </c>
      <c r="BE686" s="180">
        <f>IF(N686="základní",J686,0)</f>
        <v>0</v>
      </c>
      <c r="BF686" s="180">
        <f>IF(N686="snížená",J686,0)</f>
        <v>0</v>
      </c>
      <c r="BG686" s="180">
        <f>IF(N686="zákl. přenesená",J686,0)</f>
        <v>0</v>
      </c>
      <c r="BH686" s="180">
        <f>IF(N686="sníž. přenesená",J686,0)</f>
        <v>0</v>
      </c>
      <c r="BI686" s="180">
        <f>IF(N686="nulová",J686,0)</f>
        <v>0</v>
      </c>
      <c r="BJ686" s="16" t="s">
        <v>74</v>
      </c>
      <c r="BK686" s="180">
        <f>ROUND(I686*H686,2)</f>
        <v>0</v>
      </c>
      <c r="BL686" s="16" t="s">
        <v>245</v>
      </c>
      <c r="BM686" s="16" t="s">
        <v>898</v>
      </c>
    </row>
    <row r="687" spans="2:47" s="1" customFormat="1" ht="12">
      <c r="B687" s="33"/>
      <c r="C687" s="34"/>
      <c r="D687" s="181" t="s">
        <v>133</v>
      </c>
      <c r="E687" s="34"/>
      <c r="F687" s="182" t="s">
        <v>899</v>
      </c>
      <c r="G687" s="34"/>
      <c r="H687" s="34"/>
      <c r="I687" s="97"/>
      <c r="J687" s="34"/>
      <c r="K687" s="34"/>
      <c r="L687" s="37"/>
      <c r="M687" s="183"/>
      <c r="N687" s="59"/>
      <c r="O687" s="59"/>
      <c r="P687" s="59"/>
      <c r="Q687" s="59"/>
      <c r="R687" s="59"/>
      <c r="S687" s="59"/>
      <c r="T687" s="60"/>
      <c r="AT687" s="16" t="s">
        <v>133</v>
      </c>
      <c r="AU687" s="16" t="s">
        <v>76</v>
      </c>
    </row>
    <row r="688" spans="2:51" s="11" customFormat="1" ht="12">
      <c r="B688" s="184"/>
      <c r="C688" s="185"/>
      <c r="D688" s="181" t="s">
        <v>135</v>
      </c>
      <c r="E688" s="186" t="s">
        <v>1</v>
      </c>
      <c r="F688" s="187" t="s">
        <v>153</v>
      </c>
      <c r="G688" s="185"/>
      <c r="H688" s="186" t="s">
        <v>1</v>
      </c>
      <c r="I688" s="188"/>
      <c r="J688" s="185"/>
      <c r="K688" s="185"/>
      <c r="L688" s="189"/>
      <c r="M688" s="190"/>
      <c r="N688" s="191"/>
      <c r="O688" s="191"/>
      <c r="P688" s="191"/>
      <c r="Q688" s="191"/>
      <c r="R688" s="191"/>
      <c r="S688" s="191"/>
      <c r="T688" s="192"/>
      <c r="AT688" s="193" t="s">
        <v>135</v>
      </c>
      <c r="AU688" s="193" t="s">
        <v>76</v>
      </c>
      <c r="AV688" s="11" t="s">
        <v>74</v>
      </c>
      <c r="AW688" s="11" t="s">
        <v>32</v>
      </c>
      <c r="AX688" s="11" t="s">
        <v>69</v>
      </c>
      <c r="AY688" s="193" t="s">
        <v>123</v>
      </c>
    </row>
    <row r="689" spans="2:51" s="12" customFormat="1" ht="12">
      <c r="B689" s="194"/>
      <c r="C689" s="195"/>
      <c r="D689" s="181" t="s">
        <v>135</v>
      </c>
      <c r="E689" s="196" t="s">
        <v>1</v>
      </c>
      <c r="F689" s="197" t="s">
        <v>76</v>
      </c>
      <c r="G689" s="195"/>
      <c r="H689" s="198">
        <v>2</v>
      </c>
      <c r="I689" s="199"/>
      <c r="J689" s="195"/>
      <c r="K689" s="195"/>
      <c r="L689" s="200"/>
      <c r="M689" s="201"/>
      <c r="N689" s="202"/>
      <c r="O689" s="202"/>
      <c r="P689" s="202"/>
      <c r="Q689" s="202"/>
      <c r="R689" s="202"/>
      <c r="S689" s="202"/>
      <c r="T689" s="203"/>
      <c r="AT689" s="204" t="s">
        <v>135</v>
      </c>
      <c r="AU689" s="204" t="s">
        <v>76</v>
      </c>
      <c r="AV689" s="12" t="s">
        <v>76</v>
      </c>
      <c r="AW689" s="12" t="s">
        <v>32</v>
      </c>
      <c r="AX689" s="12" t="s">
        <v>74</v>
      </c>
      <c r="AY689" s="204" t="s">
        <v>123</v>
      </c>
    </row>
    <row r="690" spans="2:65" s="1" customFormat="1" ht="16.5" customHeight="1">
      <c r="B690" s="33"/>
      <c r="C690" s="169" t="s">
        <v>900</v>
      </c>
      <c r="D690" s="169" t="s">
        <v>126</v>
      </c>
      <c r="E690" s="170" t="s">
        <v>901</v>
      </c>
      <c r="F690" s="171" t="s">
        <v>902</v>
      </c>
      <c r="G690" s="172" t="s">
        <v>148</v>
      </c>
      <c r="H690" s="173">
        <v>15.78</v>
      </c>
      <c r="I690" s="174"/>
      <c r="J690" s="175">
        <f>ROUND(I690*H690,2)</f>
        <v>0</v>
      </c>
      <c r="K690" s="171" t="s">
        <v>130</v>
      </c>
      <c r="L690" s="37"/>
      <c r="M690" s="176" t="s">
        <v>1</v>
      </c>
      <c r="N690" s="177" t="s">
        <v>40</v>
      </c>
      <c r="O690" s="59"/>
      <c r="P690" s="178">
        <f>O690*H690</f>
        <v>0</v>
      </c>
      <c r="Q690" s="178">
        <v>0.00026</v>
      </c>
      <c r="R690" s="178">
        <f>Q690*H690</f>
        <v>0.004102799999999999</v>
      </c>
      <c r="S690" s="178">
        <v>0</v>
      </c>
      <c r="T690" s="179">
        <f>S690*H690</f>
        <v>0</v>
      </c>
      <c r="AR690" s="16" t="s">
        <v>245</v>
      </c>
      <c r="AT690" s="16" t="s">
        <v>126</v>
      </c>
      <c r="AU690" s="16" t="s">
        <v>76</v>
      </c>
      <c r="AY690" s="16" t="s">
        <v>123</v>
      </c>
      <c r="BE690" s="180">
        <f>IF(N690="základní",J690,0)</f>
        <v>0</v>
      </c>
      <c r="BF690" s="180">
        <f>IF(N690="snížená",J690,0)</f>
        <v>0</v>
      </c>
      <c r="BG690" s="180">
        <f>IF(N690="zákl. přenesená",J690,0)</f>
        <v>0</v>
      </c>
      <c r="BH690" s="180">
        <f>IF(N690="sníž. přenesená",J690,0)</f>
        <v>0</v>
      </c>
      <c r="BI690" s="180">
        <f>IF(N690="nulová",J690,0)</f>
        <v>0</v>
      </c>
      <c r="BJ690" s="16" t="s">
        <v>74</v>
      </c>
      <c r="BK690" s="180">
        <f>ROUND(I690*H690,2)</f>
        <v>0</v>
      </c>
      <c r="BL690" s="16" t="s">
        <v>245</v>
      </c>
      <c r="BM690" s="16" t="s">
        <v>903</v>
      </c>
    </row>
    <row r="691" spans="2:47" s="1" customFormat="1" ht="12">
      <c r="B691" s="33"/>
      <c r="C691" s="34"/>
      <c r="D691" s="181" t="s">
        <v>133</v>
      </c>
      <c r="E691" s="34"/>
      <c r="F691" s="182" t="s">
        <v>904</v>
      </c>
      <c r="G691" s="34"/>
      <c r="H691" s="34"/>
      <c r="I691" s="97"/>
      <c r="J691" s="34"/>
      <c r="K691" s="34"/>
      <c r="L691" s="37"/>
      <c r="M691" s="183"/>
      <c r="N691" s="59"/>
      <c r="O691" s="59"/>
      <c r="P691" s="59"/>
      <c r="Q691" s="59"/>
      <c r="R691" s="59"/>
      <c r="S691" s="59"/>
      <c r="T691" s="60"/>
      <c r="AT691" s="16" t="s">
        <v>133</v>
      </c>
      <c r="AU691" s="16" t="s">
        <v>76</v>
      </c>
    </row>
    <row r="692" spans="2:51" s="11" customFormat="1" ht="12">
      <c r="B692" s="184"/>
      <c r="C692" s="185"/>
      <c r="D692" s="181" t="s">
        <v>135</v>
      </c>
      <c r="E692" s="186" t="s">
        <v>1</v>
      </c>
      <c r="F692" s="187" t="s">
        <v>144</v>
      </c>
      <c r="G692" s="185"/>
      <c r="H692" s="186" t="s">
        <v>1</v>
      </c>
      <c r="I692" s="188"/>
      <c r="J692" s="185"/>
      <c r="K692" s="185"/>
      <c r="L692" s="189"/>
      <c r="M692" s="190"/>
      <c r="N692" s="191"/>
      <c r="O692" s="191"/>
      <c r="P692" s="191"/>
      <c r="Q692" s="191"/>
      <c r="R692" s="191"/>
      <c r="S692" s="191"/>
      <c r="T692" s="192"/>
      <c r="AT692" s="193" t="s">
        <v>135</v>
      </c>
      <c r="AU692" s="193" t="s">
        <v>76</v>
      </c>
      <c r="AV692" s="11" t="s">
        <v>74</v>
      </c>
      <c r="AW692" s="11" t="s">
        <v>32</v>
      </c>
      <c r="AX692" s="11" t="s">
        <v>69</v>
      </c>
      <c r="AY692" s="193" t="s">
        <v>123</v>
      </c>
    </row>
    <row r="693" spans="2:51" s="12" customFormat="1" ht="12">
      <c r="B693" s="194"/>
      <c r="C693" s="195"/>
      <c r="D693" s="181" t="s">
        <v>135</v>
      </c>
      <c r="E693" s="196" t="s">
        <v>1</v>
      </c>
      <c r="F693" s="197" t="s">
        <v>905</v>
      </c>
      <c r="G693" s="195"/>
      <c r="H693" s="198">
        <v>9.22</v>
      </c>
      <c r="I693" s="199"/>
      <c r="J693" s="195"/>
      <c r="K693" s="195"/>
      <c r="L693" s="200"/>
      <c r="M693" s="201"/>
      <c r="N693" s="202"/>
      <c r="O693" s="202"/>
      <c r="P693" s="202"/>
      <c r="Q693" s="202"/>
      <c r="R693" s="202"/>
      <c r="S693" s="202"/>
      <c r="T693" s="203"/>
      <c r="AT693" s="204" t="s">
        <v>135</v>
      </c>
      <c r="AU693" s="204" t="s">
        <v>76</v>
      </c>
      <c r="AV693" s="12" t="s">
        <v>76</v>
      </c>
      <c r="AW693" s="12" t="s">
        <v>32</v>
      </c>
      <c r="AX693" s="12" t="s">
        <v>69</v>
      </c>
      <c r="AY693" s="204" t="s">
        <v>123</v>
      </c>
    </row>
    <row r="694" spans="2:51" s="11" customFormat="1" ht="12">
      <c r="B694" s="184"/>
      <c r="C694" s="185"/>
      <c r="D694" s="181" t="s">
        <v>135</v>
      </c>
      <c r="E694" s="186" t="s">
        <v>1</v>
      </c>
      <c r="F694" s="187" t="s">
        <v>153</v>
      </c>
      <c r="G694" s="185"/>
      <c r="H694" s="186" t="s">
        <v>1</v>
      </c>
      <c r="I694" s="188"/>
      <c r="J694" s="185"/>
      <c r="K694" s="185"/>
      <c r="L694" s="189"/>
      <c r="M694" s="190"/>
      <c r="N694" s="191"/>
      <c r="O694" s="191"/>
      <c r="P694" s="191"/>
      <c r="Q694" s="191"/>
      <c r="R694" s="191"/>
      <c r="S694" s="191"/>
      <c r="T694" s="192"/>
      <c r="AT694" s="193" t="s">
        <v>135</v>
      </c>
      <c r="AU694" s="193" t="s">
        <v>76</v>
      </c>
      <c r="AV694" s="11" t="s">
        <v>74</v>
      </c>
      <c r="AW694" s="11" t="s">
        <v>32</v>
      </c>
      <c r="AX694" s="11" t="s">
        <v>69</v>
      </c>
      <c r="AY694" s="193" t="s">
        <v>123</v>
      </c>
    </row>
    <row r="695" spans="2:51" s="12" customFormat="1" ht="12">
      <c r="B695" s="194"/>
      <c r="C695" s="195"/>
      <c r="D695" s="181" t="s">
        <v>135</v>
      </c>
      <c r="E695" s="196" t="s">
        <v>1</v>
      </c>
      <c r="F695" s="197" t="s">
        <v>906</v>
      </c>
      <c r="G695" s="195"/>
      <c r="H695" s="198">
        <v>6.56</v>
      </c>
      <c r="I695" s="199"/>
      <c r="J695" s="195"/>
      <c r="K695" s="195"/>
      <c r="L695" s="200"/>
      <c r="M695" s="201"/>
      <c r="N695" s="202"/>
      <c r="O695" s="202"/>
      <c r="P695" s="202"/>
      <c r="Q695" s="202"/>
      <c r="R695" s="202"/>
      <c r="S695" s="202"/>
      <c r="T695" s="203"/>
      <c r="AT695" s="204" t="s">
        <v>135</v>
      </c>
      <c r="AU695" s="204" t="s">
        <v>76</v>
      </c>
      <c r="AV695" s="12" t="s">
        <v>76</v>
      </c>
      <c r="AW695" s="12" t="s">
        <v>32</v>
      </c>
      <c r="AX695" s="12" t="s">
        <v>69</v>
      </c>
      <c r="AY695" s="204" t="s">
        <v>123</v>
      </c>
    </row>
    <row r="696" spans="2:51" s="13" customFormat="1" ht="12">
      <c r="B696" s="205"/>
      <c r="C696" s="206"/>
      <c r="D696" s="181" t="s">
        <v>135</v>
      </c>
      <c r="E696" s="207" t="s">
        <v>1</v>
      </c>
      <c r="F696" s="208" t="s">
        <v>139</v>
      </c>
      <c r="G696" s="206"/>
      <c r="H696" s="209">
        <v>15.780000000000001</v>
      </c>
      <c r="I696" s="210"/>
      <c r="J696" s="206"/>
      <c r="K696" s="206"/>
      <c r="L696" s="211"/>
      <c r="M696" s="212"/>
      <c r="N696" s="213"/>
      <c r="O696" s="213"/>
      <c r="P696" s="213"/>
      <c r="Q696" s="213"/>
      <c r="R696" s="213"/>
      <c r="S696" s="213"/>
      <c r="T696" s="214"/>
      <c r="AT696" s="215" t="s">
        <v>135</v>
      </c>
      <c r="AU696" s="215" t="s">
        <v>76</v>
      </c>
      <c r="AV696" s="13" t="s">
        <v>131</v>
      </c>
      <c r="AW696" s="13" t="s">
        <v>32</v>
      </c>
      <c r="AX696" s="13" t="s">
        <v>74</v>
      </c>
      <c r="AY696" s="215" t="s">
        <v>123</v>
      </c>
    </row>
    <row r="697" spans="2:65" s="1" customFormat="1" ht="16.5" customHeight="1">
      <c r="B697" s="33"/>
      <c r="C697" s="169" t="s">
        <v>907</v>
      </c>
      <c r="D697" s="169" t="s">
        <v>126</v>
      </c>
      <c r="E697" s="170" t="s">
        <v>908</v>
      </c>
      <c r="F697" s="171" t="s">
        <v>909</v>
      </c>
      <c r="G697" s="172" t="s">
        <v>148</v>
      </c>
      <c r="H697" s="173">
        <v>6</v>
      </c>
      <c r="I697" s="174"/>
      <c r="J697" s="175">
        <f>ROUND(I697*H697,2)</f>
        <v>0</v>
      </c>
      <c r="K697" s="171" t="s">
        <v>130</v>
      </c>
      <c r="L697" s="37"/>
      <c r="M697" s="176" t="s">
        <v>1</v>
      </c>
      <c r="N697" s="177" t="s">
        <v>40</v>
      </c>
      <c r="O697" s="59"/>
      <c r="P697" s="178">
        <f>O697*H697</f>
        <v>0</v>
      </c>
      <c r="Q697" s="178">
        <v>3E-05</v>
      </c>
      <c r="R697" s="178">
        <f>Q697*H697</f>
        <v>0.00018</v>
      </c>
      <c r="S697" s="178">
        <v>0</v>
      </c>
      <c r="T697" s="179">
        <f>S697*H697</f>
        <v>0</v>
      </c>
      <c r="AR697" s="16" t="s">
        <v>245</v>
      </c>
      <c r="AT697" s="16" t="s">
        <v>126</v>
      </c>
      <c r="AU697" s="16" t="s">
        <v>76</v>
      </c>
      <c r="AY697" s="16" t="s">
        <v>123</v>
      </c>
      <c r="BE697" s="180">
        <f>IF(N697="základní",J697,0)</f>
        <v>0</v>
      </c>
      <c r="BF697" s="180">
        <f>IF(N697="snížená",J697,0)</f>
        <v>0</v>
      </c>
      <c r="BG697" s="180">
        <f>IF(N697="zákl. přenesená",J697,0)</f>
        <v>0</v>
      </c>
      <c r="BH697" s="180">
        <f>IF(N697="sníž. přenesená",J697,0)</f>
        <v>0</v>
      </c>
      <c r="BI697" s="180">
        <f>IF(N697="nulová",J697,0)</f>
        <v>0</v>
      </c>
      <c r="BJ697" s="16" t="s">
        <v>74</v>
      </c>
      <c r="BK697" s="180">
        <f>ROUND(I697*H697,2)</f>
        <v>0</v>
      </c>
      <c r="BL697" s="16" t="s">
        <v>245</v>
      </c>
      <c r="BM697" s="16" t="s">
        <v>910</v>
      </c>
    </row>
    <row r="698" spans="2:47" s="1" customFormat="1" ht="12">
      <c r="B698" s="33"/>
      <c r="C698" s="34"/>
      <c r="D698" s="181" t="s">
        <v>133</v>
      </c>
      <c r="E698" s="34"/>
      <c r="F698" s="182" t="s">
        <v>911</v>
      </c>
      <c r="G698" s="34"/>
      <c r="H698" s="34"/>
      <c r="I698" s="97"/>
      <c r="J698" s="34"/>
      <c r="K698" s="34"/>
      <c r="L698" s="37"/>
      <c r="M698" s="183"/>
      <c r="N698" s="59"/>
      <c r="O698" s="59"/>
      <c r="P698" s="59"/>
      <c r="Q698" s="59"/>
      <c r="R698" s="59"/>
      <c r="S698" s="59"/>
      <c r="T698" s="60"/>
      <c r="AT698" s="16" t="s">
        <v>133</v>
      </c>
      <c r="AU698" s="16" t="s">
        <v>76</v>
      </c>
    </row>
    <row r="699" spans="2:51" s="11" customFormat="1" ht="12">
      <c r="B699" s="184"/>
      <c r="C699" s="185"/>
      <c r="D699" s="181" t="s">
        <v>135</v>
      </c>
      <c r="E699" s="186" t="s">
        <v>1</v>
      </c>
      <c r="F699" s="187" t="s">
        <v>144</v>
      </c>
      <c r="G699" s="185"/>
      <c r="H699" s="186" t="s">
        <v>1</v>
      </c>
      <c r="I699" s="188"/>
      <c r="J699" s="185"/>
      <c r="K699" s="185"/>
      <c r="L699" s="189"/>
      <c r="M699" s="190"/>
      <c r="N699" s="191"/>
      <c r="O699" s="191"/>
      <c r="P699" s="191"/>
      <c r="Q699" s="191"/>
      <c r="R699" s="191"/>
      <c r="S699" s="191"/>
      <c r="T699" s="192"/>
      <c r="AT699" s="193" t="s">
        <v>135</v>
      </c>
      <c r="AU699" s="193" t="s">
        <v>76</v>
      </c>
      <c r="AV699" s="11" t="s">
        <v>74</v>
      </c>
      <c r="AW699" s="11" t="s">
        <v>32</v>
      </c>
      <c r="AX699" s="11" t="s">
        <v>69</v>
      </c>
      <c r="AY699" s="193" t="s">
        <v>123</v>
      </c>
    </row>
    <row r="700" spans="2:51" s="12" customFormat="1" ht="12">
      <c r="B700" s="194"/>
      <c r="C700" s="195"/>
      <c r="D700" s="181" t="s">
        <v>135</v>
      </c>
      <c r="E700" s="196" t="s">
        <v>1</v>
      </c>
      <c r="F700" s="197" t="s">
        <v>76</v>
      </c>
      <c r="G700" s="195"/>
      <c r="H700" s="198">
        <v>2</v>
      </c>
      <c r="I700" s="199"/>
      <c r="J700" s="195"/>
      <c r="K700" s="195"/>
      <c r="L700" s="200"/>
      <c r="M700" s="201"/>
      <c r="N700" s="202"/>
      <c r="O700" s="202"/>
      <c r="P700" s="202"/>
      <c r="Q700" s="202"/>
      <c r="R700" s="202"/>
      <c r="S700" s="202"/>
      <c r="T700" s="203"/>
      <c r="AT700" s="204" t="s">
        <v>135</v>
      </c>
      <c r="AU700" s="204" t="s">
        <v>76</v>
      </c>
      <c r="AV700" s="12" t="s">
        <v>76</v>
      </c>
      <c r="AW700" s="12" t="s">
        <v>32</v>
      </c>
      <c r="AX700" s="12" t="s">
        <v>69</v>
      </c>
      <c r="AY700" s="204" t="s">
        <v>123</v>
      </c>
    </row>
    <row r="701" spans="2:51" s="11" customFormat="1" ht="12">
      <c r="B701" s="184"/>
      <c r="C701" s="185"/>
      <c r="D701" s="181" t="s">
        <v>135</v>
      </c>
      <c r="E701" s="186" t="s">
        <v>1</v>
      </c>
      <c r="F701" s="187" t="s">
        <v>153</v>
      </c>
      <c r="G701" s="185"/>
      <c r="H701" s="186" t="s">
        <v>1</v>
      </c>
      <c r="I701" s="188"/>
      <c r="J701" s="185"/>
      <c r="K701" s="185"/>
      <c r="L701" s="189"/>
      <c r="M701" s="190"/>
      <c r="N701" s="191"/>
      <c r="O701" s="191"/>
      <c r="P701" s="191"/>
      <c r="Q701" s="191"/>
      <c r="R701" s="191"/>
      <c r="S701" s="191"/>
      <c r="T701" s="192"/>
      <c r="AT701" s="193" t="s">
        <v>135</v>
      </c>
      <c r="AU701" s="193" t="s">
        <v>76</v>
      </c>
      <c r="AV701" s="11" t="s">
        <v>74</v>
      </c>
      <c r="AW701" s="11" t="s">
        <v>32</v>
      </c>
      <c r="AX701" s="11" t="s">
        <v>69</v>
      </c>
      <c r="AY701" s="193" t="s">
        <v>123</v>
      </c>
    </row>
    <row r="702" spans="2:51" s="12" customFormat="1" ht="12">
      <c r="B702" s="194"/>
      <c r="C702" s="195"/>
      <c r="D702" s="181" t="s">
        <v>135</v>
      </c>
      <c r="E702" s="196" t="s">
        <v>1</v>
      </c>
      <c r="F702" s="197" t="s">
        <v>912</v>
      </c>
      <c r="G702" s="195"/>
      <c r="H702" s="198">
        <v>4</v>
      </c>
      <c r="I702" s="199"/>
      <c r="J702" s="195"/>
      <c r="K702" s="195"/>
      <c r="L702" s="200"/>
      <c r="M702" s="201"/>
      <c r="N702" s="202"/>
      <c r="O702" s="202"/>
      <c r="P702" s="202"/>
      <c r="Q702" s="202"/>
      <c r="R702" s="202"/>
      <c r="S702" s="202"/>
      <c r="T702" s="203"/>
      <c r="AT702" s="204" t="s">
        <v>135</v>
      </c>
      <c r="AU702" s="204" t="s">
        <v>76</v>
      </c>
      <c r="AV702" s="12" t="s">
        <v>76</v>
      </c>
      <c r="AW702" s="12" t="s">
        <v>32</v>
      </c>
      <c r="AX702" s="12" t="s">
        <v>69</v>
      </c>
      <c r="AY702" s="204" t="s">
        <v>123</v>
      </c>
    </row>
    <row r="703" spans="2:51" s="13" customFormat="1" ht="12">
      <c r="B703" s="205"/>
      <c r="C703" s="206"/>
      <c r="D703" s="181" t="s">
        <v>135</v>
      </c>
      <c r="E703" s="207" t="s">
        <v>1</v>
      </c>
      <c r="F703" s="208" t="s">
        <v>139</v>
      </c>
      <c r="G703" s="206"/>
      <c r="H703" s="209">
        <v>6</v>
      </c>
      <c r="I703" s="210"/>
      <c r="J703" s="206"/>
      <c r="K703" s="206"/>
      <c r="L703" s="211"/>
      <c r="M703" s="212"/>
      <c r="N703" s="213"/>
      <c r="O703" s="213"/>
      <c r="P703" s="213"/>
      <c r="Q703" s="213"/>
      <c r="R703" s="213"/>
      <c r="S703" s="213"/>
      <c r="T703" s="214"/>
      <c r="AT703" s="215" t="s">
        <v>135</v>
      </c>
      <c r="AU703" s="215" t="s">
        <v>76</v>
      </c>
      <c r="AV703" s="13" t="s">
        <v>131</v>
      </c>
      <c r="AW703" s="13" t="s">
        <v>32</v>
      </c>
      <c r="AX703" s="13" t="s">
        <v>74</v>
      </c>
      <c r="AY703" s="215" t="s">
        <v>123</v>
      </c>
    </row>
    <row r="704" spans="2:65" s="1" customFormat="1" ht="16.5" customHeight="1">
      <c r="B704" s="33"/>
      <c r="C704" s="169" t="s">
        <v>913</v>
      </c>
      <c r="D704" s="169" t="s">
        <v>126</v>
      </c>
      <c r="E704" s="170" t="s">
        <v>914</v>
      </c>
      <c r="F704" s="171" t="s">
        <v>915</v>
      </c>
      <c r="G704" s="172" t="s">
        <v>369</v>
      </c>
      <c r="H704" s="237"/>
      <c r="I704" s="174"/>
      <c r="J704" s="175">
        <f>ROUND(I704*H704,2)</f>
        <v>0</v>
      </c>
      <c r="K704" s="171" t="s">
        <v>130</v>
      </c>
      <c r="L704" s="37"/>
      <c r="M704" s="176" t="s">
        <v>1</v>
      </c>
      <c r="N704" s="177" t="s">
        <v>40</v>
      </c>
      <c r="O704" s="59"/>
      <c r="P704" s="178">
        <f>O704*H704</f>
        <v>0</v>
      </c>
      <c r="Q704" s="178">
        <v>0</v>
      </c>
      <c r="R704" s="178">
        <f>Q704*H704</f>
        <v>0</v>
      </c>
      <c r="S704" s="178">
        <v>0</v>
      </c>
      <c r="T704" s="179">
        <f>S704*H704</f>
        <v>0</v>
      </c>
      <c r="AR704" s="16" t="s">
        <v>245</v>
      </c>
      <c r="AT704" s="16" t="s">
        <v>126</v>
      </c>
      <c r="AU704" s="16" t="s">
        <v>76</v>
      </c>
      <c r="AY704" s="16" t="s">
        <v>123</v>
      </c>
      <c r="BE704" s="180">
        <f>IF(N704="základní",J704,0)</f>
        <v>0</v>
      </c>
      <c r="BF704" s="180">
        <f>IF(N704="snížená",J704,0)</f>
        <v>0</v>
      </c>
      <c r="BG704" s="180">
        <f>IF(N704="zákl. přenesená",J704,0)</f>
        <v>0</v>
      </c>
      <c r="BH704" s="180">
        <f>IF(N704="sníž. přenesená",J704,0)</f>
        <v>0</v>
      </c>
      <c r="BI704" s="180">
        <f>IF(N704="nulová",J704,0)</f>
        <v>0</v>
      </c>
      <c r="BJ704" s="16" t="s">
        <v>74</v>
      </c>
      <c r="BK704" s="180">
        <f>ROUND(I704*H704,2)</f>
        <v>0</v>
      </c>
      <c r="BL704" s="16" t="s">
        <v>245</v>
      </c>
      <c r="BM704" s="16" t="s">
        <v>916</v>
      </c>
    </row>
    <row r="705" spans="2:47" s="1" customFormat="1" ht="19.5">
      <c r="B705" s="33"/>
      <c r="C705" s="34"/>
      <c r="D705" s="181" t="s">
        <v>133</v>
      </c>
      <c r="E705" s="34"/>
      <c r="F705" s="182" t="s">
        <v>917</v>
      </c>
      <c r="G705" s="34"/>
      <c r="H705" s="34"/>
      <c r="I705" s="97"/>
      <c r="J705" s="34"/>
      <c r="K705" s="34"/>
      <c r="L705" s="37"/>
      <c r="M705" s="183"/>
      <c r="N705" s="59"/>
      <c r="O705" s="59"/>
      <c r="P705" s="59"/>
      <c r="Q705" s="59"/>
      <c r="R705" s="59"/>
      <c r="S705" s="59"/>
      <c r="T705" s="60"/>
      <c r="AT705" s="16" t="s">
        <v>133</v>
      </c>
      <c r="AU705" s="16" t="s">
        <v>76</v>
      </c>
    </row>
    <row r="706" spans="2:63" s="10" customFormat="1" ht="22.9" customHeight="1">
      <c r="B706" s="153"/>
      <c r="C706" s="154"/>
      <c r="D706" s="155" t="s">
        <v>68</v>
      </c>
      <c r="E706" s="167" t="s">
        <v>918</v>
      </c>
      <c r="F706" s="167" t="s">
        <v>919</v>
      </c>
      <c r="G706" s="154"/>
      <c r="H706" s="154"/>
      <c r="I706" s="157"/>
      <c r="J706" s="168">
        <f>BK706</f>
        <v>0</v>
      </c>
      <c r="K706" s="154"/>
      <c r="L706" s="159"/>
      <c r="M706" s="160"/>
      <c r="N706" s="161"/>
      <c r="O706" s="161"/>
      <c r="P706" s="162">
        <f>SUM(P707:P738)</f>
        <v>0</v>
      </c>
      <c r="Q706" s="161"/>
      <c r="R706" s="162">
        <f>SUM(R707:R738)</f>
        <v>0.00250848</v>
      </c>
      <c r="S706" s="161"/>
      <c r="T706" s="163">
        <f>SUM(T707:T738)</f>
        <v>0</v>
      </c>
      <c r="AR706" s="164" t="s">
        <v>76</v>
      </c>
      <c r="AT706" s="165" t="s">
        <v>68</v>
      </c>
      <c r="AU706" s="165" t="s">
        <v>74</v>
      </c>
      <c r="AY706" s="164" t="s">
        <v>123</v>
      </c>
      <c r="BK706" s="166">
        <f>SUM(BK707:BK738)</f>
        <v>0</v>
      </c>
    </row>
    <row r="707" spans="2:65" s="1" customFormat="1" ht="16.5" customHeight="1">
      <c r="B707" s="33"/>
      <c r="C707" s="169" t="s">
        <v>920</v>
      </c>
      <c r="D707" s="169" t="s">
        <v>126</v>
      </c>
      <c r="E707" s="170" t="s">
        <v>921</v>
      </c>
      <c r="F707" s="171" t="s">
        <v>922</v>
      </c>
      <c r="G707" s="172" t="s">
        <v>129</v>
      </c>
      <c r="H707" s="173">
        <v>3.912</v>
      </c>
      <c r="I707" s="174"/>
      <c r="J707" s="175">
        <f>ROUND(I707*H707,2)</f>
        <v>0</v>
      </c>
      <c r="K707" s="171" t="s">
        <v>130</v>
      </c>
      <c r="L707" s="37"/>
      <c r="M707" s="176" t="s">
        <v>1</v>
      </c>
      <c r="N707" s="177" t="s">
        <v>40</v>
      </c>
      <c r="O707" s="59"/>
      <c r="P707" s="178">
        <f>O707*H707</f>
        <v>0</v>
      </c>
      <c r="Q707" s="178">
        <v>0</v>
      </c>
      <c r="R707" s="178">
        <f>Q707*H707</f>
        <v>0</v>
      </c>
      <c r="S707" s="178">
        <v>0</v>
      </c>
      <c r="T707" s="179">
        <f>S707*H707</f>
        <v>0</v>
      </c>
      <c r="AR707" s="16" t="s">
        <v>245</v>
      </c>
      <c r="AT707" s="16" t="s">
        <v>126</v>
      </c>
      <c r="AU707" s="16" t="s">
        <v>76</v>
      </c>
      <c r="AY707" s="16" t="s">
        <v>123</v>
      </c>
      <c r="BE707" s="180">
        <f>IF(N707="základní",J707,0)</f>
        <v>0</v>
      </c>
      <c r="BF707" s="180">
        <f>IF(N707="snížená",J707,0)</f>
        <v>0</v>
      </c>
      <c r="BG707" s="180">
        <f>IF(N707="zákl. přenesená",J707,0)</f>
        <v>0</v>
      </c>
      <c r="BH707" s="180">
        <f>IF(N707="sníž. přenesená",J707,0)</f>
        <v>0</v>
      </c>
      <c r="BI707" s="180">
        <f>IF(N707="nulová",J707,0)</f>
        <v>0</v>
      </c>
      <c r="BJ707" s="16" t="s">
        <v>74</v>
      </c>
      <c r="BK707" s="180">
        <f>ROUND(I707*H707,2)</f>
        <v>0</v>
      </c>
      <c r="BL707" s="16" t="s">
        <v>245</v>
      </c>
      <c r="BM707" s="16" t="s">
        <v>923</v>
      </c>
    </row>
    <row r="708" spans="2:47" s="1" customFormat="1" ht="12">
      <c r="B708" s="33"/>
      <c r="C708" s="34"/>
      <c r="D708" s="181" t="s">
        <v>133</v>
      </c>
      <c r="E708" s="34"/>
      <c r="F708" s="182" t="s">
        <v>924</v>
      </c>
      <c r="G708" s="34"/>
      <c r="H708" s="34"/>
      <c r="I708" s="97"/>
      <c r="J708" s="34"/>
      <c r="K708" s="34"/>
      <c r="L708" s="37"/>
      <c r="M708" s="183"/>
      <c r="N708" s="59"/>
      <c r="O708" s="59"/>
      <c r="P708" s="59"/>
      <c r="Q708" s="59"/>
      <c r="R708" s="59"/>
      <c r="S708" s="59"/>
      <c r="T708" s="60"/>
      <c r="AT708" s="16" t="s">
        <v>133</v>
      </c>
      <c r="AU708" s="16" t="s">
        <v>76</v>
      </c>
    </row>
    <row r="709" spans="2:51" s="11" customFormat="1" ht="12">
      <c r="B709" s="184"/>
      <c r="C709" s="185"/>
      <c r="D709" s="181" t="s">
        <v>135</v>
      </c>
      <c r="E709" s="186" t="s">
        <v>1</v>
      </c>
      <c r="F709" s="187" t="s">
        <v>925</v>
      </c>
      <c r="G709" s="185"/>
      <c r="H709" s="186" t="s">
        <v>1</v>
      </c>
      <c r="I709" s="188"/>
      <c r="J709" s="185"/>
      <c r="K709" s="185"/>
      <c r="L709" s="189"/>
      <c r="M709" s="190"/>
      <c r="N709" s="191"/>
      <c r="O709" s="191"/>
      <c r="P709" s="191"/>
      <c r="Q709" s="191"/>
      <c r="R709" s="191"/>
      <c r="S709" s="191"/>
      <c r="T709" s="192"/>
      <c r="AT709" s="193" t="s">
        <v>135</v>
      </c>
      <c r="AU709" s="193" t="s">
        <v>76</v>
      </c>
      <c r="AV709" s="11" t="s">
        <v>74</v>
      </c>
      <c r="AW709" s="11" t="s">
        <v>32</v>
      </c>
      <c r="AX709" s="11" t="s">
        <v>69</v>
      </c>
      <c r="AY709" s="193" t="s">
        <v>123</v>
      </c>
    </row>
    <row r="710" spans="2:51" s="11" customFormat="1" ht="12">
      <c r="B710" s="184"/>
      <c r="C710" s="185"/>
      <c r="D710" s="181" t="s">
        <v>135</v>
      </c>
      <c r="E710" s="186" t="s">
        <v>1</v>
      </c>
      <c r="F710" s="187" t="s">
        <v>144</v>
      </c>
      <c r="G710" s="185"/>
      <c r="H710" s="186" t="s">
        <v>1</v>
      </c>
      <c r="I710" s="188"/>
      <c r="J710" s="185"/>
      <c r="K710" s="185"/>
      <c r="L710" s="189"/>
      <c r="M710" s="190"/>
      <c r="N710" s="191"/>
      <c r="O710" s="191"/>
      <c r="P710" s="191"/>
      <c r="Q710" s="191"/>
      <c r="R710" s="191"/>
      <c r="S710" s="191"/>
      <c r="T710" s="192"/>
      <c r="AT710" s="193" t="s">
        <v>135</v>
      </c>
      <c r="AU710" s="193" t="s">
        <v>76</v>
      </c>
      <c r="AV710" s="11" t="s">
        <v>74</v>
      </c>
      <c r="AW710" s="11" t="s">
        <v>32</v>
      </c>
      <c r="AX710" s="11" t="s">
        <v>69</v>
      </c>
      <c r="AY710" s="193" t="s">
        <v>123</v>
      </c>
    </row>
    <row r="711" spans="2:51" s="12" customFormat="1" ht="12">
      <c r="B711" s="194"/>
      <c r="C711" s="195"/>
      <c r="D711" s="181" t="s">
        <v>135</v>
      </c>
      <c r="E711" s="196" t="s">
        <v>1</v>
      </c>
      <c r="F711" s="197" t="s">
        <v>926</v>
      </c>
      <c r="G711" s="195"/>
      <c r="H711" s="198">
        <v>0.98</v>
      </c>
      <c r="I711" s="199"/>
      <c r="J711" s="195"/>
      <c r="K711" s="195"/>
      <c r="L711" s="200"/>
      <c r="M711" s="201"/>
      <c r="N711" s="202"/>
      <c r="O711" s="202"/>
      <c r="P711" s="202"/>
      <c r="Q711" s="202"/>
      <c r="R711" s="202"/>
      <c r="S711" s="202"/>
      <c r="T711" s="203"/>
      <c r="AT711" s="204" t="s">
        <v>135</v>
      </c>
      <c r="AU711" s="204" t="s">
        <v>76</v>
      </c>
      <c r="AV711" s="12" t="s">
        <v>76</v>
      </c>
      <c r="AW711" s="12" t="s">
        <v>32</v>
      </c>
      <c r="AX711" s="12" t="s">
        <v>69</v>
      </c>
      <c r="AY711" s="204" t="s">
        <v>123</v>
      </c>
    </row>
    <row r="712" spans="2:51" s="11" customFormat="1" ht="12">
      <c r="B712" s="184"/>
      <c r="C712" s="185"/>
      <c r="D712" s="181" t="s">
        <v>135</v>
      </c>
      <c r="E712" s="186" t="s">
        <v>1</v>
      </c>
      <c r="F712" s="187" t="s">
        <v>153</v>
      </c>
      <c r="G712" s="185"/>
      <c r="H712" s="186" t="s">
        <v>1</v>
      </c>
      <c r="I712" s="188"/>
      <c r="J712" s="185"/>
      <c r="K712" s="185"/>
      <c r="L712" s="189"/>
      <c r="M712" s="190"/>
      <c r="N712" s="191"/>
      <c r="O712" s="191"/>
      <c r="P712" s="191"/>
      <c r="Q712" s="191"/>
      <c r="R712" s="191"/>
      <c r="S712" s="191"/>
      <c r="T712" s="192"/>
      <c r="AT712" s="193" t="s">
        <v>135</v>
      </c>
      <c r="AU712" s="193" t="s">
        <v>76</v>
      </c>
      <c r="AV712" s="11" t="s">
        <v>74</v>
      </c>
      <c r="AW712" s="11" t="s">
        <v>32</v>
      </c>
      <c r="AX712" s="11" t="s">
        <v>69</v>
      </c>
      <c r="AY712" s="193" t="s">
        <v>123</v>
      </c>
    </row>
    <row r="713" spans="2:51" s="12" customFormat="1" ht="12">
      <c r="B713" s="194"/>
      <c r="C713" s="195"/>
      <c r="D713" s="181" t="s">
        <v>135</v>
      </c>
      <c r="E713" s="196" t="s">
        <v>1</v>
      </c>
      <c r="F713" s="197" t="s">
        <v>927</v>
      </c>
      <c r="G713" s="195"/>
      <c r="H713" s="198">
        <v>0.916</v>
      </c>
      <c r="I713" s="199"/>
      <c r="J713" s="195"/>
      <c r="K713" s="195"/>
      <c r="L713" s="200"/>
      <c r="M713" s="201"/>
      <c r="N713" s="202"/>
      <c r="O713" s="202"/>
      <c r="P713" s="202"/>
      <c r="Q713" s="202"/>
      <c r="R713" s="202"/>
      <c r="S713" s="202"/>
      <c r="T713" s="203"/>
      <c r="AT713" s="204" t="s">
        <v>135</v>
      </c>
      <c r="AU713" s="204" t="s">
        <v>76</v>
      </c>
      <c r="AV713" s="12" t="s">
        <v>76</v>
      </c>
      <c r="AW713" s="12" t="s">
        <v>32</v>
      </c>
      <c r="AX713" s="12" t="s">
        <v>69</v>
      </c>
      <c r="AY713" s="204" t="s">
        <v>123</v>
      </c>
    </row>
    <row r="714" spans="2:51" s="12" customFormat="1" ht="12">
      <c r="B714" s="194"/>
      <c r="C714" s="195"/>
      <c r="D714" s="181" t="s">
        <v>135</v>
      </c>
      <c r="E714" s="196" t="s">
        <v>1</v>
      </c>
      <c r="F714" s="197" t="s">
        <v>928</v>
      </c>
      <c r="G714" s="195"/>
      <c r="H714" s="198">
        <v>2.016</v>
      </c>
      <c r="I714" s="199"/>
      <c r="J714" s="195"/>
      <c r="K714" s="195"/>
      <c r="L714" s="200"/>
      <c r="M714" s="201"/>
      <c r="N714" s="202"/>
      <c r="O714" s="202"/>
      <c r="P714" s="202"/>
      <c r="Q714" s="202"/>
      <c r="R714" s="202"/>
      <c r="S714" s="202"/>
      <c r="T714" s="203"/>
      <c r="AT714" s="204" t="s">
        <v>135</v>
      </c>
      <c r="AU714" s="204" t="s">
        <v>76</v>
      </c>
      <c r="AV714" s="12" t="s">
        <v>76</v>
      </c>
      <c r="AW714" s="12" t="s">
        <v>32</v>
      </c>
      <c r="AX714" s="12" t="s">
        <v>69</v>
      </c>
      <c r="AY714" s="204" t="s">
        <v>123</v>
      </c>
    </row>
    <row r="715" spans="2:51" s="13" customFormat="1" ht="12">
      <c r="B715" s="205"/>
      <c r="C715" s="206"/>
      <c r="D715" s="181" t="s">
        <v>135</v>
      </c>
      <c r="E715" s="207" t="s">
        <v>1</v>
      </c>
      <c r="F715" s="208" t="s">
        <v>139</v>
      </c>
      <c r="G715" s="206"/>
      <c r="H715" s="209">
        <v>3.912</v>
      </c>
      <c r="I715" s="210"/>
      <c r="J715" s="206"/>
      <c r="K715" s="206"/>
      <c r="L715" s="211"/>
      <c r="M715" s="212"/>
      <c r="N715" s="213"/>
      <c r="O715" s="213"/>
      <c r="P715" s="213"/>
      <c r="Q715" s="213"/>
      <c r="R715" s="213"/>
      <c r="S715" s="213"/>
      <c r="T715" s="214"/>
      <c r="AT715" s="215" t="s">
        <v>135</v>
      </c>
      <c r="AU715" s="215" t="s">
        <v>76</v>
      </c>
      <c r="AV715" s="13" t="s">
        <v>131</v>
      </c>
      <c r="AW715" s="13" t="s">
        <v>32</v>
      </c>
      <c r="AX715" s="13" t="s">
        <v>74</v>
      </c>
      <c r="AY715" s="215" t="s">
        <v>123</v>
      </c>
    </row>
    <row r="716" spans="2:65" s="1" customFormat="1" ht="16.5" customHeight="1">
      <c r="B716" s="33"/>
      <c r="C716" s="169" t="s">
        <v>929</v>
      </c>
      <c r="D716" s="169" t="s">
        <v>126</v>
      </c>
      <c r="E716" s="170" t="s">
        <v>930</v>
      </c>
      <c r="F716" s="171" t="s">
        <v>931</v>
      </c>
      <c r="G716" s="172" t="s">
        <v>129</v>
      </c>
      <c r="H716" s="173">
        <v>2.208</v>
      </c>
      <c r="I716" s="174"/>
      <c r="J716" s="175">
        <f>ROUND(I716*H716,2)</f>
        <v>0</v>
      </c>
      <c r="K716" s="171" t="s">
        <v>130</v>
      </c>
      <c r="L716" s="37"/>
      <c r="M716" s="176" t="s">
        <v>1</v>
      </c>
      <c r="N716" s="177" t="s">
        <v>40</v>
      </c>
      <c r="O716" s="59"/>
      <c r="P716" s="178">
        <f>O716*H716</f>
        <v>0</v>
      </c>
      <c r="Q716" s="178">
        <v>6E-05</v>
      </c>
      <c r="R716" s="178">
        <f>Q716*H716</f>
        <v>0.00013248</v>
      </c>
      <c r="S716" s="178">
        <v>0</v>
      </c>
      <c r="T716" s="179">
        <f>S716*H716</f>
        <v>0</v>
      </c>
      <c r="AR716" s="16" t="s">
        <v>245</v>
      </c>
      <c r="AT716" s="16" t="s">
        <v>126</v>
      </c>
      <c r="AU716" s="16" t="s">
        <v>76</v>
      </c>
      <c r="AY716" s="16" t="s">
        <v>123</v>
      </c>
      <c r="BE716" s="180">
        <f>IF(N716="základní",J716,0)</f>
        <v>0</v>
      </c>
      <c r="BF716" s="180">
        <f>IF(N716="snížená",J716,0)</f>
        <v>0</v>
      </c>
      <c r="BG716" s="180">
        <f>IF(N716="zákl. přenesená",J716,0)</f>
        <v>0</v>
      </c>
      <c r="BH716" s="180">
        <f>IF(N716="sníž. přenesená",J716,0)</f>
        <v>0</v>
      </c>
      <c r="BI716" s="180">
        <f>IF(N716="nulová",J716,0)</f>
        <v>0</v>
      </c>
      <c r="BJ716" s="16" t="s">
        <v>74</v>
      </c>
      <c r="BK716" s="180">
        <f>ROUND(I716*H716,2)</f>
        <v>0</v>
      </c>
      <c r="BL716" s="16" t="s">
        <v>245</v>
      </c>
      <c r="BM716" s="16" t="s">
        <v>932</v>
      </c>
    </row>
    <row r="717" spans="2:47" s="1" customFormat="1" ht="12">
      <c r="B717" s="33"/>
      <c r="C717" s="34"/>
      <c r="D717" s="181" t="s">
        <v>133</v>
      </c>
      <c r="E717" s="34"/>
      <c r="F717" s="182" t="s">
        <v>933</v>
      </c>
      <c r="G717" s="34"/>
      <c r="H717" s="34"/>
      <c r="I717" s="97"/>
      <c r="J717" s="34"/>
      <c r="K717" s="34"/>
      <c r="L717" s="37"/>
      <c r="M717" s="183"/>
      <c r="N717" s="59"/>
      <c r="O717" s="59"/>
      <c r="P717" s="59"/>
      <c r="Q717" s="59"/>
      <c r="R717" s="59"/>
      <c r="S717" s="59"/>
      <c r="T717" s="60"/>
      <c r="AT717" s="16" t="s">
        <v>133</v>
      </c>
      <c r="AU717" s="16" t="s">
        <v>76</v>
      </c>
    </row>
    <row r="718" spans="2:51" s="11" customFormat="1" ht="12">
      <c r="B718" s="184"/>
      <c r="C718" s="185"/>
      <c r="D718" s="181" t="s">
        <v>135</v>
      </c>
      <c r="E718" s="186" t="s">
        <v>1</v>
      </c>
      <c r="F718" s="187" t="s">
        <v>934</v>
      </c>
      <c r="G718" s="185"/>
      <c r="H718" s="186" t="s">
        <v>1</v>
      </c>
      <c r="I718" s="188"/>
      <c r="J718" s="185"/>
      <c r="K718" s="185"/>
      <c r="L718" s="189"/>
      <c r="M718" s="190"/>
      <c r="N718" s="191"/>
      <c r="O718" s="191"/>
      <c r="P718" s="191"/>
      <c r="Q718" s="191"/>
      <c r="R718" s="191"/>
      <c r="S718" s="191"/>
      <c r="T718" s="192"/>
      <c r="AT718" s="193" t="s">
        <v>135</v>
      </c>
      <c r="AU718" s="193" t="s">
        <v>76</v>
      </c>
      <c r="AV718" s="11" t="s">
        <v>74</v>
      </c>
      <c r="AW718" s="11" t="s">
        <v>32</v>
      </c>
      <c r="AX718" s="11" t="s">
        <v>69</v>
      </c>
      <c r="AY718" s="193" t="s">
        <v>123</v>
      </c>
    </row>
    <row r="719" spans="2:51" s="12" customFormat="1" ht="12">
      <c r="B719" s="194"/>
      <c r="C719" s="195"/>
      <c r="D719" s="181" t="s">
        <v>135</v>
      </c>
      <c r="E719" s="196" t="s">
        <v>1</v>
      </c>
      <c r="F719" s="197" t="s">
        <v>935</v>
      </c>
      <c r="G719" s="195"/>
      <c r="H719" s="198">
        <v>0.96</v>
      </c>
      <c r="I719" s="199"/>
      <c r="J719" s="195"/>
      <c r="K719" s="195"/>
      <c r="L719" s="200"/>
      <c r="M719" s="201"/>
      <c r="N719" s="202"/>
      <c r="O719" s="202"/>
      <c r="P719" s="202"/>
      <c r="Q719" s="202"/>
      <c r="R719" s="202"/>
      <c r="S719" s="202"/>
      <c r="T719" s="203"/>
      <c r="AT719" s="204" t="s">
        <v>135</v>
      </c>
      <c r="AU719" s="204" t="s">
        <v>76</v>
      </c>
      <c r="AV719" s="12" t="s">
        <v>76</v>
      </c>
      <c r="AW719" s="12" t="s">
        <v>32</v>
      </c>
      <c r="AX719" s="12" t="s">
        <v>69</v>
      </c>
      <c r="AY719" s="204" t="s">
        <v>123</v>
      </c>
    </row>
    <row r="720" spans="2:51" s="11" customFormat="1" ht="12">
      <c r="B720" s="184"/>
      <c r="C720" s="185"/>
      <c r="D720" s="181" t="s">
        <v>135</v>
      </c>
      <c r="E720" s="186" t="s">
        <v>1</v>
      </c>
      <c r="F720" s="187" t="s">
        <v>936</v>
      </c>
      <c r="G720" s="185"/>
      <c r="H720" s="186" t="s">
        <v>1</v>
      </c>
      <c r="I720" s="188"/>
      <c r="J720" s="185"/>
      <c r="K720" s="185"/>
      <c r="L720" s="189"/>
      <c r="M720" s="190"/>
      <c r="N720" s="191"/>
      <c r="O720" s="191"/>
      <c r="P720" s="191"/>
      <c r="Q720" s="191"/>
      <c r="R720" s="191"/>
      <c r="S720" s="191"/>
      <c r="T720" s="192"/>
      <c r="AT720" s="193" t="s">
        <v>135</v>
      </c>
      <c r="AU720" s="193" t="s">
        <v>76</v>
      </c>
      <c r="AV720" s="11" t="s">
        <v>74</v>
      </c>
      <c r="AW720" s="11" t="s">
        <v>32</v>
      </c>
      <c r="AX720" s="11" t="s">
        <v>69</v>
      </c>
      <c r="AY720" s="193" t="s">
        <v>123</v>
      </c>
    </row>
    <row r="721" spans="2:51" s="12" customFormat="1" ht="12">
      <c r="B721" s="194"/>
      <c r="C721" s="195"/>
      <c r="D721" s="181" t="s">
        <v>135</v>
      </c>
      <c r="E721" s="196" t="s">
        <v>1</v>
      </c>
      <c r="F721" s="197" t="s">
        <v>937</v>
      </c>
      <c r="G721" s="195"/>
      <c r="H721" s="198">
        <v>1.248</v>
      </c>
      <c r="I721" s="199"/>
      <c r="J721" s="195"/>
      <c r="K721" s="195"/>
      <c r="L721" s="200"/>
      <c r="M721" s="201"/>
      <c r="N721" s="202"/>
      <c r="O721" s="202"/>
      <c r="P721" s="202"/>
      <c r="Q721" s="202"/>
      <c r="R721" s="202"/>
      <c r="S721" s="202"/>
      <c r="T721" s="203"/>
      <c r="AT721" s="204" t="s">
        <v>135</v>
      </c>
      <c r="AU721" s="204" t="s">
        <v>76</v>
      </c>
      <c r="AV721" s="12" t="s">
        <v>76</v>
      </c>
      <c r="AW721" s="12" t="s">
        <v>32</v>
      </c>
      <c r="AX721" s="12" t="s">
        <v>69</v>
      </c>
      <c r="AY721" s="204" t="s">
        <v>123</v>
      </c>
    </row>
    <row r="722" spans="2:51" s="13" customFormat="1" ht="12">
      <c r="B722" s="205"/>
      <c r="C722" s="206"/>
      <c r="D722" s="181" t="s">
        <v>135</v>
      </c>
      <c r="E722" s="207" t="s">
        <v>1</v>
      </c>
      <c r="F722" s="208" t="s">
        <v>139</v>
      </c>
      <c r="G722" s="206"/>
      <c r="H722" s="209">
        <v>2.208</v>
      </c>
      <c r="I722" s="210"/>
      <c r="J722" s="206"/>
      <c r="K722" s="206"/>
      <c r="L722" s="211"/>
      <c r="M722" s="212"/>
      <c r="N722" s="213"/>
      <c r="O722" s="213"/>
      <c r="P722" s="213"/>
      <c r="Q722" s="213"/>
      <c r="R722" s="213"/>
      <c r="S722" s="213"/>
      <c r="T722" s="214"/>
      <c r="AT722" s="215" t="s">
        <v>135</v>
      </c>
      <c r="AU722" s="215" t="s">
        <v>76</v>
      </c>
      <c r="AV722" s="13" t="s">
        <v>131</v>
      </c>
      <c r="AW722" s="13" t="s">
        <v>32</v>
      </c>
      <c r="AX722" s="13" t="s">
        <v>74</v>
      </c>
      <c r="AY722" s="215" t="s">
        <v>123</v>
      </c>
    </row>
    <row r="723" spans="2:65" s="1" customFormat="1" ht="16.5" customHeight="1">
      <c r="B723" s="33"/>
      <c r="C723" s="169" t="s">
        <v>938</v>
      </c>
      <c r="D723" s="169" t="s">
        <v>126</v>
      </c>
      <c r="E723" s="170" t="s">
        <v>939</v>
      </c>
      <c r="F723" s="171" t="s">
        <v>940</v>
      </c>
      <c r="G723" s="172" t="s">
        <v>129</v>
      </c>
      <c r="H723" s="173">
        <v>4.32</v>
      </c>
      <c r="I723" s="174"/>
      <c r="J723" s="175">
        <f>ROUND(I723*H723,2)</f>
        <v>0</v>
      </c>
      <c r="K723" s="171" t="s">
        <v>130</v>
      </c>
      <c r="L723" s="37"/>
      <c r="M723" s="176" t="s">
        <v>1</v>
      </c>
      <c r="N723" s="177" t="s">
        <v>40</v>
      </c>
      <c r="O723" s="59"/>
      <c r="P723" s="178">
        <f>O723*H723</f>
        <v>0</v>
      </c>
      <c r="Q723" s="178">
        <v>0.00017</v>
      </c>
      <c r="R723" s="178">
        <f>Q723*H723</f>
        <v>0.0007344000000000001</v>
      </c>
      <c r="S723" s="178">
        <v>0</v>
      </c>
      <c r="T723" s="179">
        <f>S723*H723</f>
        <v>0</v>
      </c>
      <c r="AR723" s="16" t="s">
        <v>245</v>
      </c>
      <c r="AT723" s="16" t="s">
        <v>126</v>
      </c>
      <c r="AU723" s="16" t="s">
        <v>76</v>
      </c>
      <c r="AY723" s="16" t="s">
        <v>123</v>
      </c>
      <c r="BE723" s="180">
        <f>IF(N723="základní",J723,0)</f>
        <v>0</v>
      </c>
      <c r="BF723" s="180">
        <f>IF(N723="snížená",J723,0)</f>
        <v>0</v>
      </c>
      <c r="BG723" s="180">
        <f>IF(N723="zákl. přenesená",J723,0)</f>
        <v>0</v>
      </c>
      <c r="BH723" s="180">
        <f>IF(N723="sníž. přenesená",J723,0)</f>
        <v>0</v>
      </c>
      <c r="BI723" s="180">
        <f>IF(N723="nulová",J723,0)</f>
        <v>0</v>
      </c>
      <c r="BJ723" s="16" t="s">
        <v>74</v>
      </c>
      <c r="BK723" s="180">
        <f>ROUND(I723*H723,2)</f>
        <v>0</v>
      </c>
      <c r="BL723" s="16" t="s">
        <v>245</v>
      </c>
      <c r="BM723" s="16" t="s">
        <v>941</v>
      </c>
    </row>
    <row r="724" spans="2:47" s="1" customFormat="1" ht="12">
      <c r="B724" s="33"/>
      <c r="C724" s="34"/>
      <c r="D724" s="181" t="s">
        <v>133</v>
      </c>
      <c r="E724" s="34"/>
      <c r="F724" s="182" t="s">
        <v>942</v>
      </c>
      <c r="G724" s="34"/>
      <c r="H724" s="34"/>
      <c r="I724" s="97"/>
      <c r="J724" s="34"/>
      <c r="K724" s="34"/>
      <c r="L724" s="37"/>
      <c r="M724" s="183"/>
      <c r="N724" s="59"/>
      <c r="O724" s="59"/>
      <c r="P724" s="59"/>
      <c r="Q724" s="59"/>
      <c r="R724" s="59"/>
      <c r="S724" s="59"/>
      <c r="T724" s="60"/>
      <c r="AT724" s="16" t="s">
        <v>133</v>
      </c>
      <c r="AU724" s="16" t="s">
        <v>76</v>
      </c>
    </row>
    <row r="725" spans="2:51" s="11" customFormat="1" ht="12">
      <c r="B725" s="184"/>
      <c r="C725" s="185"/>
      <c r="D725" s="181" t="s">
        <v>135</v>
      </c>
      <c r="E725" s="186" t="s">
        <v>1</v>
      </c>
      <c r="F725" s="187" t="s">
        <v>943</v>
      </c>
      <c r="G725" s="185"/>
      <c r="H725" s="186" t="s">
        <v>1</v>
      </c>
      <c r="I725" s="188"/>
      <c r="J725" s="185"/>
      <c r="K725" s="185"/>
      <c r="L725" s="189"/>
      <c r="M725" s="190"/>
      <c r="N725" s="191"/>
      <c r="O725" s="191"/>
      <c r="P725" s="191"/>
      <c r="Q725" s="191"/>
      <c r="R725" s="191"/>
      <c r="S725" s="191"/>
      <c r="T725" s="192"/>
      <c r="AT725" s="193" t="s">
        <v>135</v>
      </c>
      <c r="AU725" s="193" t="s">
        <v>76</v>
      </c>
      <c r="AV725" s="11" t="s">
        <v>74</v>
      </c>
      <c r="AW725" s="11" t="s">
        <v>32</v>
      </c>
      <c r="AX725" s="11" t="s">
        <v>69</v>
      </c>
      <c r="AY725" s="193" t="s">
        <v>123</v>
      </c>
    </row>
    <row r="726" spans="2:51" s="11" customFormat="1" ht="12">
      <c r="B726" s="184"/>
      <c r="C726" s="185"/>
      <c r="D726" s="181" t="s">
        <v>135</v>
      </c>
      <c r="E726" s="186" t="s">
        <v>1</v>
      </c>
      <c r="F726" s="187" t="s">
        <v>144</v>
      </c>
      <c r="G726" s="185"/>
      <c r="H726" s="186" t="s">
        <v>1</v>
      </c>
      <c r="I726" s="188"/>
      <c r="J726" s="185"/>
      <c r="K726" s="185"/>
      <c r="L726" s="189"/>
      <c r="M726" s="190"/>
      <c r="N726" s="191"/>
      <c r="O726" s="191"/>
      <c r="P726" s="191"/>
      <c r="Q726" s="191"/>
      <c r="R726" s="191"/>
      <c r="S726" s="191"/>
      <c r="T726" s="192"/>
      <c r="AT726" s="193" t="s">
        <v>135</v>
      </c>
      <c r="AU726" s="193" t="s">
        <v>76</v>
      </c>
      <c r="AV726" s="11" t="s">
        <v>74</v>
      </c>
      <c r="AW726" s="11" t="s">
        <v>32</v>
      </c>
      <c r="AX726" s="11" t="s">
        <v>69</v>
      </c>
      <c r="AY726" s="193" t="s">
        <v>123</v>
      </c>
    </row>
    <row r="727" spans="2:51" s="12" customFormat="1" ht="12">
      <c r="B727" s="194"/>
      <c r="C727" s="195"/>
      <c r="D727" s="181" t="s">
        <v>135</v>
      </c>
      <c r="E727" s="196" t="s">
        <v>1</v>
      </c>
      <c r="F727" s="197" t="s">
        <v>935</v>
      </c>
      <c r="G727" s="195"/>
      <c r="H727" s="198">
        <v>0.96</v>
      </c>
      <c r="I727" s="199"/>
      <c r="J727" s="195"/>
      <c r="K727" s="195"/>
      <c r="L727" s="200"/>
      <c r="M727" s="201"/>
      <c r="N727" s="202"/>
      <c r="O727" s="202"/>
      <c r="P727" s="202"/>
      <c r="Q727" s="202"/>
      <c r="R727" s="202"/>
      <c r="S727" s="202"/>
      <c r="T727" s="203"/>
      <c r="AT727" s="204" t="s">
        <v>135</v>
      </c>
      <c r="AU727" s="204" t="s">
        <v>76</v>
      </c>
      <c r="AV727" s="12" t="s">
        <v>76</v>
      </c>
      <c r="AW727" s="12" t="s">
        <v>32</v>
      </c>
      <c r="AX727" s="12" t="s">
        <v>69</v>
      </c>
      <c r="AY727" s="204" t="s">
        <v>123</v>
      </c>
    </row>
    <row r="728" spans="2:51" s="12" customFormat="1" ht="12">
      <c r="B728" s="194"/>
      <c r="C728" s="195"/>
      <c r="D728" s="181" t="s">
        <v>135</v>
      </c>
      <c r="E728" s="196" t="s">
        <v>1</v>
      </c>
      <c r="F728" s="197" t="s">
        <v>944</v>
      </c>
      <c r="G728" s="195"/>
      <c r="H728" s="198">
        <v>1.2</v>
      </c>
      <c r="I728" s="199"/>
      <c r="J728" s="195"/>
      <c r="K728" s="195"/>
      <c r="L728" s="200"/>
      <c r="M728" s="201"/>
      <c r="N728" s="202"/>
      <c r="O728" s="202"/>
      <c r="P728" s="202"/>
      <c r="Q728" s="202"/>
      <c r="R728" s="202"/>
      <c r="S728" s="202"/>
      <c r="T728" s="203"/>
      <c r="AT728" s="204" t="s">
        <v>135</v>
      </c>
      <c r="AU728" s="204" t="s">
        <v>76</v>
      </c>
      <c r="AV728" s="12" t="s">
        <v>76</v>
      </c>
      <c r="AW728" s="12" t="s">
        <v>32</v>
      </c>
      <c r="AX728" s="12" t="s">
        <v>69</v>
      </c>
      <c r="AY728" s="204" t="s">
        <v>123</v>
      </c>
    </row>
    <row r="729" spans="2:51" s="11" customFormat="1" ht="12">
      <c r="B729" s="184"/>
      <c r="C729" s="185"/>
      <c r="D729" s="181" t="s">
        <v>135</v>
      </c>
      <c r="E729" s="186" t="s">
        <v>1</v>
      </c>
      <c r="F729" s="187" t="s">
        <v>153</v>
      </c>
      <c r="G729" s="185"/>
      <c r="H729" s="186" t="s">
        <v>1</v>
      </c>
      <c r="I729" s="188"/>
      <c r="J729" s="185"/>
      <c r="K729" s="185"/>
      <c r="L729" s="189"/>
      <c r="M729" s="190"/>
      <c r="N729" s="191"/>
      <c r="O729" s="191"/>
      <c r="P729" s="191"/>
      <c r="Q729" s="191"/>
      <c r="R729" s="191"/>
      <c r="S729" s="191"/>
      <c r="T729" s="192"/>
      <c r="AT729" s="193" t="s">
        <v>135</v>
      </c>
      <c r="AU729" s="193" t="s">
        <v>76</v>
      </c>
      <c r="AV729" s="11" t="s">
        <v>74</v>
      </c>
      <c r="AW729" s="11" t="s">
        <v>32</v>
      </c>
      <c r="AX729" s="11" t="s">
        <v>69</v>
      </c>
      <c r="AY729" s="193" t="s">
        <v>123</v>
      </c>
    </row>
    <row r="730" spans="2:51" s="12" customFormat="1" ht="12">
      <c r="B730" s="194"/>
      <c r="C730" s="195"/>
      <c r="D730" s="181" t="s">
        <v>135</v>
      </c>
      <c r="E730" s="196" t="s">
        <v>1</v>
      </c>
      <c r="F730" s="197" t="s">
        <v>944</v>
      </c>
      <c r="G730" s="195"/>
      <c r="H730" s="198">
        <v>1.2</v>
      </c>
      <c r="I730" s="199"/>
      <c r="J730" s="195"/>
      <c r="K730" s="195"/>
      <c r="L730" s="200"/>
      <c r="M730" s="201"/>
      <c r="N730" s="202"/>
      <c r="O730" s="202"/>
      <c r="P730" s="202"/>
      <c r="Q730" s="202"/>
      <c r="R730" s="202"/>
      <c r="S730" s="202"/>
      <c r="T730" s="203"/>
      <c r="AT730" s="204" t="s">
        <v>135</v>
      </c>
      <c r="AU730" s="204" t="s">
        <v>76</v>
      </c>
      <c r="AV730" s="12" t="s">
        <v>76</v>
      </c>
      <c r="AW730" s="12" t="s">
        <v>32</v>
      </c>
      <c r="AX730" s="12" t="s">
        <v>69</v>
      </c>
      <c r="AY730" s="204" t="s">
        <v>123</v>
      </c>
    </row>
    <row r="731" spans="2:51" s="12" customFormat="1" ht="12">
      <c r="B731" s="194"/>
      <c r="C731" s="195"/>
      <c r="D731" s="181" t="s">
        <v>135</v>
      </c>
      <c r="E731" s="196" t="s">
        <v>1</v>
      </c>
      <c r="F731" s="197" t="s">
        <v>935</v>
      </c>
      <c r="G731" s="195"/>
      <c r="H731" s="198">
        <v>0.96</v>
      </c>
      <c r="I731" s="199"/>
      <c r="J731" s="195"/>
      <c r="K731" s="195"/>
      <c r="L731" s="200"/>
      <c r="M731" s="201"/>
      <c r="N731" s="202"/>
      <c r="O731" s="202"/>
      <c r="P731" s="202"/>
      <c r="Q731" s="202"/>
      <c r="R731" s="202"/>
      <c r="S731" s="202"/>
      <c r="T731" s="203"/>
      <c r="AT731" s="204" t="s">
        <v>135</v>
      </c>
      <c r="AU731" s="204" t="s">
        <v>76</v>
      </c>
      <c r="AV731" s="12" t="s">
        <v>76</v>
      </c>
      <c r="AW731" s="12" t="s">
        <v>32</v>
      </c>
      <c r="AX731" s="12" t="s">
        <v>69</v>
      </c>
      <c r="AY731" s="204" t="s">
        <v>123</v>
      </c>
    </row>
    <row r="732" spans="2:51" s="13" customFormat="1" ht="12">
      <c r="B732" s="205"/>
      <c r="C732" s="206"/>
      <c r="D732" s="181" t="s">
        <v>135</v>
      </c>
      <c r="E732" s="207" t="s">
        <v>1</v>
      </c>
      <c r="F732" s="208" t="s">
        <v>139</v>
      </c>
      <c r="G732" s="206"/>
      <c r="H732" s="209">
        <v>4.32</v>
      </c>
      <c r="I732" s="210"/>
      <c r="J732" s="206"/>
      <c r="K732" s="206"/>
      <c r="L732" s="211"/>
      <c r="M732" s="212"/>
      <c r="N732" s="213"/>
      <c r="O732" s="213"/>
      <c r="P732" s="213"/>
      <c r="Q732" s="213"/>
      <c r="R732" s="213"/>
      <c r="S732" s="213"/>
      <c r="T732" s="214"/>
      <c r="AT732" s="215" t="s">
        <v>135</v>
      </c>
      <c r="AU732" s="215" t="s">
        <v>76</v>
      </c>
      <c r="AV732" s="13" t="s">
        <v>131</v>
      </c>
      <c r="AW732" s="13" t="s">
        <v>32</v>
      </c>
      <c r="AX732" s="13" t="s">
        <v>74</v>
      </c>
      <c r="AY732" s="215" t="s">
        <v>123</v>
      </c>
    </row>
    <row r="733" spans="2:65" s="1" customFormat="1" ht="16.5" customHeight="1">
      <c r="B733" s="33"/>
      <c r="C733" s="169" t="s">
        <v>945</v>
      </c>
      <c r="D733" s="169" t="s">
        <v>126</v>
      </c>
      <c r="E733" s="170" t="s">
        <v>946</v>
      </c>
      <c r="F733" s="171" t="s">
        <v>947</v>
      </c>
      <c r="G733" s="172" t="s">
        <v>129</v>
      </c>
      <c r="H733" s="173">
        <v>4.32</v>
      </c>
      <c r="I733" s="174"/>
      <c r="J733" s="175">
        <f>ROUND(I733*H733,2)</f>
        <v>0</v>
      </c>
      <c r="K733" s="171" t="s">
        <v>130</v>
      </c>
      <c r="L733" s="37"/>
      <c r="M733" s="176" t="s">
        <v>1</v>
      </c>
      <c r="N733" s="177" t="s">
        <v>40</v>
      </c>
      <c r="O733" s="59"/>
      <c r="P733" s="178">
        <f>O733*H733</f>
        <v>0</v>
      </c>
      <c r="Q733" s="178">
        <v>0.00014</v>
      </c>
      <c r="R733" s="178">
        <f>Q733*H733</f>
        <v>0.0006048</v>
      </c>
      <c r="S733" s="178">
        <v>0</v>
      </c>
      <c r="T733" s="179">
        <f>S733*H733</f>
        <v>0</v>
      </c>
      <c r="AR733" s="16" t="s">
        <v>245</v>
      </c>
      <c r="AT733" s="16" t="s">
        <v>126</v>
      </c>
      <c r="AU733" s="16" t="s">
        <v>76</v>
      </c>
      <c r="AY733" s="16" t="s">
        <v>123</v>
      </c>
      <c r="BE733" s="180">
        <f>IF(N733="základní",J733,0)</f>
        <v>0</v>
      </c>
      <c r="BF733" s="180">
        <f>IF(N733="snížená",J733,0)</f>
        <v>0</v>
      </c>
      <c r="BG733" s="180">
        <f>IF(N733="zákl. přenesená",J733,0)</f>
        <v>0</v>
      </c>
      <c r="BH733" s="180">
        <f>IF(N733="sníž. přenesená",J733,0)</f>
        <v>0</v>
      </c>
      <c r="BI733" s="180">
        <f>IF(N733="nulová",J733,0)</f>
        <v>0</v>
      </c>
      <c r="BJ733" s="16" t="s">
        <v>74</v>
      </c>
      <c r="BK733" s="180">
        <f>ROUND(I733*H733,2)</f>
        <v>0</v>
      </c>
      <c r="BL733" s="16" t="s">
        <v>245</v>
      </c>
      <c r="BM733" s="16" t="s">
        <v>948</v>
      </c>
    </row>
    <row r="734" spans="2:47" s="1" customFormat="1" ht="12">
      <c r="B734" s="33"/>
      <c r="C734" s="34"/>
      <c r="D734" s="181" t="s">
        <v>133</v>
      </c>
      <c r="E734" s="34"/>
      <c r="F734" s="182" t="s">
        <v>949</v>
      </c>
      <c r="G734" s="34"/>
      <c r="H734" s="34"/>
      <c r="I734" s="97"/>
      <c r="J734" s="34"/>
      <c r="K734" s="34"/>
      <c r="L734" s="37"/>
      <c r="M734" s="183"/>
      <c r="N734" s="59"/>
      <c r="O734" s="59"/>
      <c r="P734" s="59"/>
      <c r="Q734" s="59"/>
      <c r="R734" s="59"/>
      <c r="S734" s="59"/>
      <c r="T734" s="60"/>
      <c r="AT734" s="16" t="s">
        <v>133</v>
      </c>
      <c r="AU734" s="16" t="s">
        <v>76</v>
      </c>
    </row>
    <row r="735" spans="2:65" s="1" customFormat="1" ht="16.5" customHeight="1">
      <c r="B735" s="33"/>
      <c r="C735" s="169" t="s">
        <v>950</v>
      </c>
      <c r="D735" s="169" t="s">
        <v>126</v>
      </c>
      <c r="E735" s="170" t="s">
        <v>951</v>
      </c>
      <c r="F735" s="171" t="s">
        <v>952</v>
      </c>
      <c r="G735" s="172" t="s">
        <v>129</v>
      </c>
      <c r="H735" s="173">
        <v>4.32</v>
      </c>
      <c r="I735" s="174"/>
      <c r="J735" s="175">
        <f>ROUND(I735*H735,2)</f>
        <v>0</v>
      </c>
      <c r="K735" s="171" t="s">
        <v>130</v>
      </c>
      <c r="L735" s="37"/>
      <c r="M735" s="176" t="s">
        <v>1</v>
      </c>
      <c r="N735" s="177" t="s">
        <v>40</v>
      </c>
      <c r="O735" s="59"/>
      <c r="P735" s="178">
        <f>O735*H735</f>
        <v>0</v>
      </c>
      <c r="Q735" s="178">
        <v>0.00012</v>
      </c>
      <c r="R735" s="178">
        <f>Q735*H735</f>
        <v>0.0005184</v>
      </c>
      <c r="S735" s="178">
        <v>0</v>
      </c>
      <c r="T735" s="179">
        <f>S735*H735</f>
        <v>0</v>
      </c>
      <c r="AR735" s="16" t="s">
        <v>245</v>
      </c>
      <c r="AT735" s="16" t="s">
        <v>126</v>
      </c>
      <c r="AU735" s="16" t="s">
        <v>76</v>
      </c>
      <c r="AY735" s="16" t="s">
        <v>123</v>
      </c>
      <c r="BE735" s="180">
        <f>IF(N735="základní",J735,0)</f>
        <v>0</v>
      </c>
      <c r="BF735" s="180">
        <f>IF(N735="snížená",J735,0)</f>
        <v>0</v>
      </c>
      <c r="BG735" s="180">
        <f>IF(N735="zákl. přenesená",J735,0)</f>
        <v>0</v>
      </c>
      <c r="BH735" s="180">
        <f>IF(N735="sníž. přenesená",J735,0)</f>
        <v>0</v>
      </c>
      <c r="BI735" s="180">
        <f>IF(N735="nulová",J735,0)</f>
        <v>0</v>
      </c>
      <c r="BJ735" s="16" t="s">
        <v>74</v>
      </c>
      <c r="BK735" s="180">
        <f>ROUND(I735*H735,2)</f>
        <v>0</v>
      </c>
      <c r="BL735" s="16" t="s">
        <v>245</v>
      </c>
      <c r="BM735" s="16" t="s">
        <v>953</v>
      </c>
    </row>
    <row r="736" spans="2:47" s="1" customFormat="1" ht="12">
      <c r="B736" s="33"/>
      <c r="C736" s="34"/>
      <c r="D736" s="181" t="s">
        <v>133</v>
      </c>
      <c r="E736" s="34"/>
      <c r="F736" s="182" t="s">
        <v>954</v>
      </c>
      <c r="G736" s="34"/>
      <c r="H736" s="34"/>
      <c r="I736" s="97"/>
      <c r="J736" s="34"/>
      <c r="K736" s="34"/>
      <c r="L736" s="37"/>
      <c r="M736" s="183"/>
      <c r="N736" s="59"/>
      <c r="O736" s="59"/>
      <c r="P736" s="59"/>
      <c r="Q736" s="59"/>
      <c r="R736" s="59"/>
      <c r="S736" s="59"/>
      <c r="T736" s="60"/>
      <c r="AT736" s="16" t="s">
        <v>133</v>
      </c>
      <c r="AU736" s="16" t="s">
        <v>76</v>
      </c>
    </row>
    <row r="737" spans="2:65" s="1" customFormat="1" ht="16.5" customHeight="1">
      <c r="B737" s="33"/>
      <c r="C737" s="169" t="s">
        <v>955</v>
      </c>
      <c r="D737" s="169" t="s">
        <v>126</v>
      </c>
      <c r="E737" s="170" t="s">
        <v>956</v>
      </c>
      <c r="F737" s="171" t="s">
        <v>957</v>
      </c>
      <c r="G737" s="172" t="s">
        <v>129</v>
      </c>
      <c r="H737" s="173">
        <v>4.32</v>
      </c>
      <c r="I737" s="174"/>
      <c r="J737" s="175">
        <f>ROUND(I737*H737,2)</f>
        <v>0</v>
      </c>
      <c r="K737" s="171" t="s">
        <v>130</v>
      </c>
      <c r="L737" s="37"/>
      <c r="M737" s="176" t="s">
        <v>1</v>
      </c>
      <c r="N737" s="177" t="s">
        <v>40</v>
      </c>
      <c r="O737" s="59"/>
      <c r="P737" s="178">
        <f>O737*H737</f>
        <v>0</v>
      </c>
      <c r="Q737" s="178">
        <v>0.00012</v>
      </c>
      <c r="R737" s="178">
        <f>Q737*H737</f>
        <v>0.0005184</v>
      </c>
      <c r="S737" s="178">
        <v>0</v>
      </c>
      <c r="T737" s="179">
        <f>S737*H737</f>
        <v>0</v>
      </c>
      <c r="AR737" s="16" t="s">
        <v>245</v>
      </c>
      <c r="AT737" s="16" t="s">
        <v>126</v>
      </c>
      <c r="AU737" s="16" t="s">
        <v>76</v>
      </c>
      <c r="AY737" s="16" t="s">
        <v>123</v>
      </c>
      <c r="BE737" s="180">
        <f>IF(N737="základní",J737,0)</f>
        <v>0</v>
      </c>
      <c r="BF737" s="180">
        <f>IF(N737="snížená",J737,0)</f>
        <v>0</v>
      </c>
      <c r="BG737" s="180">
        <f>IF(N737="zákl. přenesená",J737,0)</f>
        <v>0</v>
      </c>
      <c r="BH737" s="180">
        <f>IF(N737="sníž. přenesená",J737,0)</f>
        <v>0</v>
      </c>
      <c r="BI737" s="180">
        <f>IF(N737="nulová",J737,0)</f>
        <v>0</v>
      </c>
      <c r="BJ737" s="16" t="s">
        <v>74</v>
      </c>
      <c r="BK737" s="180">
        <f>ROUND(I737*H737,2)</f>
        <v>0</v>
      </c>
      <c r="BL737" s="16" t="s">
        <v>245</v>
      </c>
      <c r="BM737" s="16" t="s">
        <v>958</v>
      </c>
    </row>
    <row r="738" spans="2:47" s="1" customFormat="1" ht="12">
      <c r="B738" s="33"/>
      <c r="C738" s="34"/>
      <c r="D738" s="181" t="s">
        <v>133</v>
      </c>
      <c r="E738" s="34"/>
      <c r="F738" s="182" t="s">
        <v>959</v>
      </c>
      <c r="G738" s="34"/>
      <c r="H738" s="34"/>
      <c r="I738" s="97"/>
      <c r="J738" s="34"/>
      <c r="K738" s="34"/>
      <c r="L738" s="37"/>
      <c r="M738" s="183"/>
      <c r="N738" s="59"/>
      <c r="O738" s="59"/>
      <c r="P738" s="59"/>
      <c r="Q738" s="59"/>
      <c r="R738" s="59"/>
      <c r="S738" s="59"/>
      <c r="T738" s="60"/>
      <c r="AT738" s="16" t="s">
        <v>133</v>
      </c>
      <c r="AU738" s="16" t="s">
        <v>76</v>
      </c>
    </row>
    <row r="739" spans="2:63" s="10" customFormat="1" ht="22.9" customHeight="1">
      <c r="B739" s="153"/>
      <c r="C739" s="154"/>
      <c r="D739" s="155" t="s">
        <v>68</v>
      </c>
      <c r="E739" s="167" t="s">
        <v>960</v>
      </c>
      <c r="F739" s="167" t="s">
        <v>961</v>
      </c>
      <c r="G739" s="154"/>
      <c r="H739" s="154"/>
      <c r="I739" s="157"/>
      <c r="J739" s="168">
        <f>BK739</f>
        <v>0</v>
      </c>
      <c r="K739" s="154"/>
      <c r="L739" s="159"/>
      <c r="M739" s="160"/>
      <c r="N739" s="161"/>
      <c r="O739" s="161"/>
      <c r="P739" s="162">
        <f>SUM(P740:P775)</f>
        <v>0</v>
      </c>
      <c r="Q739" s="161"/>
      <c r="R739" s="162">
        <f>SUM(R740:R775)</f>
        <v>0.12946745999999998</v>
      </c>
      <c r="S739" s="161"/>
      <c r="T739" s="163">
        <f>SUM(T740:T775)</f>
        <v>0.02792108</v>
      </c>
      <c r="AR739" s="164" t="s">
        <v>76</v>
      </c>
      <c r="AT739" s="165" t="s">
        <v>68</v>
      </c>
      <c r="AU739" s="165" t="s">
        <v>74</v>
      </c>
      <c r="AY739" s="164" t="s">
        <v>123</v>
      </c>
      <c r="BK739" s="166">
        <f>SUM(BK740:BK775)</f>
        <v>0</v>
      </c>
    </row>
    <row r="740" spans="2:65" s="1" customFormat="1" ht="16.5" customHeight="1">
      <c r="B740" s="33"/>
      <c r="C740" s="169" t="s">
        <v>962</v>
      </c>
      <c r="D740" s="169" t="s">
        <v>126</v>
      </c>
      <c r="E740" s="170" t="s">
        <v>963</v>
      </c>
      <c r="F740" s="171" t="s">
        <v>964</v>
      </c>
      <c r="G740" s="172" t="s">
        <v>129</v>
      </c>
      <c r="H740" s="173">
        <v>90.068</v>
      </c>
      <c r="I740" s="174"/>
      <c r="J740" s="175">
        <f>ROUND(I740*H740,2)</f>
        <v>0</v>
      </c>
      <c r="K740" s="171" t="s">
        <v>130</v>
      </c>
      <c r="L740" s="37"/>
      <c r="M740" s="176" t="s">
        <v>1</v>
      </c>
      <c r="N740" s="177" t="s">
        <v>40</v>
      </c>
      <c r="O740" s="59"/>
      <c r="P740" s="178">
        <f>O740*H740</f>
        <v>0</v>
      </c>
      <c r="Q740" s="178">
        <v>0.001</v>
      </c>
      <c r="R740" s="178">
        <f>Q740*H740</f>
        <v>0.090068</v>
      </c>
      <c r="S740" s="178">
        <v>0.00031</v>
      </c>
      <c r="T740" s="179">
        <f>S740*H740</f>
        <v>0.02792108</v>
      </c>
      <c r="AR740" s="16" t="s">
        <v>245</v>
      </c>
      <c r="AT740" s="16" t="s">
        <v>126</v>
      </c>
      <c r="AU740" s="16" t="s">
        <v>76</v>
      </c>
      <c r="AY740" s="16" t="s">
        <v>123</v>
      </c>
      <c r="BE740" s="180">
        <f>IF(N740="základní",J740,0)</f>
        <v>0</v>
      </c>
      <c r="BF740" s="180">
        <f>IF(N740="snížená",J740,0)</f>
        <v>0</v>
      </c>
      <c r="BG740" s="180">
        <f>IF(N740="zákl. přenesená",J740,0)</f>
        <v>0</v>
      </c>
      <c r="BH740" s="180">
        <f>IF(N740="sníž. přenesená",J740,0)</f>
        <v>0</v>
      </c>
      <c r="BI740" s="180">
        <f>IF(N740="nulová",J740,0)</f>
        <v>0</v>
      </c>
      <c r="BJ740" s="16" t="s">
        <v>74</v>
      </c>
      <c r="BK740" s="180">
        <f>ROUND(I740*H740,2)</f>
        <v>0</v>
      </c>
      <c r="BL740" s="16" t="s">
        <v>245</v>
      </c>
      <c r="BM740" s="16" t="s">
        <v>965</v>
      </c>
    </row>
    <row r="741" spans="2:47" s="1" customFormat="1" ht="12">
      <c r="B741" s="33"/>
      <c r="C741" s="34"/>
      <c r="D741" s="181" t="s">
        <v>133</v>
      </c>
      <c r="E741" s="34"/>
      <c r="F741" s="182" t="s">
        <v>966</v>
      </c>
      <c r="G741" s="34"/>
      <c r="H741" s="34"/>
      <c r="I741" s="97"/>
      <c r="J741" s="34"/>
      <c r="K741" s="34"/>
      <c r="L741" s="37"/>
      <c r="M741" s="183"/>
      <c r="N741" s="59"/>
      <c r="O741" s="59"/>
      <c r="P741" s="59"/>
      <c r="Q741" s="59"/>
      <c r="R741" s="59"/>
      <c r="S741" s="59"/>
      <c r="T741" s="60"/>
      <c r="AT741" s="16" t="s">
        <v>133</v>
      </c>
      <c r="AU741" s="16" t="s">
        <v>76</v>
      </c>
    </row>
    <row r="742" spans="2:51" s="11" customFormat="1" ht="12">
      <c r="B742" s="184"/>
      <c r="C742" s="185"/>
      <c r="D742" s="181" t="s">
        <v>135</v>
      </c>
      <c r="E742" s="186" t="s">
        <v>1</v>
      </c>
      <c r="F742" s="187" t="s">
        <v>144</v>
      </c>
      <c r="G742" s="185"/>
      <c r="H742" s="186" t="s">
        <v>1</v>
      </c>
      <c r="I742" s="188"/>
      <c r="J742" s="185"/>
      <c r="K742" s="185"/>
      <c r="L742" s="189"/>
      <c r="M742" s="190"/>
      <c r="N742" s="191"/>
      <c r="O742" s="191"/>
      <c r="P742" s="191"/>
      <c r="Q742" s="191"/>
      <c r="R742" s="191"/>
      <c r="S742" s="191"/>
      <c r="T742" s="192"/>
      <c r="AT742" s="193" t="s">
        <v>135</v>
      </c>
      <c r="AU742" s="193" t="s">
        <v>76</v>
      </c>
      <c r="AV742" s="11" t="s">
        <v>74</v>
      </c>
      <c r="AW742" s="11" t="s">
        <v>32</v>
      </c>
      <c r="AX742" s="11" t="s">
        <v>69</v>
      </c>
      <c r="AY742" s="193" t="s">
        <v>123</v>
      </c>
    </row>
    <row r="743" spans="2:51" s="12" customFormat="1" ht="12">
      <c r="B743" s="194"/>
      <c r="C743" s="195"/>
      <c r="D743" s="181" t="s">
        <v>135</v>
      </c>
      <c r="E743" s="196" t="s">
        <v>1</v>
      </c>
      <c r="F743" s="197" t="s">
        <v>967</v>
      </c>
      <c r="G743" s="195"/>
      <c r="H743" s="198">
        <v>41.702</v>
      </c>
      <c r="I743" s="199"/>
      <c r="J743" s="195"/>
      <c r="K743" s="195"/>
      <c r="L743" s="200"/>
      <c r="M743" s="201"/>
      <c r="N743" s="202"/>
      <c r="O743" s="202"/>
      <c r="P743" s="202"/>
      <c r="Q743" s="202"/>
      <c r="R743" s="202"/>
      <c r="S743" s="202"/>
      <c r="T743" s="203"/>
      <c r="AT743" s="204" t="s">
        <v>135</v>
      </c>
      <c r="AU743" s="204" t="s">
        <v>76</v>
      </c>
      <c r="AV743" s="12" t="s">
        <v>76</v>
      </c>
      <c r="AW743" s="12" t="s">
        <v>32</v>
      </c>
      <c r="AX743" s="12" t="s">
        <v>69</v>
      </c>
      <c r="AY743" s="204" t="s">
        <v>123</v>
      </c>
    </row>
    <row r="744" spans="2:51" s="12" customFormat="1" ht="12">
      <c r="B744" s="194"/>
      <c r="C744" s="195"/>
      <c r="D744" s="181" t="s">
        <v>135</v>
      </c>
      <c r="E744" s="196" t="s">
        <v>1</v>
      </c>
      <c r="F744" s="197" t="s">
        <v>968</v>
      </c>
      <c r="G744" s="195"/>
      <c r="H744" s="198">
        <v>-1.576</v>
      </c>
      <c r="I744" s="199"/>
      <c r="J744" s="195"/>
      <c r="K744" s="195"/>
      <c r="L744" s="200"/>
      <c r="M744" s="201"/>
      <c r="N744" s="202"/>
      <c r="O744" s="202"/>
      <c r="P744" s="202"/>
      <c r="Q744" s="202"/>
      <c r="R744" s="202"/>
      <c r="S744" s="202"/>
      <c r="T744" s="203"/>
      <c r="AT744" s="204" t="s">
        <v>135</v>
      </c>
      <c r="AU744" s="204" t="s">
        <v>76</v>
      </c>
      <c r="AV744" s="12" t="s">
        <v>76</v>
      </c>
      <c r="AW744" s="12" t="s">
        <v>32</v>
      </c>
      <c r="AX744" s="12" t="s">
        <v>69</v>
      </c>
      <c r="AY744" s="204" t="s">
        <v>123</v>
      </c>
    </row>
    <row r="745" spans="2:51" s="12" customFormat="1" ht="12">
      <c r="B745" s="194"/>
      <c r="C745" s="195"/>
      <c r="D745" s="181" t="s">
        <v>135</v>
      </c>
      <c r="E745" s="196" t="s">
        <v>1</v>
      </c>
      <c r="F745" s="197" t="s">
        <v>969</v>
      </c>
      <c r="G745" s="195"/>
      <c r="H745" s="198">
        <v>0.48</v>
      </c>
      <c r="I745" s="199"/>
      <c r="J745" s="195"/>
      <c r="K745" s="195"/>
      <c r="L745" s="200"/>
      <c r="M745" s="201"/>
      <c r="N745" s="202"/>
      <c r="O745" s="202"/>
      <c r="P745" s="202"/>
      <c r="Q745" s="202"/>
      <c r="R745" s="202"/>
      <c r="S745" s="202"/>
      <c r="T745" s="203"/>
      <c r="AT745" s="204" t="s">
        <v>135</v>
      </c>
      <c r="AU745" s="204" t="s">
        <v>76</v>
      </c>
      <c r="AV745" s="12" t="s">
        <v>76</v>
      </c>
      <c r="AW745" s="12" t="s">
        <v>32</v>
      </c>
      <c r="AX745" s="12" t="s">
        <v>69</v>
      </c>
      <c r="AY745" s="204" t="s">
        <v>123</v>
      </c>
    </row>
    <row r="746" spans="2:51" s="12" customFormat="1" ht="12">
      <c r="B746" s="194"/>
      <c r="C746" s="195"/>
      <c r="D746" s="181" t="s">
        <v>135</v>
      </c>
      <c r="E746" s="196" t="s">
        <v>1</v>
      </c>
      <c r="F746" s="197" t="s">
        <v>970</v>
      </c>
      <c r="G746" s="195"/>
      <c r="H746" s="198">
        <v>2.002</v>
      </c>
      <c r="I746" s="199"/>
      <c r="J746" s="195"/>
      <c r="K746" s="195"/>
      <c r="L746" s="200"/>
      <c r="M746" s="201"/>
      <c r="N746" s="202"/>
      <c r="O746" s="202"/>
      <c r="P746" s="202"/>
      <c r="Q746" s="202"/>
      <c r="R746" s="202"/>
      <c r="S746" s="202"/>
      <c r="T746" s="203"/>
      <c r="AT746" s="204" t="s">
        <v>135</v>
      </c>
      <c r="AU746" s="204" t="s">
        <v>76</v>
      </c>
      <c r="AV746" s="12" t="s">
        <v>76</v>
      </c>
      <c r="AW746" s="12" t="s">
        <v>32</v>
      </c>
      <c r="AX746" s="12" t="s">
        <v>69</v>
      </c>
      <c r="AY746" s="204" t="s">
        <v>123</v>
      </c>
    </row>
    <row r="747" spans="2:51" s="12" customFormat="1" ht="12">
      <c r="B747" s="194"/>
      <c r="C747" s="195"/>
      <c r="D747" s="181" t="s">
        <v>135</v>
      </c>
      <c r="E747" s="196" t="s">
        <v>1</v>
      </c>
      <c r="F747" s="197" t="s">
        <v>971</v>
      </c>
      <c r="G747" s="195"/>
      <c r="H747" s="198">
        <v>-3.931</v>
      </c>
      <c r="I747" s="199"/>
      <c r="J747" s="195"/>
      <c r="K747" s="195"/>
      <c r="L747" s="200"/>
      <c r="M747" s="201"/>
      <c r="N747" s="202"/>
      <c r="O747" s="202"/>
      <c r="P747" s="202"/>
      <c r="Q747" s="202"/>
      <c r="R747" s="202"/>
      <c r="S747" s="202"/>
      <c r="T747" s="203"/>
      <c r="AT747" s="204" t="s">
        <v>135</v>
      </c>
      <c r="AU747" s="204" t="s">
        <v>76</v>
      </c>
      <c r="AV747" s="12" t="s">
        <v>76</v>
      </c>
      <c r="AW747" s="12" t="s">
        <v>32</v>
      </c>
      <c r="AX747" s="12" t="s">
        <v>69</v>
      </c>
      <c r="AY747" s="204" t="s">
        <v>123</v>
      </c>
    </row>
    <row r="748" spans="2:51" s="12" customFormat="1" ht="12">
      <c r="B748" s="194"/>
      <c r="C748" s="195"/>
      <c r="D748" s="181" t="s">
        <v>135</v>
      </c>
      <c r="E748" s="196" t="s">
        <v>1</v>
      </c>
      <c r="F748" s="197" t="s">
        <v>972</v>
      </c>
      <c r="G748" s="195"/>
      <c r="H748" s="198">
        <v>1.226</v>
      </c>
      <c r="I748" s="199"/>
      <c r="J748" s="195"/>
      <c r="K748" s="195"/>
      <c r="L748" s="200"/>
      <c r="M748" s="201"/>
      <c r="N748" s="202"/>
      <c r="O748" s="202"/>
      <c r="P748" s="202"/>
      <c r="Q748" s="202"/>
      <c r="R748" s="202"/>
      <c r="S748" s="202"/>
      <c r="T748" s="203"/>
      <c r="AT748" s="204" t="s">
        <v>135</v>
      </c>
      <c r="AU748" s="204" t="s">
        <v>76</v>
      </c>
      <c r="AV748" s="12" t="s">
        <v>76</v>
      </c>
      <c r="AW748" s="12" t="s">
        <v>32</v>
      </c>
      <c r="AX748" s="12" t="s">
        <v>69</v>
      </c>
      <c r="AY748" s="204" t="s">
        <v>123</v>
      </c>
    </row>
    <row r="749" spans="2:51" s="12" customFormat="1" ht="12">
      <c r="B749" s="194"/>
      <c r="C749" s="195"/>
      <c r="D749" s="181" t="s">
        <v>135</v>
      </c>
      <c r="E749" s="196" t="s">
        <v>1</v>
      </c>
      <c r="F749" s="197" t="s">
        <v>973</v>
      </c>
      <c r="G749" s="195"/>
      <c r="H749" s="198">
        <v>-4.237</v>
      </c>
      <c r="I749" s="199"/>
      <c r="J749" s="195"/>
      <c r="K749" s="195"/>
      <c r="L749" s="200"/>
      <c r="M749" s="201"/>
      <c r="N749" s="202"/>
      <c r="O749" s="202"/>
      <c r="P749" s="202"/>
      <c r="Q749" s="202"/>
      <c r="R749" s="202"/>
      <c r="S749" s="202"/>
      <c r="T749" s="203"/>
      <c r="AT749" s="204" t="s">
        <v>135</v>
      </c>
      <c r="AU749" s="204" t="s">
        <v>76</v>
      </c>
      <c r="AV749" s="12" t="s">
        <v>76</v>
      </c>
      <c r="AW749" s="12" t="s">
        <v>32</v>
      </c>
      <c r="AX749" s="12" t="s">
        <v>69</v>
      </c>
      <c r="AY749" s="204" t="s">
        <v>123</v>
      </c>
    </row>
    <row r="750" spans="2:51" s="12" customFormat="1" ht="12">
      <c r="B750" s="194"/>
      <c r="C750" s="195"/>
      <c r="D750" s="181" t="s">
        <v>135</v>
      </c>
      <c r="E750" s="196" t="s">
        <v>1</v>
      </c>
      <c r="F750" s="197" t="s">
        <v>974</v>
      </c>
      <c r="G750" s="195"/>
      <c r="H750" s="198">
        <v>0.938</v>
      </c>
      <c r="I750" s="199"/>
      <c r="J750" s="195"/>
      <c r="K750" s="195"/>
      <c r="L750" s="200"/>
      <c r="M750" s="201"/>
      <c r="N750" s="202"/>
      <c r="O750" s="202"/>
      <c r="P750" s="202"/>
      <c r="Q750" s="202"/>
      <c r="R750" s="202"/>
      <c r="S750" s="202"/>
      <c r="T750" s="203"/>
      <c r="AT750" s="204" t="s">
        <v>135</v>
      </c>
      <c r="AU750" s="204" t="s">
        <v>76</v>
      </c>
      <c r="AV750" s="12" t="s">
        <v>76</v>
      </c>
      <c r="AW750" s="12" t="s">
        <v>32</v>
      </c>
      <c r="AX750" s="12" t="s">
        <v>69</v>
      </c>
      <c r="AY750" s="204" t="s">
        <v>123</v>
      </c>
    </row>
    <row r="751" spans="2:51" s="12" customFormat="1" ht="12">
      <c r="B751" s="194"/>
      <c r="C751" s="195"/>
      <c r="D751" s="181" t="s">
        <v>135</v>
      </c>
      <c r="E751" s="196" t="s">
        <v>1</v>
      </c>
      <c r="F751" s="197" t="s">
        <v>975</v>
      </c>
      <c r="G751" s="195"/>
      <c r="H751" s="198">
        <v>1.002</v>
      </c>
      <c r="I751" s="199"/>
      <c r="J751" s="195"/>
      <c r="K751" s="195"/>
      <c r="L751" s="200"/>
      <c r="M751" s="201"/>
      <c r="N751" s="202"/>
      <c r="O751" s="202"/>
      <c r="P751" s="202"/>
      <c r="Q751" s="202"/>
      <c r="R751" s="202"/>
      <c r="S751" s="202"/>
      <c r="T751" s="203"/>
      <c r="AT751" s="204" t="s">
        <v>135</v>
      </c>
      <c r="AU751" s="204" t="s">
        <v>76</v>
      </c>
      <c r="AV751" s="12" t="s">
        <v>76</v>
      </c>
      <c r="AW751" s="12" t="s">
        <v>32</v>
      </c>
      <c r="AX751" s="12" t="s">
        <v>69</v>
      </c>
      <c r="AY751" s="204" t="s">
        <v>123</v>
      </c>
    </row>
    <row r="752" spans="2:51" s="12" customFormat="1" ht="12">
      <c r="B752" s="194"/>
      <c r="C752" s="195"/>
      <c r="D752" s="181" t="s">
        <v>135</v>
      </c>
      <c r="E752" s="196" t="s">
        <v>1</v>
      </c>
      <c r="F752" s="197" t="s">
        <v>976</v>
      </c>
      <c r="G752" s="195"/>
      <c r="H752" s="198">
        <v>-6.417</v>
      </c>
      <c r="I752" s="199"/>
      <c r="J752" s="195"/>
      <c r="K752" s="195"/>
      <c r="L752" s="200"/>
      <c r="M752" s="201"/>
      <c r="N752" s="202"/>
      <c r="O752" s="202"/>
      <c r="P752" s="202"/>
      <c r="Q752" s="202"/>
      <c r="R752" s="202"/>
      <c r="S752" s="202"/>
      <c r="T752" s="203"/>
      <c r="AT752" s="204" t="s">
        <v>135</v>
      </c>
      <c r="AU752" s="204" t="s">
        <v>76</v>
      </c>
      <c r="AV752" s="12" t="s">
        <v>76</v>
      </c>
      <c r="AW752" s="12" t="s">
        <v>32</v>
      </c>
      <c r="AX752" s="12" t="s">
        <v>69</v>
      </c>
      <c r="AY752" s="204" t="s">
        <v>123</v>
      </c>
    </row>
    <row r="753" spans="2:51" s="12" customFormat="1" ht="12">
      <c r="B753" s="194"/>
      <c r="C753" s="195"/>
      <c r="D753" s="181" t="s">
        <v>135</v>
      </c>
      <c r="E753" s="196" t="s">
        <v>1</v>
      </c>
      <c r="F753" s="197" t="s">
        <v>977</v>
      </c>
      <c r="G753" s="195"/>
      <c r="H753" s="198">
        <v>-0.98</v>
      </c>
      <c r="I753" s="199"/>
      <c r="J753" s="195"/>
      <c r="K753" s="195"/>
      <c r="L753" s="200"/>
      <c r="M753" s="201"/>
      <c r="N753" s="202"/>
      <c r="O753" s="202"/>
      <c r="P753" s="202"/>
      <c r="Q753" s="202"/>
      <c r="R753" s="202"/>
      <c r="S753" s="202"/>
      <c r="T753" s="203"/>
      <c r="AT753" s="204" t="s">
        <v>135</v>
      </c>
      <c r="AU753" s="204" t="s">
        <v>76</v>
      </c>
      <c r="AV753" s="12" t="s">
        <v>76</v>
      </c>
      <c r="AW753" s="12" t="s">
        <v>32</v>
      </c>
      <c r="AX753" s="12" t="s">
        <v>69</v>
      </c>
      <c r="AY753" s="204" t="s">
        <v>123</v>
      </c>
    </row>
    <row r="754" spans="2:51" s="12" customFormat="1" ht="12">
      <c r="B754" s="194"/>
      <c r="C754" s="195"/>
      <c r="D754" s="181" t="s">
        <v>135</v>
      </c>
      <c r="E754" s="196" t="s">
        <v>1</v>
      </c>
      <c r="F754" s="197" t="s">
        <v>978</v>
      </c>
      <c r="G754" s="195"/>
      <c r="H754" s="198">
        <v>8.901</v>
      </c>
      <c r="I754" s="199"/>
      <c r="J754" s="195"/>
      <c r="K754" s="195"/>
      <c r="L754" s="200"/>
      <c r="M754" s="201"/>
      <c r="N754" s="202"/>
      <c r="O754" s="202"/>
      <c r="P754" s="202"/>
      <c r="Q754" s="202"/>
      <c r="R754" s="202"/>
      <c r="S754" s="202"/>
      <c r="T754" s="203"/>
      <c r="AT754" s="204" t="s">
        <v>135</v>
      </c>
      <c r="AU754" s="204" t="s">
        <v>76</v>
      </c>
      <c r="AV754" s="12" t="s">
        <v>76</v>
      </c>
      <c r="AW754" s="12" t="s">
        <v>32</v>
      </c>
      <c r="AX754" s="12" t="s">
        <v>69</v>
      </c>
      <c r="AY754" s="204" t="s">
        <v>123</v>
      </c>
    </row>
    <row r="755" spans="2:51" s="12" customFormat="1" ht="12">
      <c r="B755" s="194"/>
      <c r="C755" s="195"/>
      <c r="D755" s="181" t="s">
        <v>135</v>
      </c>
      <c r="E755" s="196" t="s">
        <v>1</v>
      </c>
      <c r="F755" s="197" t="s">
        <v>979</v>
      </c>
      <c r="G755" s="195"/>
      <c r="H755" s="198">
        <v>3.96</v>
      </c>
      <c r="I755" s="199"/>
      <c r="J755" s="195"/>
      <c r="K755" s="195"/>
      <c r="L755" s="200"/>
      <c r="M755" s="201"/>
      <c r="N755" s="202"/>
      <c r="O755" s="202"/>
      <c r="P755" s="202"/>
      <c r="Q755" s="202"/>
      <c r="R755" s="202"/>
      <c r="S755" s="202"/>
      <c r="T755" s="203"/>
      <c r="AT755" s="204" t="s">
        <v>135</v>
      </c>
      <c r="AU755" s="204" t="s">
        <v>76</v>
      </c>
      <c r="AV755" s="12" t="s">
        <v>76</v>
      </c>
      <c r="AW755" s="12" t="s">
        <v>32</v>
      </c>
      <c r="AX755" s="12" t="s">
        <v>69</v>
      </c>
      <c r="AY755" s="204" t="s">
        <v>123</v>
      </c>
    </row>
    <row r="756" spans="2:51" s="14" customFormat="1" ht="12">
      <c r="B756" s="216"/>
      <c r="C756" s="217"/>
      <c r="D756" s="181" t="s">
        <v>135</v>
      </c>
      <c r="E756" s="218" t="s">
        <v>1</v>
      </c>
      <c r="F756" s="219" t="s">
        <v>187</v>
      </c>
      <c r="G756" s="217"/>
      <c r="H756" s="220">
        <v>43.07</v>
      </c>
      <c r="I756" s="221"/>
      <c r="J756" s="217"/>
      <c r="K756" s="217"/>
      <c r="L756" s="222"/>
      <c r="M756" s="223"/>
      <c r="N756" s="224"/>
      <c r="O756" s="224"/>
      <c r="P756" s="224"/>
      <c r="Q756" s="224"/>
      <c r="R756" s="224"/>
      <c r="S756" s="224"/>
      <c r="T756" s="225"/>
      <c r="AT756" s="226" t="s">
        <v>135</v>
      </c>
      <c r="AU756" s="226" t="s">
        <v>76</v>
      </c>
      <c r="AV756" s="14" t="s">
        <v>124</v>
      </c>
      <c r="AW756" s="14" t="s">
        <v>32</v>
      </c>
      <c r="AX756" s="14" t="s">
        <v>69</v>
      </c>
      <c r="AY756" s="226" t="s">
        <v>123</v>
      </c>
    </row>
    <row r="757" spans="2:51" s="11" customFormat="1" ht="12">
      <c r="B757" s="184"/>
      <c r="C757" s="185"/>
      <c r="D757" s="181" t="s">
        <v>135</v>
      </c>
      <c r="E757" s="186" t="s">
        <v>1</v>
      </c>
      <c r="F757" s="187" t="s">
        <v>153</v>
      </c>
      <c r="G757" s="185"/>
      <c r="H757" s="186" t="s">
        <v>1</v>
      </c>
      <c r="I757" s="188"/>
      <c r="J757" s="185"/>
      <c r="K757" s="185"/>
      <c r="L757" s="189"/>
      <c r="M757" s="190"/>
      <c r="N757" s="191"/>
      <c r="O757" s="191"/>
      <c r="P757" s="191"/>
      <c r="Q757" s="191"/>
      <c r="R757" s="191"/>
      <c r="S757" s="191"/>
      <c r="T757" s="192"/>
      <c r="AT757" s="193" t="s">
        <v>135</v>
      </c>
      <c r="AU757" s="193" t="s">
        <v>76</v>
      </c>
      <c r="AV757" s="11" t="s">
        <v>74</v>
      </c>
      <c r="AW757" s="11" t="s">
        <v>32</v>
      </c>
      <c r="AX757" s="11" t="s">
        <v>69</v>
      </c>
      <c r="AY757" s="193" t="s">
        <v>123</v>
      </c>
    </row>
    <row r="758" spans="2:51" s="12" customFormat="1" ht="12">
      <c r="B758" s="194"/>
      <c r="C758" s="195"/>
      <c r="D758" s="181" t="s">
        <v>135</v>
      </c>
      <c r="E758" s="196" t="s">
        <v>1</v>
      </c>
      <c r="F758" s="197" t="s">
        <v>980</v>
      </c>
      <c r="G758" s="195"/>
      <c r="H758" s="198">
        <v>42.848</v>
      </c>
      <c r="I758" s="199"/>
      <c r="J758" s="195"/>
      <c r="K758" s="195"/>
      <c r="L758" s="200"/>
      <c r="M758" s="201"/>
      <c r="N758" s="202"/>
      <c r="O758" s="202"/>
      <c r="P758" s="202"/>
      <c r="Q758" s="202"/>
      <c r="R758" s="202"/>
      <c r="S758" s="202"/>
      <c r="T758" s="203"/>
      <c r="AT758" s="204" t="s">
        <v>135</v>
      </c>
      <c r="AU758" s="204" t="s">
        <v>76</v>
      </c>
      <c r="AV758" s="12" t="s">
        <v>76</v>
      </c>
      <c r="AW758" s="12" t="s">
        <v>32</v>
      </c>
      <c r="AX758" s="12" t="s">
        <v>69</v>
      </c>
      <c r="AY758" s="204" t="s">
        <v>123</v>
      </c>
    </row>
    <row r="759" spans="2:51" s="12" customFormat="1" ht="12">
      <c r="B759" s="194"/>
      <c r="C759" s="195"/>
      <c r="D759" s="181" t="s">
        <v>135</v>
      </c>
      <c r="E759" s="196" t="s">
        <v>1</v>
      </c>
      <c r="F759" s="197" t="s">
        <v>968</v>
      </c>
      <c r="G759" s="195"/>
      <c r="H759" s="198">
        <v>-1.576</v>
      </c>
      <c r="I759" s="199"/>
      <c r="J759" s="195"/>
      <c r="K759" s="195"/>
      <c r="L759" s="200"/>
      <c r="M759" s="201"/>
      <c r="N759" s="202"/>
      <c r="O759" s="202"/>
      <c r="P759" s="202"/>
      <c r="Q759" s="202"/>
      <c r="R759" s="202"/>
      <c r="S759" s="202"/>
      <c r="T759" s="203"/>
      <c r="AT759" s="204" t="s">
        <v>135</v>
      </c>
      <c r="AU759" s="204" t="s">
        <v>76</v>
      </c>
      <c r="AV759" s="12" t="s">
        <v>76</v>
      </c>
      <c r="AW759" s="12" t="s">
        <v>32</v>
      </c>
      <c r="AX759" s="12" t="s">
        <v>69</v>
      </c>
      <c r="AY759" s="204" t="s">
        <v>123</v>
      </c>
    </row>
    <row r="760" spans="2:51" s="12" customFormat="1" ht="12">
      <c r="B760" s="194"/>
      <c r="C760" s="195"/>
      <c r="D760" s="181" t="s">
        <v>135</v>
      </c>
      <c r="E760" s="196" t="s">
        <v>1</v>
      </c>
      <c r="F760" s="197" t="s">
        <v>981</v>
      </c>
      <c r="G760" s="195"/>
      <c r="H760" s="198">
        <v>-1.919</v>
      </c>
      <c r="I760" s="199"/>
      <c r="J760" s="195"/>
      <c r="K760" s="195"/>
      <c r="L760" s="200"/>
      <c r="M760" s="201"/>
      <c r="N760" s="202"/>
      <c r="O760" s="202"/>
      <c r="P760" s="202"/>
      <c r="Q760" s="202"/>
      <c r="R760" s="202"/>
      <c r="S760" s="202"/>
      <c r="T760" s="203"/>
      <c r="AT760" s="204" t="s">
        <v>135</v>
      </c>
      <c r="AU760" s="204" t="s">
        <v>76</v>
      </c>
      <c r="AV760" s="12" t="s">
        <v>76</v>
      </c>
      <c r="AW760" s="12" t="s">
        <v>32</v>
      </c>
      <c r="AX760" s="12" t="s">
        <v>69</v>
      </c>
      <c r="AY760" s="204" t="s">
        <v>123</v>
      </c>
    </row>
    <row r="761" spans="2:51" s="12" customFormat="1" ht="12">
      <c r="B761" s="194"/>
      <c r="C761" s="195"/>
      <c r="D761" s="181" t="s">
        <v>135</v>
      </c>
      <c r="E761" s="196" t="s">
        <v>1</v>
      </c>
      <c r="F761" s="197" t="s">
        <v>971</v>
      </c>
      <c r="G761" s="195"/>
      <c r="H761" s="198">
        <v>-3.931</v>
      </c>
      <c r="I761" s="199"/>
      <c r="J761" s="195"/>
      <c r="K761" s="195"/>
      <c r="L761" s="200"/>
      <c r="M761" s="201"/>
      <c r="N761" s="202"/>
      <c r="O761" s="202"/>
      <c r="P761" s="202"/>
      <c r="Q761" s="202"/>
      <c r="R761" s="202"/>
      <c r="S761" s="202"/>
      <c r="T761" s="203"/>
      <c r="AT761" s="204" t="s">
        <v>135</v>
      </c>
      <c r="AU761" s="204" t="s">
        <v>76</v>
      </c>
      <c r="AV761" s="12" t="s">
        <v>76</v>
      </c>
      <c r="AW761" s="12" t="s">
        <v>32</v>
      </c>
      <c r="AX761" s="12" t="s">
        <v>69</v>
      </c>
      <c r="AY761" s="204" t="s">
        <v>123</v>
      </c>
    </row>
    <row r="762" spans="2:51" s="12" customFormat="1" ht="12">
      <c r="B762" s="194"/>
      <c r="C762" s="195"/>
      <c r="D762" s="181" t="s">
        <v>135</v>
      </c>
      <c r="E762" s="196" t="s">
        <v>1</v>
      </c>
      <c r="F762" s="197" t="s">
        <v>982</v>
      </c>
      <c r="G762" s="195"/>
      <c r="H762" s="198">
        <v>0.609</v>
      </c>
      <c r="I762" s="199"/>
      <c r="J762" s="195"/>
      <c r="K762" s="195"/>
      <c r="L762" s="200"/>
      <c r="M762" s="201"/>
      <c r="N762" s="202"/>
      <c r="O762" s="202"/>
      <c r="P762" s="202"/>
      <c r="Q762" s="202"/>
      <c r="R762" s="202"/>
      <c r="S762" s="202"/>
      <c r="T762" s="203"/>
      <c r="AT762" s="204" t="s">
        <v>135</v>
      </c>
      <c r="AU762" s="204" t="s">
        <v>76</v>
      </c>
      <c r="AV762" s="12" t="s">
        <v>76</v>
      </c>
      <c r="AW762" s="12" t="s">
        <v>32</v>
      </c>
      <c r="AX762" s="12" t="s">
        <v>69</v>
      </c>
      <c r="AY762" s="204" t="s">
        <v>123</v>
      </c>
    </row>
    <row r="763" spans="2:51" s="12" customFormat="1" ht="12">
      <c r="B763" s="194"/>
      <c r="C763" s="195"/>
      <c r="D763" s="181" t="s">
        <v>135</v>
      </c>
      <c r="E763" s="196" t="s">
        <v>1</v>
      </c>
      <c r="F763" s="197" t="s">
        <v>972</v>
      </c>
      <c r="G763" s="195"/>
      <c r="H763" s="198">
        <v>1.226</v>
      </c>
      <c r="I763" s="199"/>
      <c r="J763" s="195"/>
      <c r="K763" s="195"/>
      <c r="L763" s="200"/>
      <c r="M763" s="201"/>
      <c r="N763" s="202"/>
      <c r="O763" s="202"/>
      <c r="P763" s="202"/>
      <c r="Q763" s="202"/>
      <c r="R763" s="202"/>
      <c r="S763" s="202"/>
      <c r="T763" s="203"/>
      <c r="AT763" s="204" t="s">
        <v>135</v>
      </c>
      <c r="AU763" s="204" t="s">
        <v>76</v>
      </c>
      <c r="AV763" s="12" t="s">
        <v>76</v>
      </c>
      <c r="AW763" s="12" t="s">
        <v>32</v>
      </c>
      <c r="AX763" s="12" t="s">
        <v>69</v>
      </c>
      <c r="AY763" s="204" t="s">
        <v>123</v>
      </c>
    </row>
    <row r="764" spans="2:51" s="12" customFormat="1" ht="12">
      <c r="B764" s="194"/>
      <c r="C764" s="195"/>
      <c r="D764" s="181" t="s">
        <v>135</v>
      </c>
      <c r="E764" s="196" t="s">
        <v>1</v>
      </c>
      <c r="F764" s="197" t="s">
        <v>983</v>
      </c>
      <c r="G764" s="195"/>
      <c r="H764" s="198">
        <v>-4.014</v>
      </c>
      <c r="I764" s="199"/>
      <c r="J764" s="195"/>
      <c r="K764" s="195"/>
      <c r="L764" s="200"/>
      <c r="M764" s="201"/>
      <c r="N764" s="202"/>
      <c r="O764" s="202"/>
      <c r="P764" s="202"/>
      <c r="Q764" s="202"/>
      <c r="R764" s="202"/>
      <c r="S764" s="202"/>
      <c r="T764" s="203"/>
      <c r="AT764" s="204" t="s">
        <v>135</v>
      </c>
      <c r="AU764" s="204" t="s">
        <v>76</v>
      </c>
      <c r="AV764" s="12" t="s">
        <v>76</v>
      </c>
      <c r="AW764" s="12" t="s">
        <v>32</v>
      </c>
      <c r="AX764" s="12" t="s">
        <v>69</v>
      </c>
      <c r="AY764" s="204" t="s">
        <v>123</v>
      </c>
    </row>
    <row r="765" spans="2:51" s="12" customFormat="1" ht="12">
      <c r="B765" s="194"/>
      <c r="C765" s="195"/>
      <c r="D765" s="181" t="s">
        <v>135</v>
      </c>
      <c r="E765" s="196" t="s">
        <v>1</v>
      </c>
      <c r="F765" s="197" t="s">
        <v>984</v>
      </c>
      <c r="G765" s="195"/>
      <c r="H765" s="198">
        <v>0.837</v>
      </c>
      <c r="I765" s="199"/>
      <c r="J765" s="195"/>
      <c r="K765" s="195"/>
      <c r="L765" s="200"/>
      <c r="M765" s="201"/>
      <c r="N765" s="202"/>
      <c r="O765" s="202"/>
      <c r="P765" s="202"/>
      <c r="Q765" s="202"/>
      <c r="R765" s="202"/>
      <c r="S765" s="202"/>
      <c r="T765" s="203"/>
      <c r="AT765" s="204" t="s">
        <v>135</v>
      </c>
      <c r="AU765" s="204" t="s">
        <v>76</v>
      </c>
      <c r="AV765" s="12" t="s">
        <v>76</v>
      </c>
      <c r="AW765" s="12" t="s">
        <v>32</v>
      </c>
      <c r="AX765" s="12" t="s">
        <v>69</v>
      </c>
      <c r="AY765" s="204" t="s">
        <v>123</v>
      </c>
    </row>
    <row r="766" spans="2:51" s="12" customFormat="1" ht="12">
      <c r="B766" s="194"/>
      <c r="C766" s="195"/>
      <c r="D766" s="181" t="s">
        <v>135</v>
      </c>
      <c r="E766" s="196" t="s">
        <v>1</v>
      </c>
      <c r="F766" s="197" t="s">
        <v>283</v>
      </c>
      <c r="G766" s="195"/>
      <c r="H766" s="198">
        <v>5.693</v>
      </c>
      <c r="I766" s="199"/>
      <c r="J766" s="195"/>
      <c r="K766" s="195"/>
      <c r="L766" s="200"/>
      <c r="M766" s="201"/>
      <c r="N766" s="202"/>
      <c r="O766" s="202"/>
      <c r="P766" s="202"/>
      <c r="Q766" s="202"/>
      <c r="R766" s="202"/>
      <c r="S766" s="202"/>
      <c r="T766" s="203"/>
      <c r="AT766" s="204" t="s">
        <v>135</v>
      </c>
      <c r="AU766" s="204" t="s">
        <v>76</v>
      </c>
      <c r="AV766" s="12" t="s">
        <v>76</v>
      </c>
      <c r="AW766" s="12" t="s">
        <v>32</v>
      </c>
      <c r="AX766" s="12" t="s">
        <v>69</v>
      </c>
      <c r="AY766" s="204" t="s">
        <v>123</v>
      </c>
    </row>
    <row r="767" spans="2:51" s="12" customFormat="1" ht="12">
      <c r="B767" s="194"/>
      <c r="C767" s="195"/>
      <c r="D767" s="181" t="s">
        <v>135</v>
      </c>
      <c r="E767" s="196" t="s">
        <v>1</v>
      </c>
      <c r="F767" s="197" t="s">
        <v>862</v>
      </c>
      <c r="G767" s="195"/>
      <c r="H767" s="198">
        <v>7.246</v>
      </c>
      <c r="I767" s="199"/>
      <c r="J767" s="195"/>
      <c r="K767" s="195"/>
      <c r="L767" s="200"/>
      <c r="M767" s="201"/>
      <c r="N767" s="202"/>
      <c r="O767" s="202"/>
      <c r="P767" s="202"/>
      <c r="Q767" s="202"/>
      <c r="R767" s="202"/>
      <c r="S767" s="202"/>
      <c r="T767" s="203"/>
      <c r="AT767" s="204" t="s">
        <v>135</v>
      </c>
      <c r="AU767" s="204" t="s">
        <v>76</v>
      </c>
      <c r="AV767" s="12" t="s">
        <v>76</v>
      </c>
      <c r="AW767" s="12" t="s">
        <v>32</v>
      </c>
      <c r="AX767" s="12" t="s">
        <v>69</v>
      </c>
      <c r="AY767" s="204" t="s">
        <v>123</v>
      </c>
    </row>
    <row r="768" spans="2:51" s="12" customFormat="1" ht="12">
      <c r="B768" s="194"/>
      <c r="C768" s="195"/>
      <c r="D768" s="181" t="s">
        <v>135</v>
      </c>
      <c r="E768" s="196" t="s">
        <v>1</v>
      </c>
      <c r="F768" s="197" t="s">
        <v>864</v>
      </c>
      <c r="G768" s="195"/>
      <c r="H768" s="198">
        <v>-0.021</v>
      </c>
      <c r="I768" s="199"/>
      <c r="J768" s="195"/>
      <c r="K768" s="195"/>
      <c r="L768" s="200"/>
      <c r="M768" s="201"/>
      <c r="N768" s="202"/>
      <c r="O768" s="202"/>
      <c r="P768" s="202"/>
      <c r="Q768" s="202"/>
      <c r="R768" s="202"/>
      <c r="S768" s="202"/>
      <c r="T768" s="203"/>
      <c r="AT768" s="204" t="s">
        <v>135</v>
      </c>
      <c r="AU768" s="204" t="s">
        <v>76</v>
      </c>
      <c r="AV768" s="12" t="s">
        <v>76</v>
      </c>
      <c r="AW768" s="12" t="s">
        <v>32</v>
      </c>
      <c r="AX768" s="12" t="s">
        <v>69</v>
      </c>
      <c r="AY768" s="204" t="s">
        <v>123</v>
      </c>
    </row>
    <row r="769" spans="2:51" s="14" customFormat="1" ht="12">
      <c r="B769" s="216"/>
      <c r="C769" s="217"/>
      <c r="D769" s="181" t="s">
        <v>135</v>
      </c>
      <c r="E769" s="218" t="s">
        <v>1</v>
      </c>
      <c r="F769" s="219" t="s">
        <v>187</v>
      </c>
      <c r="G769" s="217"/>
      <c r="H769" s="220">
        <v>46.998000000000005</v>
      </c>
      <c r="I769" s="221"/>
      <c r="J769" s="217"/>
      <c r="K769" s="217"/>
      <c r="L769" s="222"/>
      <c r="M769" s="223"/>
      <c r="N769" s="224"/>
      <c r="O769" s="224"/>
      <c r="P769" s="224"/>
      <c r="Q769" s="224"/>
      <c r="R769" s="224"/>
      <c r="S769" s="224"/>
      <c r="T769" s="225"/>
      <c r="AT769" s="226" t="s">
        <v>135</v>
      </c>
      <c r="AU769" s="226" t="s">
        <v>76</v>
      </c>
      <c r="AV769" s="14" t="s">
        <v>124</v>
      </c>
      <c r="AW769" s="14" t="s">
        <v>32</v>
      </c>
      <c r="AX769" s="14" t="s">
        <v>69</v>
      </c>
      <c r="AY769" s="226" t="s">
        <v>123</v>
      </c>
    </row>
    <row r="770" spans="2:51" s="13" customFormat="1" ht="12">
      <c r="B770" s="205"/>
      <c r="C770" s="206"/>
      <c r="D770" s="181" t="s">
        <v>135</v>
      </c>
      <c r="E770" s="207" t="s">
        <v>1</v>
      </c>
      <c r="F770" s="208" t="s">
        <v>139</v>
      </c>
      <c r="G770" s="206"/>
      <c r="H770" s="209">
        <v>90.06800000000001</v>
      </c>
      <c r="I770" s="210"/>
      <c r="J770" s="206"/>
      <c r="K770" s="206"/>
      <c r="L770" s="211"/>
      <c r="M770" s="212"/>
      <c r="N770" s="213"/>
      <c r="O770" s="213"/>
      <c r="P770" s="213"/>
      <c r="Q770" s="213"/>
      <c r="R770" s="213"/>
      <c r="S770" s="213"/>
      <c r="T770" s="214"/>
      <c r="AT770" s="215" t="s">
        <v>135</v>
      </c>
      <c r="AU770" s="215" t="s">
        <v>76</v>
      </c>
      <c r="AV770" s="13" t="s">
        <v>131</v>
      </c>
      <c r="AW770" s="13" t="s">
        <v>32</v>
      </c>
      <c r="AX770" s="13" t="s">
        <v>74</v>
      </c>
      <c r="AY770" s="215" t="s">
        <v>123</v>
      </c>
    </row>
    <row r="771" spans="2:65" s="1" customFormat="1" ht="16.5" customHeight="1">
      <c r="B771" s="33"/>
      <c r="C771" s="169" t="s">
        <v>985</v>
      </c>
      <c r="D771" s="169" t="s">
        <v>126</v>
      </c>
      <c r="E771" s="170" t="s">
        <v>986</v>
      </c>
      <c r="F771" s="171" t="s">
        <v>987</v>
      </c>
      <c r="G771" s="172" t="s">
        <v>129</v>
      </c>
      <c r="H771" s="173">
        <v>85.651</v>
      </c>
      <c r="I771" s="174"/>
      <c r="J771" s="175">
        <f>ROUND(I771*H771,2)</f>
        <v>0</v>
      </c>
      <c r="K771" s="171" t="s">
        <v>130</v>
      </c>
      <c r="L771" s="37"/>
      <c r="M771" s="176" t="s">
        <v>1</v>
      </c>
      <c r="N771" s="177" t="s">
        <v>40</v>
      </c>
      <c r="O771" s="59"/>
      <c r="P771" s="178">
        <f>O771*H771</f>
        <v>0</v>
      </c>
      <c r="Q771" s="178">
        <v>0.0002</v>
      </c>
      <c r="R771" s="178">
        <f>Q771*H771</f>
        <v>0.0171302</v>
      </c>
      <c r="S771" s="178">
        <v>0</v>
      </c>
      <c r="T771" s="179">
        <f>S771*H771</f>
        <v>0</v>
      </c>
      <c r="AR771" s="16" t="s">
        <v>245</v>
      </c>
      <c r="AT771" s="16" t="s">
        <v>126</v>
      </c>
      <c r="AU771" s="16" t="s">
        <v>76</v>
      </c>
      <c r="AY771" s="16" t="s">
        <v>123</v>
      </c>
      <c r="BE771" s="180">
        <f>IF(N771="základní",J771,0)</f>
        <v>0</v>
      </c>
      <c r="BF771" s="180">
        <f>IF(N771="snížená",J771,0)</f>
        <v>0</v>
      </c>
      <c r="BG771" s="180">
        <f>IF(N771="zákl. přenesená",J771,0)</f>
        <v>0</v>
      </c>
      <c r="BH771" s="180">
        <f>IF(N771="sníž. přenesená",J771,0)</f>
        <v>0</v>
      </c>
      <c r="BI771" s="180">
        <f>IF(N771="nulová",J771,0)</f>
        <v>0</v>
      </c>
      <c r="BJ771" s="16" t="s">
        <v>74</v>
      </c>
      <c r="BK771" s="180">
        <f>ROUND(I771*H771,2)</f>
        <v>0</v>
      </c>
      <c r="BL771" s="16" t="s">
        <v>245</v>
      </c>
      <c r="BM771" s="16" t="s">
        <v>988</v>
      </c>
    </row>
    <row r="772" spans="2:47" s="1" customFormat="1" ht="12">
      <c r="B772" s="33"/>
      <c r="C772" s="34"/>
      <c r="D772" s="181" t="s">
        <v>133</v>
      </c>
      <c r="E772" s="34"/>
      <c r="F772" s="182" t="s">
        <v>989</v>
      </c>
      <c r="G772" s="34"/>
      <c r="H772" s="34"/>
      <c r="I772" s="97"/>
      <c r="J772" s="34"/>
      <c r="K772" s="34"/>
      <c r="L772" s="37"/>
      <c r="M772" s="183"/>
      <c r="N772" s="59"/>
      <c r="O772" s="59"/>
      <c r="P772" s="59"/>
      <c r="Q772" s="59"/>
      <c r="R772" s="59"/>
      <c r="S772" s="59"/>
      <c r="T772" s="60"/>
      <c r="AT772" s="16" t="s">
        <v>133</v>
      </c>
      <c r="AU772" s="16" t="s">
        <v>76</v>
      </c>
    </row>
    <row r="773" spans="2:51" s="12" customFormat="1" ht="12">
      <c r="B773" s="194"/>
      <c r="C773" s="195"/>
      <c r="D773" s="181" t="s">
        <v>135</v>
      </c>
      <c r="E773" s="196" t="s">
        <v>1</v>
      </c>
      <c r="F773" s="197" t="s">
        <v>990</v>
      </c>
      <c r="G773" s="195"/>
      <c r="H773" s="198">
        <v>85.651</v>
      </c>
      <c r="I773" s="199"/>
      <c r="J773" s="195"/>
      <c r="K773" s="195"/>
      <c r="L773" s="200"/>
      <c r="M773" s="201"/>
      <c r="N773" s="202"/>
      <c r="O773" s="202"/>
      <c r="P773" s="202"/>
      <c r="Q773" s="202"/>
      <c r="R773" s="202"/>
      <c r="S773" s="202"/>
      <c r="T773" s="203"/>
      <c r="AT773" s="204" t="s">
        <v>135</v>
      </c>
      <c r="AU773" s="204" t="s">
        <v>76</v>
      </c>
      <c r="AV773" s="12" t="s">
        <v>76</v>
      </c>
      <c r="AW773" s="12" t="s">
        <v>32</v>
      </c>
      <c r="AX773" s="12" t="s">
        <v>74</v>
      </c>
      <c r="AY773" s="204" t="s">
        <v>123</v>
      </c>
    </row>
    <row r="774" spans="2:65" s="1" customFormat="1" ht="22.5" customHeight="1">
      <c r="B774" s="33"/>
      <c r="C774" s="169" t="s">
        <v>991</v>
      </c>
      <c r="D774" s="169" t="s">
        <v>126</v>
      </c>
      <c r="E774" s="170" t="s">
        <v>992</v>
      </c>
      <c r="F774" s="171" t="s">
        <v>993</v>
      </c>
      <c r="G774" s="172" t="s">
        <v>129</v>
      </c>
      <c r="H774" s="173">
        <v>85.651</v>
      </c>
      <c r="I774" s="174"/>
      <c r="J774" s="175">
        <f>ROUND(I774*H774,2)</f>
        <v>0</v>
      </c>
      <c r="K774" s="171" t="s">
        <v>130</v>
      </c>
      <c r="L774" s="37"/>
      <c r="M774" s="176" t="s">
        <v>1</v>
      </c>
      <c r="N774" s="177" t="s">
        <v>40</v>
      </c>
      <c r="O774" s="59"/>
      <c r="P774" s="178">
        <f>O774*H774</f>
        <v>0</v>
      </c>
      <c r="Q774" s="178">
        <v>0.00026</v>
      </c>
      <c r="R774" s="178">
        <f>Q774*H774</f>
        <v>0.022269259999999996</v>
      </c>
      <c r="S774" s="178">
        <v>0</v>
      </c>
      <c r="T774" s="179">
        <f>S774*H774</f>
        <v>0</v>
      </c>
      <c r="AR774" s="16" t="s">
        <v>245</v>
      </c>
      <c r="AT774" s="16" t="s">
        <v>126</v>
      </c>
      <c r="AU774" s="16" t="s">
        <v>76</v>
      </c>
      <c r="AY774" s="16" t="s">
        <v>123</v>
      </c>
      <c r="BE774" s="180">
        <f>IF(N774="základní",J774,0)</f>
        <v>0</v>
      </c>
      <c r="BF774" s="180">
        <f>IF(N774="snížená",J774,0)</f>
        <v>0</v>
      </c>
      <c r="BG774" s="180">
        <f>IF(N774="zákl. přenesená",J774,0)</f>
        <v>0</v>
      </c>
      <c r="BH774" s="180">
        <f>IF(N774="sníž. přenesená",J774,0)</f>
        <v>0</v>
      </c>
      <c r="BI774" s="180">
        <f>IF(N774="nulová",J774,0)</f>
        <v>0</v>
      </c>
      <c r="BJ774" s="16" t="s">
        <v>74</v>
      </c>
      <c r="BK774" s="180">
        <f>ROUND(I774*H774,2)</f>
        <v>0</v>
      </c>
      <c r="BL774" s="16" t="s">
        <v>245</v>
      </c>
      <c r="BM774" s="16" t="s">
        <v>994</v>
      </c>
    </row>
    <row r="775" spans="2:47" s="1" customFormat="1" ht="12">
      <c r="B775" s="33"/>
      <c r="C775" s="34"/>
      <c r="D775" s="181" t="s">
        <v>133</v>
      </c>
      <c r="E775" s="34"/>
      <c r="F775" s="182" t="s">
        <v>995</v>
      </c>
      <c r="G775" s="34"/>
      <c r="H775" s="34"/>
      <c r="I775" s="97"/>
      <c r="J775" s="34"/>
      <c r="K775" s="34"/>
      <c r="L775" s="37"/>
      <c r="M775" s="183"/>
      <c r="N775" s="59"/>
      <c r="O775" s="59"/>
      <c r="P775" s="59"/>
      <c r="Q775" s="59"/>
      <c r="R775" s="59"/>
      <c r="S775" s="59"/>
      <c r="T775" s="60"/>
      <c r="AT775" s="16" t="s">
        <v>133</v>
      </c>
      <c r="AU775" s="16" t="s">
        <v>76</v>
      </c>
    </row>
    <row r="776" spans="2:63" s="10" customFormat="1" ht="25.9" customHeight="1">
      <c r="B776" s="153"/>
      <c r="C776" s="154"/>
      <c r="D776" s="155" t="s">
        <v>68</v>
      </c>
      <c r="E776" s="156" t="s">
        <v>996</v>
      </c>
      <c r="F776" s="156" t="s">
        <v>997</v>
      </c>
      <c r="G776" s="154"/>
      <c r="H776" s="154"/>
      <c r="I776" s="157"/>
      <c r="J776" s="158">
        <f>BK776</f>
        <v>0</v>
      </c>
      <c r="K776" s="154"/>
      <c r="L776" s="159"/>
      <c r="M776" s="160"/>
      <c r="N776" s="161"/>
      <c r="O776" s="161"/>
      <c r="P776" s="162">
        <f>P777+P780+P783</f>
        <v>0</v>
      </c>
      <c r="Q776" s="161"/>
      <c r="R776" s="162">
        <f>R777+R780+R783</f>
        <v>0</v>
      </c>
      <c r="S776" s="161"/>
      <c r="T776" s="163">
        <f>T777+T780+T783</f>
        <v>0</v>
      </c>
      <c r="AR776" s="164" t="s">
        <v>160</v>
      </c>
      <c r="AT776" s="165" t="s">
        <v>68</v>
      </c>
      <c r="AU776" s="165" t="s">
        <v>69</v>
      </c>
      <c r="AY776" s="164" t="s">
        <v>123</v>
      </c>
      <c r="BK776" s="166">
        <f>BK777+BK780+BK783</f>
        <v>0</v>
      </c>
    </row>
    <row r="777" spans="2:63" s="10" customFormat="1" ht="22.9" customHeight="1">
      <c r="B777" s="153"/>
      <c r="C777" s="154"/>
      <c r="D777" s="155" t="s">
        <v>68</v>
      </c>
      <c r="E777" s="167" t="s">
        <v>998</v>
      </c>
      <c r="F777" s="167" t="s">
        <v>999</v>
      </c>
      <c r="G777" s="154"/>
      <c r="H777" s="154"/>
      <c r="I777" s="157"/>
      <c r="J777" s="168">
        <f>BK777</f>
        <v>0</v>
      </c>
      <c r="K777" s="154"/>
      <c r="L777" s="159"/>
      <c r="M777" s="160"/>
      <c r="N777" s="161"/>
      <c r="O777" s="161"/>
      <c r="P777" s="162">
        <f>SUM(P778:P779)</f>
        <v>0</v>
      </c>
      <c r="Q777" s="161"/>
      <c r="R777" s="162">
        <f>SUM(R778:R779)</f>
        <v>0</v>
      </c>
      <c r="S777" s="161"/>
      <c r="T777" s="163">
        <f>SUM(T778:T779)</f>
        <v>0</v>
      </c>
      <c r="AR777" s="164" t="s">
        <v>160</v>
      </c>
      <c r="AT777" s="165" t="s">
        <v>68</v>
      </c>
      <c r="AU777" s="165" t="s">
        <v>74</v>
      </c>
      <c r="AY777" s="164" t="s">
        <v>123</v>
      </c>
      <c r="BK777" s="166">
        <f>SUM(BK778:BK779)</f>
        <v>0</v>
      </c>
    </row>
    <row r="778" spans="2:65" s="1" customFormat="1" ht="16.5" customHeight="1">
      <c r="B778" s="33"/>
      <c r="C778" s="169" t="s">
        <v>1000</v>
      </c>
      <c r="D778" s="169" t="s">
        <v>126</v>
      </c>
      <c r="E778" s="170" t="s">
        <v>1001</v>
      </c>
      <c r="F778" s="171" t="s">
        <v>1002</v>
      </c>
      <c r="G778" s="172" t="s">
        <v>163</v>
      </c>
      <c r="H778" s="173">
        <v>1</v>
      </c>
      <c r="I778" s="174"/>
      <c r="J778" s="175">
        <f>ROUND(I778*H778,2)</f>
        <v>0</v>
      </c>
      <c r="K778" s="171" t="s">
        <v>130</v>
      </c>
      <c r="L778" s="37"/>
      <c r="M778" s="176" t="s">
        <v>1</v>
      </c>
      <c r="N778" s="177" t="s">
        <v>40</v>
      </c>
      <c r="O778" s="59"/>
      <c r="P778" s="178">
        <f>O778*H778</f>
        <v>0</v>
      </c>
      <c r="Q778" s="178">
        <v>0</v>
      </c>
      <c r="R778" s="178">
        <f>Q778*H778</f>
        <v>0</v>
      </c>
      <c r="S778" s="178">
        <v>0</v>
      </c>
      <c r="T778" s="179">
        <f>S778*H778</f>
        <v>0</v>
      </c>
      <c r="AR778" s="16" t="s">
        <v>1003</v>
      </c>
      <c r="AT778" s="16" t="s">
        <v>126</v>
      </c>
      <c r="AU778" s="16" t="s">
        <v>76</v>
      </c>
      <c r="AY778" s="16" t="s">
        <v>123</v>
      </c>
      <c r="BE778" s="180">
        <f>IF(N778="základní",J778,0)</f>
        <v>0</v>
      </c>
      <c r="BF778" s="180">
        <f>IF(N778="snížená",J778,0)</f>
        <v>0</v>
      </c>
      <c r="BG778" s="180">
        <f>IF(N778="zákl. přenesená",J778,0)</f>
        <v>0</v>
      </c>
      <c r="BH778" s="180">
        <f>IF(N778="sníž. přenesená",J778,0)</f>
        <v>0</v>
      </c>
      <c r="BI778" s="180">
        <f>IF(N778="nulová",J778,0)</f>
        <v>0</v>
      </c>
      <c r="BJ778" s="16" t="s">
        <v>74</v>
      </c>
      <c r="BK778" s="180">
        <f>ROUND(I778*H778,2)</f>
        <v>0</v>
      </c>
      <c r="BL778" s="16" t="s">
        <v>1003</v>
      </c>
      <c r="BM778" s="16" t="s">
        <v>1004</v>
      </c>
    </row>
    <row r="779" spans="2:47" s="1" customFormat="1" ht="12">
      <c r="B779" s="33"/>
      <c r="C779" s="34"/>
      <c r="D779" s="181" t="s">
        <v>133</v>
      </c>
      <c r="E779" s="34"/>
      <c r="F779" s="182" t="s">
        <v>1002</v>
      </c>
      <c r="G779" s="34"/>
      <c r="H779" s="34"/>
      <c r="I779" s="97"/>
      <c r="J779" s="34"/>
      <c r="K779" s="34"/>
      <c r="L779" s="37"/>
      <c r="M779" s="183"/>
      <c r="N779" s="59"/>
      <c r="O779" s="59"/>
      <c r="P779" s="59"/>
      <c r="Q779" s="59"/>
      <c r="R779" s="59"/>
      <c r="S779" s="59"/>
      <c r="T779" s="60"/>
      <c r="AT779" s="16" t="s">
        <v>133</v>
      </c>
      <c r="AU779" s="16" t="s">
        <v>76</v>
      </c>
    </row>
    <row r="780" spans="2:63" s="10" customFormat="1" ht="22.9" customHeight="1">
      <c r="B780" s="153"/>
      <c r="C780" s="154"/>
      <c r="D780" s="155" t="s">
        <v>68</v>
      </c>
      <c r="E780" s="167" t="s">
        <v>1005</v>
      </c>
      <c r="F780" s="167" t="s">
        <v>1006</v>
      </c>
      <c r="G780" s="154"/>
      <c r="H780" s="154"/>
      <c r="I780" s="157"/>
      <c r="J780" s="168">
        <f>BK780</f>
        <v>0</v>
      </c>
      <c r="K780" s="154"/>
      <c r="L780" s="159"/>
      <c r="M780" s="160"/>
      <c r="N780" s="161"/>
      <c r="O780" s="161"/>
      <c r="P780" s="162">
        <f>SUM(P781:P782)</f>
        <v>0</v>
      </c>
      <c r="Q780" s="161"/>
      <c r="R780" s="162">
        <f>SUM(R781:R782)</f>
        <v>0</v>
      </c>
      <c r="S780" s="161"/>
      <c r="T780" s="163">
        <f>SUM(T781:T782)</f>
        <v>0</v>
      </c>
      <c r="AR780" s="164" t="s">
        <v>160</v>
      </c>
      <c r="AT780" s="165" t="s">
        <v>68</v>
      </c>
      <c r="AU780" s="165" t="s">
        <v>74</v>
      </c>
      <c r="AY780" s="164" t="s">
        <v>123</v>
      </c>
      <c r="BK780" s="166">
        <f>SUM(BK781:BK782)</f>
        <v>0</v>
      </c>
    </row>
    <row r="781" spans="2:65" s="1" customFormat="1" ht="16.5" customHeight="1">
      <c r="B781" s="33"/>
      <c r="C781" s="169" t="s">
        <v>1007</v>
      </c>
      <c r="D781" s="169" t="s">
        <v>126</v>
      </c>
      <c r="E781" s="170" t="s">
        <v>1008</v>
      </c>
      <c r="F781" s="171" t="s">
        <v>1009</v>
      </c>
      <c r="G781" s="172" t="s">
        <v>163</v>
      </c>
      <c r="H781" s="173">
        <v>1</v>
      </c>
      <c r="I781" s="174"/>
      <c r="J781" s="175">
        <f>ROUND(I781*H781,2)</f>
        <v>0</v>
      </c>
      <c r="K781" s="171" t="s">
        <v>130</v>
      </c>
      <c r="L781" s="37"/>
      <c r="M781" s="176" t="s">
        <v>1</v>
      </c>
      <c r="N781" s="177" t="s">
        <v>40</v>
      </c>
      <c r="O781" s="59"/>
      <c r="P781" s="178">
        <f>O781*H781</f>
        <v>0</v>
      </c>
      <c r="Q781" s="178">
        <v>0</v>
      </c>
      <c r="R781" s="178">
        <f>Q781*H781</f>
        <v>0</v>
      </c>
      <c r="S781" s="178">
        <v>0</v>
      </c>
      <c r="T781" s="179">
        <f>S781*H781</f>
        <v>0</v>
      </c>
      <c r="AR781" s="16" t="s">
        <v>1003</v>
      </c>
      <c r="AT781" s="16" t="s">
        <v>126</v>
      </c>
      <c r="AU781" s="16" t="s">
        <v>76</v>
      </c>
      <c r="AY781" s="16" t="s">
        <v>123</v>
      </c>
      <c r="BE781" s="180">
        <f>IF(N781="základní",J781,0)</f>
        <v>0</v>
      </c>
      <c r="BF781" s="180">
        <f>IF(N781="snížená",J781,0)</f>
        <v>0</v>
      </c>
      <c r="BG781" s="180">
        <f>IF(N781="zákl. přenesená",J781,0)</f>
        <v>0</v>
      </c>
      <c r="BH781" s="180">
        <f>IF(N781="sníž. přenesená",J781,0)</f>
        <v>0</v>
      </c>
      <c r="BI781" s="180">
        <f>IF(N781="nulová",J781,0)</f>
        <v>0</v>
      </c>
      <c r="BJ781" s="16" t="s">
        <v>74</v>
      </c>
      <c r="BK781" s="180">
        <f>ROUND(I781*H781,2)</f>
        <v>0</v>
      </c>
      <c r="BL781" s="16" t="s">
        <v>1003</v>
      </c>
      <c r="BM781" s="16" t="s">
        <v>1010</v>
      </c>
    </row>
    <row r="782" spans="2:47" s="1" customFormat="1" ht="12">
      <c r="B782" s="33"/>
      <c r="C782" s="34"/>
      <c r="D782" s="181" t="s">
        <v>133</v>
      </c>
      <c r="E782" s="34"/>
      <c r="F782" s="182" t="s">
        <v>1009</v>
      </c>
      <c r="G782" s="34"/>
      <c r="H782" s="34"/>
      <c r="I782" s="97"/>
      <c r="J782" s="34"/>
      <c r="K782" s="34"/>
      <c r="L782" s="37"/>
      <c r="M782" s="183"/>
      <c r="N782" s="59"/>
      <c r="O782" s="59"/>
      <c r="P782" s="59"/>
      <c r="Q782" s="59"/>
      <c r="R782" s="59"/>
      <c r="S782" s="59"/>
      <c r="T782" s="60"/>
      <c r="AT782" s="16" t="s">
        <v>133</v>
      </c>
      <c r="AU782" s="16" t="s">
        <v>76</v>
      </c>
    </row>
    <row r="783" spans="2:63" s="10" customFormat="1" ht="22.9" customHeight="1">
      <c r="B783" s="153"/>
      <c r="C783" s="154"/>
      <c r="D783" s="155" t="s">
        <v>68</v>
      </c>
      <c r="E783" s="167" t="s">
        <v>1011</v>
      </c>
      <c r="F783" s="167" t="s">
        <v>1012</v>
      </c>
      <c r="G783" s="154"/>
      <c r="H783" s="154"/>
      <c r="I783" s="157"/>
      <c r="J783" s="168">
        <f>BK783</f>
        <v>0</v>
      </c>
      <c r="K783" s="154"/>
      <c r="L783" s="159"/>
      <c r="M783" s="160"/>
      <c r="N783" s="161"/>
      <c r="O783" s="161"/>
      <c r="P783" s="162">
        <f>SUM(P784:P785)</f>
        <v>0</v>
      </c>
      <c r="Q783" s="161"/>
      <c r="R783" s="162">
        <f>SUM(R784:R785)</f>
        <v>0</v>
      </c>
      <c r="S783" s="161"/>
      <c r="T783" s="163">
        <f>SUM(T784:T785)</f>
        <v>0</v>
      </c>
      <c r="AR783" s="164" t="s">
        <v>160</v>
      </c>
      <c r="AT783" s="165" t="s">
        <v>68</v>
      </c>
      <c r="AU783" s="165" t="s">
        <v>74</v>
      </c>
      <c r="AY783" s="164" t="s">
        <v>123</v>
      </c>
      <c r="BK783" s="166">
        <f>SUM(BK784:BK785)</f>
        <v>0</v>
      </c>
    </row>
    <row r="784" spans="2:65" s="1" customFormat="1" ht="16.5" customHeight="1">
      <c r="B784" s="33"/>
      <c r="C784" s="169" t="s">
        <v>1013</v>
      </c>
      <c r="D784" s="169" t="s">
        <v>126</v>
      </c>
      <c r="E784" s="170" t="s">
        <v>1014</v>
      </c>
      <c r="F784" s="171" t="s">
        <v>1015</v>
      </c>
      <c r="G784" s="172" t="s">
        <v>163</v>
      </c>
      <c r="H784" s="173">
        <v>1</v>
      </c>
      <c r="I784" s="174"/>
      <c r="J784" s="175">
        <f>ROUND(I784*H784,2)</f>
        <v>0</v>
      </c>
      <c r="K784" s="171" t="s">
        <v>130</v>
      </c>
      <c r="L784" s="37"/>
      <c r="M784" s="176" t="s">
        <v>1</v>
      </c>
      <c r="N784" s="177" t="s">
        <v>40</v>
      </c>
      <c r="O784" s="59"/>
      <c r="P784" s="178">
        <f>O784*H784</f>
        <v>0</v>
      </c>
      <c r="Q784" s="178">
        <v>0</v>
      </c>
      <c r="R784" s="178">
        <f>Q784*H784</f>
        <v>0</v>
      </c>
      <c r="S784" s="178">
        <v>0</v>
      </c>
      <c r="T784" s="179">
        <f>S784*H784</f>
        <v>0</v>
      </c>
      <c r="AR784" s="16" t="s">
        <v>1003</v>
      </c>
      <c r="AT784" s="16" t="s">
        <v>126</v>
      </c>
      <c r="AU784" s="16" t="s">
        <v>76</v>
      </c>
      <c r="AY784" s="16" t="s">
        <v>123</v>
      </c>
      <c r="BE784" s="180">
        <f>IF(N784="základní",J784,0)</f>
        <v>0</v>
      </c>
      <c r="BF784" s="180">
        <f>IF(N784="snížená",J784,0)</f>
        <v>0</v>
      </c>
      <c r="BG784" s="180">
        <f>IF(N784="zákl. přenesená",J784,0)</f>
        <v>0</v>
      </c>
      <c r="BH784" s="180">
        <f>IF(N784="sníž. přenesená",J784,0)</f>
        <v>0</v>
      </c>
      <c r="BI784" s="180">
        <f>IF(N784="nulová",J784,0)</f>
        <v>0</v>
      </c>
      <c r="BJ784" s="16" t="s">
        <v>74</v>
      </c>
      <c r="BK784" s="180">
        <f>ROUND(I784*H784,2)</f>
        <v>0</v>
      </c>
      <c r="BL784" s="16" t="s">
        <v>1003</v>
      </c>
      <c r="BM784" s="16" t="s">
        <v>1016</v>
      </c>
    </row>
    <row r="785" spans="2:47" s="1" customFormat="1" ht="12">
      <c r="B785" s="33"/>
      <c r="C785" s="34"/>
      <c r="D785" s="181" t="s">
        <v>133</v>
      </c>
      <c r="E785" s="34"/>
      <c r="F785" s="182" t="s">
        <v>1012</v>
      </c>
      <c r="G785" s="34"/>
      <c r="H785" s="34"/>
      <c r="I785" s="97"/>
      <c r="J785" s="34"/>
      <c r="K785" s="34"/>
      <c r="L785" s="37"/>
      <c r="M785" s="238"/>
      <c r="N785" s="239"/>
      <c r="O785" s="239"/>
      <c r="P785" s="239"/>
      <c r="Q785" s="239"/>
      <c r="R785" s="239"/>
      <c r="S785" s="239"/>
      <c r="T785" s="240"/>
      <c r="AT785" s="16" t="s">
        <v>133</v>
      </c>
      <c r="AU785" s="16" t="s">
        <v>76</v>
      </c>
    </row>
    <row r="786" spans="2:12" s="1" customFormat="1" ht="6.95" customHeight="1">
      <c r="B786" s="45"/>
      <c r="C786" s="46"/>
      <c r="D786" s="46"/>
      <c r="E786" s="46"/>
      <c r="F786" s="46"/>
      <c r="G786" s="46"/>
      <c r="H786" s="46"/>
      <c r="I786" s="119"/>
      <c r="J786" s="46"/>
      <c r="K786" s="46"/>
      <c r="L786" s="37"/>
    </row>
  </sheetData>
  <sheetProtection algorithmName="SHA-512" hashValue="ebNTHmlucHAuNjyf0C/xqF2xPWV2GgKk3CnIvmMap3mx9pBG+1xgRCB7Q1RxHBVlmN+4H9qn0+rnDos3JOAW/w==" saltValue="BSRFqg4yE1sf/OZEbKcwGg==" spinCount="100000" sheet="1" objects="1" scenarios="1" formatColumns="0" formatRows="0" autoFilter="0"/>
  <autoFilter ref="C97:K785"/>
  <mergeCells count="6">
    <mergeCell ref="E90:H90"/>
    <mergeCell ref="L2:V2"/>
    <mergeCell ref="E7:H7"/>
    <mergeCell ref="E16:H16"/>
    <mergeCell ref="E25:H25"/>
    <mergeCell ref="E46:H46"/>
  </mergeCells>
  <hyperlinks>
    <hyperlink ref="E22" r:id="rId1" display="http://www.stavebnikalkulace.cz/"/>
    <hyperlink ref="J51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LAPTOP-MHUATH8K\Misaaaa</dc:creator>
  <cp:keywords/>
  <dc:description/>
  <cp:lastModifiedBy>Skoupá, Daniela</cp:lastModifiedBy>
  <dcterms:created xsi:type="dcterms:W3CDTF">2019-02-07T08:51:02Z</dcterms:created>
  <dcterms:modified xsi:type="dcterms:W3CDTF">2019-02-08T09:23:30Z</dcterms:modified>
  <cp:category/>
  <cp:version/>
  <cp:contentType/>
  <cp:contentStatus/>
</cp:coreProperties>
</file>