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i list" sheetId="1" r:id="rId1"/>
    <sheet name="Rekapitulace" sheetId="2" r:id="rId2"/>
    <sheet name="Zakazka" sheetId="3" r:id="rId3"/>
  </sheets>
  <definedNames>
    <definedName name="__CENA__">'Zakazka'!$O$6:$O$531</definedName>
    <definedName name="__MAIN__">'Zakazka'!$F$1:$CX$503</definedName>
    <definedName name="__MAIN2__">#REF!</definedName>
    <definedName name="__MAIN2___2">'Rekapitulace'!$B$1:$H$24</definedName>
    <definedName name="__MAIN3__">'Kryci list'!$A$3:$F$21</definedName>
    <definedName name="__SAZBA__">'Zakazka'!$T$6:$T$531</definedName>
    <definedName name="__T0__">'Zakazka'!$F$5:$W$503</definedName>
    <definedName name="__T1__">'Zakazka'!$F$6:$W$85</definedName>
    <definedName name="__T2__">'Zakazka'!$F$7:$CX$10</definedName>
    <definedName name="__T3__">'Zakazka'!$I$10:$L$10</definedName>
    <definedName name="__TE0__">'Kryci list'!$A$4:$C$8</definedName>
    <definedName name="__TE1__">'Kryci list'!#REF!</definedName>
    <definedName name="__TE2__">'Kryci list'!#REF!</definedName>
    <definedName name="__TE3__">'Kryci list'!$A$15:$E$15</definedName>
    <definedName name="__TE4__">#REF!</definedName>
    <definedName name="__TR0__">#REF!</definedName>
    <definedName name="__TR0___2">'Rekapitulace'!$B$5:$F$6</definedName>
    <definedName name="__TR1__">#REF!</definedName>
    <definedName name="__TR1___2">'Rekapitulace'!$B$6:$F$6</definedName>
    <definedName name="_xlnm.Print_Titles" localSheetId="2">'Zakazka'!$3:$4</definedName>
    <definedName name="_xlnm.Print_Area" localSheetId="0">'Kryci list'!$B$1:$E$33</definedName>
    <definedName name="_xlnm.Print_Area" localSheetId="1">'Rekapitulace'!$A$1:$F$23</definedName>
    <definedName name="_xlnm.Print_Area" localSheetId="2">'Zakazka'!$F$1:$X$531</definedName>
  </definedNames>
  <calcPr fullCalcOnLoad="1"/>
</workbook>
</file>

<file path=xl/sharedStrings.xml><?xml version="1.0" encoding="utf-8"?>
<sst xmlns="http://schemas.openxmlformats.org/spreadsheetml/2006/main" count="1017" uniqueCount="499">
  <si>
    <t>Krycí list rozpočtu</t>
  </si>
  <si>
    <t>Číslo zakázky</t>
  </si>
  <si>
    <t>Zakázka</t>
  </si>
  <si>
    <t>Město Sokolov</t>
  </si>
  <si>
    <t xml:space="preserve">Víceúčelová stezka Sokolov, Bohemia - Stará Ovčárna -Větev D </t>
  </si>
  <si>
    <t>Komentář</t>
  </si>
  <si>
    <t>CÚ ÚRS Praha 1.pololetí 2017</t>
  </si>
  <si>
    <t>Popis verze</t>
  </si>
  <si>
    <t>Výchozí</t>
  </si>
  <si>
    <t>Komentář verze</t>
  </si>
  <si>
    <t>Adresa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</si>
  <si>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</si>
  <si>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</si>
  <si>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</si>
  <si>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</si>
  <si>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</si>
  <si>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</si>
  <si>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</si>
  <si>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Význam (funkce)</t>
  </si>
  <si>
    <t>Jméno</t>
  </si>
  <si>
    <t>REKAPITULACE</t>
  </si>
  <si>
    <t>Kód stavebního objektu</t>
  </si>
  <si>
    <t>Popis objektu</t>
  </si>
  <si>
    <t>Kód zatřídění</t>
  </si>
  <si>
    <t>Zatřídění</t>
  </si>
  <si>
    <t>D</t>
  </si>
  <si>
    <t>Větev D</t>
  </si>
  <si>
    <t>VRN</t>
  </si>
  <si>
    <t>VRN, Ostatní náklady</t>
  </si>
  <si>
    <t>Vedlejší rozpočtové náklady</t>
  </si>
  <si>
    <t>Celkem (bez DPH)</t>
  </si>
  <si>
    <t>DPH 21%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</si>
  <si>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</si>
  <si>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</si>
  <si>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</si>
  <si>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</si>
  <si>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</si>
  <si>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</si>
  <si>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</si>
  <si>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</si>
  <si>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Zakázka:</t>
  </si>
  <si>
    <t>Popis</t>
  </si>
  <si>
    <t>Cena</t>
  </si>
  <si>
    <t>Hmotnost</t>
  </si>
  <si>
    <t>DPH</t>
  </si>
  <si>
    <t>Cena s DPH</t>
  </si>
  <si>
    <t>Počet položek</t>
  </si>
  <si>
    <t>Poř.</t>
  </si>
  <si>
    <t>Typ</t>
  </si>
  <si>
    <t>Kód</t>
  </si>
  <si>
    <t>MJ</t>
  </si>
  <si>
    <t>Výměra bez ztr.</t>
  </si>
  <si>
    <t>Ztratné</t>
  </si>
  <si>
    <t>Výměra</t>
  </si>
  <si>
    <t>Jedn.cena</t>
  </si>
  <si>
    <t>Jedn. hmotn.</t>
  </si>
  <si>
    <t>Jedn. suť</t>
  </si>
  <si>
    <t>Suť</t>
  </si>
  <si>
    <t>Sazba DPH</t>
  </si>
  <si>
    <t>Cen. soustava</t>
  </si>
  <si>
    <t>Počet</t>
  </si>
  <si>
    <t>D: Větev D</t>
  </si>
  <si>
    <t>001: Zemní práce</t>
  </si>
  <si>
    <t>##T2##N_Catalog_catGUID</t>
  </si>
  <si>
    <t>##T2##PRO_ITEM_catID</t>
  </si>
  <si>
    <t>##T2##PRO_ITEM_iteCode</t>
  </si>
  <si>
    <t>##T2##PRO_ITEM_szvCode</t>
  </si>
  <si>
    <t>##T2##PRO_ITEM_tevCode</t>
  </si>
  <si>
    <t>H</t>
  </si>
  <si>
    <t>00572410</t>
  </si>
  <si>
    <t>Osivo směs travní parková</t>
  </si>
  <si>
    <t>kg</t>
  </si>
  <si>
    <t>Plný popis:</t>
  </si>
  <si>
    <t>755,7*0,03</t>
  </si>
  <si>
    <t>_</t>
  </si>
  <si>
    <t>10371500</t>
  </si>
  <si>
    <t>Substrát pro trávníky A  VL</t>
  </si>
  <si>
    <t>m3</t>
  </si>
  <si>
    <t>755,7*0,1</t>
  </si>
  <si>
    <t>SP</t>
  </si>
  <si>
    <t>112101101</t>
  </si>
  <si>
    <t>Kácení stromů listnatých D kmene do 300 mm</t>
  </si>
  <si>
    <t>kus</t>
  </si>
  <si>
    <t>Kácení stromů 
  s odřezáním kmene a s odvětvením
    listnatých, průměru kmene
      přes 100 do 300 mm</t>
  </si>
  <si>
    <t>112101121</t>
  </si>
  <si>
    <t>Kácení stromů jehličnatých D kmene do 300 mm</t>
  </si>
  <si>
    <t>Kácení stromů 
  s odřezáním kmene a s odvětvením
    jehličnatých bez odkornění, kmene průměru
      přes 100 do 300 mm</t>
  </si>
  <si>
    <t>112111111</t>
  </si>
  <si>
    <t>Likvidace větví všech druhů stromů</t>
  </si>
  <si>
    <t>Spálení větví stromů 
  všech druhů stromů o průměru kmene přes 0,10 m
    na hromadách</t>
  </si>
  <si>
    <t>23+15</t>
  </si>
  <si>
    <t>112201112</t>
  </si>
  <si>
    <t>Odstranění pařezů D do 0,3 m v rovině a svahu 1:5 s odklizením do 20 m a zasypáním jámy</t>
  </si>
  <si>
    <t>Odstranění pařezu
  v rovině nebo na svahu do 1:5
    o průměru pařezu na řezné ploše
      přes 200 do 300 mm</t>
  </si>
  <si>
    <t>112211111</t>
  </si>
  <si>
    <t>Likvidace pařezu D do 0,3 m</t>
  </si>
  <si>
    <t>Spálení pařezů na hromadách 
  průměru
    přes 0,10 do 0,30 m</t>
  </si>
  <si>
    <t>122202202</t>
  </si>
  <si>
    <t>Odkopávky a prokopávky nezapažené pro silnice objemu do 1000 m3 v hornině tř. 3</t>
  </si>
  <si>
    <t>Odkopávky a prokopávky nezapažené pro silnice 
  s přemístěním výkopku v příčných profilech na vzdálenost do 15 m nebo s naložením na dopravní
  prostředek
    v hornině tř. 3
      přes 100 do 1 000 m3</t>
  </si>
  <si>
    <t>dle PD ; 276,31</t>
  </si>
  <si>
    <t>122202209</t>
  </si>
  <si>
    <t>Příplatek k odkopávkám a prokopávkám pro silnice v hornině tř. 3 za lepivost</t>
  </si>
  <si>
    <t>Odkopávky a prokopávky nezapažené pro silnice 
  s přemístěním výkopku v příčných profilech na vzdálenost do 15 m nebo s naložením na dopravní
  prostředek
    v hornině tř. 3
    Příplatek k cenám
      za lepivost horniny tř. 3</t>
  </si>
  <si>
    <t>132201101</t>
  </si>
  <si>
    <t>Hloubení rýh š do 600 mm v hornině tř. 3 objemu do 100 m3</t>
  </si>
  <si>
    <t>Hloubení zapažených i nezapažených rýh šířky do 600 mm 
  s urovnáním dna do předepsaného profilu a spádu
    v hornině tř. 3
      do 100 m3</t>
  </si>
  <si>
    <t>přeložka ; 185*0,4*0,8</t>
  </si>
  <si>
    <t>132201109</t>
  </si>
  <si>
    <t>Příplatek za lepivost k hloubení rýh š do 600 mm v hornině tř. 3</t>
  </si>
  <si>
    <t>Hloubení zapažených i nezapažených rýh šířky do 600 mm 
  s urovnáním dna do předepsaného profilu a spádu
    v hornině tř. 3
    Příplatek k cenám
      za lepivost horniny tř. 3</t>
  </si>
  <si>
    <t>133201101</t>
  </si>
  <si>
    <t>Hloubení šachet v hornině tř. 3 objemu do 100 m3</t>
  </si>
  <si>
    <t>Hloubení zapažených i nezapažených šachet 
  s případným nutným přemístěním výkopku ve výkopišti
    v hornině tř. 3
      do 100 m3</t>
  </si>
  <si>
    <t>patky pro bus zastávku ; 0,6*0,6*1*4</t>
  </si>
  <si>
    <t>133201109</t>
  </si>
  <si>
    <t>Příplatek za lepivost u hloubení šachet v hornině tř. 3</t>
  </si>
  <si>
    <t>Hloubení zapažených i nezapažených šachet 
  s případným nutným přemístěním výkopku ve výkopišti
    v hornině tř. 3
    Příplatek k cenám
      za lepivost horniny tř. 3</t>
  </si>
  <si>
    <t>161101101</t>
  </si>
  <si>
    <t>Svislé přemístění výkopku z horniny tř. 1 až 4 hl výkopu do 2,5 m</t>
  </si>
  <si>
    <t>Svislé přemístění výkopku 
  bez naložení do dopravní nádoby avšak s vyprázdněním dopravní nádoby na hromadu nebo do
  dopravního prostředku
    z horniny tř. 1 až 4, při hloubce výkopu
      přes 1 do 2,5 m</t>
  </si>
  <si>
    <t>162701105</t>
  </si>
  <si>
    <t>Vodorovné přemístění do 10000 m výkopku/sypaniny z horniny tř. 1 až 4</t>
  </si>
  <si>
    <t>Vodorovné přemístění výkopku nebo sypaniny po suchu 
  na obvyklém dopravním prostředku, bez naložení výkopku, avšak se složením bez rozhrnutí
    z horniny tř. 1 až 4 na vzdálenost
      přes 9 000 do 10 000 m</t>
  </si>
  <si>
    <t>276,31+1,44</t>
  </si>
  <si>
    <t>162701109</t>
  </si>
  <si>
    <t>Příplatek k vodorovnému přemístění výkopku/sypaniny z horniny tř. 1 až 4 ZKD 1000 m přes 10000 m</t>
  </si>
  <si>
    <t>Vodorovné přemístění výkopku nebo sypaniny po suchu 
  na obvyklém dopravním prostředku, bez naložení výkopku, avšak se složením bez rozhrnutí
    z horniny tř. 1 až 4 na vzdálenost
    Příplatek k ceně
      za každých dalších i započatých 1 000 m</t>
  </si>
  <si>
    <t>celkem 15km ; 277,75*5</t>
  </si>
  <si>
    <t>171201201</t>
  </si>
  <si>
    <t>Uložení sypaniny na skládky</t>
  </si>
  <si>
    <t>Uložení sypaniny 
  na skládky</t>
  </si>
  <si>
    <t>171201211</t>
  </si>
  <si>
    <t>Poplatek za uložení odpadu ze sypaniny na skládce (skládkovné)</t>
  </si>
  <si>
    <t>t</t>
  </si>
  <si>
    <t>Uložení sypaniny 
  poplatek za uložení sypaniny na skládce (skládkovné)</t>
  </si>
  <si>
    <t>277,75*1,6</t>
  </si>
  <si>
    <t>174101101</t>
  </si>
  <si>
    <t>Zásyp jam, šachet rýh nebo kolem objektů sypaninou se zhutněním</t>
  </si>
  <si>
    <t>Zásyp sypaninou z jakékoliv horniny 
  s uložením výkopku ve vrstvách
    se zhutněním
      jam, šachet, rýh nebo kolem objektů v těchto vykopávkách</t>
  </si>
  <si>
    <t>přeložka ; 59,2</t>
  </si>
  <si>
    <t>181102302</t>
  </si>
  <si>
    <t>Úprava pláně v zářezech se zhutněním</t>
  </si>
  <si>
    <t>m2</t>
  </si>
  <si>
    <t>Úprava pláně na stavbách dálnic 
  v zářezech mimo skalních
    se zhutněním</t>
  </si>
  <si>
    <t>973,85+11,6+552,65</t>
  </si>
  <si>
    <t>181301111</t>
  </si>
  <si>
    <t>Rozprostření ornice tl vrstvy do 100 mm pl přes 500 m2 v rovině nebo ve svahu do 1:5</t>
  </si>
  <si>
    <t>Rozprostření a urovnání ornice v rovině nebo ve svahu sklonu do 1:5
  při souvislé ploše
    přes 500 m2, tl. vrstvy
      do 100 mm</t>
  </si>
  <si>
    <t>181411131</t>
  </si>
  <si>
    <t>Založení parkového trávníku výsevem plochy do 1000 m2 v rovině a ve svahu do 1:5</t>
  </si>
  <si>
    <t>Založení trávníku
  na půdě předem připravené
    plochy do 1000 m2
    výsevem včetně utažení
    parkového
      v rovině nebo na svahu do 1:5</t>
  </si>
  <si>
    <t>002: Základy</t>
  </si>
  <si>
    <t>275313611</t>
  </si>
  <si>
    <t>Základové patky z betonu tř. C 16/20</t>
  </si>
  <si>
    <t>Základy z betonu prostého
  patky a bloky
    z betonu kamenem neprokládaného
      tř. C 16/20</t>
  </si>
  <si>
    <t>patky bus zastávky ; 0,6*0,6*1*4</t>
  </si>
  <si>
    <t>patky zábradlí ; 0,5*0,5*0,5*101</t>
  </si>
  <si>
    <t>275351215</t>
  </si>
  <si>
    <t>Zřízení bednění stěn základových patek</t>
  </si>
  <si>
    <t>Bednění základových stěn
  patek
    svislé nebo šikmé (odkloněné), půdorysně přímé nebo zalomené
    ve volných nebo zapažených jámách, rýhách, šachtách, včetně případných vzpěr
      zřízení</t>
  </si>
  <si>
    <t>0,6*4*4*0,3</t>
  </si>
  <si>
    <t>275351216</t>
  </si>
  <si>
    <t>Odstranění bednění stěn základových patek</t>
  </si>
  <si>
    <t>Bednění základových stěn
  patek
    svislé nebo šikmé (odkloněné), půdorysně přímé nebo zalomené
    ve volných nebo zapažených jámách, rýhách, šachtách, včetně případných vzpěr
      odstranění</t>
  </si>
  <si>
    <t>275353101</t>
  </si>
  <si>
    <t>Bednění kotevních otvorů v základových patkách průřezu do 0,01 m2 hl 0,25 m</t>
  </si>
  <si>
    <t>Bednění kotevních otvorů a prostupů v základových konstrukcích
  v patkách
    včetně polohového zajištění a odbednění, popř. ztraceného bednění z pletiva apod.
    průřezu do 0,01 m2, hl.
      do 0,25 m</t>
  </si>
  <si>
    <t>275353102</t>
  </si>
  <si>
    <t>Bednění kotevních otvorů v základových patkách průřezu do 0,01 m2 hl 0,5 m</t>
  </si>
  <si>
    <t>Bednění kotevních otvorů a prostupů v základových konstrukcích
  v patkách
    včetně polohového zajištění a odbednění, popř. ztraceného bednění z pletiva apod.
    průřezu do 0,01 m2, hl.
      přes 0,25 do 0,50 m</t>
  </si>
  <si>
    <t>003: Svislé konstrukce</t>
  </si>
  <si>
    <t>348171111</t>
  </si>
  <si>
    <t>Osazení ocelového zábradlí do beton.patek</t>
  </si>
  <si>
    <t>m</t>
  </si>
  <si>
    <t>Osazení mostního ocelového zábradlí 
  přímo do betonu říms</t>
  </si>
  <si>
    <t>dle PD ; 249</t>
  </si>
  <si>
    <t>388995212</t>
  </si>
  <si>
    <t>Chránička kabelů z trub HDPE  DN 110</t>
  </si>
  <si>
    <t>Chránička kabelů v římse z trub HDPE 
  přes DN 80 do DN 110</t>
  </si>
  <si>
    <t>dle PD ; 52,5</t>
  </si>
  <si>
    <t>55395100</t>
  </si>
  <si>
    <t>Zábradlí ocelové trubkové v=1,1m žárově pozinkované -dle PD</t>
  </si>
  <si>
    <t>004: Vodorovné konstrukce</t>
  </si>
  <si>
    <t>451573111</t>
  </si>
  <si>
    <t>Lože a obsyp kabelů a potrubí otevřený výkop ze štěrkopísku</t>
  </si>
  <si>
    <t>Lože pod potrubí, stoky a drobné objekty 
  v otevřeném výkopu
    z písku a štěrkopísku do 63 mm</t>
  </si>
  <si>
    <t>přeložka ; 185*0,4*0,2</t>
  </si>
  <si>
    <t>005: Komunikace</t>
  </si>
  <si>
    <t>564861111</t>
  </si>
  <si>
    <t>Podklad ze štěrkodrtě ŠD tl 200 mm</t>
  </si>
  <si>
    <t>Podklad ze štěrkodrti ŠD 
  s rozprostřením a zhutněním, po zhutnění
    tl. 200 mm</t>
  </si>
  <si>
    <t>dle PD ; 973,85</t>
  </si>
  <si>
    <t>reliéfní dlažba ; 3*0,4*3+2,5*0,8+15*0,4</t>
  </si>
  <si>
    <t>564911410</t>
  </si>
  <si>
    <t>Podklad z asfaltového recyklátu tl 40 mm</t>
  </si>
  <si>
    <t>Podklad nebo podsyp z asfaltového recyklátu 
  s rozprostřením a zhutněním, po zhutnění
    tl. 50 mm</t>
  </si>
  <si>
    <t>552,65</t>
  </si>
  <si>
    <t>564911411</t>
  </si>
  <si>
    <t>Podklad z asfaltového recyklátu tl 50 mm</t>
  </si>
  <si>
    <t>973,85</t>
  </si>
  <si>
    <t>577134111</t>
  </si>
  <si>
    <t>Asfaltový beton vrstva obrusná ACO 11 (ABS) tř. I tl 40 mm š do 3 m z nemodifikovaného asfaltu</t>
  </si>
  <si>
    <t>Asfaltový beton vrstva obrusná ACO 11 (ABS) 
  s rozprostřením a se zhutněním
    z nemodifikovaného asfaltu
    v pruhu šířky do 3 m
    tř. I, po zhutnění
      tl. 40 mm</t>
  </si>
  <si>
    <t>577144111</t>
  </si>
  <si>
    <t>Asfaltový beton vrstva obrusná ACO 11 (ABS) tř. I tl 50 mm š do 3 m z nemodifikovaného asfaltu</t>
  </si>
  <si>
    <t>Asfaltový beton vrstva obrusná ACO 11 (ABS) 
  s rozprostřením a se zhutněním
    z nemodifikovaného asfaltu
    v pruhu šířky do 3 m
    tř. I, po zhutnění
      tl. 50 mm</t>
  </si>
  <si>
    <t>59245267</t>
  </si>
  <si>
    <t>Dlažba betonová zámková pro nevidomé tl.8cm barevná</t>
  </si>
  <si>
    <t>596211220</t>
  </si>
  <si>
    <t>Kladení zámkové dlažby komunikací pro pěší tl 80 mm skupiny B pl do 50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</si>
  <si>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80 mm
    skupiny B, pro plochy
      do 50 m2</t>
  </si>
  <si>
    <t>599141111</t>
  </si>
  <si>
    <t>Vyplnění spár mezi silničními dílci živičnou zálivkou</t>
  </si>
  <si>
    <t>Vyplnění spár mezi silničními dílci jakékoliv tloušťky 
  živičnou zálivkou</t>
  </si>
  <si>
    <t>009: Ostatní konstrukce a práce</t>
  </si>
  <si>
    <t>40445225</t>
  </si>
  <si>
    <t>Sloupek Zn 60 - 350</t>
  </si>
  <si>
    <t>40445478</t>
  </si>
  <si>
    <t>Značka dopravní svislá fólie tř.1, FeZn -dle PD</t>
  </si>
  <si>
    <t>59217315</t>
  </si>
  <si>
    <t>Obrubník betonový zahradní přírodní 50x8x25 cm</t>
  </si>
  <si>
    <t>788*2</t>
  </si>
  <si>
    <t>59217450</t>
  </si>
  <si>
    <t>Obrubník betonový chodníkový 100x15x30 cm</t>
  </si>
  <si>
    <t>59217455</t>
  </si>
  <si>
    <t>Obrubník betonový zastávkový 100x43,5x30cm</t>
  </si>
  <si>
    <t>914111111</t>
  </si>
  <si>
    <t>Montáž svislé dopravní značky do velikosti 1 m2 objímkami na sloupek nebo konzolu</t>
  </si>
  <si>
    <t>Montáž svislé dopravní značky základní 
  velikosti
    do 1 m2
      objímkami na sloupky nebo konzoly</t>
  </si>
  <si>
    <t>vč.bus zastávky ; 6</t>
  </si>
  <si>
    <t>914501010</t>
  </si>
  <si>
    <t>Dod+mtz jízdního řádu (osazení na sloupek SDZ)</t>
  </si>
  <si>
    <t>914511112</t>
  </si>
  <si>
    <t>Montáž sloupku dopravních značek délky do 3,5 m s betonovým základem a patkou</t>
  </si>
  <si>
    <t>Montáž sloupku dopravních značek 
  délky do 3,5 m
    do hliníkové patky</t>
  </si>
  <si>
    <t>915131111</t>
  </si>
  <si>
    <t>Vodorovné dopravní značení bílou barvou přechody pro chodce, šipky, symboly</t>
  </si>
  <si>
    <t>Vodorovné dopravní značení stříkané barvou 
  přechody pro chodce, šipky, symboly
    bílé
      základní</t>
  </si>
  <si>
    <t>Bus zastávka ; 15*3</t>
  </si>
  <si>
    <t>915621111</t>
  </si>
  <si>
    <t>Předznačení vodorovného plošného značení</t>
  </si>
  <si>
    <t>Předznačení pro vodorovné značení 
  stříkané barvou nebo prováděné z nátěrových hmot
    plošné šipky, symboly, nápisy</t>
  </si>
  <si>
    <t>916131213</t>
  </si>
  <si>
    <t>Osazení silničního obrubníku betonového stojatého s boční opěrou do lože z betonu prostého</t>
  </si>
  <si>
    <t>Osazení silničního obrubníku betonového 
  se zřízením lože, s vyplněním a zatřením spár cementovou maltou
    stojatého
    s boční opěrou z betonu prostého tř. C 12/15, do lože
      z betonu prostého téže značky</t>
  </si>
  <si>
    <t>dle PD ; 15+439,5</t>
  </si>
  <si>
    <t>916331112</t>
  </si>
  <si>
    <t>Osazení zahradního obrubníku betonového do lože z betonu s boční opěrou</t>
  </si>
  <si>
    <t>Osazení zahradního obrubníku betonového
  s ložem tl. od 50 do 100 mm z betonu prostého tř. C 12/15
    s boční opěrou z betonu prostého tř. C 12/15</t>
  </si>
  <si>
    <t>dle PD ; 787,8</t>
  </si>
  <si>
    <t>968502020</t>
  </si>
  <si>
    <t>Křížení stezky s parovodem -dešťová vpusť s mříží, vč.napojení potrubím do příkopu (dod+mtz)</t>
  </si>
  <si>
    <t>980501050</t>
  </si>
  <si>
    <t>Montáž -autobus.zastávky 4,2x1,7m ocel.kce žár.pozink,střecha,boky+zadní stěna-polykarbonát,lavička</t>
  </si>
  <si>
    <t>980501055</t>
  </si>
  <si>
    <t>Dodávka -autobus.zastávky 4,2x1,7m ocel.kce žár.pozink,střecha,boky+zadní stěna-polykarbonát,lavička</t>
  </si>
  <si>
    <t>021a: VO -Stezka a přechod.místo Tovární</t>
  </si>
  <si>
    <t>10110001</t>
  </si>
  <si>
    <t>Směs betonová C 12/15 XC0</t>
  </si>
  <si>
    <t>10110002</t>
  </si>
  <si>
    <t>Trubice smršť. SR1F 25,4-12,7/1200 ZZ</t>
  </si>
  <si>
    <t>10110003</t>
  </si>
  <si>
    <t>Kabel CYKY-J 3x1,5mm2 750V</t>
  </si>
  <si>
    <t>10110004</t>
  </si>
  <si>
    <t>Trubka Supermonoflex 50mm 25m Kopos 1250</t>
  </si>
  <si>
    <t>10110006</t>
  </si>
  <si>
    <t>Pás krycí plast Kad-F PE300/4 dl.25m červ.</t>
  </si>
  <si>
    <t>10110007</t>
  </si>
  <si>
    <t>Písek zásypový fr.0-4</t>
  </si>
  <si>
    <t>10110008</t>
  </si>
  <si>
    <t>Kotouč řezací diamant pr.450 asf</t>
  </si>
  <si>
    <t>10110010</t>
  </si>
  <si>
    <t>Kamenivo drc hrubé fr.63-125 tř.B</t>
  </si>
  <si>
    <t>10110011</t>
  </si>
  <si>
    <t>Kamenivo dolom do betonu fr.0-4 vl</t>
  </si>
  <si>
    <t>10110012</t>
  </si>
  <si>
    <t>Štěrkopísek fr.0-32 tř.C</t>
  </si>
  <si>
    <t>10110013</t>
  </si>
  <si>
    <t>Štěrkodrť fr0-63 tř.A</t>
  </si>
  <si>
    <t>10110016</t>
  </si>
  <si>
    <t>Lak asfalt.penetral ALP sud 160kg</t>
  </si>
  <si>
    <t>10110017</t>
  </si>
  <si>
    <t>Zálivka asf AZ bubny</t>
  </si>
  <si>
    <t>10110018</t>
  </si>
  <si>
    <t>Trubka korug ohebná Korufl. 90 černá 50m</t>
  </si>
  <si>
    <t>10110019</t>
  </si>
  <si>
    <t>Trubka protlak PE100 SDR17 pr.160</t>
  </si>
  <si>
    <t>10110020</t>
  </si>
  <si>
    <t>Řezivo hranol jehličnaté do 120cm2</t>
  </si>
  <si>
    <t>10110021</t>
  </si>
  <si>
    <t>Drát ocel. pr.2,0 měkký</t>
  </si>
  <si>
    <t>10110022</t>
  </si>
  <si>
    <t>Hřebík stav se zap hl.mříž. 2,8x70 2825</t>
  </si>
  <si>
    <t>10110023</t>
  </si>
  <si>
    <t>Řezivo deskové jehličnaté neoprac</t>
  </si>
  <si>
    <t>10110024</t>
  </si>
  <si>
    <t>Komplet N.x (svítidlo stožár.svorkovnice)</t>
  </si>
  <si>
    <t>10110025</t>
  </si>
  <si>
    <t>Kabel CYKY 4x10 pevně uložený</t>
  </si>
  <si>
    <t>10110026</t>
  </si>
  <si>
    <t>Komplet P.x (svítidlo slož.výlož.svork.)</t>
  </si>
  <si>
    <t>10110027</t>
  </si>
  <si>
    <t>Zemnící drát Fezn pr.10</t>
  </si>
  <si>
    <t>10110028</t>
  </si>
  <si>
    <t>Kabel CYKY-J 4x10</t>
  </si>
  <si>
    <t>10110029</t>
  </si>
  <si>
    <t>Svorka zemnící SS</t>
  </si>
  <si>
    <t>10110030</t>
  </si>
  <si>
    <t>Svorka stožárová SP</t>
  </si>
  <si>
    <t>10110050</t>
  </si>
  <si>
    <t>Asfalt bet obrus ACO11 50/70 TR2</t>
  </si>
  <si>
    <t>10110051</t>
  </si>
  <si>
    <t>Podklad z kameniva mech zpevn. MZK</t>
  </si>
  <si>
    <t>10110052</t>
  </si>
  <si>
    <t>Asfalt beton obrus ACO11 50/70 TR1</t>
  </si>
  <si>
    <t>10110053</t>
  </si>
  <si>
    <t>Asfalt beton podkl ACP16S 50/70 TR1</t>
  </si>
  <si>
    <t>10110054</t>
  </si>
  <si>
    <t>Asfalt beton ložní ACL16S 50/70 TR1</t>
  </si>
  <si>
    <t>210102009</t>
  </si>
  <si>
    <t>Rozbourání beton záklau</t>
  </si>
  <si>
    <t>210102010</t>
  </si>
  <si>
    <t>Výkop kabel rýhy 35x80cm ručně, zem.tř.3</t>
  </si>
  <si>
    <t>210102011</t>
  </si>
  <si>
    <t>Zához kabel rýhy 35x80cm ručně, zem.tř.3</t>
  </si>
  <si>
    <t>210102012</t>
  </si>
  <si>
    <t>Výkop kabel rýhy 10x10cm ručně, zem.tř.3</t>
  </si>
  <si>
    <t>210102013</t>
  </si>
  <si>
    <t>Zához kabel rýhy 10x10cm ručně, zem.tř.3</t>
  </si>
  <si>
    <t>210102014</t>
  </si>
  <si>
    <t>Výkop kabel rýhy 35x50cm ručně, zem.tř.4</t>
  </si>
  <si>
    <t>210102015</t>
  </si>
  <si>
    <t>Zához kabel rýhy 35x50cm ručně, zem.tř.4</t>
  </si>
  <si>
    <t>210102016</t>
  </si>
  <si>
    <t>Výkop kabel rýhy 50x120cm ručně, zem.tř.4</t>
  </si>
  <si>
    <t>210102017</t>
  </si>
  <si>
    <t>Zához kabel rýhy 50x120cm ručně, zem.tř.4</t>
  </si>
  <si>
    <t>210102018</t>
  </si>
  <si>
    <t>Výkop kabel rýhy 10x10cm ručně, zem.tř.4</t>
  </si>
  <si>
    <t>210102019</t>
  </si>
  <si>
    <t>Zához kabel rýhy 10x10cm ručně, zem.tř.4</t>
  </si>
  <si>
    <t>210102020</t>
  </si>
  <si>
    <t>Výkop jámy pro sloup, kotvu - ručně, zem.tř.3-4</t>
  </si>
  <si>
    <t>210102021</t>
  </si>
  <si>
    <t>Zához jámy pro sloup, kotvu - ručně, zem.tř.3-4</t>
  </si>
  <si>
    <t>210102022</t>
  </si>
  <si>
    <t>Protlak řízený do 160mm vč.trubky</t>
  </si>
  <si>
    <t>210102023</t>
  </si>
  <si>
    <t>Zřízení a odstranění provizorní lávky</t>
  </si>
  <si>
    <t>210201010</t>
  </si>
  <si>
    <t>Montáž bednění pro základ stožáru vč.materiálu</t>
  </si>
  <si>
    <t>210201011</t>
  </si>
  <si>
    <t>Zákl.beton C12/15 do 5m3 do bednění</t>
  </si>
  <si>
    <t>210201012</t>
  </si>
  <si>
    <t>Kabel.lože -písek š.35cm PE pás 300mm</t>
  </si>
  <si>
    <t>210501010</t>
  </si>
  <si>
    <t>Ukončení -zap.vod do 2,5mm2 svork.v rozvad</t>
  </si>
  <si>
    <t>210501011</t>
  </si>
  <si>
    <t>Ukončení -zap.vod do 16mm2 svork.v rozvad</t>
  </si>
  <si>
    <t>210501012</t>
  </si>
  <si>
    <t>Kabel CYKY-J 3x1,5 volně uložený</t>
  </si>
  <si>
    <t>210501013</t>
  </si>
  <si>
    <t>Kabel AYKY-J 4x16mm2 pevné uložení</t>
  </si>
  <si>
    <t>210501014</t>
  </si>
  <si>
    <t>Značení uzemnění FEZN 30/4 smršť.trubicí</t>
  </si>
  <si>
    <t>210501015</t>
  </si>
  <si>
    <t>210501016</t>
  </si>
  <si>
    <t>210501017</t>
  </si>
  <si>
    <t>210501018</t>
  </si>
  <si>
    <t>Trubka ohebná PVC pr.50/39,6mm vol.ulož.</t>
  </si>
  <si>
    <t>210501019</t>
  </si>
  <si>
    <t>Elektromontážní práce</t>
  </si>
  <si>
    <t>hod</t>
  </si>
  <si>
    <t>210501020</t>
  </si>
  <si>
    <t>Mechanizace</t>
  </si>
  <si>
    <t>210501021</t>
  </si>
  <si>
    <t>Trubka korug.PE Koruflex 90/75 ohebná</t>
  </si>
  <si>
    <t>210501022</t>
  </si>
  <si>
    <t>Přípl.na zatah.kobelu v ochranné trubce</t>
  </si>
  <si>
    <t>210501023</t>
  </si>
  <si>
    <t>Zajištění kabelu při souběho</t>
  </si>
  <si>
    <t>210501024</t>
  </si>
  <si>
    <t>Zajištění kabelu při křížení</t>
  </si>
  <si>
    <t>210501025</t>
  </si>
  <si>
    <t>Zajištění potrubí při křížení</t>
  </si>
  <si>
    <t>210801020</t>
  </si>
  <si>
    <t>Zřízení chodníku asfalt kryt nad výkopem</t>
  </si>
  <si>
    <t>210801021</t>
  </si>
  <si>
    <t>Zřízení vozovky asfalt kryt nad výkopem</t>
  </si>
  <si>
    <t>210909010</t>
  </si>
  <si>
    <t>Demontáž světelného místa Dx</t>
  </si>
  <si>
    <t>210909011</t>
  </si>
  <si>
    <t>Odstranění chodníku asfalt kryt nad výkopem</t>
  </si>
  <si>
    <t>210909012</t>
  </si>
  <si>
    <t>Odstranění vozovky asfalt kryt nad výkopem</t>
  </si>
  <si>
    <t>210951010</t>
  </si>
  <si>
    <t>Vytyčení podzemních zařízení, sítí</t>
  </si>
  <si>
    <t>Kč</t>
  </si>
  <si>
    <t>210951011</t>
  </si>
  <si>
    <t>Doprava vykopaného materiálu, odvoz zeminy, sutě</t>
  </si>
  <si>
    <t>210951012</t>
  </si>
  <si>
    <t>Revize, zkoušky</t>
  </si>
  <si>
    <t>210951013</t>
  </si>
  <si>
    <t>Skládkovné</t>
  </si>
  <si>
    <t>210951050</t>
  </si>
  <si>
    <t>Koordinační činnost zhotovitele</t>
  </si>
  <si>
    <t>091: Bourání konstrukcí - demolice</t>
  </si>
  <si>
    <t>113106123</t>
  </si>
  <si>
    <t>Rozebrání dlažeb komunikací pro pěší ze zámkových dlaždic</t>
  </si>
  <si>
    <t>Rozebrání dlažeb a dílců komunikací pro pěší, vozovek a ploch
  s přemístěním hmot na skládku na vzdálenost do 3 m nebo s naložením na dopravní prostředek
    komunikací pro pěší s ložem z kameniva nebo živice a s výplní spár
      ze zámkové dlažby</t>
  </si>
  <si>
    <t>113107131</t>
  </si>
  <si>
    <t>Odstranění podkladu pl do 50 m2 z betonu prostého tl 150 mm</t>
  </si>
  <si>
    <t>Odstranění podkladů nebo krytů
  s přemístěním hmot na skládku na vzdálenost do 3 m nebo s naložením na dopravní prostředek
    v ploše jednotlivě do 50 m2
    z betonu prostého, o tl. vrstvy
      přes 100 do 150 mm</t>
  </si>
  <si>
    <t>113107141</t>
  </si>
  <si>
    <t>Odstranění podkladu pl do 50 m2 živičných tl 50 mm</t>
  </si>
  <si>
    <t>Odstranění podkladů nebo krytů
  s přemístěním hmot na skládku na vzdálenost do 3 m nebo s naložením na dopravní prostředek
    v ploše jednotlivě do 50 m2
    živičných, o tl. vrstvy
      do 50 mm</t>
  </si>
  <si>
    <t>113107152</t>
  </si>
  <si>
    <t>Odstranění podkladu pl přes 50 do 200 m2 z kameniva těženého tl 200 mm</t>
  </si>
  <si>
    <t>Odstranění podkladů nebo krytů
  s přemístěním hmot na skládku na vzdálenost do 20 m nebo s naložením na dopravní prostředek
    v ploše jednotlivě přes 50 m2 do 200 m2
    z kameniva těženého, o tl. vrstvy
      přes 100 do 200 mm</t>
  </si>
  <si>
    <t>113107182</t>
  </si>
  <si>
    <t>Odstranění podkladu pl přes 50 do 200 m2 živičných tl 100 mm</t>
  </si>
  <si>
    <t>Odstranění podkladů nebo krytů
  s přemístěním hmot na skládku na vzdálenost do 20 m nebo s naložením na dopravní prostředek
    v ploše jednotlivě přes 50 m2 do 200 m2
    živičných, o tl. vrstvy
      přes 50 do 100 mm</t>
  </si>
  <si>
    <t>113107242</t>
  </si>
  <si>
    <t>Odstranění podkladu pl přes 200 m2 živičných tl 100 mm</t>
  </si>
  <si>
    <t>Odstranění podkladů nebo krytů
  s přemístěním hmot na skládku na vzdálenost do 20 m nebo s naložením na dopravní prostředek
    v ploše jednotlivě přes 200 m2
    živičných, o tl. vrstvy
      přes 50 do 100 mm</t>
  </si>
  <si>
    <t>113202111</t>
  </si>
  <si>
    <t>Vytrhání obrub krajníků obrubníků stojatých</t>
  </si>
  <si>
    <t>Vytrhání obrub 
  s vybouráním lože, s přemístěním hmot na skládku na vzdálenost do 3 m nebo s naložením na
  dopravní prostředek
    z krajníků nebo obrubníků stojatých</t>
  </si>
  <si>
    <t>919735112</t>
  </si>
  <si>
    <t>Řezání stávajícího živičného krytu hl do 100 mm</t>
  </si>
  <si>
    <t>Řezání stávajícího živičného krytu nebo podkladu 
  hloubky
    přes 50 do 100 mm</t>
  </si>
  <si>
    <t>961055111</t>
  </si>
  <si>
    <t>Bourání základů ze ŽB</t>
  </si>
  <si>
    <t>Bourání základů z betonu 
  železového</t>
  </si>
  <si>
    <t>vč. pro VO ; 10*0,5+11*0,25</t>
  </si>
  <si>
    <t>patky zastávky ; 1,44</t>
  </si>
  <si>
    <t>966075141</t>
  </si>
  <si>
    <t>Odstranění kovového zábradlí vcelku vč.zákl.patek</t>
  </si>
  <si>
    <t>Odstranění různých konstrukcí na mostech
  kovového zábradlí
    vcelku</t>
  </si>
  <si>
    <t>997221551</t>
  </si>
  <si>
    <t>Vodorovná doprava suti ze sypkých materiálů do 1 km</t>
  </si>
  <si>
    <t>Vodorovná doprava suti 
  bez naložení, ale se složením a s hrubým urovnáním
    ze sypkých materiálů, na vzdálenost
      do 1 km</t>
  </si>
  <si>
    <t>92,937+100,03</t>
  </si>
  <si>
    <t>997221559</t>
  </si>
  <si>
    <t>Příplatek ZKD 1 km u vodorovné dopravy suti ze sypkých materiálů</t>
  </si>
  <si>
    <t>Vodorovná doprava suti 
  bez naložení, ale se složením a s hrubým urovnáním
    Příplatek k ceně
      za každý další i započatý 1 km přes 1 km</t>
  </si>
  <si>
    <t>celkem 15km ; 192,967*14</t>
  </si>
  <si>
    <t>997221611</t>
  </si>
  <si>
    <t>Nakládání suti na dopravní prostředky pro vodorovnou dopravu</t>
  </si>
  <si>
    <t>Nakládání na dopravní prostředky 
  pro vodorovnou dopravu
    suti</t>
  </si>
  <si>
    <t>997221815</t>
  </si>
  <si>
    <t>Poplatek za uložení betonového odpadu na skládce (skládkovné)</t>
  </si>
  <si>
    <t>Poplatek za uložení stavebního odpadu na skládce (skládkovné) 
  betonového</t>
  </si>
  <si>
    <t>2,184+4,853+4,483+10,209</t>
  </si>
  <si>
    <t>997221825</t>
  </si>
  <si>
    <t>Poplatek za uložení železobetonového odpadu na skládce (skládkovné)</t>
  </si>
  <si>
    <t>Poplatek za uložení stavebního odpadu na skládce (skládkovné) 
  železobetonového</t>
  </si>
  <si>
    <t>997221845</t>
  </si>
  <si>
    <t>Poplatek za uložení odpadu z asfaltových povrchů na skládce (skládkovné)</t>
  </si>
  <si>
    <t>Poplatek za uložení stavebního odpadu na skládce (skládkovné) 
  z asfaltových povrchů</t>
  </si>
  <si>
    <t>4,173+12,675+100,03</t>
  </si>
  <si>
    <t>997221855</t>
  </si>
  <si>
    <t>Poplatek za uložení odpadu z kameniva na skládce (skládkovné)</t>
  </si>
  <si>
    <t>Poplatek za uložení stavebního odpadu na skládce (skládkovné) 
  z kameniva</t>
  </si>
  <si>
    <t>32,304</t>
  </si>
  <si>
    <t>999805020</t>
  </si>
  <si>
    <t>Demontáž a likvidace stávající autobusové zastávky</t>
  </si>
  <si>
    <t>099: Přesun hmot HSV</t>
  </si>
  <si>
    <t>998225111</t>
  </si>
  <si>
    <t>Přesun hmot pro pozemní komunikace s krytem z kamene, monolitickým betonovým nebo živičným</t>
  </si>
  <si>
    <t>Přesun hmot pro komunikace s krytem z kameniva, monolitickým betonovým nebo živičným 
  dopravní vzdálenost do 200 m
    jakékoliv délky objektu</t>
  </si>
  <si>
    <t>VRN: VRN, Ostatní náklady</t>
  </si>
  <si>
    <t>V09: Ostatní náklady</t>
  </si>
  <si>
    <t>ON</t>
  </si>
  <si>
    <t>011103000</t>
  </si>
  <si>
    <t>Geometrický plán</t>
  </si>
  <si>
    <t>Průzkumné, geodetické a projektové práce 
  průzkumné práce
    geotechnický průzkum
      bez rozlišení</t>
  </si>
  <si>
    <t>012002000</t>
  </si>
  <si>
    <t>Vytyčení stáv.inženýrských sítí, geodetické vytyčení stavby</t>
  </si>
  <si>
    <t>Hlavní tituly průvodních činností a nákladů 
  průzkumné, geodetické a projektové práce
    geodetické práce</t>
  </si>
  <si>
    <t>012303000</t>
  </si>
  <si>
    <t>Geodetické zaměření skutečného provedení stavby</t>
  </si>
  <si>
    <t>paré</t>
  </si>
  <si>
    <t>Průzkumné, geodetické a projektové práce 
  geodetické práce
    po výstavbě</t>
  </si>
  <si>
    <t>013244000</t>
  </si>
  <si>
    <t>Dokumentace pro realizaci stavby</t>
  </si>
  <si>
    <t>Průzkumné, geodetické a projektové práce 
  projektové práce
    dokumentace stavby (výkresová a textová)
      pro provádění stavby</t>
  </si>
  <si>
    <t>013254000</t>
  </si>
  <si>
    <t>Dokumentace skutečného provedení stavby</t>
  </si>
  <si>
    <t>Průzkumné, geodetické a projektové práce 
  projektové práce
    dokumentace stavby (výkresová a textová)
      skutečného provedení stavby</t>
  </si>
  <si>
    <t>VRN: Vedlejší rozpočtové náklady</t>
  </si>
  <si>
    <t>030001000</t>
  </si>
  <si>
    <t>Zařízení staveniště vč.energií</t>
  </si>
  <si>
    <t>Základní rozdělení průvodních činností a nákladů
  zařízení staveniště</t>
  </si>
  <si>
    <t>034403000</t>
  </si>
  <si>
    <t>Přechodné dopravní značení vč.projednání POV a DIO</t>
  </si>
  <si>
    <t>den</t>
  </si>
  <si>
    <t>Zařízení staveniště 
  zabezpečení staveniště
    dopravní značení na staveništi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</si>
</sst>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_);[Red]&quot;- &quot;#,##0_);\–??;_(@_)"/>
    <numFmt numFmtId="165" formatCode="_(#,##0\._);;;_(@_)"/>
    <numFmt numFmtId="166" formatCode="_(#,##0.00_);[Red]&quot;- &quot;#,##0.00_);\–??;_(@_)"/>
    <numFmt numFmtId="167" formatCode="_(#,##0.0_);[Red]&quot;- &quot;#,##0.0_);\–??;_(@_)"/>
    <numFmt numFmtId="168" formatCode="_(#,##0.0??;&quot;- &quot;#,##0.0??;\–???;_(@_)"/>
    <numFmt numFmtId="169" formatCode="_(#,##0.00000_);[Red]&quot;- &quot;#,##0.00000_);\–??;_(@_)"/>
    <numFmt numFmtId="170" formatCode="#"/>
  </numFmts>
  <fonts count="68">
    <font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8"/>
      <color indexed="56"/>
      <name val="Calibri"/>
      <family val="2"/>
    </font>
    <font>
      <b/>
      <sz val="18"/>
      <color indexed="18"/>
      <name val="Calibri"/>
      <family val="2"/>
    </font>
    <font>
      <b/>
      <sz val="18"/>
      <color indexed="56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color indexed="18"/>
      <name val="Calibri"/>
      <family val="2"/>
    </font>
    <font>
      <sz val="11"/>
      <name val="Calibri"/>
      <family val="2"/>
    </font>
    <font>
      <sz val="10"/>
      <color indexed="54"/>
      <name val="Calibri"/>
      <family val="2"/>
    </font>
    <font>
      <sz val="1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9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16"/>
      <name val="Calibri"/>
      <family val="2"/>
    </font>
    <font>
      <b/>
      <sz val="10"/>
      <color indexed="16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sz val="8"/>
      <color indexed="17"/>
      <name val="Calibri"/>
      <family val="2"/>
    </font>
    <font>
      <b/>
      <sz val="8"/>
      <color indexed="17"/>
      <name val="Calibri"/>
      <family val="2"/>
    </font>
    <font>
      <sz val="8"/>
      <color indexed="9"/>
      <name val="Calibri"/>
      <family val="2"/>
    </font>
    <font>
      <b/>
      <i/>
      <sz val="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5" fillId="0" borderId="0" xfId="3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8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/>
    </xf>
    <xf numFmtId="14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/>
    </xf>
    <xf numFmtId="14" fontId="6" fillId="0" borderId="22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top"/>
    </xf>
    <xf numFmtId="0" fontId="9" fillId="0" borderId="24" xfId="0" applyNumberFormat="1" applyFont="1" applyBorder="1" applyAlignment="1">
      <alignment horizontal="left" vertical="top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6" fillId="0" borderId="27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36" xfId="0" applyNumberFormat="1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left" vertical="top"/>
    </xf>
    <xf numFmtId="0" fontId="6" fillId="0" borderId="21" xfId="0" applyNumberFormat="1" applyFont="1" applyBorder="1" applyAlignment="1">
      <alignment horizontal="left" vertical="top" wrapText="1"/>
    </xf>
    <xf numFmtId="0" fontId="6" fillId="0" borderId="37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3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9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40" xfId="0" applyFont="1" applyBorder="1" applyAlignment="1">
      <alignment horizontal="left"/>
    </xf>
    <xf numFmtId="164" fontId="12" fillId="0" borderId="41" xfId="0" applyNumberFormat="1" applyFont="1" applyBorder="1" applyAlignment="1">
      <alignment/>
    </xf>
    <xf numFmtId="0" fontId="12" fillId="0" borderId="42" xfId="0" applyFont="1" applyBorder="1" applyAlignment="1">
      <alignment horizontal="left"/>
    </xf>
    <xf numFmtId="164" fontId="12" fillId="0" borderId="43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42" xfId="0" applyFont="1" applyBorder="1" applyAlignment="1">
      <alignment horizontal="left"/>
    </xf>
    <xf numFmtId="164" fontId="6" fillId="0" borderId="43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 horizontal="left"/>
    </xf>
    <xf numFmtId="164" fontId="6" fillId="0" borderId="41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9" xfId="0" applyFont="1" applyBorder="1" applyAlignment="1">
      <alignment/>
    </xf>
    <xf numFmtId="0" fontId="8" fillId="0" borderId="34" xfId="0" applyFont="1" applyBorder="1" applyAlignment="1">
      <alignment horizontal="left"/>
    </xf>
    <xf numFmtId="164" fontId="8" fillId="0" borderId="3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33" xfId="47" applyFont="1" applyBorder="1">
      <alignment/>
      <protection/>
    </xf>
    <xf numFmtId="0" fontId="6" fillId="0" borderId="0" xfId="47" applyFont="1" applyBorder="1">
      <alignment/>
      <protection/>
    </xf>
    <xf numFmtId="0" fontId="6" fillId="0" borderId="42" xfId="47" applyFont="1" applyBorder="1">
      <alignment/>
      <protection/>
    </xf>
    <xf numFmtId="0" fontId="6" fillId="0" borderId="43" xfId="48" applyFont="1" applyBorder="1">
      <alignment/>
      <protection/>
    </xf>
    <xf numFmtId="0" fontId="6" fillId="0" borderId="0" xfId="0" applyFont="1" applyBorder="1" applyAlignment="1">
      <alignment vertical="center"/>
    </xf>
    <xf numFmtId="0" fontId="6" fillId="0" borderId="13" xfId="47" applyFont="1" applyBorder="1">
      <alignment/>
      <protection/>
    </xf>
    <xf numFmtId="0" fontId="6" fillId="0" borderId="33" xfId="47" applyFont="1" applyBorder="1" applyAlignment="1">
      <alignment/>
      <protection/>
    </xf>
    <xf numFmtId="0" fontId="6" fillId="0" borderId="44" xfId="47" applyFont="1" applyBorder="1">
      <alignment/>
      <protection/>
    </xf>
    <xf numFmtId="0" fontId="6" fillId="0" borderId="45" xfId="48" applyFont="1" applyBorder="1">
      <alignment/>
      <protection/>
    </xf>
    <xf numFmtId="0" fontId="6" fillId="0" borderId="33" xfId="47" applyFont="1" applyBorder="1" applyAlignment="1">
      <alignment horizontal="left" vertical="top"/>
      <protection/>
    </xf>
    <xf numFmtId="0" fontId="6" fillId="0" borderId="0" xfId="47" applyFont="1" applyBorder="1" applyAlignment="1">
      <alignment horizontal="left" vertical="top"/>
      <protection/>
    </xf>
    <xf numFmtId="0" fontId="6" fillId="0" borderId="43" xfId="47" applyFont="1" applyBorder="1" applyAlignment="1">
      <alignment horizontal="left" vertical="top"/>
      <protection/>
    </xf>
    <xf numFmtId="0" fontId="6" fillId="0" borderId="27" xfId="47" applyFont="1" applyBorder="1" applyAlignment="1">
      <alignment horizontal="left" vertical="top"/>
      <protection/>
    </xf>
    <xf numFmtId="0" fontId="6" fillId="0" borderId="29" xfId="47" applyFont="1" applyBorder="1" applyAlignment="1">
      <alignment horizontal="left" vertical="top"/>
      <protection/>
    </xf>
    <xf numFmtId="0" fontId="6" fillId="0" borderId="35" xfId="47" applyFont="1" applyBorder="1" applyAlignment="1">
      <alignment horizontal="left" vertical="top"/>
      <protection/>
    </xf>
    <xf numFmtId="165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5" fontId="19" fillId="0" borderId="0" xfId="0" applyNumberFormat="1" applyFont="1" applyAlignment="1">
      <alignment horizontal="left" indent="3"/>
    </xf>
    <xf numFmtId="0" fontId="20" fillId="0" borderId="0" xfId="0" applyFont="1" applyAlignment="1">
      <alignment/>
    </xf>
    <xf numFmtId="49" fontId="21" fillId="0" borderId="2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left" indent="1"/>
    </xf>
    <xf numFmtId="164" fontId="2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left" indent="2"/>
    </xf>
    <xf numFmtId="164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left"/>
    </xf>
    <xf numFmtId="164" fontId="28" fillId="0" borderId="11" xfId="0" applyNumberFormat="1" applyFont="1" applyBorder="1" applyAlignment="1">
      <alignment/>
    </xf>
    <xf numFmtId="164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/>
    </xf>
    <xf numFmtId="0" fontId="29" fillId="0" borderId="0" xfId="0" applyFont="1" applyAlignment="1">
      <alignment horizontal="left" indent="1"/>
    </xf>
    <xf numFmtId="164" fontId="29" fillId="0" borderId="0" xfId="0" applyNumberFormat="1" applyFont="1" applyAlignment="1">
      <alignment/>
    </xf>
    <xf numFmtId="165" fontId="30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center" vertical="top"/>
    </xf>
    <xf numFmtId="49" fontId="30" fillId="0" borderId="0" xfId="0" applyNumberFormat="1" applyFont="1" applyAlignment="1">
      <alignment horizontal="left" vertical="top"/>
    </xf>
    <xf numFmtId="49" fontId="30" fillId="0" borderId="0" xfId="0" applyNumberFormat="1" applyFont="1" applyAlignment="1">
      <alignment horizontal="left" vertical="top" wrapText="1"/>
    </xf>
    <xf numFmtId="168" fontId="30" fillId="0" borderId="0" xfId="0" applyNumberFormat="1" applyFont="1" applyFill="1" applyBorder="1" applyAlignment="1">
      <alignment horizontal="right" vertical="top"/>
    </xf>
    <xf numFmtId="166" fontId="30" fillId="0" borderId="0" xfId="0" applyNumberFormat="1" applyFont="1" applyAlignment="1">
      <alignment horizontal="right" vertical="top"/>
    </xf>
    <xf numFmtId="164" fontId="30" fillId="0" borderId="0" xfId="0" applyNumberFormat="1" applyFont="1" applyAlignment="1">
      <alignment horizontal="right" vertical="top"/>
    </xf>
    <xf numFmtId="169" fontId="30" fillId="0" borderId="0" xfId="0" applyNumberFormat="1" applyFont="1" applyAlignment="1">
      <alignment horizontal="right" vertical="top"/>
    </xf>
    <xf numFmtId="168" fontId="18" fillId="0" borderId="0" xfId="0" applyNumberFormat="1" applyFont="1" applyFill="1" applyBorder="1" applyAlignment="1">
      <alignment/>
    </xf>
    <xf numFmtId="169" fontId="18" fillId="0" borderId="0" xfId="0" applyNumberFormat="1" applyFont="1" applyAlignment="1">
      <alignment/>
    </xf>
    <xf numFmtId="0" fontId="21" fillId="0" borderId="2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5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left"/>
      <protection/>
    </xf>
    <xf numFmtId="168" fontId="23" fillId="0" borderId="0" xfId="0" applyNumberFormat="1" applyFont="1" applyFill="1" applyBorder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164" fontId="23" fillId="0" borderId="0" xfId="0" applyNumberFormat="1" applyFont="1" applyAlignment="1" applyProtection="1">
      <alignment/>
      <protection/>
    </xf>
    <xf numFmtId="169" fontId="23" fillId="0" borderId="0" xfId="0" applyNumberFormat="1" applyFont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0" fontId="25" fillId="0" borderId="0" xfId="0" applyFont="1" applyAlignment="1">
      <alignment/>
    </xf>
    <xf numFmtId="165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 horizontal="center"/>
      <protection/>
    </xf>
    <xf numFmtId="0" fontId="25" fillId="0" borderId="0" xfId="0" applyNumberFormat="1" applyFont="1" applyAlignment="1" applyProtection="1">
      <alignment horizontal="left"/>
      <protection/>
    </xf>
    <xf numFmtId="168" fontId="25" fillId="0" borderId="0" xfId="0" applyNumberFormat="1" applyFont="1" applyFill="1" applyBorder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164" fontId="25" fillId="0" borderId="0" xfId="0" applyNumberFormat="1" applyFont="1" applyAlignment="1" applyProtection="1">
      <alignment/>
      <protection/>
    </xf>
    <xf numFmtId="169" fontId="25" fillId="0" borderId="0" xfId="0" applyNumberFormat="1" applyFont="1" applyAlignment="1" applyProtection="1">
      <alignment/>
      <protection/>
    </xf>
    <xf numFmtId="17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0" fontId="17" fillId="33" borderId="0" xfId="0" applyFont="1" applyFill="1" applyAlignment="1">
      <alignment/>
    </xf>
    <xf numFmtId="165" fontId="31" fillId="33" borderId="46" xfId="0" applyNumberFormat="1" applyFont="1" applyFill="1" applyBorder="1" applyAlignment="1" applyProtection="1">
      <alignment horizontal="right" vertical="top"/>
      <protection/>
    </xf>
    <xf numFmtId="49" fontId="31" fillId="33" borderId="46" xfId="0" applyNumberFormat="1" applyFont="1" applyFill="1" applyBorder="1" applyAlignment="1" applyProtection="1">
      <alignment horizontal="center" vertical="top"/>
      <protection/>
    </xf>
    <xf numFmtId="49" fontId="31" fillId="33" borderId="46" xfId="0" applyNumberFormat="1" applyFont="1" applyFill="1" applyBorder="1" applyAlignment="1" applyProtection="1">
      <alignment horizontal="left" vertical="top"/>
      <protection/>
    </xf>
    <xf numFmtId="0" fontId="31" fillId="33" borderId="46" xfId="0" applyNumberFormat="1" applyFont="1" applyFill="1" applyBorder="1" applyAlignment="1" applyProtection="1">
      <alignment horizontal="left" vertical="top" wrapText="1"/>
      <protection/>
    </xf>
    <xf numFmtId="168" fontId="31" fillId="33" borderId="46" xfId="0" applyNumberFormat="1" applyFont="1" applyFill="1" applyBorder="1" applyAlignment="1" applyProtection="1">
      <alignment horizontal="right" vertical="top"/>
      <protection/>
    </xf>
    <xf numFmtId="166" fontId="31" fillId="33" borderId="46" xfId="0" applyNumberFormat="1" applyFont="1" applyFill="1" applyBorder="1" applyAlignment="1" applyProtection="1">
      <alignment horizontal="right" vertical="top"/>
      <protection/>
    </xf>
    <xf numFmtId="164" fontId="31" fillId="33" borderId="46" xfId="0" applyNumberFormat="1" applyFont="1" applyFill="1" applyBorder="1" applyAlignment="1" applyProtection="1">
      <alignment horizontal="right" vertical="top"/>
      <protection/>
    </xf>
    <xf numFmtId="0" fontId="17" fillId="0" borderId="0" xfId="0" applyFont="1" applyAlignment="1">
      <alignment/>
    </xf>
    <xf numFmtId="165" fontId="31" fillId="0" borderId="0" xfId="0" applyNumberFormat="1" applyFont="1" applyBorder="1" applyAlignment="1" applyProtection="1">
      <alignment horizontal="right" vertical="top"/>
      <protection/>
    </xf>
    <xf numFmtId="49" fontId="31" fillId="0" borderId="0" xfId="0" applyNumberFormat="1" applyFont="1" applyBorder="1" applyAlignment="1" applyProtection="1">
      <alignment horizontal="center" vertical="top"/>
      <protection/>
    </xf>
    <xf numFmtId="49" fontId="32" fillId="0" borderId="0" xfId="0" applyNumberFormat="1" applyFont="1" applyBorder="1" applyAlignment="1" applyProtection="1">
      <alignment horizontal="right" vertical="top"/>
      <protection/>
    </xf>
    <xf numFmtId="0" fontId="32" fillId="0" borderId="47" xfId="0" applyNumberFormat="1" applyFont="1" applyBorder="1" applyAlignment="1" applyProtection="1">
      <alignment vertical="top" wrapText="1"/>
      <protection/>
    </xf>
    <xf numFmtId="0" fontId="32" fillId="0" borderId="47" xfId="0" applyNumberFormat="1" applyFont="1" applyBorder="1" applyAlignment="1" applyProtection="1">
      <alignment vertical="top"/>
      <protection/>
    </xf>
    <xf numFmtId="169" fontId="31" fillId="0" borderId="0" xfId="0" applyNumberFormat="1" applyFont="1" applyBorder="1" applyAlignment="1" applyProtection="1">
      <alignment horizontal="right" vertical="top"/>
      <protection/>
    </xf>
    <xf numFmtId="167" fontId="31" fillId="0" borderId="0" xfId="0" applyNumberFormat="1" applyFont="1" applyBorder="1" applyAlignment="1" applyProtection="1">
      <alignment horizontal="right" vertical="top"/>
      <protection/>
    </xf>
    <xf numFmtId="164" fontId="31" fillId="0" borderId="0" xfId="0" applyNumberFormat="1" applyFont="1" applyBorder="1" applyAlignment="1" applyProtection="1">
      <alignment horizontal="right" vertical="top"/>
      <protection/>
    </xf>
    <xf numFmtId="0" fontId="31" fillId="0" borderId="0" xfId="0" applyNumberFormat="1" applyFont="1" applyBorder="1" applyAlignment="1" applyProtection="1">
      <alignment horizontal="left" vertical="top" wrapText="1"/>
      <protection/>
    </xf>
    <xf numFmtId="49" fontId="31" fillId="0" borderId="0" xfId="0" applyNumberFormat="1" applyFont="1" applyBorder="1" applyAlignment="1" applyProtection="1">
      <alignment horizontal="left" vertical="top"/>
      <protection/>
    </xf>
    <xf numFmtId="0" fontId="32" fillId="0" borderId="0" xfId="0" applyNumberFormat="1" applyFont="1" applyBorder="1" applyAlignment="1" applyProtection="1">
      <alignment horizontal="left" vertical="top" wrapText="1"/>
      <protection/>
    </xf>
    <xf numFmtId="0" fontId="33" fillId="0" borderId="0" xfId="0" applyFont="1" applyAlignment="1">
      <alignment horizontal="left" vertical="top" wrapText="1"/>
    </xf>
    <xf numFmtId="165" fontId="33" fillId="0" borderId="0" xfId="0" applyNumberFormat="1" applyFont="1" applyAlignment="1" applyProtection="1">
      <alignment horizontal="left" vertical="top" wrapText="1"/>
      <protection/>
    </xf>
    <xf numFmtId="49" fontId="33" fillId="0" borderId="0" xfId="0" applyNumberFormat="1" applyFont="1" applyAlignment="1" applyProtection="1">
      <alignment horizontal="left" vertical="top" wrapText="1"/>
      <protection/>
    </xf>
    <xf numFmtId="0" fontId="34" fillId="0" borderId="0" xfId="0" applyNumberFormat="1" applyFont="1" applyAlignment="1" applyProtection="1">
      <alignment horizontal="right" vertical="top" wrapText="1"/>
      <protection/>
    </xf>
    <xf numFmtId="0" fontId="34" fillId="0" borderId="0" xfId="0" applyNumberFormat="1" applyFont="1" applyAlignment="1" applyProtection="1">
      <alignment horizontal="left" vertical="top" wrapText="1"/>
      <protection/>
    </xf>
    <xf numFmtId="49" fontId="34" fillId="0" borderId="0" xfId="0" applyNumberFormat="1" applyFont="1" applyAlignment="1" applyProtection="1">
      <alignment horizontal="left" vertical="top" wrapText="1"/>
      <protection/>
    </xf>
    <xf numFmtId="0" fontId="34" fillId="0" borderId="0" xfId="0" applyFont="1" applyAlignment="1">
      <alignment horizontal="left" vertical="top" wrapText="1"/>
    </xf>
    <xf numFmtId="166" fontId="34" fillId="0" borderId="0" xfId="0" applyNumberFormat="1" applyFont="1" applyAlignment="1" applyProtection="1">
      <alignment horizontal="left" vertical="top" wrapText="1"/>
      <protection/>
    </xf>
    <xf numFmtId="168" fontId="34" fillId="0" borderId="0" xfId="0" applyNumberFormat="1" applyFont="1" applyFill="1" applyBorder="1" applyAlignment="1" applyProtection="1">
      <alignment horizontal="right" vertical="top"/>
      <protection/>
    </xf>
    <xf numFmtId="166" fontId="33" fillId="0" borderId="0" xfId="0" applyNumberFormat="1" applyFont="1" applyAlignment="1" applyProtection="1">
      <alignment horizontal="left" vertical="top" wrapText="1"/>
      <protection/>
    </xf>
    <xf numFmtId="164" fontId="33" fillId="0" borderId="0" xfId="0" applyNumberFormat="1" applyFont="1" applyAlignment="1" applyProtection="1">
      <alignment horizontal="left" vertical="top" wrapText="1"/>
      <protection/>
    </xf>
    <xf numFmtId="169" fontId="33" fillId="0" borderId="0" xfId="0" applyNumberFormat="1" applyFont="1" applyAlignment="1" applyProtection="1">
      <alignment horizontal="left" vertical="top" wrapText="1"/>
      <protection/>
    </xf>
    <xf numFmtId="170" fontId="35" fillId="0" borderId="0" xfId="0" applyNumberFormat="1" applyFont="1" applyAlignment="1" applyProtection="1">
      <alignment horizontal="left" vertical="top" wrapText="1"/>
      <protection/>
    </xf>
    <xf numFmtId="0" fontId="33" fillId="0" borderId="0" xfId="0" applyNumberFormat="1" applyFont="1" applyAlignment="1" applyProtection="1">
      <alignment horizontal="left" vertical="top" wrapText="1"/>
      <protection/>
    </xf>
    <xf numFmtId="0" fontId="36" fillId="0" borderId="0" xfId="0" applyFont="1" applyAlignment="1">
      <alignment horizontal="center" vertical="center"/>
    </xf>
    <xf numFmtId="165" fontId="36" fillId="0" borderId="0" xfId="0" applyNumberFormat="1" applyFont="1" applyAlignment="1" applyProtection="1">
      <alignment horizontal="center" vertical="center"/>
      <protection/>
    </xf>
    <xf numFmtId="49" fontId="36" fillId="0" borderId="0" xfId="0" applyNumberFormat="1" applyFont="1" applyAlignment="1" applyProtection="1">
      <alignment horizontal="center" vertical="center"/>
      <protection/>
    </xf>
    <xf numFmtId="49" fontId="36" fillId="0" borderId="0" xfId="0" applyNumberFormat="1" applyFont="1" applyAlignment="1" applyProtection="1">
      <alignment horizontal="center" vertical="center" wrapText="1"/>
      <protection/>
    </xf>
    <xf numFmtId="168" fontId="36" fillId="0" borderId="0" xfId="0" applyNumberFormat="1" applyFont="1" applyFill="1" applyBorder="1" applyAlignment="1" applyProtection="1">
      <alignment horizontal="center" vertical="center"/>
      <protection/>
    </xf>
    <xf numFmtId="166" fontId="36" fillId="0" borderId="0" xfId="0" applyNumberFormat="1" applyFont="1" applyAlignment="1" applyProtection="1">
      <alignment horizontal="center" vertical="center"/>
      <protection/>
    </xf>
    <xf numFmtId="164" fontId="36" fillId="0" borderId="0" xfId="0" applyNumberFormat="1" applyFont="1" applyAlignment="1" applyProtection="1">
      <alignment horizontal="center" vertical="center"/>
      <protection/>
    </xf>
    <xf numFmtId="169" fontId="36" fillId="0" borderId="0" xfId="0" applyNumberFormat="1" applyFont="1" applyAlignment="1" applyProtection="1">
      <alignment horizontal="center" vertical="center"/>
      <protection/>
    </xf>
    <xf numFmtId="170" fontId="36" fillId="0" borderId="0" xfId="0" applyNumberFormat="1" applyFont="1" applyAlignment="1" applyProtection="1">
      <alignment horizontal="center" vertical="center"/>
      <protection/>
    </xf>
    <xf numFmtId="166" fontId="18" fillId="0" borderId="0" xfId="0" applyNumberFormat="1" applyFont="1" applyAlignment="1" applyProtection="1">
      <alignment/>
      <protection locked="0"/>
    </xf>
    <xf numFmtId="49" fontId="21" fillId="0" borderId="29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166" fontId="23" fillId="0" borderId="0" xfId="0" applyNumberFormat="1" applyFont="1" applyAlignment="1" applyProtection="1">
      <alignment/>
      <protection locked="0"/>
    </xf>
    <xf numFmtId="166" fontId="25" fillId="0" borderId="0" xfId="0" applyNumberFormat="1" applyFont="1" applyAlignment="1" applyProtection="1">
      <alignment/>
      <protection locked="0"/>
    </xf>
    <xf numFmtId="164" fontId="31" fillId="33" borderId="46" xfId="0" applyNumberFormat="1" applyFont="1" applyFill="1" applyBorder="1" applyAlignment="1" applyProtection="1">
      <alignment horizontal="right" vertical="top"/>
      <protection locked="0"/>
    </xf>
    <xf numFmtId="0" fontId="32" fillId="0" borderId="47" xfId="0" applyNumberFormat="1" applyFont="1" applyBorder="1" applyAlignment="1" applyProtection="1">
      <alignment vertical="top"/>
      <protection locked="0"/>
    </xf>
    <xf numFmtId="0" fontId="32" fillId="0" borderId="0" xfId="0" applyNumberFormat="1" applyFont="1" applyBorder="1" applyAlignment="1" applyProtection="1">
      <alignment horizontal="left" vertical="top" wrapText="1"/>
      <protection locked="0"/>
    </xf>
    <xf numFmtId="166" fontId="33" fillId="0" borderId="0" xfId="0" applyNumberFormat="1" applyFont="1" applyAlignment="1" applyProtection="1">
      <alignment horizontal="left" vertical="top" wrapText="1"/>
      <protection locked="0"/>
    </xf>
    <xf numFmtId="166" fontId="36" fillId="0" borderId="0" xfId="0" applyNumberFormat="1" applyFont="1" applyAlignment="1" applyProtection="1">
      <alignment horizontal="center" vertical="center"/>
      <protection locked="0"/>
    </xf>
    <xf numFmtId="166" fontId="30" fillId="0" borderId="0" xfId="0" applyNumberFormat="1" applyFont="1" applyAlignment="1" applyProtection="1">
      <alignment horizontal="right" vertical="top"/>
      <protection locked="0"/>
    </xf>
    <xf numFmtId="0" fontId="4" fillId="0" borderId="48" xfId="36" applyNumberFormat="1" applyFont="1" applyFill="1" applyBorder="1" applyAlignment="1" applyProtection="1">
      <alignment horizontal="center"/>
      <protection/>
    </xf>
    <xf numFmtId="0" fontId="8" fillId="0" borderId="41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11" fillId="0" borderId="48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ázev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115" zoomScalePageLayoutView="0" workbookViewId="0" topLeftCell="B1">
      <selection activeCell="H14" sqref="H14"/>
    </sheetView>
  </sheetViews>
  <sheetFormatPr defaultColWidth="9.140625" defaultRowHeight="12.75"/>
  <cols>
    <col min="1" max="1" width="0" style="1" hidden="1" customWidth="1"/>
    <col min="2" max="5" width="32.8515625" style="1" customWidth="1"/>
    <col min="6" max="7" width="9.140625" style="1" customWidth="1"/>
    <col min="8" max="8" width="18.00390625" style="1" customWidth="1"/>
    <col min="9" max="9" width="27.421875" style="1" customWidth="1"/>
    <col min="10" max="10" width="20.00390625" style="1" customWidth="1"/>
    <col min="11" max="16384" width="9.140625" style="1" customWidth="1"/>
  </cols>
  <sheetData>
    <row r="1" spans="1:5" s="3" customFormat="1" ht="23.25">
      <c r="A1" s="2"/>
      <c r="B1" s="195" t="s">
        <v>0</v>
      </c>
      <c r="C1" s="195"/>
      <c r="D1" s="195"/>
      <c r="E1" s="195"/>
    </row>
    <row r="2" spans="1:6" ht="12" customHeight="1">
      <c r="A2" s="4" t="e">
        <f>#REF!</f>
        <v>#REF!</v>
      </c>
      <c r="B2" s="5" t="s">
        <v>1</v>
      </c>
      <c r="C2" s="6" t="s">
        <v>2</v>
      </c>
      <c r="D2" s="6"/>
      <c r="E2" s="7"/>
      <c r="F2" s="8"/>
    </row>
    <row r="3" spans="1:6" ht="37.5" customHeight="1">
      <c r="A3" s="4" t="e">
        <f>#REF!</f>
        <v>#REF!</v>
      </c>
      <c r="B3" s="9" t="s">
        <v>3</v>
      </c>
      <c r="C3" s="196" t="s">
        <v>4</v>
      </c>
      <c r="D3" s="196"/>
      <c r="E3" s="196"/>
      <c r="F3" s="8"/>
    </row>
    <row r="4" spans="1:6" ht="24.75" customHeight="1">
      <c r="A4" s="4" t="e">
        <f>#REF!</f>
        <v>#REF!</v>
      </c>
      <c r="B4" s="10" t="s">
        <v>5</v>
      </c>
      <c r="C4" s="197" t="s">
        <v>6</v>
      </c>
      <c r="D4" s="197"/>
      <c r="E4" s="197"/>
      <c r="F4" s="8"/>
    </row>
    <row r="5" spans="1:6" ht="12.75">
      <c r="A5" s="4"/>
      <c r="B5" s="10" t="s">
        <v>7</v>
      </c>
      <c r="C5" s="11" t="s">
        <v>8</v>
      </c>
      <c r="D5" s="12"/>
      <c r="E5" s="13"/>
      <c r="F5" s="8"/>
    </row>
    <row r="6" spans="1:6" ht="12.75">
      <c r="A6" s="4"/>
      <c r="B6" s="10" t="s">
        <v>9</v>
      </c>
      <c r="C6" s="11"/>
      <c r="D6" s="12"/>
      <c r="E6" s="13"/>
      <c r="F6" s="8"/>
    </row>
    <row r="7" spans="1:6" ht="12.75">
      <c r="A7" s="4"/>
      <c r="B7" s="10" t="s">
        <v>10</v>
      </c>
      <c r="C7" s="14"/>
      <c r="D7" s="15" t="s">
        <v>11</v>
      </c>
      <c r="E7" s="16"/>
      <c r="F7" s="8"/>
    </row>
    <row r="8" spans="1:6" ht="12.75" customHeight="1">
      <c r="A8" s="4"/>
      <c r="B8" s="17" t="s">
        <v>12</v>
      </c>
      <c r="C8" s="18"/>
      <c r="D8" s="19" t="s">
        <v>13</v>
      </c>
      <c r="E8" s="20"/>
      <c r="F8" s="8"/>
    </row>
    <row r="9" spans="1:6" ht="10.5" customHeight="1">
      <c r="A9" s="4"/>
      <c r="B9" s="21" t="s">
        <v>14</v>
      </c>
      <c r="C9" s="22" t="s">
        <v>15</v>
      </c>
      <c r="D9" s="23" t="s">
        <v>16</v>
      </c>
      <c r="E9" s="24" t="s">
        <v>17</v>
      </c>
      <c r="F9" s="8"/>
    </row>
    <row r="10" spans="1:6" ht="7.5" customHeight="1">
      <c r="A10" s="4"/>
      <c r="B10" s="25"/>
      <c r="C10" s="26"/>
      <c r="D10" s="27"/>
      <c r="E10" s="28"/>
      <c r="F10" s="8"/>
    </row>
    <row r="11" spans="1:6" ht="10.5" customHeight="1">
      <c r="A11" s="4"/>
      <c r="B11" s="29" t="s">
        <v>18</v>
      </c>
      <c r="C11" s="30" t="s">
        <v>19</v>
      </c>
      <c r="D11" s="31"/>
      <c r="E11" s="32"/>
      <c r="F11" s="8"/>
    </row>
    <row r="12" spans="1:6" ht="7.5" customHeight="1">
      <c r="A12" s="4"/>
      <c r="B12" s="33"/>
      <c r="C12" s="34"/>
      <c r="D12" s="27"/>
      <c r="E12" s="35"/>
      <c r="F12" s="8"/>
    </row>
    <row r="13" spans="1:6" ht="18.75">
      <c r="A13" s="4"/>
      <c r="B13" s="198" t="s">
        <v>20</v>
      </c>
      <c r="C13" s="198"/>
      <c r="D13" s="198"/>
      <c r="E13" s="198"/>
      <c r="F13" s="8"/>
    </row>
    <row r="14" spans="1:6" ht="12.75">
      <c r="A14" s="4"/>
      <c r="B14" s="36" t="s">
        <v>21</v>
      </c>
      <c r="C14" s="22" t="s">
        <v>22</v>
      </c>
      <c r="D14" s="23" t="s">
        <v>23</v>
      </c>
      <c r="E14" s="24" t="s">
        <v>24</v>
      </c>
      <c r="F14" s="8"/>
    </row>
    <row r="15" spans="1:6" ht="12.75">
      <c r="A15" s="4"/>
      <c r="B15" s="37" t="s">
        <v>25</v>
      </c>
      <c r="C15" s="38" t="s">
        <v>26</v>
      </c>
      <c r="D15" s="39"/>
      <c r="E15" s="40"/>
      <c r="F15" s="8"/>
    </row>
    <row r="16" spans="1:6" ht="12.75">
      <c r="A16" s="4"/>
      <c r="B16" s="37" t="s">
        <v>27</v>
      </c>
      <c r="C16" s="38" t="s">
        <v>28</v>
      </c>
      <c r="D16" s="39"/>
      <c r="E16" s="40"/>
      <c r="F16" s="8"/>
    </row>
    <row r="17" spans="1:6" ht="12.75">
      <c r="A17" s="4"/>
      <c r="B17" s="37" t="s">
        <v>27</v>
      </c>
      <c r="C17" s="38" t="s">
        <v>29</v>
      </c>
      <c r="D17" s="39"/>
      <c r="E17" s="40"/>
      <c r="F17" s="8"/>
    </row>
    <row r="18" spans="1:6" ht="6.75" customHeight="1">
      <c r="A18" s="4"/>
      <c r="B18" s="41"/>
      <c r="C18" s="42"/>
      <c r="D18" s="43"/>
      <c r="E18" s="28"/>
      <c r="F18" s="8"/>
    </row>
    <row r="19" spans="1:6" ht="15">
      <c r="A19" s="4"/>
      <c r="B19" s="33"/>
      <c r="C19" s="44"/>
      <c r="D19" s="45" t="s">
        <v>30</v>
      </c>
      <c r="E19" s="46">
        <f>SUBTOTAL(9,__CENA__)</f>
        <v>0</v>
      </c>
      <c r="F19" s="8"/>
    </row>
    <row r="20" spans="1:6" ht="15">
      <c r="A20" s="4"/>
      <c r="B20" s="33"/>
      <c r="C20" s="44"/>
      <c r="D20" s="47" t="s">
        <v>31</v>
      </c>
      <c r="E20" s="48">
        <f>E19*0.21</f>
        <v>0</v>
      </c>
      <c r="F20" s="8"/>
    </row>
    <row r="21" spans="1:8" ht="14.25">
      <c r="A21" s="49">
        <f>IF(ISNUMBER(A3),SUMIF(__SAZBA__,A3,__CENA__),0)</f>
        <v>0</v>
      </c>
      <c r="B21" s="33"/>
      <c r="C21" s="44"/>
      <c r="D21" s="50">
        <f>IF(A21=0,"","DPH "&amp;A3&amp;" % ze základny: "&amp;TEXT(A21,"# ##0"))</f>
      </c>
      <c r="E21" s="51">
        <f>IF(A21=0,"",A21*A3/100)</f>
      </c>
      <c r="F21" s="8"/>
      <c r="H21" s="52"/>
    </row>
    <row r="22" spans="1:8" ht="14.25">
      <c r="A22" s="49">
        <f>IF(ISNUMBER(A4),SUMIF(__SAZBA__,A4,__CENA__),0)</f>
        <v>0</v>
      </c>
      <c r="B22" s="33"/>
      <c r="C22" s="53"/>
      <c r="D22" s="54">
        <f>IF(A22=0,"","DPH "&amp;A4&amp;" % ze základny: "&amp;TEXT(A22,"# ##0"))</f>
      </c>
      <c r="E22" s="55">
        <f>IF(A22=0,"",A22*A4/100)</f>
      </c>
      <c r="F22" s="8"/>
      <c r="H22" s="52"/>
    </row>
    <row r="23" spans="1:6" s="62" customFormat="1" ht="18.75">
      <c r="A23" s="56"/>
      <c r="B23" s="57"/>
      <c r="C23" s="58"/>
      <c r="D23" s="59" t="s">
        <v>32</v>
      </c>
      <c r="E23" s="60">
        <f>SUM(E19:E20)</f>
        <v>0</v>
      </c>
      <c r="F23" s="61"/>
    </row>
    <row r="24" spans="1:8" ht="14.25">
      <c r="A24" s="4"/>
      <c r="B24" s="63" t="s">
        <v>33</v>
      </c>
      <c r="C24" s="64"/>
      <c r="D24" s="65" t="s">
        <v>34</v>
      </c>
      <c r="E24" s="66"/>
      <c r="F24" s="8"/>
      <c r="H24" s="52"/>
    </row>
    <row r="25" spans="1:6" ht="12.75">
      <c r="A25" s="4"/>
      <c r="B25" s="63" t="s">
        <v>35</v>
      </c>
      <c r="C25" s="67">
        <f>IF(ISNA(VLOOKUP("Zhotovitel",B10:E10,3,FALSE)),"",VLOOKUP("Zhotovitel",B10:E10,3,FALSE))</f>
      </c>
      <c r="D25" s="65" t="s">
        <v>35</v>
      </c>
      <c r="E25" s="66">
        <f>IF(ISNA(VLOOKUP("Objednatel",B10:E10,3,FALSE)),"",VLOOKUP("Objednatel",B10:E10,3,FALSE))</f>
      </c>
      <c r="F25" s="8"/>
    </row>
    <row r="26" spans="1:6" ht="12.75">
      <c r="A26" s="4"/>
      <c r="B26" s="63" t="s">
        <v>36</v>
      </c>
      <c r="C26" s="64"/>
      <c r="D26" s="65" t="s">
        <v>36</v>
      </c>
      <c r="E26" s="66"/>
      <c r="F26" s="8"/>
    </row>
    <row r="27" spans="1:6" ht="12.75">
      <c r="A27" s="4"/>
      <c r="B27" s="63" t="s">
        <v>37</v>
      </c>
      <c r="C27" s="64"/>
      <c r="D27" s="65" t="s">
        <v>38</v>
      </c>
      <c r="E27" s="66"/>
      <c r="F27" s="8"/>
    </row>
    <row r="28" spans="1:6" ht="12.75">
      <c r="A28" s="4"/>
      <c r="B28" s="68"/>
      <c r="C28" s="64"/>
      <c r="D28" s="65"/>
      <c r="E28" s="66"/>
      <c r="F28" s="8"/>
    </row>
    <row r="29" spans="1:6" ht="12.75">
      <c r="A29" s="4"/>
      <c r="B29" s="69" t="s">
        <v>39</v>
      </c>
      <c r="C29" s="70"/>
      <c r="D29" s="70"/>
      <c r="E29" s="71"/>
      <c r="F29" s="8"/>
    </row>
    <row r="30" spans="1:6" ht="12.75">
      <c r="A30" s="4"/>
      <c r="B30" s="72"/>
      <c r="C30" s="73"/>
      <c r="D30" s="73"/>
      <c r="E30" s="74"/>
      <c r="F30" s="8"/>
    </row>
    <row r="31" spans="1:6" ht="12.75">
      <c r="A31" s="4"/>
      <c r="B31" s="72"/>
      <c r="C31" s="73"/>
      <c r="D31" s="73"/>
      <c r="E31" s="74"/>
      <c r="F31" s="8"/>
    </row>
    <row r="32" spans="1:6" ht="12.75">
      <c r="A32" s="4"/>
      <c r="B32" s="72"/>
      <c r="C32" s="73"/>
      <c r="D32" s="73"/>
      <c r="E32" s="74"/>
      <c r="F32" s="8"/>
    </row>
    <row r="33" spans="1:6" ht="12.75">
      <c r="A33" s="4"/>
      <c r="B33" s="75"/>
      <c r="C33" s="76"/>
      <c r="D33" s="76"/>
      <c r="E33" s="77"/>
      <c r="F33" s="8"/>
    </row>
  </sheetData>
  <sheetProtection password="9CDF" sheet="1" objects="1" scenarios="1" selectLockedCells="1" selectUnlockedCells="1"/>
  <mergeCells count="4">
    <mergeCell ref="B1:E1"/>
    <mergeCell ref="C3:E3"/>
    <mergeCell ref="C4:E4"/>
    <mergeCell ref="B13:E13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9" sqref="B29"/>
    </sheetView>
  </sheetViews>
  <sheetFormatPr defaultColWidth="9.140625" defaultRowHeight="12.75" outlineLevelRow="1"/>
  <cols>
    <col min="1" max="1" width="0" style="4" hidden="1" customWidth="1"/>
    <col min="2" max="2" width="80.7109375" style="4" customWidth="1"/>
    <col min="3" max="3" width="15.7109375" style="4" customWidth="1"/>
    <col min="4" max="4" width="0" style="4" hidden="1" customWidth="1"/>
    <col min="5" max="6" width="15.7109375" style="4" customWidth="1"/>
    <col min="7" max="7" width="11.7109375" style="4" customWidth="1"/>
    <col min="8" max="16384" width="9.140625" style="4" customWidth="1"/>
  </cols>
  <sheetData>
    <row r="1" spans="1:6" ht="15.75" customHeight="1">
      <c r="A1" s="78"/>
      <c r="B1" s="4" t="s">
        <v>40</v>
      </c>
      <c r="C1" s="79"/>
      <c r="D1" s="80"/>
      <c r="E1" s="81"/>
      <c r="F1" s="79"/>
    </row>
    <row r="2" spans="1:7" ht="14.25" customHeight="1">
      <c r="A2" s="4" t="e">
        <f>#REF!</f>
        <v>#REF!</v>
      </c>
      <c r="B2" s="82" t="str">
        <f>'Kryci list'!C3</f>
        <v>Víceúčelová stezka Sokolov, Bohemia - Stará Ovčárna -Větev D </v>
      </c>
      <c r="C2" s="79"/>
      <c r="D2" s="80"/>
      <c r="E2" s="81"/>
      <c r="F2" s="79"/>
      <c r="G2" s="82"/>
    </row>
    <row r="3" spans="1:7" s="83" customFormat="1" ht="12.75">
      <c r="A3" s="83" t="e">
        <f>#REF!</f>
        <v>#REF!</v>
      </c>
      <c r="B3" s="84" t="s">
        <v>41</v>
      </c>
      <c r="C3" s="84" t="s">
        <v>42</v>
      </c>
      <c r="D3" s="84" t="s">
        <v>43</v>
      </c>
      <c r="E3" s="84" t="s">
        <v>44</v>
      </c>
      <c r="F3" s="84" t="s">
        <v>45</v>
      </c>
      <c r="G3" s="84" t="s">
        <v>46</v>
      </c>
    </row>
    <row r="4" spans="1:7" ht="12.75">
      <c r="A4" s="4" t="e">
        <f>#REF!</f>
        <v>#REF!</v>
      </c>
      <c r="B4" s="85"/>
      <c r="C4" s="86"/>
      <c r="D4" s="86"/>
      <c r="E4" s="86"/>
      <c r="F4" s="86"/>
      <c r="G4" s="85"/>
    </row>
    <row r="5" spans="2:7" s="87" customFormat="1" ht="15.75" customHeight="1">
      <c r="B5" s="88" t="str">
        <f>IF(Zakazka!$I$5=0,"",Zakazka!$I$5)</f>
        <v>D: Větev D</v>
      </c>
      <c r="C5" s="89">
        <f>IF(Zakazka!$O$5=0,"",Zakazka!$O$5)</f>
      </c>
      <c r="D5" s="90">
        <f>IF(Zakazka!$Q$5=0,"",Zakazka!$Q$5)</f>
        <v>972.5762440000002</v>
      </c>
      <c r="E5" s="89">
        <f>IF(Zakazka!$U$5=0,"",Zakazka!$U$5)</f>
      </c>
      <c r="F5" s="89">
        <f>IF(Zakazka!$V$5=0,"",Zakazka!$V$5)</f>
      </c>
      <c r="G5" s="89">
        <f>IF(Zakazka!$Y$5=0,"",Zakazka!$Y$5)</f>
        <v>148</v>
      </c>
    </row>
    <row r="6" spans="2:7" s="91" customFormat="1" ht="15" customHeight="1" outlineLevel="1">
      <c r="B6" s="92" t="str">
        <f>IF(Zakazka!$I$6=0,"",Zakazka!$I$6)</f>
        <v>001: Zemní práce</v>
      </c>
      <c r="C6" s="93">
        <f>IF(Zakazka!$O$6=0,"",Zakazka!$O$6)</f>
      </c>
      <c r="D6" s="94">
        <f>IF(Zakazka!$Q$6=0,"",Zakazka!$Q$6)</f>
        <v>15.902631000000003</v>
      </c>
      <c r="E6" s="93">
        <f>IF(Zakazka!$U$6=0,"",Zakazka!$U$6)</f>
      </c>
      <c r="F6" s="93">
        <f>IF(Zakazka!$V$6=0,"",Zakazka!$V$6)</f>
      </c>
      <c r="G6" s="93">
        <f>IF(Zakazka!$Y$6=0,"",Zakazka!$Y$6)</f>
        <v>22</v>
      </c>
    </row>
    <row r="7" spans="2:7" s="91" customFormat="1" ht="15" customHeight="1" outlineLevel="1">
      <c r="B7" s="92" t="str">
        <f>IF(Zakazka!$I$86=0,"",Zakazka!$I$86)</f>
        <v>002: Základy</v>
      </c>
      <c r="C7" s="93">
        <f>IF(Zakazka!$O$86=0,"",Zakazka!$O$86)</f>
      </c>
      <c r="D7" s="94">
        <f>IF(Zakazka!$Q$86=0,"",Zakazka!$Q$86)</f>
        <v>31.863218499999995</v>
      </c>
      <c r="E7" s="93">
        <f>IF(Zakazka!$U$86=0,"",Zakazka!$U$86)</f>
      </c>
      <c r="F7" s="93">
        <f>IF(Zakazka!$V$86=0,"",Zakazka!$V$86)</f>
      </c>
      <c r="G7" s="93">
        <f>IF(Zakazka!$Y$86=0,"",Zakazka!$Y$86)</f>
        <v>5</v>
      </c>
    </row>
    <row r="8" spans="2:7" s="91" customFormat="1" ht="15" customHeight="1" outlineLevel="1">
      <c r="B8" s="92" t="str">
        <f>IF(Zakazka!$I$106=0,"",Zakazka!$I$106)</f>
        <v>003: Svislé konstrukce</v>
      </c>
      <c r="C8" s="93">
        <f>IF(Zakazka!$O$106=0,"",Zakazka!$O$106)</f>
      </c>
      <c r="D8" s="94">
        <f>IF(Zakazka!$Q$106=0,"",Zakazka!$Q$106)</f>
        <v>0.124695</v>
      </c>
      <c r="E8" s="93">
        <f>IF(Zakazka!$U$106=0,"",Zakazka!$U$106)</f>
      </c>
      <c r="F8" s="93">
        <f>IF(Zakazka!$V$106=0,"",Zakazka!$V$106)</f>
      </c>
      <c r="G8" s="93">
        <f>IF(Zakazka!$Y$106=0,"",Zakazka!$Y$106)</f>
        <v>3</v>
      </c>
    </row>
    <row r="9" spans="2:7" s="91" customFormat="1" ht="15" customHeight="1" outlineLevel="1">
      <c r="B9" s="92" t="str">
        <f>IF(Zakazka!$I$119=0,"",Zakazka!$I$119)</f>
        <v>004: Vodorovné konstrukce</v>
      </c>
      <c r="C9" s="93">
        <f>IF(Zakazka!$O$119=0,"",Zakazka!$O$119)</f>
      </c>
      <c r="D9" s="94">
        <f>IF(Zakazka!$Q$119=0,"",Zakazka!$Q$119)</f>
        <v>27.983396000000003</v>
      </c>
      <c r="E9" s="93">
        <f>IF(Zakazka!$U$119=0,"",Zakazka!$U$119)</f>
      </c>
      <c r="F9" s="93">
        <f>IF(Zakazka!$V$119=0,"",Zakazka!$V$119)</f>
      </c>
      <c r="G9" s="93">
        <f>IF(Zakazka!$Y$119=0,"",Zakazka!$Y$119)</f>
        <v>1</v>
      </c>
    </row>
    <row r="10" spans="2:7" s="91" customFormat="1" ht="15" customHeight="1" outlineLevel="1">
      <c r="B10" s="92" t="str">
        <f>IF(Zakazka!$I$125=0,"",Zakazka!$I$125)</f>
        <v>005: Komunikace</v>
      </c>
      <c r="C10" s="93">
        <f>IF(Zakazka!$O$125=0,"",Zakazka!$O$125)</f>
      </c>
      <c r="D10" s="94">
        <f>IF(Zakazka!$Q$125=0,"",Zakazka!$Q$125)</f>
        <v>660.3795635000001</v>
      </c>
      <c r="E10" s="93">
        <f>IF(Zakazka!$U$125=0,"",Zakazka!$U$125)</f>
      </c>
      <c r="F10" s="93">
        <f>IF(Zakazka!$V$125=0,"",Zakazka!$V$125)</f>
      </c>
      <c r="G10" s="93">
        <f>IF(Zakazka!$Y$125=0,"",Zakazka!$Y$125)</f>
        <v>8</v>
      </c>
    </row>
    <row r="11" spans="2:7" s="91" customFormat="1" ht="15" customHeight="1" outlineLevel="1">
      <c r="B11" s="92" t="str">
        <f>IF(Zakazka!$I$156=0,"",Zakazka!$I$156)</f>
        <v>009: Ostatní konstrukce a práce</v>
      </c>
      <c r="C11" s="93">
        <f>IF(Zakazka!$O$156=0,"",Zakazka!$O$156)</f>
      </c>
      <c r="D11" s="94">
        <f>IF(Zakazka!$Q$156=0,"",Zakazka!$Q$156)</f>
        <v>236.30282</v>
      </c>
      <c r="E11" s="93">
        <f>IF(Zakazka!$U$156=0,"",Zakazka!$U$156)</f>
      </c>
      <c r="F11" s="93">
        <f>IF(Zakazka!$V$156=0,"",Zakazka!$V$156)</f>
      </c>
      <c r="G11" s="93">
        <f>IF(Zakazka!$Y$156=0,"",Zakazka!$Y$156)</f>
        <v>15</v>
      </c>
    </row>
    <row r="12" spans="2:7" s="91" customFormat="1" ht="15" customHeight="1" outlineLevel="1">
      <c r="B12" s="92" t="str">
        <f>IF(Zakazka!$I$208=0,"",Zakazka!$I$208)</f>
        <v>021a: VO -Stezka a přechod.místo Tovární</v>
      </c>
      <c r="C12" s="93">
        <f>IF(Zakazka!$O$208=0,"",Zakazka!$O$208)</f>
      </c>
      <c r="D12" s="94">
        <f>IF(Zakazka!$Q$208=0,"",Zakazka!$Q$208)</f>
      </c>
      <c r="E12" s="93">
        <f>IF(Zakazka!$U$208=0,"",Zakazka!$U$208)</f>
      </c>
      <c r="F12" s="93">
        <f>IF(Zakazka!$V$208=0,"",Zakazka!$V$208)</f>
      </c>
      <c r="G12" s="93">
        <f>IF(Zakazka!$Y$208=0,"",Zakazka!$Y$208)</f>
        <v>75</v>
      </c>
    </row>
    <row r="13" spans="2:7" s="91" customFormat="1" ht="15" customHeight="1" outlineLevel="1">
      <c r="B13" s="92" t="str">
        <f>IF(Zakazka!$I$435=0,"",Zakazka!$I$435)</f>
        <v>091: Bourání konstrukcí - demolice</v>
      </c>
      <c r="C13" s="93">
        <f>IF(Zakazka!$O$435=0,"",Zakazka!$O$435)</f>
      </c>
      <c r="D13" s="94">
        <f>IF(Zakazka!$Q$435=0,"",Zakazka!$Q$435)</f>
        <v>0.01992</v>
      </c>
      <c r="E13" s="93">
        <f>IF(Zakazka!$U$435=0,"",Zakazka!$U$435)</f>
      </c>
      <c r="F13" s="93">
        <f>IF(Zakazka!$V$435=0,"",Zakazka!$V$435)</f>
      </c>
      <c r="G13" s="93">
        <f>IF(Zakazka!$Y$435=0,"",Zakazka!$Y$435)</f>
        <v>18</v>
      </c>
    </row>
    <row r="14" spans="2:7" s="91" customFormat="1" ht="15" customHeight="1" outlineLevel="1">
      <c r="B14" s="92" t="str">
        <f>IF(Zakazka!$I$498=0,"",Zakazka!$I$498)</f>
        <v>099: Přesun hmot HSV</v>
      </c>
      <c r="C14" s="93">
        <f>IF(Zakazka!$O$498=0,"",Zakazka!$O$498)</f>
      </c>
      <c r="D14" s="94">
        <f>IF(Zakazka!$Q$498=0,"",Zakazka!$Q$498)</f>
      </c>
      <c r="E14" s="93">
        <f>IF(Zakazka!$U$498=0,"",Zakazka!$U$498)</f>
      </c>
      <c r="F14" s="93">
        <f>IF(Zakazka!$V$498=0,"",Zakazka!$V$498)</f>
      </c>
      <c r="G14" s="93">
        <f>IF(Zakazka!$Y$498=0,"",Zakazka!$Y$498)</f>
        <v>1</v>
      </c>
    </row>
    <row r="15" spans="2:7" s="87" customFormat="1" ht="15.75" customHeight="1">
      <c r="B15" s="88" t="str">
        <f>IF(Zakazka!$I$504=0,"",Zakazka!$I$504)</f>
        <v>VRN: VRN, Ostatní náklady</v>
      </c>
      <c r="C15" s="89">
        <f>IF(Zakazka!$O$504=0,"",Zakazka!$O$504)</f>
      </c>
      <c r="D15" s="90">
        <f>IF(Zakazka!$Q$504=0,"",Zakazka!$Q$504)</f>
      </c>
      <c r="E15" s="89">
        <f>IF(Zakazka!$U$504=0,"",Zakazka!$U$504)</f>
      </c>
      <c r="F15" s="89">
        <f>IF(Zakazka!$V$504=0,"",Zakazka!$V$504)</f>
      </c>
      <c r="G15" s="89">
        <f>IF(Zakazka!$Y$504=0,"",Zakazka!$Y$504)</f>
        <v>7</v>
      </c>
    </row>
    <row r="16" spans="2:7" s="91" customFormat="1" ht="15" customHeight="1" outlineLevel="1">
      <c r="B16" s="92" t="str">
        <f>IF(Zakazka!$I$505=0,"",Zakazka!$I$505)</f>
        <v>V09: Ostatní náklady</v>
      </c>
      <c r="C16" s="93">
        <f>IF(Zakazka!$O$505=0,"",Zakazka!$O$505)</f>
      </c>
      <c r="D16" s="94">
        <f>IF(Zakazka!$Q$505=0,"",Zakazka!$Q$505)</f>
      </c>
      <c r="E16" s="93">
        <f>IF(Zakazka!$U$505=0,"",Zakazka!$U$505)</f>
      </c>
      <c r="F16" s="93">
        <f>IF(Zakazka!$V$505=0,"",Zakazka!$V$505)</f>
      </c>
      <c r="G16" s="93">
        <f>IF(Zakazka!$Y$505=0,"",Zakazka!$Y$505)</f>
        <v>5</v>
      </c>
    </row>
    <row r="17" spans="2:7" s="91" customFormat="1" ht="15" customHeight="1" outlineLevel="1">
      <c r="B17" s="92" t="str">
        <f>IF(Zakazka!$I$522=0,"",Zakazka!$I$522)</f>
        <v>VRN: Vedlejší rozpočtové náklady</v>
      </c>
      <c r="C17" s="93">
        <f>IF(Zakazka!$O$522=0,"",Zakazka!$O$522)</f>
      </c>
      <c r="D17" s="94">
        <f>IF(Zakazka!$Q$522=0,"",Zakazka!$Q$522)</f>
      </c>
      <c r="E17" s="93">
        <f>IF(Zakazka!$U$522=0,"",Zakazka!$U$522)</f>
      </c>
      <c r="F17" s="93">
        <f>IF(Zakazka!$V$522=0,"",Zakazka!$V$522)</f>
      </c>
      <c r="G17" s="93">
        <f>IF(Zakazka!$Y$522=0,"",Zakazka!$Y$522)</f>
        <v>2</v>
      </c>
    </row>
    <row r="18" spans="2:7" ht="12.75" outlineLevel="1">
      <c r="B18" s="95"/>
      <c r="G18" s="95"/>
    </row>
    <row r="19" spans="1:7" s="96" customFormat="1" ht="15">
      <c r="A19" s="96">
        <f>SUM(A21:A22)</f>
        <v>0</v>
      </c>
      <c r="B19" s="97" t="s">
        <v>30</v>
      </c>
      <c r="C19" s="98">
        <f>SUBTOTAL(9,C5:C18)/2</f>
        <v>0</v>
      </c>
      <c r="D19" s="99"/>
      <c r="E19" s="100"/>
      <c r="F19" s="100"/>
      <c r="G19" s="97"/>
    </row>
    <row r="20" spans="2:7" s="96" customFormat="1" ht="15">
      <c r="B20" s="101" t="s">
        <v>31</v>
      </c>
      <c r="C20" s="102">
        <f>C19*0.21</f>
        <v>0</v>
      </c>
      <c r="G20" s="101"/>
    </row>
    <row r="21" spans="1:7" s="49" customFormat="1" ht="12.75">
      <c r="A21" s="49">
        <f>IF(ISNUMBER(A3),SUMIF(__SAZBA__,A3,__CENA__),0)</f>
        <v>0</v>
      </c>
      <c r="B21" s="103">
        <f>IF(A21=0,"","DPH "&amp;A3&amp;" % ze základny: "&amp;TEXT(A21,"# ##0"))</f>
      </c>
      <c r="C21" s="104">
        <f>IF(A21=0,"",A21*A3/100)</f>
      </c>
      <c r="G21" s="103"/>
    </row>
    <row r="22" spans="1:7" s="49" customFormat="1" ht="12.75">
      <c r="A22" s="49">
        <f>IF(ISNUMBER(A4),SUMIF(__SAZBA__,A4,__CENA__),0)</f>
        <v>0</v>
      </c>
      <c r="B22" s="103">
        <f>IF(A22=0,"","DPH "&amp;A4&amp;" % ze základny: "&amp;TEXT(A22,"# ##0"))</f>
      </c>
      <c r="C22" s="104">
        <f>IF(A22=0,"",A22*A4/100)</f>
      </c>
      <c r="G22" s="103"/>
    </row>
    <row r="23" spans="2:7" s="96" customFormat="1" ht="15">
      <c r="B23" s="97" t="s">
        <v>32</v>
      </c>
      <c r="C23" s="98">
        <f>SUM(C19:C20)</f>
        <v>0</v>
      </c>
      <c r="D23" s="97"/>
      <c r="E23" s="100"/>
      <c r="F23" s="100"/>
      <c r="G23" s="97"/>
    </row>
  </sheetData>
  <sheetProtection password="9CDF" sheet="1" objects="1" scenarios="1" selectLockedCells="1" selectUnlockedCells="1"/>
  <printOptions/>
  <pageMargins left="0.7875" right="0.7875" top="0.7875" bottom="0.7875" header="0.5118055555555555" footer="0.39375"/>
  <pageSetup fitToHeight="0" fitToWidth="1" horizontalDpi="300" verticalDpi="300" orientation="landscape" paperSize="9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1"/>
  <sheetViews>
    <sheetView tabSelected="1" zoomScale="115" zoomScaleNormal="115" zoomScaleSheetLayoutView="115" zoomScalePageLayoutView="0" workbookViewId="0" topLeftCell="F1">
      <selection activeCell="N7" sqref="N7"/>
    </sheetView>
  </sheetViews>
  <sheetFormatPr defaultColWidth="9.140625" defaultRowHeight="12.75" outlineLevelRow="3"/>
  <cols>
    <col min="1" max="5" width="0" style="4" hidden="1" customWidth="1"/>
    <col min="6" max="6" width="5.421875" style="105" customWidth="1"/>
    <col min="7" max="7" width="4.28125" style="106" customWidth="1"/>
    <col min="8" max="8" width="14.28125" style="107" customWidth="1"/>
    <col min="9" max="9" width="72.57421875" style="108" customWidth="1"/>
    <col min="10" max="10" width="4.28125" style="106" customWidth="1"/>
    <col min="11" max="11" width="0" style="109" hidden="1" customWidth="1"/>
    <col min="12" max="12" width="0" style="110" hidden="1" customWidth="1"/>
    <col min="13" max="13" width="14.421875" style="109" customWidth="1"/>
    <col min="14" max="14" width="12.421875" style="194" customWidth="1"/>
    <col min="15" max="15" width="15.7109375" style="111" customWidth="1"/>
    <col min="16" max="16" width="0" style="112" hidden="1" customWidth="1"/>
    <col min="17" max="23" width="0" style="110" hidden="1" customWidth="1"/>
    <col min="24" max="24" width="11.8515625" style="4" customWidth="1"/>
    <col min="25" max="25" width="0" style="4" hidden="1" customWidth="1"/>
    <col min="26" max="16384" width="9.140625" style="4" customWidth="1"/>
  </cols>
  <sheetData>
    <row r="1" spans="6:23" ht="21" customHeight="1">
      <c r="F1" s="4" t="s">
        <v>40</v>
      </c>
      <c r="G1" s="79"/>
      <c r="H1" s="79"/>
      <c r="I1" s="79"/>
      <c r="J1" s="79"/>
      <c r="K1" s="113"/>
      <c r="L1" s="81"/>
      <c r="M1" s="113"/>
      <c r="N1" s="184"/>
      <c r="O1" s="80"/>
      <c r="P1" s="114"/>
      <c r="Q1" s="81"/>
      <c r="R1" s="81"/>
      <c r="S1" s="81"/>
      <c r="T1" s="81"/>
      <c r="U1" s="81"/>
      <c r="V1" s="81"/>
      <c r="W1" s="81"/>
    </row>
    <row r="2" spans="6:23" ht="21" customHeight="1">
      <c r="F2" s="82" t="str">
        <f>'Kryci list'!C3</f>
        <v>Víceúčelová stezka Sokolov, Bohemia - Stará Ovčárna -Větev D </v>
      </c>
      <c r="G2" s="79"/>
      <c r="H2" s="79"/>
      <c r="I2" s="79"/>
      <c r="J2" s="79"/>
      <c r="K2" s="113"/>
      <c r="L2" s="81"/>
      <c r="M2" s="113"/>
      <c r="N2" s="184"/>
      <c r="O2" s="80"/>
      <c r="P2" s="114"/>
      <c r="Q2" s="81"/>
      <c r="R2" s="81"/>
      <c r="S2" s="81"/>
      <c r="T2" s="81"/>
      <c r="U2" s="81"/>
      <c r="V2" s="81"/>
      <c r="W2" s="81"/>
    </row>
    <row r="3" spans="6:25" s="83" customFormat="1" ht="12.75">
      <c r="F3" s="84" t="s">
        <v>47</v>
      </c>
      <c r="G3" s="84" t="s">
        <v>48</v>
      </c>
      <c r="H3" s="84" t="s">
        <v>49</v>
      </c>
      <c r="I3" s="115" t="s">
        <v>41</v>
      </c>
      <c r="J3" s="84" t="s">
        <v>50</v>
      </c>
      <c r="K3" s="84" t="s">
        <v>51</v>
      </c>
      <c r="L3" s="84" t="s">
        <v>52</v>
      </c>
      <c r="M3" s="84" t="s">
        <v>53</v>
      </c>
      <c r="N3" s="185" t="s">
        <v>54</v>
      </c>
      <c r="O3" s="84" t="s">
        <v>42</v>
      </c>
      <c r="P3" s="84" t="s">
        <v>55</v>
      </c>
      <c r="Q3" s="84" t="s">
        <v>43</v>
      </c>
      <c r="R3" s="84" t="s">
        <v>56</v>
      </c>
      <c r="S3" s="84" t="s">
        <v>57</v>
      </c>
      <c r="T3" s="84" t="s">
        <v>58</v>
      </c>
      <c r="U3" s="84" t="s">
        <v>44</v>
      </c>
      <c r="V3" s="84" t="s">
        <v>45</v>
      </c>
      <c r="W3" s="84" t="s">
        <v>5</v>
      </c>
      <c r="X3" s="84" t="s">
        <v>59</v>
      </c>
      <c r="Y3" s="83" t="s">
        <v>60</v>
      </c>
    </row>
    <row r="4" spans="6:23" ht="11.25" customHeight="1">
      <c r="F4" s="116"/>
      <c r="G4" s="117"/>
      <c r="H4" s="118"/>
      <c r="I4" s="119"/>
      <c r="J4" s="117"/>
      <c r="K4" s="116"/>
      <c r="L4" s="116"/>
      <c r="M4" s="116"/>
      <c r="N4" s="186"/>
      <c r="O4" s="116"/>
      <c r="P4" s="116"/>
      <c r="Q4" s="116"/>
      <c r="R4" s="116"/>
      <c r="S4" s="116"/>
      <c r="T4" s="116"/>
      <c r="U4" s="116"/>
      <c r="V4" s="116"/>
      <c r="W4" s="120"/>
    </row>
    <row r="5" spans="6:25" s="121" customFormat="1" ht="18.75" customHeight="1">
      <c r="F5" s="122"/>
      <c r="G5" s="123"/>
      <c r="H5" s="124"/>
      <c r="I5" s="124" t="s">
        <v>61</v>
      </c>
      <c r="J5" s="123"/>
      <c r="K5" s="125"/>
      <c r="L5" s="126"/>
      <c r="M5" s="125"/>
      <c r="N5" s="187"/>
      <c r="O5" s="127">
        <f>SUBTOTAL(9,O6:O503)</f>
        <v>0</v>
      </c>
      <c r="P5" s="128"/>
      <c r="Q5" s="127">
        <f>SUBTOTAL(9,Q6:Q503)</f>
        <v>972.5762440000002</v>
      </c>
      <c r="R5" s="126"/>
      <c r="S5" s="127">
        <f>SUBTOTAL(9,S6:S503)</f>
        <v>192.96617</v>
      </c>
      <c r="T5" s="129"/>
      <c r="U5" s="127">
        <f>SUBTOTAL(9,U6:U503)</f>
        <v>0</v>
      </c>
      <c r="V5" s="127">
        <f>SUBTOTAL(9,V6:V503)</f>
        <v>0</v>
      </c>
      <c r="W5" s="130"/>
      <c r="Y5" s="127">
        <f>SUBTOTAL(9,Y6:Y503)</f>
        <v>148</v>
      </c>
    </row>
    <row r="6" spans="6:25" s="131" customFormat="1" ht="16.5" customHeight="1" outlineLevel="1">
      <c r="F6" s="132"/>
      <c r="G6" s="133"/>
      <c r="H6" s="134"/>
      <c r="I6" s="134" t="s">
        <v>62</v>
      </c>
      <c r="J6" s="133"/>
      <c r="K6" s="135"/>
      <c r="L6" s="136"/>
      <c r="M6" s="135"/>
      <c r="N6" s="188"/>
      <c r="O6" s="137">
        <f>SUBTOTAL(9,O7:O85)</f>
        <v>0</v>
      </c>
      <c r="P6" s="138"/>
      <c r="Q6" s="137">
        <f>SUBTOTAL(9,Q7:Q85)</f>
        <v>15.902631000000003</v>
      </c>
      <c r="R6" s="136"/>
      <c r="S6" s="137">
        <f>SUBTOTAL(9,S7:S85)</f>
        <v>0</v>
      </c>
      <c r="T6" s="139"/>
      <c r="U6" s="137">
        <f>SUBTOTAL(9,U7:U85)</f>
        <v>0</v>
      </c>
      <c r="V6" s="137">
        <f>SUBTOTAL(9,V7:V85)</f>
        <v>0</v>
      </c>
      <c r="W6" s="140"/>
      <c r="Y6" s="137">
        <f>SUBTOTAL(9,Y7:Y85)</f>
        <v>22</v>
      </c>
    </row>
    <row r="7" spans="1:25" s="149" customFormat="1" ht="12" outlineLevel="2">
      <c r="A7" s="141" t="s">
        <v>63</v>
      </c>
      <c r="B7" s="141" t="s">
        <v>64</v>
      </c>
      <c r="C7" s="141" t="s">
        <v>65</v>
      </c>
      <c r="D7" s="141" t="s">
        <v>66</v>
      </c>
      <c r="E7" s="141" t="s">
        <v>67</v>
      </c>
      <c r="F7" s="142">
        <v>1</v>
      </c>
      <c r="G7" s="143" t="s">
        <v>68</v>
      </c>
      <c r="H7" s="144" t="s">
        <v>69</v>
      </c>
      <c r="I7" s="145" t="s">
        <v>70</v>
      </c>
      <c r="J7" s="143" t="s">
        <v>71</v>
      </c>
      <c r="K7" s="146">
        <v>22.671</v>
      </c>
      <c r="L7" s="147">
        <v>0</v>
      </c>
      <c r="M7" s="146">
        <v>22.671</v>
      </c>
      <c r="N7" s="189"/>
      <c r="O7" s="148">
        <f>M7*N7</f>
        <v>0</v>
      </c>
      <c r="P7" s="148">
        <v>0.001</v>
      </c>
      <c r="Q7" s="148">
        <f>M7*P7</f>
        <v>0.022671</v>
      </c>
      <c r="R7" s="148"/>
      <c r="S7" s="148">
        <f>M7*R7</f>
        <v>0</v>
      </c>
      <c r="T7" s="148">
        <v>21</v>
      </c>
      <c r="U7" s="148">
        <f>O7*T7/100</f>
        <v>0</v>
      </c>
      <c r="V7" s="148">
        <f>U7+O7</f>
        <v>0</v>
      </c>
      <c r="W7" s="148"/>
      <c r="X7" s="148"/>
      <c r="Y7" s="148">
        <v>1</v>
      </c>
    </row>
    <row r="8" spans="6:23" s="149" customFormat="1" ht="12" outlineLevel="2">
      <c r="F8" s="150"/>
      <c r="G8" s="151"/>
      <c r="H8" s="152" t="s">
        <v>72</v>
      </c>
      <c r="I8" s="153"/>
      <c r="J8" s="154"/>
      <c r="K8" s="154"/>
      <c r="L8" s="154"/>
      <c r="M8" s="154"/>
      <c r="N8" s="190"/>
      <c r="O8" s="154"/>
      <c r="P8" s="155"/>
      <c r="Q8" s="156"/>
      <c r="R8" s="155"/>
      <c r="S8" s="156"/>
      <c r="T8" s="157"/>
      <c r="U8" s="157"/>
      <c r="V8" s="157"/>
      <c r="W8" s="158"/>
    </row>
    <row r="9" spans="6:23" s="149" customFormat="1" ht="6" customHeight="1" outlineLevel="2">
      <c r="F9" s="150"/>
      <c r="G9" s="151"/>
      <c r="H9" s="159"/>
      <c r="I9" s="160"/>
      <c r="J9" s="160"/>
      <c r="K9" s="160"/>
      <c r="L9" s="160"/>
      <c r="M9" s="160"/>
      <c r="N9" s="191"/>
      <c r="O9" s="160"/>
      <c r="P9" s="155"/>
      <c r="Q9" s="156"/>
      <c r="R9" s="155"/>
      <c r="S9" s="156"/>
      <c r="T9" s="157"/>
      <c r="U9" s="157"/>
      <c r="V9" s="157"/>
      <c r="W9" s="158"/>
    </row>
    <row r="10" spans="6:23" s="161" customFormat="1" ht="11.25" outlineLevel="3">
      <c r="F10" s="162"/>
      <c r="G10" s="163"/>
      <c r="H10" s="164" t="str">
        <f>IF(AND(H9&lt;&gt;"Výkaz výměr:",I9=""),"Výkaz výměr:","")</f>
        <v>Výkaz výměr:</v>
      </c>
      <c r="I10" s="165" t="s">
        <v>73</v>
      </c>
      <c r="J10" s="166"/>
      <c r="K10" s="167"/>
      <c r="L10" s="168"/>
      <c r="M10" s="169">
        <v>22.671</v>
      </c>
      <c r="N10" s="192"/>
      <c r="O10" s="171"/>
      <c r="P10" s="172"/>
      <c r="Q10" s="170"/>
      <c r="R10" s="170"/>
      <c r="S10" s="170"/>
      <c r="T10" s="173" t="s">
        <v>74</v>
      </c>
      <c r="U10" s="170"/>
      <c r="V10" s="170"/>
      <c r="W10" s="174"/>
    </row>
    <row r="11" spans="6:25" s="149" customFormat="1" ht="12" outlineLevel="2">
      <c r="F11" s="142">
        <v>2</v>
      </c>
      <c r="G11" s="143" t="s">
        <v>68</v>
      </c>
      <c r="H11" s="144" t="s">
        <v>75</v>
      </c>
      <c r="I11" s="145" t="s">
        <v>76</v>
      </c>
      <c r="J11" s="143" t="s">
        <v>77</v>
      </c>
      <c r="K11" s="146">
        <v>75.57000000000001</v>
      </c>
      <c r="L11" s="147">
        <v>0</v>
      </c>
      <c r="M11" s="146">
        <v>75.57000000000001</v>
      </c>
      <c r="N11" s="189"/>
      <c r="O11" s="148">
        <f>M11*N11</f>
        <v>0</v>
      </c>
      <c r="P11" s="148">
        <v>0.21</v>
      </c>
      <c r="Q11" s="148">
        <f>M11*P11</f>
        <v>15.869700000000002</v>
      </c>
      <c r="R11" s="148"/>
      <c r="S11" s="148">
        <f>M11*R11</f>
        <v>0</v>
      </c>
      <c r="T11" s="148">
        <v>21</v>
      </c>
      <c r="U11" s="148">
        <f>O11*T11/100</f>
        <v>0</v>
      </c>
      <c r="V11" s="148">
        <f>U11+O11</f>
        <v>0</v>
      </c>
      <c r="W11" s="148"/>
      <c r="X11" s="148"/>
      <c r="Y11" s="148">
        <v>1</v>
      </c>
    </row>
    <row r="12" spans="6:23" s="149" customFormat="1" ht="12" outlineLevel="2">
      <c r="F12" s="150"/>
      <c r="G12" s="151"/>
      <c r="H12" s="152" t="s">
        <v>72</v>
      </c>
      <c r="I12" s="153"/>
      <c r="J12" s="154"/>
      <c r="K12" s="154"/>
      <c r="L12" s="154"/>
      <c r="M12" s="154"/>
      <c r="N12" s="190"/>
      <c r="O12" s="154"/>
      <c r="P12" s="155"/>
      <c r="Q12" s="156"/>
      <c r="R12" s="155"/>
      <c r="S12" s="156"/>
      <c r="T12" s="157"/>
      <c r="U12" s="157"/>
      <c r="V12" s="157"/>
      <c r="W12" s="158"/>
    </row>
    <row r="13" spans="6:23" s="149" customFormat="1" ht="6" customHeight="1" outlineLevel="2">
      <c r="F13" s="150"/>
      <c r="G13" s="151"/>
      <c r="H13" s="159"/>
      <c r="I13" s="160"/>
      <c r="J13" s="160"/>
      <c r="K13" s="160"/>
      <c r="L13" s="160"/>
      <c r="M13" s="160"/>
      <c r="N13" s="191"/>
      <c r="O13" s="160"/>
      <c r="P13" s="155"/>
      <c r="Q13" s="156"/>
      <c r="R13" s="155"/>
      <c r="S13" s="156"/>
      <c r="T13" s="157"/>
      <c r="U13" s="157"/>
      <c r="V13" s="157"/>
      <c r="W13" s="158"/>
    </row>
    <row r="14" spans="6:23" s="161" customFormat="1" ht="11.25" outlineLevel="3">
      <c r="F14" s="162"/>
      <c r="G14" s="163"/>
      <c r="H14" s="164" t="str">
        <f>IF(AND(H13&lt;&gt;"Výkaz výměr:",I13=""),"Výkaz výměr:","")</f>
        <v>Výkaz výměr:</v>
      </c>
      <c r="I14" s="165" t="s">
        <v>78</v>
      </c>
      <c r="J14" s="166"/>
      <c r="K14" s="167"/>
      <c r="L14" s="168"/>
      <c r="M14" s="169">
        <v>75.57000000000001</v>
      </c>
      <c r="N14" s="192"/>
      <c r="O14" s="171"/>
      <c r="P14" s="172"/>
      <c r="Q14" s="170"/>
      <c r="R14" s="170"/>
      <c r="S14" s="170"/>
      <c r="T14" s="173" t="s">
        <v>74</v>
      </c>
      <c r="U14" s="170"/>
      <c r="V14" s="170"/>
      <c r="W14" s="174"/>
    </row>
    <row r="15" spans="6:25" s="149" customFormat="1" ht="12" outlineLevel="2">
      <c r="F15" s="142">
        <v>3</v>
      </c>
      <c r="G15" s="143" t="s">
        <v>79</v>
      </c>
      <c r="H15" s="144" t="s">
        <v>80</v>
      </c>
      <c r="I15" s="145" t="s">
        <v>81</v>
      </c>
      <c r="J15" s="143" t="s">
        <v>82</v>
      </c>
      <c r="K15" s="146">
        <v>23</v>
      </c>
      <c r="L15" s="147">
        <v>0</v>
      </c>
      <c r="M15" s="146">
        <v>23</v>
      </c>
      <c r="N15" s="189"/>
      <c r="O15" s="148">
        <f>M15*N15</f>
        <v>0</v>
      </c>
      <c r="P15" s="148"/>
      <c r="Q15" s="148">
        <f>M15*P15</f>
        <v>0</v>
      </c>
      <c r="R15" s="148"/>
      <c r="S15" s="148">
        <f>M15*R15</f>
        <v>0</v>
      </c>
      <c r="T15" s="148">
        <v>21</v>
      </c>
      <c r="U15" s="148">
        <f>O15*T15/100</f>
        <v>0</v>
      </c>
      <c r="V15" s="148">
        <f>U15+O15</f>
        <v>0</v>
      </c>
      <c r="W15" s="148"/>
      <c r="X15" s="148"/>
      <c r="Y15" s="148">
        <v>1</v>
      </c>
    </row>
    <row r="16" spans="6:23" s="149" customFormat="1" ht="45" outlineLevel="2">
      <c r="F16" s="150"/>
      <c r="G16" s="151"/>
      <c r="H16" s="152" t="s">
        <v>72</v>
      </c>
      <c r="I16" s="153" t="s">
        <v>83</v>
      </c>
      <c r="J16" s="154"/>
      <c r="K16" s="154"/>
      <c r="L16" s="154"/>
      <c r="M16" s="154"/>
      <c r="N16" s="190"/>
      <c r="O16" s="154"/>
      <c r="P16" s="155"/>
      <c r="Q16" s="156"/>
      <c r="R16" s="155"/>
      <c r="S16" s="156"/>
      <c r="T16" s="157"/>
      <c r="U16" s="157"/>
      <c r="V16" s="157"/>
      <c r="W16" s="158"/>
    </row>
    <row r="17" spans="6:23" s="149" customFormat="1" ht="6" customHeight="1" outlineLevel="2">
      <c r="F17" s="150"/>
      <c r="G17" s="151"/>
      <c r="H17" s="159"/>
      <c r="I17" s="160"/>
      <c r="J17" s="160"/>
      <c r="K17" s="160"/>
      <c r="L17" s="160"/>
      <c r="M17" s="160"/>
      <c r="N17" s="191"/>
      <c r="O17" s="160"/>
      <c r="P17" s="155"/>
      <c r="Q17" s="156"/>
      <c r="R17" s="155"/>
      <c r="S17" s="156"/>
      <c r="T17" s="157"/>
      <c r="U17" s="157"/>
      <c r="V17" s="157"/>
      <c r="W17" s="158"/>
    </row>
    <row r="18" spans="6:25" s="149" customFormat="1" ht="12" outlineLevel="2">
      <c r="F18" s="142">
        <v>4</v>
      </c>
      <c r="G18" s="143" t="s">
        <v>79</v>
      </c>
      <c r="H18" s="144" t="s">
        <v>84</v>
      </c>
      <c r="I18" s="145" t="s">
        <v>85</v>
      </c>
      <c r="J18" s="143" t="s">
        <v>82</v>
      </c>
      <c r="K18" s="146">
        <v>15</v>
      </c>
      <c r="L18" s="147">
        <v>0</v>
      </c>
      <c r="M18" s="146">
        <v>15</v>
      </c>
      <c r="N18" s="189"/>
      <c r="O18" s="148">
        <f>M18*N18</f>
        <v>0</v>
      </c>
      <c r="P18" s="148"/>
      <c r="Q18" s="148">
        <f>M18*P18</f>
        <v>0</v>
      </c>
      <c r="R18" s="148"/>
      <c r="S18" s="148">
        <f>M18*R18</f>
        <v>0</v>
      </c>
      <c r="T18" s="148">
        <v>21</v>
      </c>
      <c r="U18" s="148">
        <f>O18*T18/100</f>
        <v>0</v>
      </c>
      <c r="V18" s="148">
        <f>U18+O18</f>
        <v>0</v>
      </c>
      <c r="W18" s="148"/>
      <c r="X18" s="148"/>
      <c r="Y18" s="148">
        <v>1</v>
      </c>
    </row>
    <row r="19" spans="6:23" s="149" customFormat="1" ht="45" outlineLevel="2">
      <c r="F19" s="150"/>
      <c r="G19" s="151"/>
      <c r="H19" s="152" t="s">
        <v>72</v>
      </c>
      <c r="I19" s="153" t="s">
        <v>86</v>
      </c>
      <c r="J19" s="154"/>
      <c r="K19" s="154"/>
      <c r="L19" s="154"/>
      <c r="M19" s="154"/>
      <c r="N19" s="190"/>
      <c r="O19" s="154"/>
      <c r="P19" s="155"/>
      <c r="Q19" s="156"/>
      <c r="R19" s="155"/>
      <c r="S19" s="156"/>
      <c r="T19" s="157"/>
      <c r="U19" s="157"/>
      <c r="V19" s="157"/>
      <c r="W19" s="158"/>
    </row>
    <row r="20" spans="6:23" s="149" customFormat="1" ht="6" customHeight="1" outlineLevel="2">
      <c r="F20" s="150"/>
      <c r="G20" s="151"/>
      <c r="H20" s="159"/>
      <c r="I20" s="160"/>
      <c r="J20" s="160"/>
      <c r="K20" s="160"/>
      <c r="L20" s="160"/>
      <c r="M20" s="160"/>
      <c r="N20" s="191"/>
      <c r="O20" s="160"/>
      <c r="P20" s="155"/>
      <c r="Q20" s="156"/>
      <c r="R20" s="155"/>
      <c r="S20" s="156"/>
      <c r="T20" s="157"/>
      <c r="U20" s="157"/>
      <c r="V20" s="157"/>
      <c r="W20" s="158"/>
    </row>
    <row r="21" spans="6:25" s="149" customFormat="1" ht="12" outlineLevel="2">
      <c r="F21" s="142">
        <v>5</v>
      </c>
      <c r="G21" s="143" t="s">
        <v>79</v>
      </c>
      <c r="H21" s="144" t="s">
        <v>87</v>
      </c>
      <c r="I21" s="145" t="s">
        <v>88</v>
      </c>
      <c r="J21" s="143" t="s">
        <v>82</v>
      </c>
      <c r="K21" s="146">
        <v>38</v>
      </c>
      <c r="L21" s="147">
        <v>0</v>
      </c>
      <c r="M21" s="146">
        <v>38</v>
      </c>
      <c r="N21" s="189"/>
      <c r="O21" s="148">
        <f>M21*N21</f>
        <v>0</v>
      </c>
      <c r="P21" s="148"/>
      <c r="Q21" s="148">
        <f>M21*P21</f>
        <v>0</v>
      </c>
      <c r="R21" s="148"/>
      <c r="S21" s="148">
        <f>M21*R21</f>
        <v>0</v>
      </c>
      <c r="T21" s="148">
        <v>21</v>
      </c>
      <c r="U21" s="148">
        <f>O21*T21/100</f>
        <v>0</v>
      </c>
      <c r="V21" s="148">
        <f>U21+O21</f>
        <v>0</v>
      </c>
      <c r="W21" s="148"/>
      <c r="X21" s="148"/>
      <c r="Y21" s="148">
        <v>1</v>
      </c>
    </row>
    <row r="22" spans="6:23" s="149" customFormat="1" ht="33.75" outlineLevel="2">
      <c r="F22" s="150"/>
      <c r="G22" s="151"/>
      <c r="H22" s="152" t="s">
        <v>72</v>
      </c>
      <c r="I22" s="153" t="s">
        <v>89</v>
      </c>
      <c r="J22" s="154"/>
      <c r="K22" s="154"/>
      <c r="L22" s="154"/>
      <c r="M22" s="154"/>
      <c r="N22" s="190"/>
      <c r="O22" s="154"/>
      <c r="P22" s="155"/>
      <c r="Q22" s="156"/>
      <c r="R22" s="155"/>
      <c r="S22" s="156"/>
      <c r="T22" s="157"/>
      <c r="U22" s="157"/>
      <c r="V22" s="157"/>
      <c r="W22" s="158"/>
    </row>
    <row r="23" spans="6:23" s="149" customFormat="1" ht="6" customHeight="1" outlineLevel="2">
      <c r="F23" s="150"/>
      <c r="G23" s="151"/>
      <c r="H23" s="159"/>
      <c r="I23" s="160"/>
      <c r="J23" s="160"/>
      <c r="K23" s="160"/>
      <c r="L23" s="160"/>
      <c r="M23" s="160"/>
      <c r="N23" s="191"/>
      <c r="O23" s="160"/>
      <c r="P23" s="155"/>
      <c r="Q23" s="156"/>
      <c r="R23" s="155"/>
      <c r="S23" s="156"/>
      <c r="T23" s="157"/>
      <c r="U23" s="157"/>
      <c r="V23" s="157"/>
      <c r="W23" s="158"/>
    </row>
    <row r="24" spans="6:23" s="161" customFormat="1" ht="11.25" outlineLevel="3">
      <c r="F24" s="162"/>
      <c r="G24" s="163"/>
      <c r="H24" s="164" t="str">
        <f>IF(AND(H23&lt;&gt;"Výkaz výměr:",I23=""),"Výkaz výměr:","")</f>
        <v>Výkaz výměr:</v>
      </c>
      <c r="I24" s="165" t="s">
        <v>90</v>
      </c>
      <c r="J24" s="166"/>
      <c r="K24" s="167"/>
      <c r="L24" s="168"/>
      <c r="M24" s="169">
        <v>38</v>
      </c>
      <c r="N24" s="192"/>
      <c r="O24" s="171"/>
      <c r="P24" s="172"/>
      <c r="Q24" s="170"/>
      <c r="R24" s="170"/>
      <c r="S24" s="170"/>
      <c r="T24" s="173" t="s">
        <v>74</v>
      </c>
      <c r="U24" s="170"/>
      <c r="V24" s="170"/>
      <c r="W24" s="174"/>
    </row>
    <row r="25" spans="6:25" s="149" customFormat="1" ht="12" outlineLevel="2">
      <c r="F25" s="142">
        <v>6</v>
      </c>
      <c r="G25" s="143" t="s">
        <v>79</v>
      </c>
      <c r="H25" s="144" t="s">
        <v>91</v>
      </c>
      <c r="I25" s="145" t="s">
        <v>92</v>
      </c>
      <c r="J25" s="143" t="s">
        <v>82</v>
      </c>
      <c r="K25" s="146">
        <v>38</v>
      </c>
      <c r="L25" s="147">
        <v>0</v>
      </c>
      <c r="M25" s="146">
        <v>38</v>
      </c>
      <c r="N25" s="189"/>
      <c r="O25" s="148">
        <f>M25*N25</f>
        <v>0</v>
      </c>
      <c r="P25" s="148"/>
      <c r="Q25" s="148">
        <f>M25*P25</f>
        <v>0</v>
      </c>
      <c r="R25" s="148"/>
      <c r="S25" s="148">
        <f>M25*R25</f>
        <v>0</v>
      </c>
      <c r="T25" s="148">
        <v>21</v>
      </c>
      <c r="U25" s="148">
        <f>O25*T25/100</f>
        <v>0</v>
      </c>
      <c r="V25" s="148">
        <f>U25+O25</f>
        <v>0</v>
      </c>
      <c r="W25" s="148"/>
      <c r="X25" s="148"/>
      <c r="Y25" s="148">
        <v>1</v>
      </c>
    </row>
    <row r="26" spans="6:23" s="149" customFormat="1" ht="45" outlineLevel="2">
      <c r="F26" s="150"/>
      <c r="G26" s="151"/>
      <c r="H26" s="152" t="s">
        <v>72</v>
      </c>
      <c r="I26" s="153" t="s">
        <v>93</v>
      </c>
      <c r="J26" s="154"/>
      <c r="K26" s="154"/>
      <c r="L26" s="154"/>
      <c r="M26" s="154"/>
      <c r="N26" s="190"/>
      <c r="O26" s="154"/>
      <c r="P26" s="155"/>
      <c r="Q26" s="156"/>
      <c r="R26" s="155"/>
      <c r="S26" s="156"/>
      <c r="T26" s="157"/>
      <c r="U26" s="157"/>
      <c r="V26" s="157"/>
      <c r="W26" s="158"/>
    </row>
    <row r="27" spans="6:23" s="149" customFormat="1" ht="6" customHeight="1" outlineLevel="2">
      <c r="F27" s="150"/>
      <c r="G27" s="151"/>
      <c r="H27" s="159"/>
      <c r="I27" s="160"/>
      <c r="J27" s="160"/>
      <c r="K27" s="160"/>
      <c r="L27" s="160"/>
      <c r="M27" s="160"/>
      <c r="N27" s="191"/>
      <c r="O27" s="160"/>
      <c r="P27" s="155"/>
      <c r="Q27" s="156"/>
      <c r="R27" s="155"/>
      <c r="S27" s="156"/>
      <c r="T27" s="157"/>
      <c r="U27" s="157"/>
      <c r="V27" s="157"/>
      <c r="W27" s="158"/>
    </row>
    <row r="28" spans="6:23" s="161" customFormat="1" ht="11.25" outlineLevel="3">
      <c r="F28" s="162"/>
      <c r="G28" s="163"/>
      <c r="H28" s="164" t="str">
        <f>IF(AND(H27&lt;&gt;"Výkaz výměr:",I27=""),"Výkaz výměr:","")</f>
        <v>Výkaz výměr:</v>
      </c>
      <c r="I28" s="165" t="s">
        <v>90</v>
      </c>
      <c r="J28" s="166"/>
      <c r="K28" s="167"/>
      <c r="L28" s="168"/>
      <c r="M28" s="169">
        <v>38</v>
      </c>
      <c r="N28" s="192"/>
      <c r="O28" s="171"/>
      <c r="P28" s="172"/>
      <c r="Q28" s="170"/>
      <c r="R28" s="170"/>
      <c r="S28" s="170"/>
      <c r="T28" s="173" t="s">
        <v>74</v>
      </c>
      <c r="U28" s="170"/>
      <c r="V28" s="170"/>
      <c r="W28" s="174"/>
    </row>
    <row r="29" spans="6:25" s="149" customFormat="1" ht="12" outlineLevel="2">
      <c r="F29" s="142">
        <v>7</v>
      </c>
      <c r="G29" s="143" t="s">
        <v>79</v>
      </c>
      <c r="H29" s="144" t="s">
        <v>94</v>
      </c>
      <c r="I29" s="145" t="s">
        <v>95</v>
      </c>
      <c r="J29" s="143" t="s">
        <v>82</v>
      </c>
      <c r="K29" s="146">
        <v>38</v>
      </c>
      <c r="L29" s="147">
        <v>0</v>
      </c>
      <c r="M29" s="146">
        <v>38</v>
      </c>
      <c r="N29" s="189"/>
      <c r="O29" s="148">
        <f>M29*N29</f>
        <v>0</v>
      </c>
      <c r="P29" s="148">
        <v>0.00027</v>
      </c>
      <c r="Q29" s="148">
        <f>M29*P29</f>
        <v>0.01026</v>
      </c>
      <c r="R29" s="148"/>
      <c r="S29" s="148">
        <f>M29*R29</f>
        <v>0</v>
      </c>
      <c r="T29" s="148">
        <v>21</v>
      </c>
      <c r="U29" s="148">
        <f>O29*T29/100</f>
        <v>0</v>
      </c>
      <c r="V29" s="148">
        <f>U29+O29</f>
        <v>0</v>
      </c>
      <c r="W29" s="148"/>
      <c r="X29" s="148"/>
      <c r="Y29" s="148">
        <v>1</v>
      </c>
    </row>
    <row r="30" spans="6:23" s="149" customFormat="1" ht="33.75" outlineLevel="2">
      <c r="F30" s="150"/>
      <c r="G30" s="151"/>
      <c r="H30" s="152" t="s">
        <v>72</v>
      </c>
      <c r="I30" s="153" t="s">
        <v>96</v>
      </c>
      <c r="J30" s="154"/>
      <c r="K30" s="154"/>
      <c r="L30" s="154"/>
      <c r="M30" s="154"/>
      <c r="N30" s="190"/>
      <c r="O30" s="154"/>
      <c r="P30" s="155"/>
      <c r="Q30" s="156"/>
      <c r="R30" s="155"/>
      <c r="S30" s="156"/>
      <c r="T30" s="157"/>
      <c r="U30" s="157"/>
      <c r="V30" s="157"/>
      <c r="W30" s="158"/>
    </row>
    <row r="31" spans="6:23" s="149" customFormat="1" ht="6" customHeight="1" outlineLevel="2">
      <c r="F31" s="150"/>
      <c r="G31" s="151"/>
      <c r="H31" s="159"/>
      <c r="I31" s="160"/>
      <c r="J31" s="160"/>
      <c r="K31" s="160"/>
      <c r="L31" s="160"/>
      <c r="M31" s="160"/>
      <c r="N31" s="191"/>
      <c r="O31" s="160"/>
      <c r="P31" s="155"/>
      <c r="Q31" s="156"/>
      <c r="R31" s="155"/>
      <c r="S31" s="156"/>
      <c r="T31" s="157"/>
      <c r="U31" s="157"/>
      <c r="V31" s="157"/>
      <c r="W31" s="158"/>
    </row>
    <row r="32" spans="6:25" s="149" customFormat="1" ht="12" outlineLevel="2">
      <c r="F32" s="142">
        <v>8</v>
      </c>
      <c r="G32" s="143" t="s">
        <v>79</v>
      </c>
      <c r="H32" s="144" t="s">
        <v>97</v>
      </c>
      <c r="I32" s="145" t="s">
        <v>98</v>
      </c>
      <c r="J32" s="143" t="s">
        <v>77</v>
      </c>
      <c r="K32" s="146">
        <v>276.31</v>
      </c>
      <c r="L32" s="147">
        <v>0</v>
      </c>
      <c r="M32" s="146">
        <v>276.31</v>
      </c>
      <c r="N32" s="189"/>
      <c r="O32" s="148">
        <f>M32*N32</f>
        <v>0</v>
      </c>
      <c r="P32" s="148"/>
      <c r="Q32" s="148">
        <f>M32*P32</f>
        <v>0</v>
      </c>
      <c r="R32" s="148"/>
      <c r="S32" s="148">
        <f>M32*R32</f>
        <v>0</v>
      </c>
      <c r="T32" s="148">
        <v>21</v>
      </c>
      <c r="U32" s="148">
        <f>O32*T32/100</f>
        <v>0</v>
      </c>
      <c r="V32" s="148">
        <f>U32+O32</f>
        <v>0</v>
      </c>
      <c r="W32" s="148"/>
      <c r="X32" s="148"/>
      <c r="Y32" s="148">
        <v>1</v>
      </c>
    </row>
    <row r="33" spans="6:23" s="149" customFormat="1" ht="56.25" outlineLevel="2">
      <c r="F33" s="150"/>
      <c r="G33" s="151"/>
      <c r="H33" s="152" t="s">
        <v>72</v>
      </c>
      <c r="I33" s="153" t="s">
        <v>99</v>
      </c>
      <c r="J33" s="154"/>
      <c r="K33" s="154"/>
      <c r="L33" s="154"/>
      <c r="M33" s="154"/>
      <c r="N33" s="190"/>
      <c r="O33" s="154"/>
      <c r="P33" s="155"/>
      <c r="Q33" s="156"/>
      <c r="R33" s="155"/>
      <c r="S33" s="156"/>
      <c r="T33" s="157"/>
      <c r="U33" s="157"/>
      <c r="V33" s="157"/>
      <c r="W33" s="158"/>
    </row>
    <row r="34" spans="6:23" s="149" customFormat="1" ht="6" customHeight="1" outlineLevel="2">
      <c r="F34" s="150"/>
      <c r="G34" s="151"/>
      <c r="H34" s="159"/>
      <c r="I34" s="160"/>
      <c r="J34" s="160"/>
      <c r="K34" s="160"/>
      <c r="L34" s="160"/>
      <c r="M34" s="160"/>
      <c r="N34" s="191"/>
      <c r="O34" s="160"/>
      <c r="P34" s="155"/>
      <c r="Q34" s="156"/>
      <c r="R34" s="155"/>
      <c r="S34" s="156"/>
      <c r="T34" s="157"/>
      <c r="U34" s="157"/>
      <c r="V34" s="157"/>
      <c r="W34" s="158"/>
    </row>
    <row r="35" spans="6:23" s="161" customFormat="1" ht="11.25" outlineLevel="3">
      <c r="F35" s="162"/>
      <c r="G35" s="163"/>
      <c r="H35" s="164" t="str">
        <f>IF(AND(H34&lt;&gt;"Výkaz výměr:",I34=""),"Výkaz výměr:","")</f>
        <v>Výkaz výměr:</v>
      </c>
      <c r="I35" s="165" t="s">
        <v>100</v>
      </c>
      <c r="J35" s="166"/>
      <c r="K35" s="167"/>
      <c r="L35" s="168"/>
      <c r="M35" s="169">
        <v>276.31</v>
      </c>
      <c r="N35" s="192"/>
      <c r="O35" s="171"/>
      <c r="P35" s="172"/>
      <c r="Q35" s="170"/>
      <c r="R35" s="170"/>
      <c r="S35" s="170"/>
      <c r="T35" s="173" t="s">
        <v>74</v>
      </c>
      <c r="U35" s="170"/>
      <c r="V35" s="170"/>
      <c r="W35" s="174"/>
    </row>
    <row r="36" spans="6:25" s="149" customFormat="1" ht="12" outlineLevel="2">
      <c r="F36" s="142">
        <v>9</v>
      </c>
      <c r="G36" s="143" t="s">
        <v>79</v>
      </c>
      <c r="H36" s="144" t="s">
        <v>101</v>
      </c>
      <c r="I36" s="145" t="s">
        <v>102</v>
      </c>
      <c r="J36" s="143" t="s">
        <v>77</v>
      </c>
      <c r="K36" s="146">
        <v>276.31</v>
      </c>
      <c r="L36" s="147">
        <v>0</v>
      </c>
      <c r="M36" s="146">
        <v>276.31</v>
      </c>
      <c r="N36" s="189"/>
      <c r="O36" s="148">
        <f>M36*N36</f>
        <v>0</v>
      </c>
      <c r="P36" s="148"/>
      <c r="Q36" s="148">
        <f>M36*P36</f>
        <v>0</v>
      </c>
      <c r="R36" s="148"/>
      <c r="S36" s="148">
        <f>M36*R36</f>
        <v>0</v>
      </c>
      <c r="T36" s="148">
        <v>21</v>
      </c>
      <c r="U36" s="148">
        <f>O36*T36/100</f>
        <v>0</v>
      </c>
      <c r="V36" s="148">
        <f>U36+O36</f>
        <v>0</v>
      </c>
      <c r="W36" s="148"/>
      <c r="X36" s="148"/>
      <c r="Y36" s="148">
        <v>1</v>
      </c>
    </row>
    <row r="37" spans="6:23" s="149" customFormat="1" ht="67.5" outlineLevel="2">
      <c r="F37" s="150"/>
      <c r="G37" s="151"/>
      <c r="H37" s="152" t="s">
        <v>72</v>
      </c>
      <c r="I37" s="153" t="s">
        <v>103</v>
      </c>
      <c r="J37" s="154"/>
      <c r="K37" s="154"/>
      <c r="L37" s="154"/>
      <c r="M37" s="154"/>
      <c r="N37" s="190"/>
      <c r="O37" s="154"/>
      <c r="P37" s="155"/>
      <c r="Q37" s="156"/>
      <c r="R37" s="155"/>
      <c r="S37" s="156"/>
      <c r="T37" s="157"/>
      <c r="U37" s="157"/>
      <c r="V37" s="157"/>
      <c r="W37" s="158"/>
    </row>
    <row r="38" spans="6:23" s="149" customFormat="1" ht="6" customHeight="1" outlineLevel="2">
      <c r="F38" s="150"/>
      <c r="G38" s="151"/>
      <c r="H38" s="159"/>
      <c r="I38" s="160"/>
      <c r="J38" s="160"/>
      <c r="K38" s="160"/>
      <c r="L38" s="160"/>
      <c r="M38" s="160"/>
      <c r="N38" s="191"/>
      <c r="O38" s="160"/>
      <c r="P38" s="155"/>
      <c r="Q38" s="156"/>
      <c r="R38" s="155"/>
      <c r="S38" s="156"/>
      <c r="T38" s="157"/>
      <c r="U38" s="157"/>
      <c r="V38" s="157"/>
      <c r="W38" s="158"/>
    </row>
    <row r="39" spans="6:25" s="149" customFormat="1" ht="12" outlineLevel="2">
      <c r="F39" s="142">
        <v>10</v>
      </c>
      <c r="G39" s="143" t="s">
        <v>79</v>
      </c>
      <c r="H39" s="144" t="s">
        <v>104</v>
      </c>
      <c r="I39" s="145" t="s">
        <v>105</v>
      </c>
      <c r="J39" s="143" t="s">
        <v>77</v>
      </c>
      <c r="K39" s="146">
        <v>59.2</v>
      </c>
      <c r="L39" s="147">
        <v>0</v>
      </c>
      <c r="M39" s="146">
        <v>59.2</v>
      </c>
      <c r="N39" s="189"/>
      <c r="O39" s="148">
        <f>M39*N39</f>
        <v>0</v>
      </c>
      <c r="P39" s="148"/>
      <c r="Q39" s="148">
        <f>M39*P39</f>
        <v>0</v>
      </c>
      <c r="R39" s="148"/>
      <c r="S39" s="148">
        <f>M39*R39</f>
        <v>0</v>
      </c>
      <c r="T39" s="148">
        <v>21</v>
      </c>
      <c r="U39" s="148">
        <f>O39*T39/100</f>
        <v>0</v>
      </c>
      <c r="V39" s="148">
        <f>U39+O39</f>
        <v>0</v>
      </c>
      <c r="W39" s="148"/>
      <c r="X39" s="148"/>
      <c r="Y39" s="148">
        <v>1</v>
      </c>
    </row>
    <row r="40" spans="6:23" s="149" customFormat="1" ht="45" outlineLevel="2">
      <c r="F40" s="150"/>
      <c r="G40" s="151"/>
      <c r="H40" s="152" t="s">
        <v>72</v>
      </c>
      <c r="I40" s="153" t="s">
        <v>106</v>
      </c>
      <c r="J40" s="154"/>
      <c r="K40" s="154"/>
      <c r="L40" s="154"/>
      <c r="M40" s="154"/>
      <c r="N40" s="190"/>
      <c r="O40" s="154"/>
      <c r="P40" s="155"/>
      <c r="Q40" s="156"/>
      <c r="R40" s="155"/>
      <c r="S40" s="156"/>
      <c r="T40" s="157"/>
      <c r="U40" s="157"/>
      <c r="V40" s="157"/>
      <c r="W40" s="158"/>
    </row>
    <row r="41" spans="6:23" s="149" customFormat="1" ht="6" customHeight="1" outlineLevel="2">
      <c r="F41" s="150"/>
      <c r="G41" s="151"/>
      <c r="H41" s="159"/>
      <c r="I41" s="160"/>
      <c r="J41" s="160"/>
      <c r="K41" s="160"/>
      <c r="L41" s="160"/>
      <c r="M41" s="160"/>
      <c r="N41" s="191"/>
      <c r="O41" s="160"/>
      <c r="P41" s="155"/>
      <c r="Q41" s="156"/>
      <c r="R41" s="155"/>
      <c r="S41" s="156"/>
      <c r="T41" s="157"/>
      <c r="U41" s="157"/>
      <c r="V41" s="157"/>
      <c r="W41" s="158"/>
    </row>
    <row r="42" spans="6:23" s="161" customFormat="1" ht="11.25" outlineLevel="3">
      <c r="F42" s="162"/>
      <c r="G42" s="163"/>
      <c r="H42" s="164" t="str">
        <f>IF(AND(H41&lt;&gt;"Výkaz výměr:",I41=""),"Výkaz výměr:","")</f>
        <v>Výkaz výměr:</v>
      </c>
      <c r="I42" s="165" t="s">
        <v>107</v>
      </c>
      <c r="J42" s="166"/>
      <c r="K42" s="167"/>
      <c r="L42" s="168"/>
      <c r="M42" s="169">
        <v>59.2</v>
      </c>
      <c r="N42" s="192"/>
      <c r="O42" s="171"/>
      <c r="P42" s="172"/>
      <c r="Q42" s="170"/>
      <c r="R42" s="170"/>
      <c r="S42" s="170"/>
      <c r="T42" s="173" t="s">
        <v>74</v>
      </c>
      <c r="U42" s="170"/>
      <c r="V42" s="170"/>
      <c r="W42" s="174"/>
    </row>
    <row r="43" spans="6:25" s="149" customFormat="1" ht="12" outlineLevel="2">
      <c r="F43" s="142">
        <v>11</v>
      </c>
      <c r="G43" s="143" t="s">
        <v>79</v>
      </c>
      <c r="H43" s="144" t="s">
        <v>108</v>
      </c>
      <c r="I43" s="145" t="s">
        <v>109</v>
      </c>
      <c r="J43" s="143" t="s">
        <v>77</v>
      </c>
      <c r="K43" s="146">
        <v>59.2</v>
      </c>
      <c r="L43" s="147">
        <v>0</v>
      </c>
      <c r="M43" s="146">
        <v>59.2</v>
      </c>
      <c r="N43" s="189"/>
      <c r="O43" s="148">
        <f>M43*N43</f>
        <v>0</v>
      </c>
      <c r="P43" s="148"/>
      <c r="Q43" s="148">
        <f>M43*P43</f>
        <v>0</v>
      </c>
      <c r="R43" s="148"/>
      <c r="S43" s="148">
        <f>M43*R43</f>
        <v>0</v>
      </c>
      <c r="T43" s="148">
        <v>21</v>
      </c>
      <c r="U43" s="148">
        <f>O43*T43/100</f>
        <v>0</v>
      </c>
      <c r="V43" s="148">
        <f>U43+O43</f>
        <v>0</v>
      </c>
      <c r="W43" s="148"/>
      <c r="X43" s="148"/>
      <c r="Y43" s="148">
        <v>1</v>
      </c>
    </row>
    <row r="44" spans="6:23" s="149" customFormat="1" ht="56.25" outlineLevel="2">
      <c r="F44" s="150"/>
      <c r="G44" s="151"/>
      <c r="H44" s="152" t="s">
        <v>72</v>
      </c>
      <c r="I44" s="153" t="s">
        <v>110</v>
      </c>
      <c r="J44" s="154"/>
      <c r="K44" s="154"/>
      <c r="L44" s="154"/>
      <c r="M44" s="154"/>
      <c r="N44" s="190"/>
      <c r="O44" s="154"/>
      <c r="P44" s="155"/>
      <c r="Q44" s="156"/>
      <c r="R44" s="155"/>
      <c r="S44" s="156"/>
      <c r="T44" s="157"/>
      <c r="U44" s="157"/>
      <c r="V44" s="157"/>
      <c r="W44" s="158"/>
    </row>
    <row r="45" spans="6:23" s="149" customFormat="1" ht="6" customHeight="1" outlineLevel="2">
      <c r="F45" s="150"/>
      <c r="G45" s="151"/>
      <c r="H45" s="159"/>
      <c r="I45" s="160"/>
      <c r="J45" s="160"/>
      <c r="K45" s="160"/>
      <c r="L45" s="160"/>
      <c r="M45" s="160"/>
      <c r="N45" s="191"/>
      <c r="O45" s="160"/>
      <c r="P45" s="155"/>
      <c r="Q45" s="156"/>
      <c r="R45" s="155"/>
      <c r="S45" s="156"/>
      <c r="T45" s="157"/>
      <c r="U45" s="157"/>
      <c r="V45" s="157"/>
      <c r="W45" s="158"/>
    </row>
    <row r="46" spans="6:25" s="149" customFormat="1" ht="12" outlineLevel="2">
      <c r="F46" s="142">
        <v>12</v>
      </c>
      <c r="G46" s="143" t="s">
        <v>79</v>
      </c>
      <c r="H46" s="144" t="s">
        <v>111</v>
      </c>
      <c r="I46" s="145" t="s">
        <v>112</v>
      </c>
      <c r="J46" s="143" t="s">
        <v>77</v>
      </c>
      <c r="K46" s="146">
        <v>1.44</v>
      </c>
      <c r="L46" s="147">
        <v>0</v>
      </c>
      <c r="M46" s="146">
        <v>1.44</v>
      </c>
      <c r="N46" s="189"/>
      <c r="O46" s="148">
        <f>M46*N46</f>
        <v>0</v>
      </c>
      <c r="P46" s="148"/>
      <c r="Q46" s="148">
        <f>M46*P46</f>
        <v>0</v>
      </c>
      <c r="R46" s="148"/>
      <c r="S46" s="148">
        <f>M46*R46</f>
        <v>0</v>
      </c>
      <c r="T46" s="148">
        <v>21</v>
      </c>
      <c r="U46" s="148">
        <f>O46*T46/100</f>
        <v>0</v>
      </c>
      <c r="V46" s="148">
        <f>U46+O46</f>
        <v>0</v>
      </c>
      <c r="W46" s="148"/>
      <c r="X46" s="148"/>
      <c r="Y46" s="148">
        <v>1</v>
      </c>
    </row>
    <row r="47" spans="6:23" s="149" customFormat="1" ht="45" outlineLevel="2">
      <c r="F47" s="150"/>
      <c r="G47" s="151"/>
      <c r="H47" s="152" t="s">
        <v>72</v>
      </c>
      <c r="I47" s="153" t="s">
        <v>113</v>
      </c>
      <c r="J47" s="154"/>
      <c r="K47" s="154"/>
      <c r="L47" s="154"/>
      <c r="M47" s="154"/>
      <c r="N47" s="190"/>
      <c r="O47" s="154"/>
      <c r="P47" s="155"/>
      <c r="Q47" s="156"/>
      <c r="R47" s="155"/>
      <c r="S47" s="156"/>
      <c r="T47" s="157"/>
      <c r="U47" s="157"/>
      <c r="V47" s="157"/>
      <c r="W47" s="158"/>
    </row>
    <row r="48" spans="6:23" s="149" customFormat="1" ht="6" customHeight="1" outlineLevel="2">
      <c r="F48" s="150"/>
      <c r="G48" s="151"/>
      <c r="H48" s="159"/>
      <c r="I48" s="160"/>
      <c r="J48" s="160"/>
      <c r="K48" s="160"/>
      <c r="L48" s="160"/>
      <c r="M48" s="160"/>
      <c r="N48" s="191"/>
      <c r="O48" s="160"/>
      <c r="P48" s="155"/>
      <c r="Q48" s="156"/>
      <c r="R48" s="155"/>
      <c r="S48" s="156"/>
      <c r="T48" s="157"/>
      <c r="U48" s="157"/>
      <c r="V48" s="157"/>
      <c r="W48" s="158"/>
    </row>
    <row r="49" spans="6:23" s="161" customFormat="1" ht="11.25" outlineLevel="3">
      <c r="F49" s="162"/>
      <c r="G49" s="163"/>
      <c r="H49" s="164" t="str">
        <f>IF(AND(H48&lt;&gt;"Výkaz výměr:",I48=""),"Výkaz výměr:","")</f>
        <v>Výkaz výměr:</v>
      </c>
      <c r="I49" s="165" t="s">
        <v>114</v>
      </c>
      <c r="J49" s="166"/>
      <c r="K49" s="167"/>
      <c r="L49" s="168"/>
      <c r="M49" s="169">
        <v>1.44</v>
      </c>
      <c r="N49" s="192"/>
      <c r="O49" s="171"/>
      <c r="P49" s="172"/>
      <c r="Q49" s="170"/>
      <c r="R49" s="170"/>
      <c r="S49" s="170"/>
      <c r="T49" s="173" t="s">
        <v>74</v>
      </c>
      <c r="U49" s="170"/>
      <c r="V49" s="170"/>
      <c r="W49" s="174"/>
    </row>
    <row r="50" spans="6:25" s="149" customFormat="1" ht="12" outlineLevel="2">
      <c r="F50" s="142">
        <v>13</v>
      </c>
      <c r="G50" s="143" t="s">
        <v>79</v>
      </c>
      <c r="H50" s="144" t="s">
        <v>115</v>
      </c>
      <c r="I50" s="145" t="s">
        <v>116</v>
      </c>
      <c r="J50" s="143" t="s">
        <v>77</v>
      </c>
      <c r="K50" s="146">
        <v>1.44</v>
      </c>
      <c r="L50" s="147">
        <v>0</v>
      </c>
      <c r="M50" s="146">
        <v>1.44</v>
      </c>
      <c r="N50" s="189"/>
      <c r="O50" s="148">
        <f>M50*N50</f>
        <v>0</v>
      </c>
      <c r="P50" s="148"/>
      <c r="Q50" s="148">
        <f>M50*P50</f>
        <v>0</v>
      </c>
      <c r="R50" s="148"/>
      <c r="S50" s="148">
        <f>M50*R50</f>
        <v>0</v>
      </c>
      <c r="T50" s="148">
        <v>21</v>
      </c>
      <c r="U50" s="148">
        <f>O50*T50/100</f>
        <v>0</v>
      </c>
      <c r="V50" s="148">
        <f>U50+O50</f>
        <v>0</v>
      </c>
      <c r="W50" s="148"/>
      <c r="X50" s="148"/>
      <c r="Y50" s="148">
        <v>1</v>
      </c>
    </row>
    <row r="51" spans="6:23" s="149" customFormat="1" ht="56.25" outlineLevel="2">
      <c r="F51" s="150"/>
      <c r="G51" s="151"/>
      <c r="H51" s="152" t="s">
        <v>72</v>
      </c>
      <c r="I51" s="153" t="s">
        <v>117</v>
      </c>
      <c r="J51" s="154"/>
      <c r="K51" s="154"/>
      <c r="L51" s="154"/>
      <c r="M51" s="154"/>
      <c r="N51" s="190"/>
      <c r="O51" s="154"/>
      <c r="P51" s="155"/>
      <c r="Q51" s="156"/>
      <c r="R51" s="155"/>
      <c r="S51" s="156"/>
      <c r="T51" s="157"/>
      <c r="U51" s="157"/>
      <c r="V51" s="157"/>
      <c r="W51" s="158"/>
    </row>
    <row r="52" spans="6:23" s="149" customFormat="1" ht="6" customHeight="1" outlineLevel="2">
      <c r="F52" s="150"/>
      <c r="G52" s="151"/>
      <c r="H52" s="159"/>
      <c r="I52" s="160"/>
      <c r="J52" s="160"/>
      <c r="K52" s="160"/>
      <c r="L52" s="160"/>
      <c r="M52" s="160"/>
      <c r="N52" s="191"/>
      <c r="O52" s="160"/>
      <c r="P52" s="155"/>
      <c r="Q52" s="156"/>
      <c r="R52" s="155"/>
      <c r="S52" s="156"/>
      <c r="T52" s="157"/>
      <c r="U52" s="157"/>
      <c r="V52" s="157"/>
      <c r="W52" s="158"/>
    </row>
    <row r="53" spans="6:25" s="149" customFormat="1" ht="12" outlineLevel="2">
      <c r="F53" s="142">
        <v>14</v>
      </c>
      <c r="G53" s="143" t="s">
        <v>79</v>
      </c>
      <c r="H53" s="144" t="s">
        <v>118</v>
      </c>
      <c r="I53" s="145" t="s">
        <v>119</v>
      </c>
      <c r="J53" s="143" t="s">
        <v>77</v>
      </c>
      <c r="K53" s="146">
        <v>1.44</v>
      </c>
      <c r="L53" s="147">
        <v>0</v>
      </c>
      <c r="M53" s="146">
        <v>1.44</v>
      </c>
      <c r="N53" s="189"/>
      <c r="O53" s="148">
        <f>M53*N53</f>
        <v>0</v>
      </c>
      <c r="P53" s="148"/>
      <c r="Q53" s="148">
        <f>M53*P53</f>
        <v>0</v>
      </c>
      <c r="R53" s="148"/>
      <c r="S53" s="148">
        <f>M53*R53</f>
        <v>0</v>
      </c>
      <c r="T53" s="148">
        <v>21</v>
      </c>
      <c r="U53" s="148">
        <f>O53*T53/100</f>
        <v>0</v>
      </c>
      <c r="V53" s="148">
        <f>U53+O53</f>
        <v>0</v>
      </c>
      <c r="W53" s="148"/>
      <c r="X53" s="148"/>
      <c r="Y53" s="148">
        <v>1</v>
      </c>
    </row>
    <row r="54" spans="6:23" s="149" customFormat="1" ht="56.25" outlineLevel="2">
      <c r="F54" s="150"/>
      <c r="G54" s="151"/>
      <c r="H54" s="152" t="s">
        <v>72</v>
      </c>
      <c r="I54" s="153" t="s">
        <v>120</v>
      </c>
      <c r="J54" s="154"/>
      <c r="K54" s="154"/>
      <c r="L54" s="154"/>
      <c r="M54" s="154"/>
      <c r="N54" s="190"/>
      <c r="O54" s="154"/>
      <c r="P54" s="155"/>
      <c r="Q54" s="156"/>
      <c r="R54" s="155"/>
      <c r="S54" s="156"/>
      <c r="T54" s="157"/>
      <c r="U54" s="157"/>
      <c r="V54" s="157"/>
      <c r="W54" s="158"/>
    </row>
    <row r="55" spans="6:23" s="149" customFormat="1" ht="6" customHeight="1" outlineLevel="2">
      <c r="F55" s="150"/>
      <c r="G55" s="151"/>
      <c r="H55" s="159"/>
      <c r="I55" s="160"/>
      <c r="J55" s="160"/>
      <c r="K55" s="160"/>
      <c r="L55" s="160"/>
      <c r="M55" s="160"/>
      <c r="N55" s="191"/>
      <c r="O55" s="160"/>
      <c r="P55" s="155"/>
      <c r="Q55" s="156"/>
      <c r="R55" s="155"/>
      <c r="S55" s="156"/>
      <c r="T55" s="157"/>
      <c r="U55" s="157"/>
      <c r="V55" s="157"/>
      <c r="W55" s="158"/>
    </row>
    <row r="56" spans="6:25" s="149" customFormat="1" ht="12" outlineLevel="2">
      <c r="F56" s="142">
        <v>15</v>
      </c>
      <c r="G56" s="143" t="s">
        <v>79</v>
      </c>
      <c r="H56" s="144" t="s">
        <v>121</v>
      </c>
      <c r="I56" s="145" t="s">
        <v>122</v>
      </c>
      <c r="J56" s="143" t="s">
        <v>77</v>
      </c>
      <c r="K56" s="146">
        <v>277.75</v>
      </c>
      <c r="L56" s="147">
        <v>0</v>
      </c>
      <c r="M56" s="146">
        <v>277.75</v>
      </c>
      <c r="N56" s="189"/>
      <c r="O56" s="148">
        <f>M56*N56</f>
        <v>0</v>
      </c>
      <c r="P56" s="148"/>
      <c r="Q56" s="148">
        <f>M56*P56</f>
        <v>0</v>
      </c>
      <c r="R56" s="148"/>
      <c r="S56" s="148">
        <f>M56*R56</f>
        <v>0</v>
      </c>
      <c r="T56" s="148">
        <v>21</v>
      </c>
      <c r="U56" s="148">
        <f>O56*T56/100</f>
        <v>0</v>
      </c>
      <c r="V56" s="148">
        <f>U56+O56</f>
        <v>0</v>
      </c>
      <c r="W56" s="148"/>
      <c r="X56" s="148"/>
      <c r="Y56" s="148">
        <v>1</v>
      </c>
    </row>
    <row r="57" spans="6:23" s="149" customFormat="1" ht="45" outlineLevel="2">
      <c r="F57" s="150"/>
      <c r="G57" s="151"/>
      <c r="H57" s="152" t="s">
        <v>72</v>
      </c>
      <c r="I57" s="153" t="s">
        <v>123</v>
      </c>
      <c r="J57" s="154"/>
      <c r="K57" s="154"/>
      <c r="L57" s="154"/>
      <c r="M57" s="154"/>
      <c r="N57" s="190"/>
      <c r="O57" s="154"/>
      <c r="P57" s="155"/>
      <c r="Q57" s="156"/>
      <c r="R57" s="155"/>
      <c r="S57" s="156"/>
      <c r="T57" s="157"/>
      <c r="U57" s="157"/>
      <c r="V57" s="157"/>
      <c r="W57" s="158"/>
    </row>
    <row r="58" spans="6:23" s="149" customFormat="1" ht="6" customHeight="1" outlineLevel="2">
      <c r="F58" s="150"/>
      <c r="G58" s="151"/>
      <c r="H58" s="159"/>
      <c r="I58" s="160"/>
      <c r="J58" s="160"/>
      <c r="K58" s="160"/>
      <c r="L58" s="160"/>
      <c r="M58" s="160"/>
      <c r="N58" s="191"/>
      <c r="O58" s="160"/>
      <c r="P58" s="155"/>
      <c r="Q58" s="156"/>
      <c r="R58" s="155"/>
      <c r="S58" s="156"/>
      <c r="T58" s="157"/>
      <c r="U58" s="157"/>
      <c r="V58" s="157"/>
      <c r="W58" s="158"/>
    </row>
    <row r="59" spans="6:23" s="161" customFormat="1" ht="11.25" outlineLevel="3">
      <c r="F59" s="162"/>
      <c r="G59" s="163"/>
      <c r="H59" s="164" t="str">
        <f>IF(AND(H58&lt;&gt;"Výkaz výměr:",I58=""),"Výkaz výměr:","")</f>
        <v>Výkaz výměr:</v>
      </c>
      <c r="I59" s="165" t="s">
        <v>124</v>
      </c>
      <c r="J59" s="166"/>
      <c r="K59" s="167"/>
      <c r="L59" s="168"/>
      <c r="M59" s="169">
        <v>277.75</v>
      </c>
      <c r="N59" s="192"/>
      <c r="O59" s="171"/>
      <c r="P59" s="172"/>
      <c r="Q59" s="170"/>
      <c r="R59" s="170"/>
      <c r="S59" s="170"/>
      <c r="T59" s="173" t="s">
        <v>74</v>
      </c>
      <c r="U59" s="170"/>
      <c r="V59" s="170"/>
      <c r="W59" s="174"/>
    </row>
    <row r="60" spans="6:25" s="149" customFormat="1" ht="24" outlineLevel="2">
      <c r="F60" s="142">
        <v>16</v>
      </c>
      <c r="G60" s="143" t="s">
        <v>79</v>
      </c>
      <c r="H60" s="144" t="s">
        <v>125</v>
      </c>
      <c r="I60" s="145" t="s">
        <v>126</v>
      </c>
      <c r="J60" s="143" t="s">
        <v>77</v>
      </c>
      <c r="K60" s="146">
        <v>1388.75</v>
      </c>
      <c r="L60" s="147">
        <v>0</v>
      </c>
      <c r="M60" s="146">
        <v>1388.75</v>
      </c>
      <c r="N60" s="189"/>
      <c r="O60" s="148">
        <f>M60*N60</f>
        <v>0</v>
      </c>
      <c r="P60" s="148"/>
      <c r="Q60" s="148">
        <f>M60*P60</f>
        <v>0</v>
      </c>
      <c r="R60" s="148"/>
      <c r="S60" s="148">
        <f>M60*R60</f>
        <v>0</v>
      </c>
      <c r="T60" s="148">
        <v>21</v>
      </c>
      <c r="U60" s="148">
        <f>O60*T60/100</f>
        <v>0</v>
      </c>
      <c r="V60" s="148">
        <f>U60+O60</f>
        <v>0</v>
      </c>
      <c r="W60" s="148"/>
      <c r="X60" s="148"/>
      <c r="Y60" s="148">
        <v>1</v>
      </c>
    </row>
    <row r="61" spans="6:23" s="149" customFormat="1" ht="56.25" outlineLevel="2">
      <c r="F61" s="150"/>
      <c r="G61" s="151"/>
      <c r="H61" s="152" t="s">
        <v>72</v>
      </c>
      <c r="I61" s="153" t="s">
        <v>127</v>
      </c>
      <c r="J61" s="154"/>
      <c r="K61" s="154"/>
      <c r="L61" s="154"/>
      <c r="M61" s="154"/>
      <c r="N61" s="190"/>
      <c r="O61" s="154"/>
      <c r="P61" s="155"/>
      <c r="Q61" s="156"/>
      <c r="R61" s="155"/>
      <c r="S61" s="156"/>
      <c r="T61" s="157"/>
      <c r="U61" s="157"/>
      <c r="V61" s="157"/>
      <c r="W61" s="158"/>
    </row>
    <row r="62" spans="6:23" s="149" customFormat="1" ht="6" customHeight="1" outlineLevel="2">
      <c r="F62" s="150"/>
      <c r="G62" s="151"/>
      <c r="H62" s="159"/>
      <c r="I62" s="160"/>
      <c r="J62" s="160"/>
      <c r="K62" s="160"/>
      <c r="L62" s="160"/>
      <c r="M62" s="160"/>
      <c r="N62" s="191"/>
      <c r="O62" s="160"/>
      <c r="P62" s="155"/>
      <c r="Q62" s="156"/>
      <c r="R62" s="155"/>
      <c r="S62" s="156"/>
      <c r="T62" s="157"/>
      <c r="U62" s="157"/>
      <c r="V62" s="157"/>
      <c r="W62" s="158"/>
    </row>
    <row r="63" spans="6:23" s="161" customFormat="1" ht="11.25" outlineLevel="3">
      <c r="F63" s="162"/>
      <c r="G63" s="163"/>
      <c r="H63" s="164" t="str">
        <f>IF(AND(H62&lt;&gt;"Výkaz výměr:",I62=""),"Výkaz výměr:","")</f>
        <v>Výkaz výměr:</v>
      </c>
      <c r="I63" s="165" t="s">
        <v>128</v>
      </c>
      <c r="J63" s="166"/>
      <c r="K63" s="167"/>
      <c r="L63" s="168"/>
      <c r="M63" s="169">
        <v>1388.75</v>
      </c>
      <c r="N63" s="192"/>
      <c r="O63" s="171"/>
      <c r="P63" s="172"/>
      <c r="Q63" s="170"/>
      <c r="R63" s="170"/>
      <c r="S63" s="170"/>
      <c r="T63" s="173" t="s">
        <v>74</v>
      </c>
      <c r="U63" s="170"/>
      <c r="V63" s="170"/>
      <c r="W63" s="174"/>
    </row>
    <row r="64" spans="6:25" s="149" customFormat="1" ht="12" outlineLevel="2">
      <c r="F64" s="142">
        <v>17</v>
      </c>
      <c r="G64" s="143" t="s">
        <v>79</v>
      </c>
      <c r="H64" s="144" t="s">
        <v>129</v>
      </c>
      <c r="I64" s="145" t="s">
        <v>130</v>
      </c>
      <c r="J64" s="143" t="s">
        <v>77</v>
      </c>
      <c r="K64" s="146">
        <v>277.75</v>
      </c>
      <c r="L64" s="147">
        <v>0</v>
      </c>
      <c r="M64" s="146">
        <v>277.75</v>
      </c>
      <c r="N64" s="189"/>
      <c r="O64" s="148">
        <f>M64*N64</f>
        <v>0</v>
      </c>
      <c r="P64" s="148"/>
      <c r="Q64" s="148">
        <f>M64*P64</f>
        <v>0</v>
      </c>
      <c r="R64" s="148"/>
      <c r="S64" s="148">
        <f>M64*R64</f>
        <v>0</v>
      </c>
      <c r="T64" s="148">
        <v>21</v>
      </c>
      <c r="U64" s="148">
        <f>O64*T64/100</f>
        <v>0</v>
      </c>
      <c r="V64" s="148">
        <f>U64+O64</f>
        <v>0</v>
      </c>
      <c r="W64" s="148"/>
      <c r="X64" s="148"/>
      <c r="Y64" s="148">
        <v>1</v>
      </c>
    </row>
    <row r="65" spans="6:23" s="149" customFormat="1" ht="22.5" outlineLevel="2">
      <c r="F65" s="150"/>
      <c r="G65" s="151"/>
      <c r="H65" s="152" t="s">
        <v>72</v>
      </c>
      <c r="I65" s="153" t="s">
        <v>131</v>
      </c>
      <c r="J65" s="154"/>
      <c r="K65" s="154"/>
      <c r="L65" s="154"/>
      <c r="M65" s="154"/>
      <c r="N65" s="190"/>
      <c r="O65" s="154"/>
      <c r="P65" s="155"/>
      <c r="Q65" s="156"/>
      <c r="R65" s="155"/>
      <c r="S65" s="156"/>
      <c r="T65" s="157"/>
      <c r="U65" s="157"/>
      <c r="V65" s="157"/>
      <c r="W65" s="158"/>
    </row>
    <row r="66" spans="6:23" s="149" customFormat="1" ht="6" customHeight="1" outlineLevel="2">
      <c r="F66" s="150"/>
      <c r="G66" s="151"/>
      <c r="H66" s="159"/>
      <c r="I66" s="160"/>
      <c r="J66" s="160"/>
      <c r="K66" s="160"/>
      <c r="L66" s="160"/>
      <c r="M66" s="160"/>
      <c r="N66" s="191"/>
      <c r="O66" s="160"/>
      <c r="P66" s="155"/>
      <c r="Q66" s="156"/>
      <c r="R66" s="155"/>
      <c r="S66" s="156"/>
      <c r="T66" s="157"/>
      <c r="U66" s="157"/>
      <c r="V66" s="157"/>
      <c r="W66" s="158"/>
    </row>
    <row r="67" spans="6:25" s="149" customFormat="1" ht="12" outlineLevel="2">
      <c r="F67" s="142">
        <v>18</v>
      </c>
      <c r="G67" s="143" t="s">
        <v>79</v>
      </c>
      <c r="H67" s="144" t="s">
        <v>132</v>
      </c>
      <c r="I67" s="145" t="s">
        <v>133</v>
      </c>
      <c r="J67" s="143" t="s">
        <v>134</v>
      </c>
      <c r="K67" s="146">
        <v>444.4</v>
      </c>
      <c r="L67" s="147">
        <v>0</v>
      </c>
      <c r="M67" s="146">
        <v>444.4</v>
      </c>
      <c r="N67" s="189"/>
      <c r="O67" s="148">
        <f>M67*N67</f>
        <v>0</v>
      </c>
      <c r="P67" s="148"/>
      <c r="Q67" s="148">
        <f>M67*P67</f>
        <v>0</v>
      </c>
      <c r="R67" s="148"/>
      <c r="S67" s="148">
        <f>M67*R67</f>
        <v>0</v>
      </c>
      <c r="T67" s="148">
        <v>21</v>
      </c>
      <c r="U67" s="148">
        <f>O67*T67/100</f>
        <v>0</v>
      </c>
      <c r="V67" s="148">
        <f>U67+O67</f>
        <v>0</v>
      </c>
      <c r="W67" s="148"/>
      <c r="X67" s="148"/>
      <c r="Y67" s="148">
        <v>1</v>
      </c>
    </row>
    <row r="68" spans="6:23" s="149" customFormat="1" ht="22.5" outlineLevel="2">
      <c r="F68" s="150"/>
      <c r="G68" s="151"/>
      <c r="H68" s="152" t="s">
        <v>72</v>
      </c>
      <c r="I68" s="153" t="s">
        <v>135</v>
      </c>
      <c r="J68" s="154"/>
      <c r="K68" s="154"/>
      <c r="L68" s="154"/>
      <c r="M68" s="154"/>
      <c r="N68" s="190"/>
      <c r="O68" s="154"/>
      <c r="P68" s="155"/>
      <c r="Q68" s="156"/>
      <c r="R68" s="155"/>
      <c r="S68" s="156"/>
      <c r="T68" s="157"/>
      <c r="U68" s="157"/>
      <c r="V68" s="157"/>
      <c r="W68" s="158"/>
    </row>
    <row r="69" spans="6:23" s="149" customFormat="1" ht="6" customHeight="1" outlineLevel="2">
      <c r="F69" s="150"/>
      <c r="G69" s="151"/>
      <c r="H69" s="159"/>
      <c r="I69" s="160"/>
      <c r="J69" s="160"/>
      <c r="K69" s="160"/>
      <c r="L69" s="160"/>
      <c r="M69" s="160"/>
      <c r="N69" s="191"/>
      <c r="O69" s="160"/>
      <c r="P69" s="155"/>
      <c r="Q69" s="156"/>
      <c r="R69" s="155"/>
      <c r="S69" s="156"/>
      <c r="T69" s="157"/>
      <c r="U69" s="157"/>
      <c r="V69" s="157"/>
      <c r="W69" s="158"/>
    </row>
    <row r="70" spans="6:23" s="161" customFormat="1" ht="11.25" outlineLevel="3">
      <c r="F70" s="162"/>
      <c r="G70" s="163"/>
      <c r="H70" s="164" t="str">
        <f>IF(AND(H69&lt;&gt;"Výkaz výměr:",I69=""),"Výkaz výměr:","")</f>
        <v>Výkaz výměr:</v>
      </c>
      <c r="I70" s="165" t="s">
        <v>136</v>
      </c>
      <c r="J70" s="166"/>
      <c r="K70" s="167"/>
      <c r="L70" s="168"/>
      <c r="M70" s="169">
        <v>444.4</v>
      </c>
      <c r="N70" s="192"/>
      <c r="O70" s="171"/>
      <c r="P70" s="172"/>
      <c r="Q70" s="170"/>
      <c r="R70" s="170"/>
      <c r="S70" s="170"/>
      <c r="T70" s="173" t="s">
        <v>74</v>
      </c>
      <c r="U70" s="170"/>
      <c r="V70" s="170"/>
      <c r="W70" s="174"/>
    </row>
    <row r="71" spans="6:25" s="149" customFormat="1" ht="12" outlineLevel="2">
      <c r="F71" s="142">
        <v>19</v>
      </c>
      <c r="G71" s="143" t="s">
        <v>79</v>
      </c>
      <c r="H71" s="144" t="s">
        <v>137</v>
      </c>
      <c r="I71" s="145" t="s">
        <v>138</v>
      </c>
      <c r="J71" s="143" t="s">
        <v>77</v>
      </c>
      <c r="K71" s="146">
        <v>59.2</v>
      </c>
      <c r="L71" s="147">
        <v>0</v>
      </c>
      <c r="M71" s="146">
        <v>59.2</v>
      </c>
      <c r="N71" s="189"/>
      <c r="O71" s="148">
        <f>M71*N71</f>
        <v>0</v>
      </c>
      <c r="P71" s="148"/>
      <c r="Q71" s="148">
        <f>M71*P71</f>
        <v>0</v>
      </c>
      <c r="R71" s="148"/>
      <c r="S71" s="148">
        <f>M71*R71</f>
        <v>0</v>
      </c>
      <c r="T71" s="148">
        <v>21</v>
      </c>
      <c r="U71" s="148">
        <f>O71*T71/100</f>
        <v>0</v>
      </c>
      <c r="V71" s="148">
        <f>U71+O71</f>
        <v>0</v>
      </c>
      <c r="W71" s="148"/>
      <c r="X71" s="148"/>
      <c r="Y71" s="148">
        <v>1</v>
      </c>
    </row>
    <row r="72" spans="6:23" s="149" customFormat="1" ht="45" outlineLevel="2">
      <c r="F72" s="150"/>
      <c r="G72" s="151"/>
      <c r="H72" s="152" t="s">
        <v>72</v>
      </c>
      <c r="I72" s="153" t="s">
        <v>139</v>
      </c>
      <c r="J72" s="154"/>
      <c r="K72" s="154"/>
      <c r="L72" s="154"/>
      <c r="M72" s="154"/>
      <c r="N72" s="190"/>
      <c r="O72" s="154"/>
      <c r="P72" s="155"/>
      <c r="Q72" s="156"/>
      <c r="R72" s="155"/>
      <c r="S72" s="156"/>
      <c r="T72" s="157"/>
      <c r="U72" s="157"/>
      <c r="V72" s="157"/>
      <c r="W72" s="158"/>
    </row>
    <row r="73" spans="6:23" s="149" customFormat="1" ht="6" customHeight="1" outlineLevel="2">
      <c r="F73" s="150"/>
      <c r="G73" s="151"/>
      <c r="H73" s="159"/>
      <c r="I73" s="160"/>
      <c r="J73" s="160"/>
      <c r="K73" s="160"/>
      <c r="L73" s="160"/>
      <c r="M73" s="160"/>
      <c r="N73" s="191"/>
      <c r="O73" s="160"/>
      <c r="P73" s="155"/>
      <c r="Q73" s="156"/>
      <c r="R73" s="155"/>
      <c r="S73" s="156"/>
      <c r="T73" s="157"/>
      <c r="U73" s="157"/>
      <c r="V73" s="157"/>
      <c r="W73" s="158"/>
    </row>
    <row r="74" spans="6:23" s="161" customFormat="1" ht="11.25" outlineLevel="3">
      <c r="F74" s="162"/>
      <c r="G74" s="163"/>
      <c r="H74" s="164" t="str">
        <f>IF(AND(H73&lt;&gt;"Výkaz výměr:",I73=""),"Výkaz výměr:","")</f>
        <v>Výkaz výměr:</v>
      </c>
      <c r="I74" s="165" t="s">
        <v>140</v>
      </c>
      <c r="J74" s="166"/>
      <c r="K74" s="167"/>
      <c r="L74" s="168"/>
      <c r="M74" s="169">
        <v>59.2</v>
      </c>
      <c r="N74" s="192"/>
      <c r="O74" s="171"/>
      <c r="P74" s="172"/>
      <c r="Q74" s="170"/>
      <c r="R74" s="170"/>
      <c r="S74" s="170"/>
      <c r="T74" s="173" t="s">
        <v>74</v>
      </c>
      <c r="U74" s="170"/>
      <c r="V74" s="170"/>
      <c r="W74" s="174"/>
    </row>
    <row r="75" spans="6:25" s="149" customFormat="1" ht="12" outlineLevel="2">
      <c r="F75" s="142">
        <v>20</v>
      </c>
      <c r="G75" s="143" t="s">
        <v>79</v>
      </c>
      <c r="H75" s="144" t="s">
        <v>141</v>
      </c>
      <c r="I75" s="145" t="s">
        <v>142</v>
      </c>
      <c r="J75" s="143" t="s">
        <v>143</v>
      </c>
      <c r="K75" s="146">
        <v>1538.1</v>
      </c>
      <c r="L75" s="147">
        <v>0</v>
      </c>
      <c r="M75" s="146">
        <v>1538.1</v>
      </c>
      <c r="N75" s="189"/>
      <c r="O75" s="148">
        <f>M75*N75</f>
        <v>0</v>
      </c>
      <c r="P75" s="148"/>
      <c r="Q75" s="148">
        <f>M75*P75</f>
        <v>0</v>
      </c>
      <c r="R75" s="148"/>
      <c r="S75" s="148">
        <f>M75*R75</f>
        <v>0</v>
      </c>
      <c r="T75" s="148">
        <v>21</v>
      </c>
      <c r="U75" s="148">
        <f>O75*T75/100</f>
        <v>0</v>
      </c>
      <c r="V75" s="148">
        <f>U75+O75</f>
        <v>0</v>
      </c>
      <c r="W75" s="148"/>
      <c r="X75" s="148"/>
      <c r="Y75" s="148">
        <v>1</v>
      </c>
    </row>
    <row r="76" spans="6:23" s="149" customFormat="1" ht="33.75" outlineLevel="2">
      <c r="F76" s="150"/>
      <c r="G76" s="151"/>
      <c r="H76" s="152" t="s">
        <v>72</v>
      </c>
      <c r="I76" s="153" t="s">
        <v>144</v>
      </c>
      <c r="J76" s="154"/>
      <c r="K76" s="154"/>
      <c r="L76" s="154"/>
      <c r="M76" s="154"/>
      <c r="N76" s="190"/>
      <c r="O76" s="154"/>
      <c r="P76" s="155"/>
      <c r="Q76" s="156"/>
      <c r="R76" s="155"/>
      <c r="S76" s="156"/>
      <c r="T76" s="157"/>
      <c r="U76" s="157"/>
      <c r="V76" s="157"/>
      <c r="W76" s="158"/>
    </row>
    <row r="77" spans="6:23" s="149" customFormat="1" ht="6" customHeight="1" outlineLevel="2">
      <c r="F77" s="150"/>
      <c r="G77" s="151"/>
      <c r="H77" s="159"/>
      <c r="I77" s="160"/>
      <c r="J77" s="160"/>
      <c r="K77" s="160"/>
      <c r="L77" s="160"/>
      <c r="M77" s="160"/>
      <c r="N77" s="191"/>
      <c r="O77" s="160"/>
      <c r="P77" s="155"/>
      <c r="Q77" s="156"/>
      <c r="R77" s="155"/>
      <c r="S77" s="156"/>
      <c r="T77" s="157"/>
      <c r="U77" s="157"/>
      <c r="V77" s="157"/>
      <c r="W77" s="158"/>
    </row>
    <row r="78" spans="6:23" s="161" customFormat="1" ht="11.25" outlineLevel="3">
      <c r="F78" s="162"/>
      <c r="G78" s="163"/>
      <c r="H78" s="164" t="str">
        <f>IF(AND(H77&lt;&gt;"Výkaz výměr:",I77=""),"Výkaz výměr:","")</f>
        <v>Výkaz výměr:</v>
      </c>
      <c r="I78" s="165" t="s">
        <v>145</v>
      </c>
      <c r="J78" s="166"/>
      <c r="K78" s="167"/>
      <c r="L78" s="168"/>
      <c r="M78" s="169">
        <v>1538.1</v>
      </c>
      <c r="N78" s="192"/>
      <c r="O78" s="171"/>
      <c r="P78" s="172"/>
      <c r="Q78" s="170"/>
      <c r="R78" s="170"/>
      <c r="S78" s="170"/>
      <c r="T78" s="173" t="s">
        <v>74</v>
      </c>
      <c r="U78" s="170"/>
      <c r="V78" s="170"/>
      <c r="W78" s="174"/>
    </row>
    <row r="79" spans="6:25" s="149" customFormat="1" ht="12" outlineLevel="2">
      <c r="F79" s="142">
        <v>21</v>
      </c>
      <c r="G79" s="143" t="s">
        <v>79</v>
      </c>
      <c r="H79" s="144" t="s">
        <v>146</v>
      </c>
      <c r="I79" s="145" t="s">
        <v>147</v>
      </c>
      <c r="J79" s="143" t="s">
        <v>143</v>
      </c>
      <c r="K79" s="146">
        <v>755.7</v>
      </c>
      <c r="L79" s="147">
        <v>0</v>
      </c>
      <c r="M79" s="146">
        <v>755.7</v>
      </c>
      <c r="N79" s="189"/>
      <c r="O79" s="148">
        <f>M79*N79</f>
        <v>0</v>
      </c>
      <c r="P79" s="148"/>
      <c r="Q79" s="148">
        <f>M79*P79</f>
        <v>0</v>
      </c>
      <c r="R79" s="148"/>
      <c r="S79" s="148">
        <f>M79*R79</f>
        <v>0</v>
      </c>
      <c r="T79" s="148">
        <v>21</v>
      </c>
      <c r="U79" s="148">
        <f>O79*T79/100</f>
        <v>0</v>
      </c>
      <c r="V79" s="148">
        <f>U79+O79</f>
        <v>0</v>
      </c>
      <c r="W79" s="148"/>
      <c r="X79" s="148"/>
      <c r="Y79" s="148">
        <v>1</v>
      </c>
    </row>
    <row r="80" spans="6:23" s="149" customFormat="1" ht="45" outlineLevel="2">
      <c r="F80" s="150"/>
      <c r="G80" s="151"/>
      <c r="H80" s="152" t="s">
        <v>72</v>
      </c>
      <c r="I80" s="153" t="s">
        <v>148</v>
      </c>
      <c r="J80" s="154"/>
      <c r="K80" s="154"/>
      <c r="L80" s="154"/>
      <c r="M80" s="154"/>
      <c r="N80" s="190"/>
      <c r="O80" s="154"/>
      <c r="P80" s="155"/>
      <c r="Q80" s="156"/>
      <c r="R80" s="155"/>
      <c r="S80" s="156"/>
      <c r="T80" s="157"/>
      <c r="U80" s="157"/>
      <c r="V80" s="157"/>
      <c r="W80" s="158"/>
    </row>
    <row r="81" spans="6:23" s="149" customFormat="1" ht="6" customHeight="1" outlineLevel="2">
      <c r="F81" s="150"/>
      <c r="G81" s="151"/>
      <c r="H81" s="159"/>
      <c r="I81" s="160"/>
      <c r="J81" s="160"/>
      <c r="K81" s="160"/>
      <c r="L81" s="160"/>
      <c r="M81" s="160"/>
      <c r="N81" s="191"/>
      <c r="O81" s="160"/>
      <c r="P81" s="155"/>
      <c r="Q81" s="156"/>
      <c r="R81" s="155"/>
      <c r="S81" s="156"/>
      <c r="T81" s="157"/>
      <c r="U81" s="157"/>
      <c r="V81" s="157"/>
      <c r="W81" s="158"/>
    </row>
    <row r="82" spans="6:25" s="149" customFormat="1" ht="12" outlineLevel="2">
      <c r="F82" s="142">
        <v>22</v>
      </c>
      <c r="G82" s="143" t="s">
        <v>79</v>
      </c>
      <c r="H82" s="144" t="s">
        <v>149</v>
      </c>
      <c r="I82" s="145" t="s">
        <v>150</v>
      </c>
      <c r="J82" s="143" t="s">
        <v>143</v>
      </c>
      <c r="K82" s="146">
        <v>755.7</v>
      </c>
      <c r="L82" s="147">
        <v>0</v>
      </c>
      <c r="M82" s="146">
        <v>755.7</v>
      </c>
      <c r="N82" s="189"/>
      <c r="O82" s="148">
        <f>M82*N82</f>
        <v>0</v>
      </c>
      <c r="P82" s="148"/>
      <c r="Q82" s="148">
        <f>M82*P82</f>
        <v>0</v>
      </c>
      <c r="R82" s="148"/>
      <c r="S82" s="148">
        <f>M82*R82</f>
        <v>0</v>
      </c>
      <c r="T82" s="148">
        <v>21</v>
      </c>
      <c r="U82" s="148">
        <f>O82*T82/100</f>
        <v>0</v>
      </c>
      <c r="V82" s="148">
        <f>U82+O82</f>
        <v>0</v>
      </c>
      <c r="W82" s="148"/>
      <c r="X82" s="148"/>
      <c r="Y82" s="148">
        <v>1</v>
      </c>
    </row>
    <row r="83" spans="6:23" s="149" customFormat="1" ht="67.5" outlineLevel="2">
      <c r="F83" s="150"/>
      <c r="G83" s="151"/>
      <c r="H83" s="152" t="s">
        <v>72</v>
      </c>
      <c r="I83" s="153" t="s">
        <v>151</v>
      </c>
      <c r="J83" s="154"/>
      <c r="K83" s="154"/>
      <c r="L83" s="154"/>
      <c r="M83" s="154"/>
      <c r="N83" s="190"/>
      <c r="O83" s="154"/>
      <c r="P83" s="155"/>
      <c r="Q83" s="156"/>
      <c r="R83" s="155"/>
      <c r="S83" s="156"/>
      <c r="T83" s="157"/>
      <c r="U83" s="157"/>
      <c r="V83" s="157"/>
      <c r="W83" s="158"/>
    </row>
    <row r="84" spans="6:23" s="149" customFormat="1" ht="6" customHeight="1" outlineLevel="2">
      <c r="F84" s="150"/>
      <c r="G84" s="151"/>
      <c r="H84" s="159"/>
      <c r="I84" s="160"/>
      <c r="J84" s="160"/>
      <c r="K84" s="160"/>
      <c r="L84" s="160"/>
      <c r="M84" s="160"/>
      <c r="N84" s="191"/>
      <c r="O84" s="160"/>
      <c r="P84" s="155"/>
      <c r="Q84" s="156"/>
      <c r="R84" s="155"/>
      <c r="S84" s="156"/>
      <c r="T84" s="157"/>
      <c r="U84" s="157"/>
      <c r="V84" s="157"/>
      <c r="W84" s="158"/>
    </row>
    <row r="85" spans="6:23" s="175" customFormat="1" ht="12.75" customHeight="1" outlineLevel="2">
      <c r="F85" s="176"/>
      <c r="G85" s="177"/>
      <c r="H85" s="177"/>
      <c r="I85" s="178"/>
      <c r="J85" s="177"/>
      <c r="K85" s="179"/>
      <c r="L85" s="180"/>
      <c r="M85" s="179"/>
      <c r="N85" s="193"/>
      <c r="O85" s="181"/>
      <c r="P85" s="182"/>
      <c r="Q85" s="180"/>
      <c r="R85" s="180"/>
      <c r="S85" s="180"/>
      <c r="T85" s="183" t="s">
        <v>74</v>
      </c>
      <c r="U85" s="180"/>
      <c r="V85" s="180"/>
      <c r="W85" s="180"/>
    </row>
    <row r="86" spans="6:25" s="131" customFormat="1" ht="16.5" customHeight="1" outlineLevel="1">
      <c r="F86" s="132"/>
      <c r="G86" s="133"/>
      <c r="H86" s="134"/>
      <c r="I86" s="134" t="s">
        <v>152</v>
      </c>
      <c r="J86" s="133"/>
      <c r="K86" s="135"/>
      <c r="L86" s="136"/>
      <c r="M86" s="135"/>
      <c r="N86" s="188"/>
      <c r="O86" s="137">
        <f>SUBTOTAL(9,O87:O105)</f>
        <v>0</v>
      </c>
      <c r="P86" s="138"/>
      <c r="Q86" s="137">
        <f>SUBTOTAL(9,Q87:Q105)</f>
        <v>31.863218499999995</v>
      </c>
      <c r="R86" s="136"/>
      <c r="S86" s="137">
        <f>SUBTOTAL(9,S87:S105)</f>
        <v>0</v>
      </c>
      <c r="T86" s="139"/>
      <c r="U86" s="137">
        <f>SUBTOTAL(9,U87:U105)</f>
        <v>0</v>
      </c>
      <c r="V86" s="137">
        <f>SUBTOTAL(9,V87:V105)</f>
        <v>0</v>
      </c>
      <c r="W86" s="140"/>
      <c r="Y86" s="137">
        <f>SUBTOTAL(9,Y87:Y105)</f>
        <v>5</v>
      </c>
    </row>
    <row r="87" spans="6:25" s="149" customFormat="1" ht="12" outlineLevel="2">
      <c r="F87" s="142">
        <v>1</v>
      </c>
      <c r="G87" s="143" t="s">
        <v>79</v>
      </c>
      <c r="H87" s="144" t="s">
        <v>153</v>
      </c>
      <c r="I87" s="145" t="s">
        <v>154</v>
      </c>
      <c r="J87" s="143" t="s">
        <v>77</v>
      </c>
      <c r="K87" s="146">
        <v>14.065</v>
      </c>
      <c r="L87" s="147">
        <v>0</v>
      </c>
      <c r="M87" s="146">
        <v>14.065</v>
      </c>
      <c r="N87" s="189"/>
      <c r="O87" s="148">
        <f>M87*N87</f>
        <v>0</v>
      </c>
      <c r="P87" s="148">
        <v>2.25634</v>
      </c>
      <c r="Q87" s="148">
        <f>M87*P87</f>
        <v>31.735422099999997</v>
      </c>
      <c r="R87" s="148"/>
      <c r="S87" s="148">
        <f>M87*R87</f>
        <v>0</v>
      </c>
      <c r="T87" s="148">
        <v>21</v>
      </c>
      <c r="U87" s="148">
        <f>O87*T87/100</f>
        <v>0</v>
      </c>
      <c r="V87" s="148">
        <f>U87+O87</f>
        <v>0</v>
      </c>
      <c r="W87" s="148"/>
      <c r="X87" s="148"/>
      <c r="Y87" s="148">
        <v>1</v>
      </c>
    </row>
    <row r="88" spans="6:23" s="149" customFormat="1" ht="45" outlineLevel="2">
      <c r="F88" s="150"/>
      <c r="G88" s="151"/>
      <c r="H88" s="152" t="s">
        <v>72</v>
      </c>
      <c r="I88" s="153" t="s">
        <v>155</v>
      </c>
      <c r="J88" s="154"/>
      <c r="K88" s="154"/>
      <c r="L88" s="154"/>
      <c r="M88" s="154"/>
      <c r="N88" s="190"/>
      <c r="O88" s="154"/>
      <c r="P88" s="155"/>
      <c r="Q88" s="156"/>
      <c r="R88" s="155"/>
      <c r="S88" s="156"/>
      <c r="T88" s="157"/>
      <c r="U88" s="157"/>
      <c r="V88" s="157"/>
      <c r="W88" s="158"/>
    </row>
    <row r="89" spans="6:23" s="149" customFormat="1" ht="6" customHeight="1" outlineLevel="2">
      <c r="F89" s="150"/>
      <c r="G89" s="151"/>
      <c r="H89" s="159"/>
      <c r="I89" s="160"/>
      <c r="J89" s="160"/>
      <c r="K89" s="160"/>
      <c r="L89" s="160"/>
      <c r="M89" s="160"/>
      <c r="N89" s="191"/>
      <c r="O89" s="160"/>
      <c r="P89" s="155"/>
      <c r="Q89" s="156"/>
      <c r="R89" s="155"/>
      <c r="S89" s="156"/>
      <c r="T89" s="157"/>
      <c r="U89" s="157"/>
      <c r="V89" s="157"/>
      <c r="W89" s="158"/>
    </row>
    <row r="90" spans="6:23" s="161" customFormat="1" ht="11.25" outlineLevel="3">
      <c r="F90" s="162"/>
      <c r="G90" s="163"/>
      <c r="H90" s="164" t="str">
        <f>IF(AND(H89&lt;&gt;"Výkaz výměr:",I89=""),"Výkaz výměr:","")</f>
        <v>Výkaz výměr:</v>
      </c>
      <c r="I90" s="165" t="s">
        <v>156</v>
      </c>
      <c r="J90" s="166"/>
      <c r="K90" s="167"/>
      <c r="L90" s="168"/>
      <c r="M90" s="169">
        <v>1.44</v>
      </c>
      <c r="N90" s="192"/>
      <c r="O90" s="171"/>
      <c r="P90" s="172"/>
      <c r="Q90" s="170"/>
      <c r="R90" s="170"/>
      <c r="S90" s="170"/>
      <c r="T90" s="173" t="s">
        <v>74</v>
      </c>
      <c r="U90" s="170"/>
      <c r="V90" s="170"/>
      <c r="W90" s="174"/>
    </row>
    <row r="91" spans="6:23" s="161" customFormat="1" ht="11.25" outlineLevel="3">
      <c r="F91" s="162"/>
      <c r="G91" s="163"/>
      <c r="H91" s="164">
        <f>IF(AND(H90&lt;&gt;"Výkaz výměr:",I90=""),"Výkaz výměr:","")</f>
      </c>
      <c r="I91" s="165" t="s">
        <v>157</v>
      </c>
      <c r="J91" s="166"/>
      <c r="K91" s="167"/>
      <c r="L91" s="168"/>
      <c r="M91" s="169">
        <v>12.625</v>
      </c>
      <c r="N91" s="192"/>
      <c r="O91" s="171"/>
      <c r="P91" s="172"/>
      <c r="Q91" s="170"/>
      <c r="R91" s="170"/>
      <c r="S91" s="170"/>
      <c r="T91" s="173" t="s">
        <v>74</v>
      </c>
      <c r="U91" s="170"/>
      <c r="V91" s="170"/>
      <c r="W91" s="174"/>
    </row>
    <row r="92" spans="6:25" s="149" customFormat="1" ht="12" outlineLevel="2">
      <c r="F92" s="142">
        <v>2</v>
      </c>
      <c r="G92" s="143" t="s">
        <v>79</v>
      </c>
      <c r="H92" s="144" t="s">
        <v>158</v>
      </c>
      <c r="I92" s="145" t="s">
        <v>159</v>
      </c>
      <c r="J92" s="143" t="s">
        <v>143</v>
      </c>
      <c r="K92" s="146">
        <v>2.88</v>
      </c>
      <c r="L92" s="147">
        <v>0</v>
      </c>
      <c r="M92" s="146">
        <v>2.88</v>
      </c>
      <c r="N92" s="189"/>
      <c r="O92" s="148">
        <f>M92*N92</f>
        <v>0</v>
      </c>
      <c r="P92" s="148">
        <v>0.00103</v>
      </c>
      <c r="Q92" s="148">
        <f>M92*P92</f>
        <v>0.0029664</v>
      </c>
      <c r="R92" s="148"/>
      <c r="S92" s="148">
        <f>M92*R92</f>
        <v>0</v>
      </c>
      <c r="T92" s="148">
        <v>21</v>
      </c>
      <c r="U92" s="148">
        <f>O92*T92/100</f>
        <v>0</v>
      </c>
      <c r="V92" s="148">
        <f>U92+O92</f>
        <v>0</v>
      </c>
      <c r="W92" s="148"/>
      <c r="X92" s="148"/>
      <c r="Y92" s="148">
        <v>1</v>
      </c>
    </row>
    <row r="93" spans="6:23" s="149" customFormat="1" ht="56.25" outlineLevel="2">
      <c r="F93" s="150"/>
      <c r="G93" s="151"/>
      <c r="H93" s="152" t="s">
        <v>72</v>
      </c>
      <c r="I93" s="153" t="s">
        <v>160</v>
      </c>
      <c r="J93" s="154"/>
      <c r="K93" s="154"/>
      <c r="L93" s="154"/>
      <c r="M93" s="154"/>
      <c r="N93" s="190"/>
      <c r="O93" s="154"/>
      <c r="P93" s="155"/>
      <c r="Q93" s="156"/>
      <c r="R93" s="155"/>
      <c r="S93" s="156"/>
      <c r="T93" s="157"/>
      <c r="U93" s="157"/>
      <c r="V93" s="157"/>
      <c r="W93" s="158"/>
    </row>
    <row r="94" spans="6:23" s="149" customFormat="1" ht="6" customHeight="1" outlineLevel="2">
      <c r="F94" s="150"/>
      <c r="G94" s="151"/>
      <c r="H94" s="159"/>
      <c r="I94" s="160"/>
      <c r="J94" s="160"/>
      <c r="K94" s="160"/>
      <c r="L94" s="160"/>
      <c r="M94" s="160"/>
      <c r="N94" s="191"/>
      <c r="O94" s="160"/>
      <c r="P94" s="155"/>
      <c r="Q94" s="156"/>
      <c r="R94" s="155"/>
      <c r="S94" s="156"/>
      <c r="T94" s="157"/>
      <c r="U94" s="157"/>
      <c r="V94" s="157"/>
      <c r="W94" s="158"/>
    </row>
    <row r="95" spans="6:23" s="161" customFormat="1" ht="11.25" outlineLevel="3">
      <c r="F95" s="162"/>
      <c r="G95" s="163"/>
      <c r="H95" s="164" t="str">
        <f>IF(AND(H94&lt;&gt;"Výkaz výměr:",I94=""),"Výkaz výměr:","")</f>
        <v>Výkaz výměr:</v>
      </c>
      <c r="I95" s="165" t="s">
        <v>161</v>
      </c>
      <c r="J95" s="166"/>
      <c r="K95" s="167"/>
      <c r="L95" s="168"/>
      <c r="M95" s="169">
        <v>2.88</v>
      </c>
      <c r="N95" s="192"/>
      <c r="O95" s="171"/>
      <c r="P95" s="172"/>
      <c r="Q95" s="170"/>
      <c r="R95" s="170"/>
      <c r="S95" s="170"/>
      <c r="T95" s="173" t="s">
        <v>74</v>
      </c>
      <c r="U95" s="170"/>
      <c r="V95" s="170"/>
      <c r="W95" s="174"/>
    </row>
    <row r="96" spans="6:25" s="149" customFormat="1" ht="12" outlineLevel="2">
      <c r="F96" s="142">
        <v>3</v>
      </c>
      <c r="G96" s="143" t="s">
        <v>79</v>
      </c>
      <c r="H96" s="144" t="s">
        <v>162</v>
      </c>
      <c r="I96" s="145" t="s">
        <v>163</v>
      </c>
      <c r="J96" s="143" t="s">
        <v>143</v>
      </c>
      <c r="K96" s="146">
        <v>2.88</v>
      </c>
      <c r="L96" s="147">
        <v>0</v>
      </c>
      <c r="M96" s="146">
        <v>2.88</v>
      </c>
      <c r="N96" s="189"/>
      <c r="O96" s="148">
        <f>M96*N96</f>
        <v>0</v>
      </c>
      <c r="P96" s="148"/>
      <c r="Q96" s="148">
        <f>M96*P96</f>
        <v>0</v>
      </c>
      <c r="R96" s="148"/>
      <c r="S96" s="148">
        <f>M96*R96</f>
        <v>0</v>
      </c>
      <c r="T96" s="148">
        <v>21</v>
      </c>
      <c r="U96" s="148">
        <f>O96*T96/100</f>
        <v>0</v>
      </c>
      <c r="V96" s="148">
        <f>U96+O96</f>
        <v>0</v>
      </c>
      <c r="W96" s="148"/>
      <c r="X96" s="148"/>
      <c r="Y96" s="148">
        <v>1</v>
      </c>
    </row>
    <row r="97" spans="6:23" s="149" customFormat="1" ht="56.25" outlineLevel="2">
      <c r="F97" s="150"/>
      <c r="G97" s="151"/>
      <c r="H97" s="152" t="s">
        <v>72</v>
      </c>
      <c r="I97" s="153" t="s">
        <v>164</v>
      </c>
      <c r="J97" s="154"/>
      <c r="K97" s="154"/>
      <c r="L97" s="154"/>
      <c r="M97" s="154"/>
      <c r="N97" s="190"/>
      <c r="O97" s="154"/>
      <c r="P97" s="155"/>
      <c r="Q97" s="156"/>
      <c r="R97" s="155"/>
      <c r="S97" s="156"/>
      <c r="T97" s="157"/>
      <c r="U97" s="157"/>
      <c r="V97" s="157"/>
      <c r="W97" s="158"/>
    </row>
    <row r="98" spans="6:23" s="149" customFormat="1" ht="6" customHeight="1" outlineLevel="2">
      <c r="F98" s="150"/>
      <c r="G98" s="151"/>
      <c r="H98" s="159"/>
      <c r="I98" s="160"/>
      <c r="J98" s="160"/>
      <c r="K98" s="160"/>
      <c r="L98" s="160"/>
      <c r="M98" s="160"/>
      <c r="N98" s="191"/>
      <c r="O98" s="160"/>
      <c r="P98" s="155"/>
      <c r="Q98" s="156"/>
      <c r="R98" s="155"/>
      <c r="S98" s="156"/>
      <c r="T98" s="157"/>
      <c r="U98" s="157"/>
      <c r="V98" s="157"/>
      <c r="W98" s="158"/>
    </row>
    <row r="99" spans="6:25" s="149" customFormat="1" ht="12" outlineLevel="2">
      <c r="F99" s="142">
        <v>4</v>
      </c>
      <c r="G99" s="143" t="s">
        <v>79</v>
      </c>
      <c r="H99" s="144" t="s">
        <v>165</v>
      </c>
      <c r="I99" s="145" t="s">
        <v>166</v>
      </c>
      <c r="J99" s="143" t="s">
        <v>82</v>
      </c>
      <c r="K99" s="146">
        <v>101</v>
      </c>
      <c r="L99" s="147">
        <v>0</v>
      </c>
      <c r="M99" s="146">
        <v>101</v>
      </c>
      <c r="N99" s="189"/>
      <c r="O99" s="148">
        <f>M99*N99</f>
        <v>0</v>
      </c>
      <c r="P99" s="148">
        <v>0.00115</v>
      </c>
      <c r="Q99" s="148">
        <f>M99*P99</f>
        <v>0.11615</v>
      </c>
      <c r="R99" s="148"/>
      <c r="S99" s="148">
        <f>M99*R99</f>
        <v>0</v>
      </c>
      <c r="T99" s="148">
        <v>21</v>
      </c>
      <c r="U99" s="148">
        <f>O99*T99/100</f>
        <v>0</v>
      </c>
      <c r="V99" s="148">
        <f>U99+O99</f>
        <v>0</v>
      </c>
      <c r="W99" s="148"/>
      <c r="X99" s="148"/>
      <c r="Y99" s="148">
        <v>1</v>
      </c>
    </row>
    <row r="100" spans="6:23" s="149" customFormat="1" ht="56.25" outlineLevel="2">
      <c r="F100" s="150"/>
      <c r="G100" s="151"/>
      <c r="H100" s="152" t="s">
        <v>72</v>
      </c>
      <c r="I100" s="153" t="s">
        <v>167</v>
      </c>
      <c r="J100" s="154"/>
      <c r="K100" s="154"/>
      <c r="L100" s="154"/>
      <c r="M100" s="154"/>
      <c r="N100" s="190"/>
      <c r="O100" s="154"/>
      <c r="P100" s="155"/>
      <c r="Q100" s="156"/>
      <c r="R100" s="155"/>
      <c r="S100" s="156"/>
      <c r="T100" s="157"/>
      <c r="U100" s="157"/>
      <c r="V100" s="157"/>
      <c r="W100" s="158"/>
    </row>
    <row r="101" spans="6:23" s="149" customFormat="1" ht="6" customHeight="1" outlineLevel="2">
      <c r="F101" s="150"/>
      <c r="G101" s="151"/>
      <c r="H101" s="159"/>
      <c r="I101" s="160"/>
      <c r="J101" s="160"/>
      <c r="K101" s="160"/>
      <c r="L101" s="160"/>
      <c r="M101" s="160"/>
      <c r="N101" s="191"/>
      <c r="O101" s="160"/>
      <c r="P101" s="155"/>
      <c r="Q101" s="156"/>
      <c r="R101" s="155"/>
      <c r="S101" s="156"/>
      <c r="T101" s="157"/>
      <c r="U101" s="157"/>
      <c r="V101" s="157"/>
      <c r="W101" s="158"/>
    </row>
    <row r="102" spans="6:25" s="149" customFormat="1" ht="12" outlineLevel="2">
      <c r="F102" s="142">
        <v>5</v>
      </c>
      <c r="G102" s="143" t="s">
        <v>79</v>
      </c>
      <c r="H102" s="144" t="s">
        <v>168</v>
      </c>
      <c r="I102" s="145" t="s">
        <v>169</v>
      </c>
      <c r="J102" s="143" t="s">
        <v>82</v>
      </c>
      <c r="K102" s="146">
        <v>4</v>
      </c>
      <c r="L102" s="147">
        <v>0</v>
      </c>
      <c r="M102" s="146">
        <v>4</v>
      </c>
      <c r="N102" s="189"/>
      <c r="O102" s="148">
        <f>M102*N102</f>
        <v>0</v>
      </c>
      <c r="P102" s="148">
        <v>0.00217</v>
      </c>
      <c r="Q102" s="148">
        <f>M102*P102</f>
        <v>0.00868</v>
      </c>
      <c r="R102" s="148"/>
      <c r="S102" s="148">
        <f>M102*R102</f>
        <v>0</v>
      </c>
      <c r="T102" s="148">
        <v>21</v>
      </c>
      <c r="U102" s="148">
        <f>O102*T102/100</f>
        <v>0</v>
      </c>
      <c r="V102" s="148">
        <f>U102+O102</f>
        <v>0</v>
      </c>
      <c r="W102" s="148"/>
      <c r="X102" s="148"/>
      <c r="Y102" s="148">
        <v>1</v>
      </c>
    </row>
    <row r="103" spans="6:23" s="149" customFormat="1" ht="56.25" outlineLevel="2">
      <c r="F103" s="150"/>
      <c r="G103" s="151"/>
      <c r="H103" s="152" t="s">
        <v>72</v>
      </c>
      <c r="I103" s="153" t="s">
        <v>170</v>
      </c>
      <c r="J103" s="154"/>
      <c r="K103" s="154"/>
      <c r="L103" s="154"/>
      <c r="M103" s="154"/>
      <c r="N103" s="190"/>
      <c r="O103" s="154"/>
      <c r="P103" s="155"/>
      <c r="Q103" s="156"/>
      <c r="R103" s="155"/>
      <c r="S103" s="156"/>
      <c r="T103" s="157"/>
      <c r="U103" s="157"/>
      <c r="V103" s="157"/>
      <c r="W103" s="158"/>
    </row>
    <row r="104" spans="6:23" s="149" customFormat="1" ht="6" customHeight="1" outlineLevel="2">
      <c r="F104" s="150"/>
      <c r="G104" s="151"/>
      <c r="H104" s="159"/>
      <c r="I104" s="160"/>
      <c r="J104" s="160"/>
      <c r="K104" s="160"/>
      <c r="L104" s="160"/>
      <c r="M104" s="160"/>
      <c r="N104" s="191"/>
      <c r="O104" s="160"/>
      <c r="P104" s="155"/>
      <c r="Q104" s="156"/>
      <c r="R104" s="155"/>
      <c r="S104" s="156"/>
      <c r="T104" s="157"/>
      <c r="U104" s="157"/>
      <c r="V104" s="157"/>
      <c r="W104" s="158"/>
    </row>
    <row r="105" spans="6:23" s="175" customFormat="1" ht="12.75" customHeight="1" outlineLevel="2">
      <c r="F105" s="176"/>
      <c r="G105" s="177"/>
      <c r="H105" s="177"/>
      <c r="I105" s="178"/>
      <c r="J105" s="177"/>
      <c r="K105" s="179"/>
      <c r="L105" s="180"/>
      <c r="M105" s="179"/>
      <c r="N105" s="193"/>
      <c r="O105" s="181"/>
      <c r="P105" s="182"/>
      <c r="Q105" s="180"/>
      <c r="R105" s="180"/>
      <c r="S105" s="180"/>
      <c r="T105" s="183" t="s">
        <v>74</v>
      </c>
      <c r="U105" s="180"/>
      <c r="V105" s="180"/>
      <c r="W105" s="180"/>
    </row>
    <row r="106" spans="6:25" s="131" customFormat="1" ht="16.5" customHeight="1" outlineLevel="1">
      <c r="F106" s="132"/>
      <c r="G106" s="133"/>
      <c r="H106" s="134"/>
      <c r="I106" s="134" t="s">
        <v>171</v>
      </c>
      <c r="J106" s="133"/>
      <c r="K106" s="135"/>
      <c r="L106" s="136"/>
      <c r="M106" s="135"/>
      <c r="N106" s="188"/>
      <c r="O106" s="137">
        <f>SUBTOTAL(9,O107:O118)</f>
        <v>0</v>
      </c>
      <c r="P106" s="138"/>
      <c r="Q106" s="137">
        <f>SUBTOTAL(9,Q107:Q118)</f>
        <v>0.124695</v>
      </c>
      <c r="R106" s="136"/>
      <c r="S106" s="137">
        <f>SUBTOTAL(9,S107:S118)</f>
        <v>0</v>
      </c>
      <c r="T106" s="139"/>
      <c r="U106" s="137">
        <f>SUBTOTAL(9,U107:U118)</f>
        <v>0</v>
      </c>
      <c r="V106" s="137">
        <f>SUBTOTAL(9,V107:V118)</f>
        <v>0</v>
      </c>
      <c r="W106" s="140"/>
      <c r="Y106" s="137">
        <f>SUBTOTAL(9,Y107:Y118)</f>
        <v>3</v>
      </c>
    </row>
    <row r="107" spans="6:25" s="149" customFormat="1" ht="12" outlineLevel="2">
      <c r="F107" s="142">
        <v>1</v>
      </c>
      <c r="G107" s="143" t="s">
        <v>79</v>
      </c>
      <c r="H107" s="144" t="s">
        <v>172</v>
      </c>
      <c r="I107" s="145" t="s">
        <v>173</v>
      </c>
      <c r="J107" s="143" t="s">
        <v>174</v>
      </c>
      <c r="K107" s="146">
        <v>249</v>
      </c>
      <c r="L107" s="147">
        <v>0</v>
      </c>
      <c r="M107" s="146">
        <v>249</v>
      </c>
      <c r="N107" s="189"/>
      <c r="O107" s="148">
        <f>M107*N107</f>
        <v>0</v>
      </c>
      <c r="P107" s="148">
        <v>0.00033</v>
      </c>
      <c r="Q107" s="148">
        <f>M107*P107</f>
        <v>0.08216999999999999</v>
      </c>
      <c r="R107" s="148"/>
      <c r="S107" s="148">
        <f>M107*R107</f>
        <v>0</v>
      </c>
      <c r="T107" s="148">
        <v>21</v>
      </c>
      <c r="U107" s="148">
        <f>O107*T107/100</f>
        <v>0</v>
      </c>
      <c r="V107" s="148">
        <f>U107+O107</f>
        <v>0</v>
      </c>
      <c r="W107" s="148"/>
      <c r="X107" s="148"/>
      <c r="Y107" s="148">
        <v>1</v>
      </c>
    </row>
    <row r="108" spans="6:23" s="149" customFormat="1" ht="22.5" outlineLevel="2">
      <c r="F108" s="150"/>
      <c r="G108" s="151"/>
      <c r="H108" s="152" t="s">
        <v>72</v>
      </c>
      <c r="I108" s="153" t="s">
        <v>175</v>
      </c>
      <c r="J108" s="154"/>
      <c r="K108" s="154"/>
      <c r="L108" s="154"/>
      <c r="M108" s="154"/>
      <c r="N108" s="190"/>
      <c r="O108" s="154"/>
      <c r="P108" s="155"/>
      <c r="Q108" s="156"/>
      <c r="R108" s="155"/>
      <c r="S108" s="156"/>
      <c r="T108" s="157"/>
      <c r="U108" s="157"/>
      <c r="V108" s="157"/>
      <c r="W108" s="158"/>
    </row>
    <row r="109" spans="6:23" s="149" customFormat="1" ht="6" customHeight="1" outlineLevel="2">
      <c r="F109" s="150"/>
      <c r="G109" s="151"/>
      <c r="H109" s="159"/>
      <c r="I109" s="160"/>
      <c r="J109" s="160"/>
      <c r="K109" s="160"/>
      <c r="L109" s="160"/>
      <c r="M109" s="160"/>
      <c r="N109" s="191"/>
      <c r="O109" s="160"/>
      <c r="P109" s="155"/>
      <c r="Q109" s="156"/>
      <c r="R109" s="155"/>
      <c r="S109" s="156"/>
      <c r="T109" s="157"/>
      <c r="U109" s="157"/>
      <c r="V109" s="157"/>
      <c r="W109" s="158"/>
    </row>
    <row r="110" spans="6:23" s="161" customFormat="1" ht="11.25" outlineLevel="3">
      <c r="F110" s="162"/>
      <c r="G110" s="163"/>
      <c r="H110" s="164" t="str">
        <f>IF(AND(H109&lt;&gt;"Výkaz výměr:",I109=""),"Výkaz výměr:","")</f>
        <v>Výkaz výměr:</v>
      </c>
      <c r="I110" s="165" t="s">
        <v>176</v>
      </c>
      <c r="J110" s="166"/>
      <c r="K110" s="167"/>
      <c r="L110" s="168"/>
      <c r="M110" s="169">
        <v>249</v>
      </c>
      <c r="N110" s="192"/>
      <c r="O110" s="171"/>
      <c r="P110" s="172"/>
      <c r="Q110" s="170"/>
      <c r="R110" s="170"/>
      <c r="S110" s="170"/>
      <c r="T110" s="173" t="s">
        <v>74</v>
      </c>
      <c r="U110" s="170"/>
      <c r="V110" s="170"/>
      <c r="W110" s="174"/>
    </row>
    <row r="111" spans="6:25" s="149" customFormat="1" ht="12" outlineLevel="2">
      <c r="F111" s="142">
        <v>2</v>
      </c>
      <c r="G111" s="143" t="s">
        <v>79</v>
      </c>
      <c r="H111" s="144" t="s">
        <v>177</v>
      </c>
      <c r="I111" s="145" t="s">
        <v>178</v>
      </c>
      <c r="J111" s="143" t="s">
        <v>174</v>
      </c>
      <c r="K111" s="146">
        <v>52.5</v>
      </c>
      <c r="L111" s="147">
        <v>0</v>
      </c>
      <c r="M111" s="146">
        <v>52.5</v>
      </c>
      <c r="N111" s="189"/>
      <c r="O111" s="148">
        <f>M111*N111</f>
        <v>0</v>
      </c>
      <c r="P111" s="148">
        <v>0.00081</v>
      </c>
      <c r="Q111" s="148">
        <f>M111*P111</f>
        <v>0.042525</v>
      </c>
      <c r="R111" s="148"/>
      <c r="S111" s="148">
        <f>M111*R111</f>
        <v>0</v>
      </c>
      <c r="T111" s="148">
        <v>21</v>
      </c>
      <c r="U111" s="148">
        <f>O111*T111/100</f>
        <v>0</v>
      </c>
      <c r="V111" s="148">
        <f>U111+O111</f>
        <v>0</v>
      </c>
      <c r="W111" s="148"/>
      <c r="X111" s="148"/>
      <c r="Y111" s="148">
        <v>1</v>
      </c>
    </row>
    <row r="112" spans="6:23" s="149" customFormat="1" ht="22.5" outlineLevel="2">
      <c r="F112" s="150"/>
      <c r="G112" s="151"/>
      <c r="H112" s="152" t="s">
        <v>72</v>
      </c>
      <c r="I112" s="153" t="s">
        <v>179</v>
      </c>
      <c r="J112" s="154"/>
      <c r="K112" s="154"/>
      <c r="L112" s="154"/>
      <c r="M112" s="154"/>
      <c r="N112" s="190"/>
      <c r="O112" s="154"/>
      <c r="P112" s="155"/>
      <c r="Q112" s="156"/>
      <c r="R112" s="155"/>
      <c r="S112" s="156"/>
      <c r="T112" s="157"/>
      <c r="U112" s="157"/>
      <c r="V112" s="157"/>
      <c r="W112" s="158"/>
    </row>
    <row r="113" spans="6:23" s="149" customFormat="1" ht="6" customHeight="1" outlineLevel="2">
      <c r="F113" s="150"/>
      <c r="G113" s="151"/>
      <c r="H113" s="159"/>
      <c r="I113" s="160"/>
      <c r="J113" s="160"/>
      <c r="K113" s="160"/>
      <c r="L113" s="160"/>
      <c r="M113" s="160"/>
      <c r="N113" s="191"/>
      <c r="O113" s="160"/>
      <c r="P113" s="155"/>
      <c r="Q113" s="156"/>
      <c r="R113" s="155"/>
      <c r="S113" s="156"/>
      <c r="T113" s="157"/>
      <c r="U113" s="157"/>
      <c r="V113" s="157"/>
      <c r="W113" s="158"/>
    </row>
    <row r="114" spans="6:23" s="161" customFormat="1" ht="11.25" outlineLevel="3">
      <c r="F114" s="162"/>
      <c r="G114" s="163"/>
      <c r="H114" s="164" t="str">
        <f>IF(AND(H113&lt;&gt;"Výkaz výměr:",I113=""),"Výkaz výměr:","")</f>
        <v>Výkaz výměr:</v>
      </c>
      <c r="I114" s="165" t="s">
        <v>180</v>
      </c>
      <c r="J114" s="166"/>
      <c r="K114" s="167"/>
      <c r="L114" s="168"/>
      <c r="M114" s="169">
        <v>52.5</v>
      </c>
      <c r="N114" s="192"/>
      <c r="O114" s="171"/>
      <c r="P114" s="172"/>
      <c r="Q114" s="170"/>
      <c r="R114" s="170"/>
      <c r="S114" s="170"/>
      <c r="T114" s="173" t="s">
        <v>74</v>
      </c>
      <c r="U114" s="170"/>
      <c r="V114" s="170"/>
      <c r="W114" s="174"/>
    </row>
    <row r="115" spans="6:25" s="149" customFormat="1" ht="12" outlineLevel="2">
      <c r="F115" s="142">
        <v>3</v>
      </c>
      <c r="G115" s="143" t="s">
        <v>79</v>
      </c>
      <c r="H115" s="144" t="s">
        <v>181</v>
      </c>
      <c r="I115" s="145" t="s">
        <v>182</v>
      </c>
      <c r="J115" s="143" t="s">
        <v>174</v>
      </c>
      <c r="K115" s="146">
        <v>249</v>
      </c>
      <c r="L115" s="147">
        <v>0</v>
      </c>
      <c r="M115" s="146">
        <v>249</v>
      </c>
      <c r="N115" s="189"/>
      <c r="O115" s="148">
        <f>M115*N115</f>
        <v>0</v>
      </c>
      <c r="P115" s="148"/>
      <c r="Q115" s="148">
        <f>M115*P115</f>
        <v>0</v>
      </c>
      <c r="R115" s="148"/>
      <c r="S115" s="148">
        <f>M115*R115</f>
        <v>0</v>
      </c>
      <c r="T115" s="148">
        <v>21</v>
      </c>
      <c r="U115" s="148">
        <f>O115*T115/100</f>
        <v>0</v>
      </c>
      <c r="V115" s="148">
        <f>U115+O115</f>
        <v>0</v>
      </c>
      <c r="W115" s="148"/>
      <c r="X115" s="148"/>
      <c r="Y115" s="148">
        <v>1</v>
      </c>
    </row>
    <row r="116" spans="6:23" s="149" customFormat="1" ht="12" outlineLevel="2">
      <c r="F116" s="150"/>
      <c r="G116" s="151"/>
      <c r="H116" s="152" t="s">
        <v>72</v>
      </c>
      <c r="I116" s="153"/>
      <c r="J116" s="154"/>
      <c r="K116" s="154"/>
      <c r="L116" s="154"/>
      <c r="M116" s="154"/>
      <c r="N116" s="190"/>
      <c r="O116" s="154"/>
      <c r="P116" s="155"/>
      <c r="Q116" s="156"/>
      <c r="R116" s="155"/>
      <c r="S116" s="156"/>
      <c r="T116" s="157"/>
      <c r="U116" s="157"/>
      <c r="V116" s="157"/>
      <c r="W116" s="158"/>
    </row>
    <row r="117" spans="6:23" s="149" customFormat="1" ht="6" customHeight="1" outlineLevel="2">
      <c r="F117" s="150"/>
      <c r="G117" s="151"/>
      <c r="H117" s="159"/>
      <c r="I117" s="160"/>
      <c r="J117" s="160"/>
      <c r="K117" s="160"/>
      <c r="L117" s="160"/>
      <c r="M117" s="160"/>
      <c r="N117" s="191"/>
      <c r="O117" s="160"/>
      <c r="P117" s="155"/>
      <c r="Q117" s="156"/>
      <c r="R117" s="155"/>
      <c r="S117" s="156"/>
      <c r="T117" s="157"/>
      <c r="U117" s="157"/>
      <c r="V117" s="157"/>
      <c r="W117" s="158"/>
    </row>
    <row r="118" spans="6:23" s="175" customFormat="1" ht="12.75" customHeight="1" outlineLevel="2">
      <c r="F118" s="176"/>
      <c r="G118" s="177"/>
      <c r="H118" s="177"/>
      <c r="I118" s="178"/>
      <c r="J118" s="177"/>
      <c r="K118" s="179"/>
      <c r="L118" s="180"/>
      <c r="M118" s="179"/>
      <c r="N118" s="193"/>
      <c r="O118" s="181"/>
      <c r="P118" s="182"/>
      <c r="Q118" s="180"/>
      <c r="R118" s="180"/>
      <c r="S118" s="180"/>
      <c r="T118" s="183" t="s">
        <v>74</v>
      </c>
      <c r="U118" s="180"/>
      <c r="V118" s="180"/>
      <c r="W118" s="180"/>
    </row>
    <row r="119" spans="6:25" s="131" customFormat="1" ht="16.5" customHeight="1" outlineLevel="1">
      <c r="F119" s="132"/>
      <c r="G119" s="133"/>
      <c r="H119" s="134"/>
      <c r="I119" s="134" t="s">
        <v>183</v>
      </c>
      <c r="J119" s="133"/>
      <c r="K119" s="135"/>
      <c r="L119" s="136"/>
      <c r="M119" s="135"/>
      <c r="N119" s="188"/>
      <c r="O119" s="137">
        <f>SUBTOTAL(9,O120:O124)</f>
        <v>0</v>
      </c>
      <c r="P119" s="138"/>
      <c r="Q119" s="137">
        <f>SUBTOTAL(9,Q120:Q124)</f>
        <v>27.983396000000003</v>
      </c>
      <c r="R119" s="136"/>
      <c r="S119" s="137">
        <f>SUBTOTAL(9,S120:S124)</f>
        <v>0</v>
      </c>
      <c r="T119" s="139"/>
      <c r="U119" s="137">
        <f>SUBTOTAL(9,U120:U124)</f>
        <v>0</v>
      </c>
      <c r="V119" s="137">
        <f>SUBTOTAL(9,V120:V124)</f>
        <v>0</v>
      </c>
      <c r="W119" s="140"/>
      <c r="Y119" s="137">
        <f>SUBTOTAL(9,Y120:Y124)</f>
        <v>1</v>
      </c>
    </row>
    <row r="120" spans="6:25" s="149" customFormat="1" ht="12" outlineLevel="2">
      <c r="F120" s="142">
        <v>1</v>
      </c>
      <c r="G120" s="143" t="s">
        <v>79</v>
      </c>
      <c r="H120" s="144" t="s">
        <v>184</v>
      </c>
      <c r="I120" s="145" t="s">
        <v>185</v>
      </c>
      <c r="J120" s="143" t="s">
        <v>77</v>
      </c>
      <c r="K120" s="146">
        <v>14.8</v>
      </c>
      <c r="L120" s="147">
        <v>0</v>
      </c>
      <c r="M120" s="146">
        <v>14.8</v>
      </c>
      <c r="N120" s="189"/>
      <c r="O120" s="148">
        <f>M120*N120</f>
        <v>0</v>
      </c>
      <c r="P120" s="148">
        <v>1.89077</v>
      </c>
      <c r="Q120" s="148">
        <f>M120*P120</f>
        <v>27.983396000000003</v>
      </c>
      <c r="R120" s="148"/>
      <c r="S120" s="148">
        <f>M120*R120</f>
        <v>0</v>
      </c>
      <c r="T120" s="148">
        <v>21</v>
      </c>
      <c r="U120" s="148">
        <f>O120*T120/100</f>
        <v>0</v>
      </c>
      <c r="V120" s="148">
        <f>U120+O120</f>
        <v>0</v>
      </c>
      <c r="W120" s="148"/>
      <c r="X120" s="148"/>
      <c r="Y120" s="148">
        <v>1</v>
      </c>
    </row>
    <row r="121" spans="6:23" s="149" customFormat="1" ht="33.75" outlineLevel="2">
      <c r="F121" s="150"/>
      <c r="G121" s="151"/>
      <c r="H121" s="152" t="s">
        <v>72</v>
      </c>
      <c r="I121" s="153" t="s">
        <v>186</v>
      </c>
      <c r="J121" s="154"/>
      <c r="K121" s="154"/>
      <c r="L121" s="154"/>
      <c r="M121" s="154"/>
      <c r="N121" s="190"/>
      <c r="O121" s="154"/>
      <c r="P121" s="155"/>
      <c r="Q121" s="156"/>
      <c r="R121" s="155"/>
      <c r="S121" s="156"/>
      <c r="T121" s="157"/>
      <c r="U121" s="157"/>
      <c r="V121" s="157"/>
      <c r="W121" s="158"/>
    </row>
    <row r="122" spans="6:23" s="149" customFormat="1" ht="6" customHeight="1" outlineLevel="2">
      <c r="F122" s="150"/>
      <c r="G122" s="151"/>
      <c r="H122" s="159"/>
      <c r="I122" s="160"/>
      <c r="J122" s="160"/>
      <c r="K122" s="160"/>
      <c r="L122" s="160"/>
      <c r="M122" s="160"/>
      <c r="N122" s="191"/>
      <c r="O122" s="160"/>
      <c r="P122" s="155"/>
      <c r="Q122" s="156"/>
      <c r="R122" s="155"/>
      <c r="S122" s="156"/>
      <c r="T122" s="157"/>
      <c r="U122" s="157"/>
      <c r="V122" s="157"/>
      <c r="W122" s="158"/>
    </row>
    <row r="123" spans="6:23" s="161" customFormat="1" ht="11.25" outlineLevel="3">
      <c r="F123" s="162"/>
      <c r="G123" s="163"/>
      <c r="H123" s="164" t="str">
        <f>IF(AND(H122&lt;&gt;"Výkaz výměr:",I122=""),"Výkaz výměr:","")</f>
        <v>Výkaz výměr:</v>
      </c>
      <c r="I123" s="165" t="s">
        <v>187</v>
      </c>
      <c r="J123" s="166"/>
      <c r="K123" s="167"/>
      <c r="L123" s="168"/>
      <c r="M123" s="169">
        <v>14.8</v>
      </c>
      <c r="N123" s="192"/>
      <c r="O123" s="171"/>
      <c r="P123" s="172"/>
      <c r="Q123" s="170"/>
      <c r="R123" s="170"/>
      <c r="S123" s="170"/>
      <c r="T123" s="173" t="s">
        <v>74</v>
      </c>
      <c r="U123" s="170"/>
      <c r="V123" s="170"/>
      <c r="W123" s="174"/>
    </row>
    <row r="124" spans="6:23" s="175" customFormat="1" ht="12.75" customHeight="1" outlineLevel="2">
      <c r="F124" s="176"/>
      <c r="G124" s="177"/>
      <c r="H124" s="177"/>
      <c r="I124" s="178"/>
      <c r="J124" s="177"/>
      <c r="K124" s="179"/>
      <c r="L124" s="180"/>
      <c r="M124" s="179"/>
      <c r="N124" s="193"/>
      <c r="O124" s="181"/>
      <c r="P124" s="182"/>
      <c r="Q124" s="180"/>
      <c r="R124" s="180"/>
      <c r="S124" s="180"/>
      <c r="T124" s="183" t="s">
        <v>74</v>
      </c>
      <c r="U124" s="180"/>
      <c r="V124" s="180"/>
      <c r="W124" s="180"/>
    </row>
    <row r="125" spans="6:25" s="131" customFormat="1" ht="16.5" customHeight="1" outlineLevel="1">
      <c r="F125" s="132"/>
      <c r="G125" s="133"/>
      <c r="H125" s="134"/>
      <c r="I125" s="134" t="s">
        <v>188</v>
      </c>
      <c r="J125" s="133"/>
      <c r="K125" s="135"/>
      <c r="L125" s="136"/>
      <c r="M125" s="135"/>
      <c r="N125" s="188"/>
      <c r="O125" s="137">
        <f>SUBTOTAL(9,O126:O155)</f>
        <v>0</v>
      </c>
      <c r="P125" s="138"/>
      <c r="Q125" s="137">
        <f>SUBTOTAL(9,Q126:Q155)</f>
        <v>660.3795635000001</v>
      </c>
      <c r="R125" s="136"/>
      <c r="S125" s="137">
        <f>SUBTOTAL(9,S126:S155)</f>
        <v>0</v>
      </c>
      <c r="T125" s="139"/>
      <c r="U125" s="137">
        <f>SUBTOTAL(9,U126:U155)</f>
        <v>0</v>
      </c>
      <c r="V125" s="137">
        <f>SUBTOTAL(9,V126:V155)</f>
        <v>0</v>
      </c>
      <c r="W125" s="140"/>
      <c r="Y125" s="137">
        <f>SUBTOTAL(9,Y126:Y155)</f>
        <v>8</v>
      </c>
    </row>
    <row r="126" spans="6:25" s="149" customFormat="1" ht="12" outlineLevel="2">
      <c r="F126" s="142">
        <v>1</v>
      </c>
      <c r="G126" s="143" t="s">
        <v>79</v>
      </c>
      <c r="H126" s="144" t="s">
        <v>189</v>
      </c>
      <c r="I126" s="145" t="s">
        <v>190</v>
      </c>
      <c r="J126" s="143" t="s">
        <v>143</v>
      </c>
      <c r="K126" s="146">
        <v>985.45</v>
      </c>
      <c r="L126" s="147">
        <v>0</v>
      </c>
      <c r="M126" s="146">
        <v>985.45</v>
      </c>
      <c r="N126" s="189"/>
      <c r="O126" s="148">
        <f>M126*N126</f>
        <v>0</v>
      </c>
      <c r="P126" s="148">
        <v>0.378</v>
      </c>
      <c r="Q126" s="148">
        <f>M126*P126</f>
        <v>372.50010000000003</v>
      </c>
      <c r="R126" s="148"/>
      <c r="S126" s="148">
        <f>M126*R126</f>
        <v>0</v>
      </c>
      <c r="T126" s="148">
        <v>21</v>
      </c>
      <c r="U126" s="148">
        <f>O126*T126/100</f>
        <v>0</v>
      </c>
      <c r="V126" s="148">
        <f>U126+O126</f>
        <v>0</v>
      </c>
      <c r="W126" s="148"/>
      <c r="X126" s="148"/>
      <c r="Y126" s="148">
        <v>1</v>
      </c>
    </row>
    <row r="127" spans="6:23" s="149" customFormat="1" ht="33.75" outlineLevel="2">
      <c r="F127" s="150"/>
      <c r="G127" s="151"/>
      <c r="H127" s="152" t="s">
        <v>72</v>
      </c>
      <c r="I127" s="153" t="s">
        <v>191</v>
      </c>
      <c r="J127" s="154"/>
      <c r="K127" s="154"/>
      <c r="L127" s="154"/>
      <c r="M127" s="154"/>
      <c r="N127" s="190"/>
      <c r="O127" s="154"/>
      <c r="P127" s="155"/>
      <c r="Q127" s="156"/>
      <c r="R127" s="155"/>
      <c r="S127" s="156"/>
      <c r="T127" s="157"/>
      <c r="U127" s="157"/>
      <c r="V127" s="157"/>
      <c r="W127" s="158"/>
    </row>
    <row r="128" spans="6:23" s="149" customFormat="1" ht="6" customHeight="1" outlineLevel="2">
      <c r="F128" s="150"/>
      <c r="G128" s="151"/>
      <c r="H128" s="159"/>
      <c r="I128" s="160"/>
      <c r="J128" s="160"/>
      <c r="K128" s="160"/>
      <c r="L128" s="160"/>
      <c r="M128" s="160"/>
      <c r="N128" s="191"/>
      <c r="O128" s="160"/>
      <c r="P128" s="155"/>
      <c r="Q128" s="156"/>
      <c r="R128" s="155"/>
      <c r="S128" s="156"/>
      <c r="T128" s="157"/>
      <c r="U128" s="157"/>
      <c r="V128" s="157"/>
      <c r="W128" s="158"/>
    </row>
    <row r="129" spans="6:23" s="161" customFormat="1" ht="11.25" outlineLevel="3">
      <c r="F129" s="162"/>
      <c r="G129" s="163"/>
      <c r="H129" s="164" t="str">
        <f>IF(AND(H128&lt;&gt;"Výkaz výměr:",I128=""),"Výkaz výměr:","")</f>
        <v>Výkaz výměr:</v>
      </c>
      <c r="I129" s="165" t="s">
        <v>192</v>
      </c>
      <c r="J129" s="166"/>
      <c r="K129" s="167"/>
      <c r="L129" s="168"/>
      <c r="M129" s="169">
        <v>973.85</v>
      </c>
      <c r="N129" s="192"/>
      <c r="O129" s="171"/>
      <c r="P129" s="172"/>
      <c r="Q129" s="170"/>
      <c r="R129" s="170"/>
      <c r="S129" s="170"/>
      <c r="T129" s="173" t="s">
        <v>74</v>
      </c>
      <c r="U129" s="170"/>
      <c r="V129" s="170"/>
      <c r="W129" s="174"/>
    </row>
    <row r="130" spans="6:23" s="161" customFormat="1" ht="11.25" outlineLevel="3">
      <c r="F130" s="162"/>
      <c r="G130" s="163"/>
      <c r="H130" s="164">
        <f>IF(AND(H129&lt;&gt;"Výkaz výměr:",I129=""),"Výkaz výměr:","")</f>
      </c>
      <c r="I130" s="165" t="s">
        <v>193</v>
      </c>
      <c r="J130" s="166"/>
      <c r="K130" s="167"/>
      <c r="L130" s="168"/>
      <c r="M130" s="169">
        <v>11.600000000000001</v>
      </c>
      <c r="N130" s="192"/>
      <c r="O130" s="171"/>
      <c r="P130" s="172"/>
      <c r="Q130" s="170"/>
      <c r="R130" s="170"/>
      <c r="S130" s="170"/>
      <c r="T130" s="173" t="s">
        <v>74</v>
      </c>
      <c r="U130" s="170"/>
      <c r="V130" s="170"/>
      <c r="W130" s="174"/>
    </row>
    <row r="131" spans="6:25" s="149" customFormat="1" ht="12" outlineLevel="2">
      <c r="F131" s="142">
        <v>2</v>
      </c>
      <c r="G131" s="143" t="s">
        <v>79</v>
      </c>
      <c r="H131" s="144" t="s">
        <v>194</v>
      </c>
      <c r="I131" s="145" t="s">
        <v>195</v>
      </c>
      <c r="J131" s="143" t="s">
        <v>143</v>
      </c>
      <c r="K131" s="146">
        <v>552.65</v>
      </c>
      <c r="L131" s="147">
        <v>0</v>
      </c>
      <c r="M131" s="146">
        <v>552.65</v>
      </c>
      <c r="N131" s="189"/>
      <c r="O131" s="148">
        <f>M131*N131</f>
        <v>0</v>
      </c>
      <c r="P131" s="148">
        <v>0.066</v>
      </c>
      <c r="Q131" s="148">
        <f>M131*P131</f>
        <v>36.4749</v>
      </c>
      <c r="R131" s="148"/>
      <c r="S131" s="148">
        <f>M131*R131</f>
        <v>0</v>
      </c>
      <c r="T131" s="148">
        <v>21</v>
      </c>
      <c r="U131" s="148">
        <f>O131*T131/100</f>
        <v>0</v>
      </c>
      <c r="V131" s="148">
        <f>U131+O131</f>
        <v>0</v>
      </c>
      <c r="W131" s="148"/>
      <c r="X131" s="148"/>
      <c r="Y131" s="148">
        <v>1</v>
      </c>
    </row>
    <row r="132" spans="6:23" s="149" customFormat="1" ht="33.75" outlineLevel="2">
      <c r="F132" s="150"/>
      <c r="G132" s="151"/>
      <c r="H132" s="152" t="s">
        <v>72</v>
      </c>
      <c r="I132" s="153" t="s">
        <v>196</v>
      </c>
      <c r="J132" s="154"/>
      <c r="K132" s="154"/>
      <c r="L132" s="154"/>
      <c r="M132" s="154"/>
      <c r="N132" s="190"/>
      <c r="O132" s="154"/>
      <c r="P132" s="155"/>
      <c r="Q132" s="156"/>
      <c r="R132" s="155"/>
      <c r="S132" s="156"/>
      <c r="T132" s="157"/>
      <c r="U132" s="157"/>
      <c r="V132" s="157"/>
      <c r="W132" s="158"/>
    </row>
    <row r="133" spans="6:23" s="149" customFormat="1" ht="6" customHeight="1" outlineLevel="2">
      <c r="F133" s="150"/>
      <c r="G133" s="151"/>
      <c r="H133" s="159"/>
      <c r="I133" s="160"/>
      <c r="J133" s="160"/>
      <c r="K133" s="160"/>
      <c r="L133" s="160"/>
      <c r="M133" s="160"/>
      <c r="N133" s="191"/>
      <c r="O133" s="160"/>
      <c r="P133" s="155"/>
      <c r="Q133" s="156"/>
      <c r="R133" s="155"/>
      <c r="S133" s="156"/>
      <c r="T133" s="157"/>
      <c r="U133" s="157"/>
      <c r="V133" s="157"/>
      <c r="W133" s="158"/>
    </row>
    <row r="134" spans="6:23" s="161" customFormat="1" ht="11.25" outlineLevel="3">
      <c r="F134" s="162"/>
      <c r="G134" s="163"/>
      <c r="H134" s="164" t="str">
        <f>IF(AND(H133&lt;&gt;"Výkaz výměr:",I133=""),"Výkaz výměr:","")</f>
        <v>Výkaz výměr:</v>
      </c>
      <c r="I134" s="165" t="s">
        <v>197</v>
      </c>
      <c r="J134" s="166"/>
      <c r="K134" s="167"/>
      <c r="L134" s="168"/>
      <c r="M134" s="169">
        <v>552.65</v>
      </c>
      <c r="N134" s="192"/>
      <c r="O134" s="171"/>
      <c r="P134" s="172"/>
      <c r="Q134" s="170"/>
      <c r="R134" s="170"/>
      <c r="S134" s="170"/>
      <c r="T134" s="173" t="s">
        <v>74</v>
      </c>
      <c r="U134" s="170"/>
      <c r="V134" s="170"/>
      <c r="W134" s="174"/>
    </row>
    <row r="135" spans="6:25" s="149" customFormat="1" ht="12" outlineLevel="2">
      <c r="F135" s="142">
        <v>3</v>
      </c>
      <c r="G135" s="143" t="s">
        <v>79</v>
      </c>
      <c r="H135" s="144" t="s">
        <v>198</v>
      </c>
      <c r="I135" s="145" t="s">
        <v>199</v>
      </c>
      <c r="J135" s="143" t="s">
        <v>143</v>
      </c>
      <c r="K135" s="146">
        <v>973.85</v>
      </c>
      <c r="L135" s="147">
        <v>0</v>
      </c>
      <c r="M135" s="146">
        <v>973.85</v>
      </c>
      <c r="N135" s="189"/>
      <c r="O135" s="148">
        <f>M135*N135</f>
        <v>0</v>
      </c>
      <c r="P135" s="148">
        <v>0.066</v>
      </c>
      <c r="Q135" s="148">
        <f>M135*P135</f>
        <v>64.2741</v>
      </c>
      <c r="R135" s="148"/>
      <c r="S135" s="148">
        <f>M135*R135</f>
        <v>0</v>
      </c>
      <c r="T135" s="148">
        <v>21</v>
      </c>
      <c r="U135" s="148">
        <f>O135*T135/100</f>
        <v>0</v>
      </c>
      <c r="V135" s="148">
        <f>U135+O135</f>
        <v>0</v>
      </c>
      <c r="W135" s="148"/>
      <c r="X135" s="148"/>
      <c r="Y135" s="148">
        <v>1</v>
      </c>
    </row>
    <row r="136" spans="6:23" s="149" customFormat="1" ht="33.75" outlineLevel="2">
      <c r="F136" s="150"/>
      <c r="G136" s="151"/>
      <c r="H136" s="152" t="s">
        <v>72</v>
      </c>
      <c r="I136" s="153" t="s">
        <v>196</v>
      </c>
      <c r="J136" s="154"/>
      <c r="K136" s="154"/>
      <c r="L136" s="154"/>
      <c r="M136" s="154"/>
      <c r="N136" s="190"/>
      <c r="O136" s="154"/>
      <c r="P136" s="155"/>
      <c r="Q136" s="156"/>
      <c r="R136" s="155"/>
      <c r="S136" s="156"/>
      <c r="T136" s="157"/>
      <c r="U136" s="157"/>
      <c r="V136" s="157"/>
      <c r="W136" s="158"/>
    </row>
    <row r="137" spans="6:23" s="149" customFormat="1" ht="6" customHeight="1" outlineLevel="2">
      <c r="F137" s="150"/>
      <c r="G137" s="151"/>
      <c r="H137" s="159"/>
      <c r="I137" s="160"/>
      <c r="J137" s="160"/>
      <c r="K137" s="160"/>
      <c r="L137" s="160"/>
      <c r="M137" s="160"/>
      <c r="N137" s="191"/>
      <c r="O137" s="160"/>
      <c r="P137" s="155"/>
      <c r="Q137" s="156"/>
      <c r="R137" s="155"/>
      <c r="S137" s="156"/>
      <c r="T137" s="157"/>
      <c r="U137" s="157"/>
      <c r="V137" s="157"/>
      <c r="W137" s="158"/>
    </row>
    <row r="138" spans="6:23" s="161" customFormat="1" ht="11.25" outlineLevel="3">
      <c r="F138" s="162"/>
      <c r="G138" s="163"/>
      <c r="H138" s="164" t="str">
        <f>IF(AND(H137&lt;&gt;"Výkaz výměr:",I137=""),"Výkaz výměr:","")</f>
        <v>Výkaz výměr:</v>
      </c>
      <c r="I138" s="165" t="s">
        <v>200</v>
      </c>
      <c r="J138" s="166"/>
      <c r="K138" s="167"/>
      <c r="L138" s="168"/>
      <c r="M138" s="169">
        <v>973.85</v>
      </c>
      <c r="N138" s="192"/>
      <c r="O138" s="171"/>
      <c r="P138" s="172"/>
      <c r="Q138" s="170"/>
      <c r="R138" s="170"/>
      <c r="S138" s="170"/>
      <c r="T138" s="173" t="s">
        <v>74</v>
      </c>
      <c r="U138" s="170"/>
      <c r="V138" s="170"/>
      <c r="W138" s="174"/>
    </row>
    <row r="139" spans="6:25" s="149" customFormat="1" ht="24" outlineLevel="2">
      <c r="F139" s="142">
        <v>4</v>
      </c>
      <c r="G139" s="143" t="s">
        <v>79</v>
      </c>
      <c r="H139" s="144" t="s">
        <v>201</v>
      </c>
      <c r="I139" s="145" t="s">
        <v>202</v>
      </c>
      <c r="J139" s="143" t="s">
        <v>143</v>
      </c>
      <c r="K139" s="146">
        <v>552.65</v>
      </c>
      <c r="L139" s="147">
        <v>0</v>
      </c>
      <c r="M139" s="146">
        <v>552.65</v>
      </c>
      <c r="N139" s="189"/>
      <c r="O139" s="148">
        <f>M139*N139</f>
        <v>0</v>
      </c>
      <c r="P139" s="148">
        <v>0.10373</v>
      </c>
      <c r="Q139" s="148">
        <f>M139*P139</f>
        <v>57.326384499999996</v>
      </c>
      <c r="R139" s="148"/>
      <c r="S139" s="148">
        <f>M139*R139</f>
        <v>0</v>
      </c>
      <c r="T139" s="148">
        <v>21</v>
      </c>
      <c r="U139" s="148">
        <f>O139*T139/100</f>
        <v>0</v>
      </c>
      <c r="V139" s="148">
        <f>U139+O139</f>
        <v>0</v>
      </c>
      <c r="W139" s="148"/>
      <c r="X139" s="148"/>
      <c r="Y139" s="148">
        <v>1</v>
      </c>
    </row>
    <row r="140" spans="6:23" s="149" customFormat="1" ht="67.5" outlineLevel="2">
      <c r="F140" s="150"/>
      <c r="G140" s="151"/>
      <c r="H140" s="152" t="s">
        <v>72</v>
      </c>
      <c r="I140" s="153" t="s">
        <v>203</v>
      </c>
      <c r="J140" s="154"/>
      <c r="K140" s="154"/>
      <c r="L140" s="154"/>
      <c r="M140" s="154"/>
      <c r="N140" s="190"/>
      <c r="O140" s="154"/>
      <c r="P140" s="155"/>
      <c r="Q140" s="156"/>
      <c r="R140" s="155"/>
      <c r="S140" s="156"/>
      <c r="T140" s="157"/>
      <c r="U140" s="157"/>
      <c r="V140" s="157"/>
      <c r="W140" s="158"/>
    </row>
    <row r="141" spans="6:23" s="149" customFormat="1" ht="6" customHeight="1" outlineLevel="2">
      <c r="F141" s="150"/>
      <c r="G141" s="151"/>
      <c r="H141" s="159"/>
      <c r="I141" s="160"/>
      <c r="J141" s="160"/>
      <c r="K141" s="160"/>
      <c r="L141" s="160"/>
      <c r="M141" s="160"/>
      <c r="N141" s="191"/>
      <c r="O141" s="160"/>
      <c r="P141" s="155"/>
      <c r="Q141" s="156"/>
      <c r="R141" s="155"/>
      <c r="S141" s="156"/>
      <c r="T141" s="157"/>
      <c r="U141" s="157"/>
      <c r="V141" s="157"/>
      <c r="W141" s="158"/>
    </row>
    <row r="142" spans="6:23" s="161" customFormat="1" ht="11.25" outlineLevel="3">
      <c r="F142" s="162"/>
      <c r="G142" s="163"/>
      <c r="H142" s="164" t="str">
        <f>IF(AND(H141&lt;&gt;"Výkaz výměr:",I141=""),"Výkaz výměr:","")</f>
        <v>Výkaz výměr:</v>
      </c>
      <c r="I142" s="165" t="s">
        <v>197</v>
      </c>
      <c r="J142" s="166"/>
      <c r="K142" s="167"/>
      <c r="L142" s="168"/>
      <c r="M142" s="169">
        <v>552.65</v>
      </c>
      <c r="N142" s="192"/>
      <c r="O142" s="171"/>
      <c r="P142" s="172"/>
      <c r="Q142" s="170"/>
      <c r="R142" s="170"/>
      <c r="S142" s="170"/>
      <c r="T142" s="173" t="s">
        <v>74</v>
      </c>
      <c r="U142" s="170"/>
      <c r="V142" s="170"/>
      <c r="W142" s="174"/>
    </row>
    <row r="143" spans="6:25" s="149" customFormat="1" ht="24" outlineLevel="2">
      <c r="F143" s="142">
        <v>5</v>
      </c>
      <c r="G143" s="143" t="s">
        <v>79</v>
      </c>
      <c r="H143" s="144" t="s">
        <v>204</v>
      </c>
      <c r="I143" s="145" t="s">
        <v>205</v>
      </c>
      <c r="J143" s="143" t="s">
        <v>143</v>
      </c>
      <c r="K143" s="146">
        <v>973.85</v>
      </c>
      <c r="L143" s="147">
        <v>0</v>
      </c>
      <c r="M143" s="146">
        <v>973.85</v>
      </c>
      <c r="N143" s="189"/>
      <c r="O143" s="148">
        <f>M143*N143</f>
        <v>0</v>
      </c>
      <c r="P143" s="148">
        <v>0.12966</v>
      </c>
      <c r="Q143" s="148">
        <f>M143*P143</f>
        <v>126.269391</v>
      </c>
      <c r="R143" s="148"/>
      <c r="S143" s="148">
        <f>M143*R143</f>
        <v>0</v>
      </c>
      <c r="T143" s="148">
        <v>21</v>
      </c>
      <c r="U143" s="148">
        <f>O143*T143/100</f>
        <v>0</v>
      </c>
      <c r="V143" s="148">
        <f>U143+O143</f>
        <v>0</v>
      </c>
      <c r="W143" s="148"/>
      <c r="X143" s="148"/>
      <c r="Y143" s="148">
        <v>1</v>
      </c>
    </row>
    <row r="144" spans="6:23" s="149" customFormat="1" ht="67.5" outlineLevel="2">
      <c r="F144" s="150"/>
      <c r="G144" s="151"/>
      <c r="H144" s="152" t="s">
        <v>72</v>
      </c>
      <c r="I144" s="153" t="s">
        <v>206</v>
      </c>
      <c r="J144" s="154"/>
      <c r="K144" s="154"/>
      <c r="L144" s="154"/>
      <c r="M144" s="154"/>
      <c r="N144" s="190"/>
      <c r="O144" s="154"/>
      <c r="P144" s="155"/>
      <c r="Q144" s="156"/>
      <c r="R144" s="155"/>
      <c r="S144" s="156"/>
      <c r="T144" s="157"/>
      <c r="U144" s="157"/>
      <c r="V144" s="157"/>
      <c r="W144" s="158"/>
    </row>
    <row r="145" spans="6:23" s="149" customFormat="1" ht="6" customHeight="1" outlineLevel="2">
      <c r="F145" s="150"/>
      <c r="G145" s="151"/>
      <c r="H145" s="159"/>
      <c r="I145" s="160"/>
      <c r="J145" s="160"/>
      <c r="K145" s="160"/>
      <c r="L145" s="160"/>
      <c r="M145" s="160"/>
      <c r="N145" s="191"/>
      <c r="O145" s="160"/>
      <c r="P145" s="155"/>
      <c r="Q145" s="156"/>
      <c r="R145" s="155"/>
      <c r="S145" s="156"/>
      <c r="T145" s="157"/>
      <c r="U145" s="157"/>
      <c r="V145" s="157"/>
      <c r="W145" s="158"/>
    </row>
    <row r="146" spans="6:25" s="149" customFormat="1" ht="12" outlineLevel="2">
      <c r="F146" s="142">
        <v>6</v>
      </c>
      <c r="G146" s="143" t="s">
        <v>68</v>
      </c>
      <c r="H146" s="144" t="s">
        <v>207</v>
      </c>
      <c r="I146" s="145" t="s">
        <v>208</v>
      </c>
      <c r="J146" s="143" t="s">
        <v>143</v>
      </c>
      <c r="K146" s="146">
        <v>11.6</v>
      </c>
      <c r="L146" s="147">
        <v>3</v>
      </c>
      <c r="M146" s="146">
        <v>11.948</v>
      </c>
      <c r="N146" s="189"/>
      <c r="O146" s="148">
        <f>M146*N146</f>
        <v>0</v>
      </c>
      <c r="P146" s="148">
        <v>0.131</v>
      </c>
      <c r="Q146" s="148">
        <f>M146*P146</f>
        <v>1.565188</v>
      </c>
      <c r="R146" s="148"/>
      <c r="S146" s="148">
        <f>M146*R146</f>
        <v>0</v>
      </c>
      <c r="T146" s="148">
        <v>21</v>
      </c>
      <c r="U146" s="148">
        <f>O146*T146/100</f>
        <v>0</v>
      </c>
      <c r="V146" s="148">
        <f>U146+O146</f>
        <v>0</v>
      </c>
      <c r="W146" s="148"/>
      <c r="X146" s="148"/>
      <c r="Y146" s="148">
        <v>1</v>
      </c>
    </row>
    <row r="147" spans="6:23" s="149" customFormat="1" ht="12" outlineLevel="2">
      <c r="F147" s="150"/>
      <c r="G147" s="151"/>
      <c r="H147" s="152" t="s">
        <v>72</v>
      </c>
      <c r="I147" s="153"/>
      <c r="J147" s="154"/>
      <c r="K147" s="154"/>
      <c r="L147" s="154"/>
      <c r="M147" s="154"/>
      <c r="N147" s="190"/>
      <c r="O147" s="154"/>
      <c r="P147" s="155"/>
      <c r="Q147" s="156"/>
      <c r="R147" s="155"/>
      <c r="S147" s="156"/>
      <c r="T147" s="157"/>
      <c r="U147" s="157"/>
      <c r="V147" s="157"/>
      <c r="W147" s="158"/>
    </row>
    <row r="148" spans="6:23" s="149" customFormat="1" ht="6" customHeight="1" outlineLevel="2">
      <c r="F148" s="150"/>
      <c r="G148" s="151"/>
      <c r="H148" s="159"/>
      <c r="I148" s="160"/>
      <c r="J148" s="160"/>
      <c r="K148" s="160"/>
      <c r="L148" s="160"/>
      <c r="M148" s="160"/>
      <c r="N148" s="191"/>
      <c r="O148" s="160"/>
      <c r="P148" s="155"/>
      <c r="Q148" s="156"/>
      <c r="R148" s="155"/>
      <c r="S148" s="156"/>
      <c r="T148" s="157"/>
      <c r="U148" s="157"/>
      <c r="V148" s="157"/>
      <c r="W148" s="158"/>
    </row>
    <row r="149" spans="6:25" s="149" customFormat="1" ht="12" outlineLevel="2">
      <c r="F149" s="142">
        <v>7</v>
      </c>
      <c r="G149" s="143" t="s">
        <v>79</v>
      </c>
      <c r="H149" s="144" t="s">
        <v>209</v>
      </c>
      <c r="I149" s="145" t="s">
        <v>210</v>
      </c>
      <c r="J149" s="143" t="s">
        <v>143</v>
      </c>
      <c r="K149" s="146">
        <v>11.6</v>
      </c>
      <c r="L149" s="147">
        <v>0</v>
      </c>
      <c r="M149" s="146">
        <v>11.6</v>
      </c>
      <c r="N149" s="189"/>
      <c r="O149" s="148">
        <f>M149*N149</f>
        <v>0</v>
      </c>
      <c r="P149" s="148">
        <v>0.08565</v>
      </c>
      <c r="Q149" s="148">
        <f>M149*P149</f>
        <v>0.99354</v>
      </c>
      <c r="R149" s="148"/>
      <c r="S149" s="148">
        <f>M149*R149</f>
        <v>0</v>
      </c>
      <c r="T149" s="148">
        <v>21</v>
      </c>
      <c r="U149" s="148">
        <f>O149*T149/100</f>
        <v>0</v>
      </c>
      <c r="V149" s="148">
        <f>U149+O149</f>
        <v>0</v>
      </c>
      <c r="W149" s="148"/>
      <c r="X149" s="148"/>
      <c r="Y149" s="148">
        <v>1</v>
      </c>
    </row>
    <row r="150" spans="6:23" s="149" customFormat="1" ht="67.5" outlineLevel="2">
      <c r="F150" s="150"/>
      <c r="G150" s="151"/>
      <c r="H150" s="152" t="s">
        <v>72</v>
      </c>
      <c r="I150" s="153" t="s">
        <v>211</v>
      </c>
      <c r="J150" s="154"/>
      <c r="K150" s="154"/>
      <c r="L150" s="154"/>
      <c r="M150" s="154"/>
      <c r="N150" s="190"/>
      <c r="O150" s="154"/>
      <c r="P150" s="155"/>
      <c r="Q150" s="156"/>
      <c r="R150" s="155"/>
      <c r="S150" s="156"/>
      <c r="T150" s="157"/>
      <c r="U150" s="157"/>
      <c r="V150" s="157"/>
      <c r="W150" s="158"/>
    </row>
    <row r="151" spans="6:23" s="149" customFormat="1" ht="6" customHeight="1" outlineLevel="2">
      <c r="F151" s="150"/>
      <c r="G151" s="151"/>
      <c r="H151" s="159"/>
      <c r="I151" s="160"/>
      <c r="J151" s="160"/>
      <c r="K151" s="160"/>
      <c r="L151" s="160"/>
      <c r="M151" s="160"/>
      <c r="N151" s="191"/>
      <c r="O151" s="160"/>
      <c r="P151" s="155"/>
      <c r="Q151" s="156"/>
      <c r="R151" s="155"/>
      <c r="S151" s="156"/>
      <c r="T151" s="157"/>
      <c r="U151" s="157"/>
      <c r="V151" s="157"/>
      <c r="W151" s="158"/>
    </row>
    <row r="152" spans="6:25" s="149" customFormat="1" ht="12" outlineLevel="2">
      <c r="F152" s="142">
        <v>8</v>
      </c>
      <c r="G152" s="143" t="s">
        <v>79</v>
      </c>
      <c r="H152" s="144" t="s">
        <v>212</v>
      </c>
      <c r="I152" s="145" t="s">
        <v>213</v>
      </c>
      <c r="J152" s="143" t="s">
        <v>174</v>
      </c>
      <c r="K152" s="146">
        <v>271.1</v>
      </c>
      <c r="L152" s="147">
        <v>0</v>
      </c>
      <c r="M152" s="146">
        <v>271.1</v>
      </c>
      <c r="N152" s="189"/>
      <c r="O152" s="148">
        <f>M152*N152</f>
        <v>0</v>
      </c>
      <c r="P152" s="148">
        <v>0.0036</v>
      </c>
      <c r="Q152" s="148">
        <f>M152*P152</f>
        <v>0.97596</v>
      </c>
      <c r="R152" s="148"/>
      <c r="S152" s="148">
        <f>M152*R152</f>
        <v>0</v>
      </c>
      <c r="T152" s="148">
        <v>21</v>
      </c>
      <c r="U152" s="148">
        <f>O152*T152/100</f>
        <v>0</v>
      </c>
      <c r="V152" s="148">
        <f>U152+O152</f>
        <v>0</v>
      </c>
      <c r="W152" s="148"/>
      <c r="X152" s="148"/>
      <c r="Y152" s="148">
        <v>1</v>
      </c>
    </row>
    <row r="153" spans="6:23" s="149" customFormat="1" ht="22.5" outlineLevel="2">
      <c r="F153" s="150"/>
      <c r="G153" s="151"/>
      <c r="H153" s="152" t="s">
        <v>72</v>
      </c>
      <c r="I153" s="153" t="s">
        <v>214</v>
      </c>
      <c r="J153" s="154"/>
      <c r="K153" s="154"/>
      <c r="L153" s="154"/>
      <c r="M153" s="154"/>
      <c r="N153" s="190"/>
      <c r="O153" s="154"/>
      <c r="P153" s="155"/>
      <c r="Q153" s="156"/>
      <c r="R153" s="155"/>
      <c r="S153" s="156"/>
      <c r="T153" s="157"/>
      <c r="U153" s="157"/>
      <c r="V153" s="157"/>
      <c r="W153" s="158"/>
    </row>
    <row r="154" spans="6:23" s="149" customFormat="1" ht="6" customHeight="1" outlineLevel="2">
      <c r="F154" s="150"/>
      <c r="G154" s="151"/>
      <c r="H154" s="159"/>
      <c r="I154" s="160"/>
      <c r="J154" s="160"/>
      <c r="K154" s="160"/>
      <c r="L154" s="160"/>
      <c r="M154" s="160"/>
      <c r="N154" s="191"/>
      <c r="O154" s="160"/>
      <c r="P154" s="155"/>
      <c r="Q154" s="156"/>
      <c r="R154" s="155"/>
      <c r="S154" s="156"/>
      <c r="T154" s="157"/>
      <c r="U154" s="157"/>
      <c r="V154" s="157"/>
      <c r="W154" s="158"/>
    </row>
    <row r="155" spans="6:23" s="175" customFormat="1" ht="12.75" customHeight="1" outlineLevel="2">
      <c r="F155" s="176"/>
      <c r="G155" s="177"/>
      <c r="H155" s="177"/>
      <c r="I155" s="178"/>
      <c r="J155" s="177"/>
      <c r="K155" s="179"/>
      <c r="L155" s="180"/>
      <c r="M155" s="179"/>
      <c r="N155" s="193"/>
      <c r="O155" s="181"/>
      <c r="P155" s="182"/>
      <c r="Q155" s="180"/>
      <c r="R155" s="180"/>
      <c r="S155" s="180"/>
      <c r="T155" s="183" t="s">
        <v>74</v>
      </c>
      <c r="U155" s="180"/>
      <c r="V155" s="180"/>
      <c r="W155" s="180"/>
    </row>
    <row r="156" spans="6:25" s="131" customFormat="1" ht="16.5" customHeight="1" outlineLevel="1">
      <c r="F156" s="132"/>
      <c r="G156" s="133"/>
      <c r="H156" s="134"/>
      <c r="I156" s="134" t="s">
        <v>215</v>
      </c>
      <c r="J156" s="133"/>
      <c r="K156" s="135"/>
      <c r="L156" s="136"/>
      <c r="M156" s="135"/>
      <c r="N156" s="188"/>
      <c r="O156" s="137">
        <f>SUBTOTAL(9,O157:O207)</f>
        <v>0</v>
      </c>
      <c r="P156" s="138"/>
      <c r="Q156" s="137">
        <f>SUBTOTAL(9,Q157:Q207)</f>
        <v>236.30282</v>
      </c>
      <c r="R156" s="136"/>
      <c r="S156" s="137">
        <f>SUBTOTAL(9,S157:S207)</f>
        <v>0</v>
      </c>
      <c r="T156" s="139"/>
      <c r="U156" s="137">
        <f>SUBTOTAL(9,U157:U207)</f>
        <v>0</v>
      </c>
      <c r="V156" s="137">
        <f>SUBTOTAL(9,V157:V207)</f>
        <v>0</v>
      </c>
      <c r="W156" s="140"/>
      <c r="Y156" s="137">
        <f>SUBTOTAL(9,Y157:Y207)</f>
        <v>15</v>
      </c>
    </row>
    <row r="157" spans="6:25" s="149" customFormat="1" ht="12" outlineLevel="2">
      <c r="F157" s="142">
        <v>1</v>
      </c>
      <c r="G157" s="143" t="s">
        <v>68</v>
      </c>
      <c r="H157" s="144" t="s">
        <v>216</v>
      </c>
      <c r="I157" s="145" t="s">
        <v>217</v>
      </c>
      <c r="J157" s="143" t="s">
        <v>82</v>
      </c>
      <c r="K157" s="146">
        <v>6</v>
      </c>
      <c r="L157" s="147">
        <v>0</v>
      </c>
      <c r="M157" s="146">
        <v>6</v>
      </c>
      <c r="N157" s="189"/>
      <c r="O157" s="148">
        <f>M157*N157</f>
        <v>0</v>
      </c>
      <c r="P157" s="148">
        <v>0.0061</v>
      </c>
      <c r="Q157" s="148">
        <f>M157*P157</f>
        <v>0.0366</v>
      </c>
      <c r="R157" s="148"/>
      <c r="S157" s="148">
        <f>M157*R157</f>
        <v>0</v>
      </c>
      <c r="T157" s="148">
        <v>21</v>
      </c>
      <c r="U157" s="148">
        <f>O157*T157/100</f>
        <v>0</v>
      </c>
      <c r="V157" s="148">
        <f>U157+O157</f>
        <v>0</v>
      </c>
      <c r="W157" s="148"/>
      <c r="X157" s="148"/>
      <c r="Y157" s="148">
        <v>1</v>
      </c>
    </row>
    <row r="158" spans="6:23" s="149" customFormat="1" ht="12" outlineLevel="2">
      <c r="F158" s="150"/>
      <c r="G158" s="151"/>
      <c r="H158" s="152" t="s">
        <v>72</v>
      </c>
      <c r="I158" s="153"/>
      <c r="J158" s="154"/>
      <c r="K158" s="154"/>
      <c r="L158" s="154"/>
      <c r="M158" s="154"/>
      <c r="N158" s="190"/>
      <c r="O158" s="154"/>
      <c r="P158" s="155"/>
      <c r="Q158" s="156"/>
      <c r="R158" s="155"/>
      <c r="S158" s="156"/>
      <c r="T158" s="157"/>
      <c r="U158" s="157"/>
      <c r="V158" s="157"/>
      <c r="W158" s="158"/>
    </row>
    <row r="159" spans="6:23" s="149" customFormat="1" ht="6" customHeight="1" outlineLevel="2">
      <c r="F159" s="150"/>
      <c r="G159" s="151"/>
      <c r="H159" s="159"/>
      <c r="I159" s="160"/>
      <c r="J159" s="160"/>
      <c r="K159" s="160"/>
      <c r="L159" s="160"/>
      <c r="M159" s="160"/>
      <c r="N159" s="191"/>
      <c r="O159" s="160"/>
      <c r="P159" s="155"/>
      <c r="Q159" s="156"/>
      <c r="R159" s="155"/>
      <c r="S159" s="156"/>
      <c r="T159" s="157"/>
      <c r="U159" s="157"/>
      <c r="V159" s="157"/>
      <c r="W159" s="158"/>
    </row>
    <row r="160" spans="6:25" s="149" customFormat="1" ht="12" outlineLevel="2">
      <c r="F160" s="142">
        <v>2</v>
      </c>
      <c r="G160" s="143" t="s">
        <v>68</v>
      </c>
      <c r="H160" s="144" t="s">
        <v>218</v>
      </c>
      <c r="I160" s="145" t="s">
        <v>219</v>
      </c>
      <c r="J160" s="143" t="s">
        <v>82</v>
      </c>
      <c r="K160" s="146">
        <v>6</v>
      </c>
      <c r="L160" s="147">
        <v>0</v>
      </c>
      <c r="M160" s="146">
        <v>6</v>
      </c>
      <c r="N160" s="189"/>
      <c r="O160" s="148">
        <f>M160*N160</f>
        <v>0</v>
      </c>
      <c r="P160" s="148">
        <v>0.0024</v>
      </c>
      <c r="Q160" s="148">
        <f>M160*P160</f>
        <v>0.0144</v>
      </c>
      <c r="R160" s="148"/>
      <c r="S160" s="148">
        <f>M160*R160</f>
        <v>0</v>
      </c>
      <c r="T160" s="148">
        <v>21</v>
      </c>
      <c r="U160" s="148">
        <f>O160*T160/100</f>
        <v>0</v>
      </c>
      <c r="V160" s="148">
        <f>U160+O160</f>
        <v>0</v>
      </c>
      <c r="W160" s="148"/>
      <c r="X160" s="148"/>
      <c r="Y160" s="148">
        <v>1</v>
      </c>
    </row>
    <row r="161" spans="6:23" s="149" customFormat="1" ht="12" outlineLevel="2">
      <c r="F161" s="150"/>
      <c r="G161" s="151"/>
      <c r="H161" s="152" t="s">
        <v>72</v>
      </c>
      <c r="I161" s="153"/>
      <c r="J161" s="154"/>
      <c r="K161" s="154"/>
      <c r="L161" s="154"/>
      <c r="M161" s="154"/>
      <c r="N161" s="190"/>
      <c r="O161" s="154"/>
      <c r="P161" s="155"/>
      <c r="Q161" s="156"/>
      <c r="R161" s="155"/>
      <c r="S161" s="156"/>
      <c r="T161" s="157"/>
      <c r="U161" s="157"/>
      <c r="V161" s="157"/>
      <c r="W161" s="158"/>
    </row>
    <row r="162" spans="6:23" s="149" customFormat="1" ht="6" customHeight="1" outlineLevel="2">
      <c r="F162" s="150"/>
      <c r="G162" s="151"/>
      <c r="H162" s="159"/>
      <c r="I162" s="160"/>
      <c r="J162" s="160"/>
      <c r="K162" s="160"/>
      <c r="L162" s="160"/>
      <c r="M162" s="160"/>
      <c r="N162" s="191"/>
      <c r="O162" s="160"/>
      <c r="P162" s="155"/>
      <c r="Q162" s="156"/>
      <c r="R162" s="155"/>
      <c r="S162" s="156"/>
      <c r="T162" s="157"/>
      <c r="U162" s="157"/>
      <c r="V162" s="157"/>
      <c r="W162" s="158"/>
    </row>
    <row r="163" spans="6:25" s="149" customFormat="1" ht="12" outlineLevel="2">
      <c r="F163" s="142">
        <v>3</v>
      </c>
      <c r="G163" s="143" t="s">
        <v>68</v>
      </c>
      <c r="H163" s="144" t="s">
        <v>220</v>
      </c>
      <c r="I163" s="145" t="s">
        <v>221</v>
      </c>
      <c r="J163" s="143" t="s">
        <v>82</v>
      </c>
      <c r="K163" s="146">
        <v>1576</v>
      </c>
      <c r="L163" s="147">
        <v>0</v>
      </c>
      <c r="M163" s="146">
        <v>1576</v>
      </c>
      <c r="N163" s="189"/>
      <c r="O163" s="148">
        <f>M163*N163</f>
        <v>0</v>
      </c>
      <c r="P163" s="148">
        <v>0.023</v>
      </c>
      <c r="Q163" s="148">
        <f>M163*P163</f>
        <v>36.248</v>
      </c>
      <c r="R163" s="148"/>
      <c r="S163" s="148">
        <f>M163*R163</f>
        <v>0</v>
      </c>
      <c r="T163" s="148">
        <v>21</v>
      </c>
      <c r="U163" s="148">
        <f>O163*T163/100</f>
        <v>0</v>
      </c>
      <c r="V163" s="148">
        <f>U163+O163</f>
        <v>0</v>
      </c>
      <c r="W163" s="148"/>
      <c r="X163" s="148"/>
      <c r="Y163" s="148">
        <v>1</v>
      </c>
    </row>
    <row r="164" spans="6:23" s="149" customFormat="1" ht="12" outlineLevel="2">
      <c r="F164" s="150"/>
      <c r="G164" s="151"/>
      <c r="H164" s="152" t="s">
        <v>72</v>
      </c>
      <c r="I164" s="153"/>
      <c r="J164" s="154"/>
      <c r="K164" s="154"/>
      <c r="L164" s="154"/>
      <c r="M164" s="154"/>
      <c r="N164" s="190"/>
      <c r="O164" s="154"/>
      <c r="P164" s="155"/>
      <c r="Q164" s="156"/>
      <c r="R164" s="155"/>
      <c r="S164" s="156"/>
      <c r="T164" s="157"/>
      <c r="U164" s="157"/>
      <c r="V164" s="157"/>
      <c r="W164" s="158"/>
    </row>
    <row r="165" spans="6:23" s="149" customFormat="1" ht="6" customHeight="1" outlineLevel="2">
      <c r="F165" s="150"/>
      <c r="G165" s="151"/>
      <c r="H165" s="159"/>
      <c r="I165" s="160"/>
      <c r="J165" s="160"/>
      <c r="K165" s="160"/>
      <c r="L165" s="160"/>
      <c r="M165" s="160"/>
      <c r="N165" s="191"/>
      <c r="O165" s="160"/>
      <c r="P165" s="155"/>
      <c r="Q165" s="156"/>
      <c r="R165" s="155"/>
      <c r="S165" s="156"/>
      <c r="T165" s="157"/>
      <c r="U165" s="157"/>
      <c r="V165" s="157"/>
      <c r="W165" s="158"/>
    </row>
    <row r="166" spans="6:23" s="161" customFormat="1" ht="11.25" outlineLevel="3">
      <c r="F166" s="162"/>
      <c r="G166" s="163"/>
      <c r="H166" s="164" t="str">
        <f>IF(AND(H165&lt;&gt;"Výkaz výměr:",I165=""),"Výkaz výměr:","")</f>
        <v>Výkaz výměr:</v>
      </c>
      <c r="I166" s="165" t="s">
        <v>222</v>
      </c>
      <c r="J166" s="166"/>
      <c r="K166" s="167"/>
      <c r="L166" s="168"/>
      <c r="M166" s="169">
        <v>1576</v>
      </c>
      <c r="N166" s="192"/>
      <c r="O166" s="171"/>
      <c r="P166" s="172"/>
      <c r="Q166" s="170"/>
      <c r="R166" s="170"/>
      <c r="S166" s="170"/>
      <c r="T166" s="173" t="s">
        <v>74</v>
      </c>
      <c r="U166" s="170"/>
      <c r="V166" s="170"/>
      <c r="W166" s="174"/>
    </row>
    <row r="167" spans="6:25" s="149" customFormat="1" ht="12" outlineLevel="2">
      <c r="F167" s="142">
        <v>4</v>
      </c>
      <c r="G167" s="143" t="s">
        <v>68</v>
      </c>
      <c r="H167" s="144" t="s">
        <v>223</v>
      </c>
      <c r="I167" s="145" t="s">
        <v>224</v>
      </c>
      <c r="J167" s="143" t="s">
        <v>82</v>
      </c>
      <c r="K167" s="146">
        <v>440</v>
      </c>
      <c r="L167" s="147">
        <v>0</v>
      </c>
      <c r="M167" s="146">
        <v>440</v>
      </c>
      <c r="N167" s="189"/>
      <c r="O167" s="148">
        <f>M167*N167</f>
        <v>0</v>
      </c>
      <c r="P167" s="148">
        <v>0.108</v>
      </c>
      <c r="Q167" s="148">
        <f>M167*P167</f>
        <v>47.519999999999996</v>
      </c>
      <c r="R167" s="148"/>
      <c r="S167" s="148">
        <f>M167*R167</f>
        <v>0</v>
      </c>
      <c r="T167" s="148">
        <v>21</v>
      </c>
      <c r="U167" s="148">
        <f>O167*T167/100</f>
        <v>0</v>
      </c>
      <c r="V167" s="148">
        <f>U167+O167</f>
        <v>0</v>
      </c>
      <c r="W167" s="148"/>
      <c r="X167" s="148"/>
      <c r="Y167" s="148">
        <v>1</v>
      </c>
    </row>
    <row r="168" spans="6:23" s="149" customFormat="1" ht="12" outlineLevel="2">
      <c r="F168" s="150"/>
      <c r="G168" s="151"/>
      <c r="H168" s="152" t="s">
        <v>72</v>
      </c>
      <c r="I168" s="153"/>
      <c r="J168" s="154"/>
      <c r="K168" s="154"/>
      <c r="L168" s="154"/>
      <c r="M168" s="154"/>
      <c r="N168" s="190"/>
      <c r="O168" s="154"/>
      <c r="P168" s="155"/>
      <c r="Q168" s="156"/>
      <c r="R168" s="155"/>
      <c r="S168" s="156"/>
      <c r="T168" s="157"/>
      <c r="U168" s="157"/>
      <c r="V168" s="157"/>
      <c r="W168" s="158"/>
    </row>
    <row r="169" spans="6:23" s="149" customFormat="1" ht="6" customHeight="1" outlineLevel="2">
      <c r="F169" s="150"/>
      <c r="G169" s="151"/>
      <c r="H169" s="159"/>
      <c r="I169" s="160"/>
      <c r="J169" s="160"/>
      <c r="K169" s="160"/>
      <c r="L169" s="160"/>
      <c r="M169" s="160"/>
      <c r="N169" s="191"/>
      <c r="O169" s="160"/>
      <c r="P169" s="155"/>
      <c r="Q169" s="156"/>
      <c r="R169" s="155"/>
      <c r="S169" s="156"/>
      <c r="T169" s="157"/>
      <c r="U169" s="157"/>
      <c r="V169" s="157"/>
      <c r="W169" s="158"/>
    </row>
    <row r="170" spans="6:25" s="149" customFormat="1" ht="12" outlineLevel="2">
      <c r="F170" s="142">
        <v>5</v>
      </c>
      <c r="G170" s="143" t="s">
        <v>68</v>
      </c>
      <c r="H170" s="144" t="s">
        <v>225</v>
      </c>
      <c r="I170" s="145" t="s">
        <v>226</v>
      </c>
      <c r="J170" s="143" t="s">
        <v>82</v>
      </c>
      <c r="K170" s="146">
        <v>15</v>
      </c>
      <c r="L170" s="147">
        <v>0</v>
      </c>
      <c r="M170" s="146">
        <v>15</v>
      </c>
      <c r="N170" s="189"/>
      <c r="O170" s="148">
        <f>M170*N170</f>
        <v>0</v>
      </c>
      <c r="P170" s="148">
        <v>0.108</v>
      </c>
      <c r="Q170" s="148">
        <f>M170*P170</f>
        <v>1.6199999999999999</v>
      </c>
      <c r="R170" s="148"/>
      <c r="S170" s="148">
        <f>M170*R170</f>
        <v>0</v>
      </c>
      <c r="T170" s="148">
        <v>21</v>
      </c>
      <c r="U170" s="148">
        <f>O170*T170/100</f>
        <v>0</v>
      </c>
      <c r="V170" s="148">
        <f>U170+O170</f>
        <v>0</v>
      </c>
      <c r="W170" s="148"/>
      <c r="X170" s="148"/>
      <c r="Y170" s="148">
        <v>1</v>
      </c>
    </row>
    <row r="171" spans="6:23" s="149" customFormat="1" ht="12" outlineLevel="2">
      <c r="F171" s="150"/>
      <c r="G171" s="151"/>
      <c r="H171" s="152" t="s">
        <v>72</v>
      </c>
      <c r="I171" s="153"/>
      <c r="J171" s="154"/>
      <c r="K171" s="154"/>
      <c r="L171" s="154"/>
      <c r="M171" s="154"/>
      <c r="N171" s="190"/>
      <c r="O171" s="154"/>
      <c r="P171" s="155"/>
      <c r="Q171" s="156"/>
      <c r="R171" s="155"/>
      <c r="S171" s="156"/>
      <c r="T171" s="157"/>
      <c r="U171" s="157"/>
      <c r="V171" s="157"/>
      <c r="W171" s="158"/>
    </row>
    <row r="172" spans="6:23" s="149" customFormat="1" ht="6" customHeight="1" outlineLevel="2">
      <c r="F172" s="150"/>
      <c r="G172" s="151"/>
      <c r="H172" s="159"/>
      <c r="I172" s="160"/>
      <c r="J172" s="160"/>
      <c r="K172" s="160"/>
      <c r="L172" s="160"/>
      <c r="M172" s="160"/>
      <c r="N172" s="191"/>
      <c r="O172" s="160"/>
      <c r="P172" s="155"/>
      <c r="Q172" s="156"/>
      <c r="R172" s="155"/>
      <c r="S172" s="156"/>
      <c r="T172" s="157"/>
      <c r="U172" s="157"/>
      <c r="V172" s="157"/>
      <c r="W172" s="158"/>
    </row>
    <row r="173" spans="6:25" s="149" customFormat="1" ht="12" outlineLevel="2">
      <c r="F173" s="142">
        <v>6</v>
      </c>
      <c r="G173" s="143" t="s">
        <v>79</v>
      </c>
      <c r="H173" s="144" t="s">
        <v>227</v>
      </c>
      <c r="I173" s="145" t="s">
        <v>228</v>
      </c>
      <c r="J173" s="143" t="s">
        <v>82</v>
      </c>
      <c r="K173" s="146">
        <v>6</v>
      </c>
      <c r="L173" s="147">
        <v>0</v>
      </c>
      <c r="M173" s="146">
        <v>6</v>
      </c>
      <c r="N173" s="189"/>
      <c r="O173" s="148">
        <f>M173*N173</f>
        <v>0</v>
      </c>
      <c r="P173" s="148">
        <v>0.0007</v>
      </c>
      <c r="Q173" s="148">
        <f>M173*P173</f>
        <v>0.0042</v>
      </c>
      <c r="R173" s="148"/>
      <c r="S173" s="148">
        <f>M173*R173</f>
        <v>0</v>
      </c>
      <c r="T173" s="148">
        <v>21</v>
      </c>
      <c r="U173" s="148">
        <f>O173*T173/100</f>
        <v>0</v>
      </c>
      <c r="V173" s="148">
        <f>U173+O173</f>
        <v>0</v>
      </c>
      <c r="W173" s="148"/>
      <c r="X173" s="148"/>
      <c r="Y173" s="148">
        <v>1</v>
      </c>
    </row>
    <row r="174" spans="6:23" s="149" customFormat="1" ht="45" outlineLevel="2">
      <c r="F174" s="150"/>
      <c r="G174" s="151"/>
      <c r="H174" s="152" t="s">
        <v>72</v>
      </c>
      <c r="I174" s="153" t="s">
        <v>229</v>
      </c>
      <c r="J174" s="154"/>
      <c r="K174" s="154"/>
      <c r="L174" s="154"/>
      <c r="M174" s="154"/>
      <c r="N174" s="190"/>
      <c r="O174" s="154"/>
      <c r="P174" s="155"/>
      <c r="Q174" s="156"/>
      <c r="R174" s="155"/>
      <c r="S174" s="156"/>
      <c r="T174" s="157"/>
      <c r="U174" s="157"/>
      <c r="V174" s="157"/>
      <c r="W174" s="158"/>
    </row>
    <row r="175" spans="6:23" s="149" customFormat="1" ht="6" customHeight="1" outlineLevel="2">
      <c r="F175" s="150"/>
      <c r="G175" s="151"/>
      <c r="H175" s="159"/>
      <c r="I175" s="160"/>
      <c r="J175" s="160"/>
      <c r="K175" s="160"/>
      <c r="L175" s="160"/>
      <c r="M175" s="160"/>
      <c r="N175" s="191"/>
      <c r="O175" s="160"/>
      <c r="P175" s="155"/>
      <c r="Q175" s="156"/>
      <c r="R175" s="155"/>
      <c r="S175" s="156"/>
      <c r="T175" s="157"/>
      <c r="U175" s="157"/>
      <c r="V175" s="157"/>
      <c r="W175" s="158"/>
    </row>
    <row r="176" spans="6:23" s="161" customFormat="1" ht="11.25" outlineLevel="3">
      <c r="F176" s="162"/>
      <c r="G176" s="163"/>
      <c r="H176" s="164" t="str">
        <f>IF(AND(H175&lt;&gt;"Výkaz výměr:",I175=""),"Výkaz výměr:","")</f>
        <v>Výkaz výměr:</v>
      </c>
      <c r="I176" s="165" t="s">
        <v>230</v>
      </c>
      <c r="J176" s="166"/>
      <c r="K176" s="167"/>
      <c r="L176" s="168"/>
      <c r="M176" s="169">
        <v>6</v>
      </c>
      <c r="N176" s="192"/>
      <c r="O176" s="171"/>
      <c r="P176" s="172"/>
      <c r="Q176" s="170"/>
      <c r="R176" s="170"/>
      <c r="S176" s="170"/>
      <c r="T176" s="173" t="s">
        <v>74</v>
      </c>
      <c r="U176" s="170"/>
      <c r="V176" s="170"/>
      <c r="W176" s="174"/>
    </row>
    <row r="177" spans="6:25" s="149" customFormat="1" ht="12" outlineLevel="2">
      <c r="F177" s="142">
        <v>7</v>
      </c>
      <c r="G177" s="143" t="s">
        <v>79</v>
      </c>
      <c r="H177" s="144" t="s">
        <v>231</v>
      </c>
      <c r="I177" s="145" t="s">
        <v>232</v>
      </c>
      <c r="J177" s="143" t="s">
        <v>82</v>
      </c>
      <c r="K177" s="146">
        <v>1</v>
      </c>
      <c r="L177" s="147">
        <v>0</v>
      </c>
      <c r="M177" s="146">
        <v>1</v>
      </c>
      <c r="N177" s="189"/>
      <c r="O177" s="148">
        <f>M177*N177</f>
        <v>0</v>
      </c>
      <c r="P177" s="148"/>
      <c r="Q177" s="148">
        <f>M177*P177</f>
        <v>0</v>
      </c>
      <c r="R177" s="148"/>
      <c r="S177" s="148">
        <f>M177*R177</f>
        <v>0</v>
      </c>
      <c r="T177" s="148">
        <v>21</v>
      </c>
      <c r="U177" s="148">
        <f>O177*T177/100</f>
        <v>0</v>
      </c>
      <c r="V177" s="148">
        <f>U177+O177</f>
        <v>0</v>
      </c>
      <c r="W177" s="148"/>
      <c r="X177" s="148"/>
      <c r="Y177" s="148">
        <v>1</v>
      </c>
    </row>
    <row r="178" spans="6:23" s="149" customFormat="1" ht="12" outlineLevel="2">
      <c r="F178" s="150"/>
      <c r="G178" s="151"/>
      <c r="H178" s="152" t="s">
        <v>72</v>
      </c>
      <c r="I178" s="153"/>
      <c r="J178" s="154"/>
      <c r="K178" s="154"/>
      <c r="L178" s="154"/>
      <c r="M178" s="154"/>
      <c r="N178" s="190"/>
      <c r="O178" s="154"/>
      <c r="P178" s="155"/>
      <c r="Q178" s="156"/>
      <c r="R178" s="155"/>
      <c r="S178" s="156"/>
      <c r="T178" s="157"/>
      <c r="U178" s="157"/>
      <c r="V178" s="157"/>
      <c r="W178" s="158"/>
    </row>
    <row r="179" spans="6:23" s="149" customFormat="1" ht="6" customHeight="1" outlineLevel="2">
      <c r="F179" s="150"/>
      <c r="G179" s="151"/>
      <c r="H179" s="159"/>
      <c r="I179" s="160"/>
      <c r="J179" s="160"/>
      <c r="K179" s="160"/>
      <c r="L179" s="160"/>
      <c r="M179" s="160"/>
      <c r="N179" s="191"/>
      <c r="O179" s="160"/>
      <c r="P179" s="155"/>
      <c r="Q179" s="156"/>
      <c r="R179" s="155"/>
      <c r="S179" s="156"/>
      <c r="T179" s="157"/>
      <c r="U179" s="157"/>
      <c r="V179" s="157"/>
      <c r="W179" s="158"/>
    </row>
    <row r="180" spans="6:25" s="149" customFormat="1" ht="12" outlineLevel="2">
      <c r="F180" s="142">
        <v>8</v>
      </c>
      <c r="G180" s="143" t="s">
        <v>79</v>
      </c>
      <c r="H180" s="144" t="s">
        <v>233</v>
      </c>
      <c r="I180" s="145" t="s">
        <v>234</v>
      </c>
      <c r="J180" s="143" t="s">
        <v>82</v>
      </c>
      <c r="K180" s="146">
        <v>6</v>
      </c>
      <c r="L180" s="147">
        <v>0</v>
      </c>
      <c r="M180" s="146">
        <v>6</v>
      </c>
      <c r="N180" s="189"/>
      <c r="O180" s="148">
        <f>M180*N180</f>
        <v>0</v>
      </c>
      <c r="P180" s="148">
        <v>0.11241</v>
      </c>
      <c r="Q180" s="148">
        <f>M180*P180</f>
        <v>0.67446</v>
      </c>
      <c r="R180" s="148"/>
      <c r="S180" s="148">
        <f>M180*R180</f>
        <v>0</v>
      </c>
      <c r="T180" s="148">
        <v>21</v>
      </c>
      <c r="U180" s="148">
        <f>O180*T180/100</f>
        <v>0</v>
      </c>
      <c r="V180" s="148">
        <f>U180+O180</f>
        <v>0</v>
      </c>
      <c r="W180" s="148"/>
      <c r="X180" s="148"/>
      <c r="Y180" s="148">
        <v>1</v>
      </c>
    </row>
    <row r="181" spans="6:23" s="149" customFormat="1" ht="33.75" outlineLevel="2">
      <c r="F181" s="150"/>
      <c r="G181" s="151"/>
      <c r="H181" s="152" t="s">
        <v>72</v>
      </c>
      <c r="I181" s="153" t="s">
        <v>235</v>
      </c>
      <c r="J181" s="154"/>
      <c r="K181" s="154"/>
      <c r="L181" s="154"/>
      <c r="M181" s="154"/>
      <c r="N181" s="190"/>
      <c r="O181" s="154"/>
      <c r="P181" s="155"/>
      <c r="Q181" s="156"/>
      <c r="R181" s="155"/>
      <c r="S181" s="156"/>
      <c r="T181" s="157"/>
      <c r="U181" s="157"/>
      <c r="V181" s="157"/>
      <c r="W181" s="158"/>
    </row>
    <row r="182" spans="6:23" s="149" customFormat="1" ht="6" customHeight="1" outlineLevel="2">
      <c r="F182" s="150"/>
      <c r="G182" s="151"/>
      <c r="H182" s="159"/>
      <c r="I182" s="160"/>
      <c r="J182" s="160"/>
      <c r="K182" s="160"/>
      <c r="L182" s="160"/>
      <c r="M182" s="160"/>
      <c r="N182" s="191"/>
      <c r="O182" s="160"/>
      <c r="P182" s="155"/>
      <c r="Q182" s="156"/>
      <c r="R182" s="155"/>
      <c r="S182" s="156"/>
      <c r="T182" s="157"/>
      <c r="U182" s="157"/>
      <c r="V182" s="157"/>
      <c r="W182" s="158"/>
    </row>
    <row r="183" spans="6:25" s="149" customFormat="1" ht="12" outlineLevel="2">
      <c r="F183" s="142">
        <v>9</v>
      </c>
      <c r="G183" s="143" t="s">
        <v>79</v>
      </c>
      <c r="H183" s="144" t="s">
        <v>236</v>
      </c>
      <c r="I183" s="145" t="s">
        <v>237</v>
      </c>
      <c r="J183" s="143" t="s">
        <v>143</v>
      </c>
      <c r="K183" s="146">
        <v>45</v>
      </c>
      <c r="L183" s="147">
        <v>0</v>
      </c>
      <c r="M183" s="146">
        <v>45</v>
      </c>
      <c r="N183" s="189"/>
      <c r="O183" s="148">
        <f>M183*N183</f>
        <v>0</v>
      </c>
      <c r="P183" s="148">
        <v>0.0006</v>
      </c>
      <c r="Q183" s="148">
        <f>M183*P183</f>
        <v>0.026999999999999996</v>
      </c>
      <c r="R183" s="148"/>
      <c r="S183" s="148">
        <f>M183*R183</f>
        <v>0</v>
      </c>
      <c r="T183" s="148">
        <v>21</v>
      </c>
      <c r="U183" s="148">
        <f>O183*T183/100</f>
        <v>0</v>
      </c>
      <c r="V183" s="148">
        <f>U183+O183</f>
        <v>0</v>
      </c>
      <c r="W183" s="148"/>
      <c r="X183" s="148"/>
      <c r="Y183" s="148">
        <v>1</v>
      </c>
    </row>
    <row r="184" spans="6:23" s="149" customFormat="1" ht="45" outlineLevel="2">
      <c r="F184" s="150"/>
      <c r="G184" s="151"/>
      <c r="H184" s="152" t="s">
        <v>72</v>
      </c>
      <c r="I184" s="153" t="s">
        <v>238</v>
      </c>
      <c r="J184" s="154"/>
      <c r="K184" s="154"/>
      <c r="L184" s="154"/>
      <c r="M184" s="154"/>
      <c r="N184" s="190"/>
      <c r="O184" s="154"/>
      <c r="P184" s="155"/>
      <c r="Q184" s="156"/>
      <c r="R184" s="155"/>
      <c r="S184" s="156"/>
      <c r="T184" s="157"/>
      <c r="U184" s="157"/>
      <c r="V184" s="157"/>
      <c r="W184" s="158"/>
    </row>
    <row r="185" spans="6:23" s="149" customFormat="1" ht="6" customHeight="1" outlineLevel="2">
      <c r="F185" s="150"/>
      <c r="G185" s="151"/>
      <c r="H185" s="159"/>
      <c r="I185" s="160"/>
      <c r="J185" s="160"/>
      <c r="K185" s="160"/>
      <c r="L185" s="160"/>
      <c r="M185" s="160"/>
      <c r="N185" s="191"/>
      <c r="O185" s="160"/>
      <c r="P185" s="155"/>
      <c r="Q185" s="156"/>
      <c r="R185" s="155"/>
      <c r="S185" s="156"/>
      <c r="T185" s="157"/>
      <c r="U185" s="157"/>
      <c r="V185" s="157"/>
      <c r="W185" s="158"/>
    </row>
    <row r="186" spans="6:23" s="161" customFormat="1" ht="11.25" outlineLevel="3">
      <c r="F186" s="162"/>
      <c r="G186" s="163"/>
      <c r="H186" s="164" t="str">
        <f>IF(AND(H185&lt;&gt;"Výkaz výměr:",I185=""),"Výkaz výměr:","")</f>
        <v>Výkaz výměr:</v>
      </c>
      <c r="I186" s="165" t="s">
        <v>239</v>
      </c>
      <c r="J186" s="166"/>
      <c r="K186" s="167"/>
      <c r="L186" s="168"/>
      <c r="M186" s="169">
        <v>45</v>
      </c>
      <c r="N186" s="192"/>
      <c r="O186" s="171"/>
      <c r="P186" s="172"/>
      <c r="Q186" s="170"/>
      <c r="R186" s="170"/>
      <c r="S186" s="170"/>
      <c r="T186" s="173" t="s">
        <v>74</v>
      </c>
      <c r="U186" s="170"/>
      <c r="V186" s="170"/>
      <c r="W186" s="174"/>
    </row>
    <row r="187" spans="6:25" s="149" customFormat="1" ht="12" outlineLevel="2">
      <c r="F187" s="142">
        <v>10</v>
      </c>
      <c r="G187" s="143" t="s">
        <v>79</v>
      </c>
      <c r="H187" s="144" t="s">
        <v>240</v>
      </c>
      <c r="I187" s="145" t="s">
        <v>241</v>
      </c>
      <c r="J187" s="143" t="s">
        <v>143</v>
      </c>
      <c r="K187" s="146">
        <v>45</v>
      </c>
      <c r="L187" s="147">
        <v>0</v>
      </c>
      <c r="M187" s="146">
        <v>45</v>
      </c>
      <c r="N187" s="189"/>
      <c r="O187" s="148">
        <f>M187*N187</f>
        <v>0</v>
      </c>
      <c r="P187" s="148">
        <v>1E-05</v>
      </c>
      <c r="Q187" s="148">
        <f>M187*P187</f>
        <v>0.00045000000000000004</v>
      </c>
      <c r="R187" s="148"/>
      <c r="S187" s="148">
        <f>M187*R187</f>
        <v>0</v>
      </c>
      <c r="T187" s="148">
        <v>21</v>
      </c>
      <c r="U187" s="148">
        <f>O187*T187/100</f>
        <v>0</v>
      </c>
      <c r="V187" s="148">
        <f>U187+O187</f>
        <v>0</v>
      </c>
      <c r="W187" s="148"/>
      <c r="X187" s="148"/>
      <c r="Y187" s="148">
        <v>1</v>
      </c>
    </row>
    <row r="188" spans="6:23" s="149" customFormat="1" ht="33.75" outlineLevel="2">
      <c r="F188" s="150"/>
      <c r="G188" s="151"/>
      <c r="H188" s="152" t="s">
        <v>72</v>
      </c>
      <c r="I188" s="153" t="s">
        <v>242</v>
      </c>
      <c r="J188" s="154"/>
      <c r="K188" s="154"/>
      <c r="L188" s="154"/>
      <c r="M188" s="154"/>
      <c r="N188" s="190"/>
      <c r="O188" s="154"/>
      <c r="P188" s="155"/>
      <c r="Q188" s="156"/>
      <c r="R188" s="155"/>
      <c r="S188" s="156"/>
      <c r="T188" s="157"/>
      <c r="U188" s="157"/>
      <c r="V188" s="157"/>
      <c r="W188" s="158"/>
    </row>
    <row r="189" spans="6:23" s="149" customFormat="1" ht="6" customHeight="1" outlineLevel="2">
      <c r="F189" s="150"/>
      <c r="G189" s="151"/>
      <c r="H189" s="159"/>
      <c r="I189" s="160"/>
      <c r="J189" s="160"/>
      <c r="K189" s="160"/>
      <c r="L189" s="160"/>
      <c r="M189" s="160"/>
      <c r="N189" s="191"/>
      <c r="O189" s="160"/>
      <c r="P189" s="155"/>
      <c r="Q189" s="156"/>
      <c r="R189" s="155"/>
      <c r="S189" s="156"/>
      <c r="T189" s="157"/>
      <c r="U189" s="157"/>
      <c r="V189" s="157"/>
      <c r="W189" s="158"/>
    </row>
    <row r="190" spans="6:25" s="149" customFormat="1" ht="24" outlineLevel="2">
      <c r="F190" s="142">
        <v>11</v>
      </c>
      <c r="G190" s="143" t="s">
        <v>79</v>
      </c>
      <c r="H190" s="144" t="s">
        <v>243</v>
      </c>
      <c r="I190" s="145" t="s">
        <v>244</v>
      </c>
      <c r="J190" s="143" t="s">
        <v>174</v>
      </c>
      <c r="K190" s="146">
        <v>454.5</v>
      </c>
      <c r="L190" s="147">
        <v>0</v>
      </c>
      <c r="M190" s="146">
        <v>454.5</v>
      </c>
      <c r="N190" s="189"/>
      <c r="O190" s="148">
        <f>M190*N190</f>
        <v>0</v>
      </c>
      <c r="P190" s="148">
        <v>0.1554</v>
      </c>
      <c r="Q190" s="148">
        <f>M190*P190</f>
        <v>70.6293</v>
      </c>
      <c r="R190" s="148"/>
      <c r="S190" s="148">
        <f>M190*R190</f>
        <v>0</v>
      </c>
      <c r="T190" s="148">
        <v>21</v>
      </c>
      <c r="U190" s="148">
        <f>O190*T190/100</f>
        <v>0</v>
      </c>
      <c r="V190" s="148">
        <f>U190+O190</f>
        <v>0</v>
      </c>
      <c r="W190" s="148"/>
      <c r="X190" s="148"/>
      <c r="Y190" s="148">
        <v>1</v>
      </c>
    </row>
    <row r="191" spans="6:23" s="149" customFormat="1" ht="56.25" outlineLevel="2">
      <c r="F191" s="150"/>
      <c r="G191" s="151"/>
      <c r="H191" s="152" t="s">
        <v>72</v>
      </c>
      <c r="I191" s="153" t="s">
        <v>245</v>
      </c>
      <c r="J191" s="154"/>
      <c r="K191" s="154"/>
      <c r="L191" s="154"/>
      <c r="M191" s="154"/>
      <c r="N191" s="190"/>
      <c r="O191" s="154"/>
      <c r="P191" s="155"/>
      <c r="Q191" s="156"/>
      <c r="R191" s="155"/>
      <c r="S191" s="156"/>
      <c r="T191" s="157"/>
      <c r="U191" s="157"/>
      <c r="V191" s="157"/>
      <c r="W191" s="158"/>
    </row>
    <row r="192" spans="6:23" s="149" customFormat="1" ht="6" customHeight="1" outlineLevel="2">
      <c r="F192" s="150"/>
      <c r="G192" s="151"/>
      <c r="H192" s="159"/>
      <c r="I192" s="160"/>
      <c r="J192" s="160"/>
      <c r="K192" s="160"/>
      <c r="L192" s="160"/>
      <c r="M192" s="160"/>
      <c r="N192" s="191"/>
      <c r="O192" s="160"/>
      <c r="P192" s="155"/>
      <c r="Q192" s="156"/>
      <c r="R192" s="155"/>
      <c r="S192" s="156"/>
      <c r="T192" s="157"/>
      <c r="U192" s="157"/>
      <c r="V192" s="157"/>
      <c r="W192" s="158"/>
    </row>
    <row r="193" spans="6:23" s="161" customFormat="1" ht="11.25" outlineLevel="3">
      <c r="F193" s="162"/>
      <c r="G193" s="163"/>
      <c r="H193" s="164" t="str">
        <f>IF(AND(H192&lt;&gt;"Výkaz výměr:",I192=""),"Výkaz výměr:","")</f>
        <v>Výkaz výměr:</v>
      </c>
      <c r="I193" s="165" t="s">
        <v>246</v>
      </c>
      <c r="J193" s="166"/>
      <c r="K193" s="167"/>
      <c r="L193" s="168"/>
      <c r="M193" s="169">
        <v>454.5</v>
      </c>
      <c r="N193" s="192"/>
      <c r="O193" s="171"/>
      <c r="P193" s="172"/>
      <c r="Q193" s="170"/>
      <c r="R193" s="170"/>
      <c r="S193" s="170"/>
      <c r="T193" s="173" t="s">
        <v>74</v>
      </c>
      <c r="U193" s="170"/>
      <c r="V193" s="170"/>
      <c r="W193" s="174"/>
    </row>
    <row r="194" spans="6:25" s="149" customFormat="1" ht="12" outlineLevel="2">
      <c r="F194" s="142">
        <v>12</v>
      </c>
      <c r="G194" s="143" t="s">
        <v>79</v>
      </c>
      <c r="H194" s="144" t="s">
        <v>247</v>
      </c>
      <c r="I194" s="145" t="s">
        <v>248</v>
      </c>
      <c r="J194" s="143" t="s">
        <v>174</v>
      </c>
      <c r="K194" s="146">
        <v>787.8</v>
      </c>
      <c r="L194" s="147">
        <v>0</v>
      </c>
      <c r="M194" s="146">
        <v>787.8</v>
      </c>
      <c r="N194" s="189"/>
      <c r="O194" s="148">
        <f>M194*N194</f>
        <v>0</v>
      </c>
      <c r="P194" s="148">
        <v>0.10095</v>
      </c>
      <c r="Q194" s="148">
        <f>M194*P194</f>
        <v>79.52841</v>
      </c>
      <c r="R194" s="148"/>
      <c r="S194" s="148">
        <f>M194*R194</f>
        <v>0</v>
      </c>
      <c r="T194" s="148">
        <v>21</v>
      </c>
      <c r="U194" s="148">
        <f>O194*T194/100</f>
        <v>0</v>
      </c>
      <c r="V194" s="148">
        <f>U194+O194</f>
        <v>0</v>
      </c>
      <c r="W194" s="148"/>
      <c r="X194" s="148"/>
      <c r="Y194" s="148">
        <v>1</v>
      </c>
    </row>
    <row r="195" spans="6:23" s="149" customFormat="1" ht="33.75" outlineLevel="2">
      <c r="F195" s="150"/>
      <c r="G195" s="151"/>
      <c r="H195" s="152" t="s">
        <v>72</v>
      </c>
      <c r="I195" s="153" t="s">
        <v>249</v>
      </c>
      <c r="J195" s="154"/>
      <c r="K195" s="154"/>
      <c r="L195" s="154"/>
      <c r="M195" s="154"/>
      <c r="N195" s="190"/>
      <c r="O195" s="154"/>
      <c r="P195" s="155"/>
      <c r="Q195" s="156"/>
      <c r="R195" s="155"/>
      <c r="S195" s="156"/>
      <c r="T195" s="157"/>
      <c r="U195" s="157"/>
      <c r="V195" s="157"/>
      <c r="W195" s="158"/>
    </row>
    <row r="196" spans="6:23" s="149" customFormat="1" ht="6" customHeight="1" outlineLevel="2">
      <c r="F196" s="150"/>
      <c r="G196" s="151"/>
      <c r="H196" s="159"/>
      <c r="I196" s="160"/>
      <c r="J196" s="160"/>
      <c r="K196" s="160"/>
      <c r="L196" s="160"/>
      <c r="M196" s="160"/>
      <c r="N196" s="191"/>
      <c r="O196" s="160"/>
      <c r="P196" s="155"/>
      <c r="Q196" s="156"/>
      <c r="R196" s="155"/>
      <c r="S196" s="156"/>
      <c r="T196" s="157"/>
      <c r="U196" s="157"/>
      <c r="V196" s="157"/>
      <c r="W196" s="158"/>
    </row>
    <row r="197" spans="6:23" s="161" customFormat="1" ht="11.25" outlineLevel="3">
      <c r="F197" s="162"/>
      <c r="G197" s="163"/>
      <c r="H197" s="164" t="str">
        <f>IF(AND(H196&lt;&gt;"Výkaz výměr:",I196=""),"Výkaz výměr:","")</f>
        <v>Výkaz výměr:</v>
      </c>
      <c r="I197" s="165" t="s">
        <v>250</v>
      </c>
      <c r="J197" s="166"/>
      <c r="K197" s="167"/>
      <c r="L197" s="168"/>
      <c r="M197" s="169">
        <v>787.8</v>
      </c>
      <c r="N197" s="192"/>
      <c r="O197" s="171"/>
      <c r="P197" s="172"/>
      <c r="Q197" s="170"/>
      <c r="R197" s="170"/>
      <c r="S197" s="170"/>
      <c r="T197" s="173" t="s">
        <v>74</v>
      </c>
      <c r="U197" s="170"/>
      <c r="V197" s="170"/>
      <c r="W197" s="174"/>
    </row>
    <row r="198" spans="6:25" s="149" customFormat="1" ht="24" outlineLevel="2">
      <c r="F198" s="142">
        <v>13</v>
      </c>
      <c r="G198" s="143" t="s">
        <v>79</v>
      </c>
      <c r="H198" s="144" t="s">
        <v>251</v>
      </c>
      <c r="I198" s="145" t="s">
        <v>252</v>
      </c>
      <c r="J198" s="143" t="s">
        <v>82</v>
      </c>
      <c r="K198" s="146">
        <v>1</v>
      </c>
      <c r="L198" s="147">
        <v>0</v>
      </c>
      <c r="M198" s="146">
        <v>1</v>
      </c>
      <c r="N198" s="189"/>
      <c r="O198" s="148">
        <f>M198*N198</f>
        <v>0</v>
      </c>
      <c r="P198" s="148"/>
      <c r="Q198" s="148">
        <f>M198*P198</f>
        <v>0</v>
      </c>
      <c r="R198" s="148"/>
      <c r="S198" s="148">
        <f>M198*R198</f>
        <v>0</v>
      </c>
      <c r="T198" s="148">
        <v>21</v>
      </c>
      <c r="U198" s="148">
        <f>O198*T198/100</f>
        <v>0</v>
      </c>
      <c r="V198" s="148">
        <f>U198+O198</f>
        <v>0</v>
      </c>
      <c r="W198" s="148"/>
      <c r="X198" s="148"/>
      <c r="Y198" s="148">
        <v>1</v>
      </c>
    </row>
    <row r="199" spans="6:23" s="149" customFormat="1" ht="12" outlineLevel="2">
      <c r="F199" s="150"/>
      <c r="G199" s="151"/>
      <c r="H199" s="152" t="s">
        <v>72</v>
      </c>
      <c r="I199" s="153"/>
      <c r="J199" s="154"/>
      <c r="K199" s="154"/>
      <c r="L199" s="154"/>
      <c r="M199" s="154"/>
      <c r="N199" s="190"/>
      <c r="O199" s="154"/>
      <c r="P199" s="155"/>
      <c r="Q199" s="156"/>
      <c r="R199" s="155"/>
      <c r="S199" s="156"/>
      <c r="T199" s="157"/>
      <c r="U199" s="157"/>
      <c r="V199" s="157"/>
      <c r="W199" s="158"/>
    </row>
    <row r="200" spans="6:23" s="149" customFormat="1" ht="6" customHeight="1" outlineLevel="2">
      <c r="F200" s="150"/>
      <c r="G200" s="151"/>
      <c r="H200" s="159"/>
      <c r="I200" s="160"/>
      <c r="J200" s="160"/>
      <c r="K200" s="160"/>
      <c r="L200" s="160"/>
      <c r="M200" s="160"/>
      <c r="N200" s="191"/>
      <c r="O200" s="160"/>
      <c r="P200" s="155"/>
      <c r="Q200" s="156"/>
      <c r="R200" s="155"/>
      <c r="S200" s="156"/>
      <c r="T200" s="157"/>
      <c r="U200" s="157"/>
      <c r="V200" s="157"/>
      <c r="W200" s="158"/>
    </row>
    <row r="201" spans="6:25" s="149" customFormat="1" ht="24" outlineLevel="2">
      <c r="F201" s="142">
        <v>14</v>
      </c>
      <c r="G201" s="143" t="s">
        <v>79</v>
      </c>
      <c r="H201" s="144" t="s">
        <v>253</v>
      </c>
      <c r="I201" s="145" t="s">
        <v>254</v>
      </c>
      <c r="J201" s="143" t="s">
        <v>82</v>
      </c>
      <c r="K201" s="146">
        <v>1</v>
      </c>
      <c r="L201" s="147">
        <v>0</v>
      </c>
      <c r="M201" s="146">
        <v>1</v>
      </c>
      <c r="N201" s="189"/>
      <c r="O201" s="148">
        <f>M201*N201</f>
        <v>0</v>
      </c>
      <c r="P201" s="148"/>
      <c r="Q201" s="148">
        <f>M201*P201</f>
        <v>0</v>
      </c>
      <c r="R201" s="148"/>
      <c r="S201" s="148">
        <f>M201*R201</f>
        <v>0</v>
      </c>
      <c r="T201" s="148">
        <v>21</v>
      </c>
      <c r="U201" s="148">
        <f>O201*T201/100</f>
        <v>0</v>
      </c>
      <c r="V201" s="148">
        <f>U201+O201</f>
        <v>0</v>
      </c>
      <c r="W201" s="148"/>
      <c r="X201" s="148"/>
      <c r="Y201" s="148">
        <v>1</v>
      </c>
    </row>
    <row r="202" spans="6:23" s="149" customFormat="1" ht="12" outlineLevel="2">
      <c r="F202" s="150"/>
      <c r="G202" s="151"/>
      <c r="H202" s="152" t="s">
        <v>72</v>
      </c>
      <c r="I202" s="153"/>
      <c r="J202" s="154"/>
      <c r="K202" s="154"/>
      <c r="L202" s="154"/>
      <c r="M202" s="154"/>
      <c r="N202" s="190"/>
      <c r="O202" s="154"/>
      <c r="P202" s="155"/>
      <c r="Q202" s="156"/>
      <c r="R202" s="155"/>
      <c r="S202" s="156"/>
      <c r="T202" s="157"/>
      <c r="U202" s="157"/>
      <c r="V202" s="157"/>
      <c r="W202" s="158"/>
    </row>
    <row r="203" spans="6:23" s="149" customFormat="1" ht="6" customHeight="1" outlineLevel="2">
      <c r="F203" s="150"/>
      <c r="G203" s="151"/>
      <c r="H203" s="159"/>
      <c r="I203" s="160"/>
      <c r="J203" s="160"/>
      <c r="K203" s="160"/>
      <c r="L203" s="160"/>
      <c r="M203" s="160"/>
      <c r="N203" s="191"/>
      <c r="O203" s="160"/>
      <c r="P203" s="155"/>
      <c r="Q203" s="156"/>
      <c r="R203" s="155"/>
      <c r="S203" s="156"/>
      <c r="T203" s="157"/>
      <c r="U203" s="157"/>
      <c r="V203" s="157"/>
      <c r="W203" s="158"/>
    </row>
    <row r="204" spans="6:25" s="149" customFormat="1" ht="24" outlineLevel="2">
      <c r="F204" s="142">
        <v>15</v>
      </c>
      <c r="G204" s="143" t="s">
        <v>79</v>
      </c>
      <c r="H204" s="144" t="s">
        <v>255</v>
      </c>
      <c r="I204" s="145" t="s">
        <v>256</v>
      </c>
      <c r="J204" s="143" t="s">
        <v>82</v>
      </c>
      <c r="K204" s="146">
        <v>1</v>
      </c>
      <c r="L204" s="147">
        <v>0</v>
      </c>
      <c r="M204" s="146">
        <v>1</v>
      </c>
      <c r="N204" s="189"/>
      <c r="O204" s="148">
        <f>M204*N204</f>
        <v>0</v>
      </c>
      <c r="P204" s="148"/>
      <c r="Q204" s="148">
        <f>M204*P204</f>
        <v>0</v>
      </c>
      <c r="R204" s="148"/>
      <c r="S204" s="148">
        <f>M204*R204</f>
        <v>0</v>
      </c>
      <c r="T204" s="148">
        <v>21</v>
      </c>
      <c r="U204" s="148">
        <f>O204*T204/100</f>
        <v>0</v>
      </c>
      <c r="V204" s="148">
        <f>U204+O204</f>
        <v>0</v>
      </c>
      <c r="W204" s="148"/>
      <c r="X204" s="148"/>
      <c r="Y204" s="148">
        <v>1</v>
      </c>
    </row>
    <row r="205" spans="6:23" s="149" customFormat="1" ht="12" outlineLevel="2">
      <c r="F205" s="150"/>
      <c r="G205" s="151"/>
      <c r="H205" s="152" t="s">
        <v>72</v>
      </c>
      <c r="I205" s="153"/>
      <c r="J205" s="154"/>
      <c r="K205" s="154"/>
      <c r="L205" s="154"/>
      <c r="M205" s="154"/>
      <c r="N205" s="190"/>
      <c r="O205" s="154"/>
      <c r="P205" s="155"/>
      <c r="Q205" s="156"/>
      <c r="R205" s="155"/>
      <c r="S205" s="156"/>
      <c r="T205" s="157"/>
      <c r="U205" s="157"/>
      <c r="V205" s="157"/>
      <c r="W205" s="158"/>
    </row>
    <row r="206" spans="6:23" s="149" customFormat="1" ht="6" customHeight="1" outlineLevel="2">
      <c r="F206" s="150"/>
      <c r="G206" s="151"/>
      <c r="H206" s="159"/>
      <c r="I206" s="160"/>
      <c r="J206" s="160"/>
      <c r="K206" s="160"/>
      <c r="L206" s="160"/>
      <c r="M206" s="160"/>
      <c r="N206" s="191"/>
      <c r="O206" s="160"/>
      <c r="P206" s="155"/>
      <c r="Q206" s="156"/>
      <c r="R206" s="155"/>
      <c r="S206" s="156"/>
      <c r="T206" s="157"/>
      <c r="U206" s="157"/>
      <c r="V206" s="157"/>
      <c r="W206" s="158"/>
    </row>
    <row r="207" spans="6:23" s="175" customFormat="1" ht="12.75" customHeight="1" outlineLevel="2">
      <c r="F207" s="176"/>
      <c r="G207" s="177"/>
      <c r="H207" s="177"/>
      <c r="I207" s="178"/>
      <c r="J207" s="177"/>
      <c r="K207" s="179"/>
      <c r="L207" s="180"/>
      <c r="M207" s="179"/>
      <c r="N207" s="193"/>
      <c r="O207" s="181"/>
      <c r="P207" s="182"/>
      <c r="Q207" s="180"/>
      <c r="R207" s="180"/>
      <c r="S207" s="180"/>
      <c r="T207" s="183" t="s">
        <v>74</v>
      </c>
      <c r="U207" s="180"/>
      <c r="V207" s="180"/>
      <c r="W207" s="180"/>
    </row>
    <row r="208" spans="6:25" s="131" customFormat="1" ht="16.5" customHeight="1" outlineLevel="1">
      <c r="F208" s="132"/>
      <c r="G208" s="133"/>
      <c r="H208" s="134"/>
      <c r="I208" s="134" t="s">
        <v>257</v>
      </c>
      <c r="J208" s="133"/>
      <c r="K208" s="135"/>
      <c r="L208" s="136"/>
      <c r="M208" s="135"/>
      <c r="N208" s="188"/>
      <c r="O208" s="137">
        <f>SUBTOTAL(9,O209:O434)</f>
        <v>0</v>
      </c>
      <c r="P208" s="138"/>
      <c r="Q208" s="137">
        <f>SUBTOTAL(9,Q209:Q434)</f>
        <v>0</v>
      </c>
      <c r="R208" s="136"/>
      <c r="S208" s="137">
        <f>SUBTOTAL(9,S209:S434)</f>
        <v>0</v>
      </c>
      <c r="T208" s="139"/>
      <c r="U208" s="137">
        <f>SUBTOTAL(9,U209:U434)</f>
        <v>0</v>
      </c>
      <c r="V208" s="137">
        <f>SUBTOTAL(9,V209:V434)</f>
        <v>0</v>
      </c>
      <c r="W208" s="140"/>
      <c r="Y208" s="137">
        <f>SUBTOTAL(9,Y209:Y434)</f>
        <v>75</v>
      </c>
    </row>
    <row r="209" spans="6:25" s="149" customFormat="1" ht="12" outlineLevel="2">
      <c r="F209" s="142">
        <v>1</v>
      </c>
      <c r="G209" s="143" t="s">
        <v>79</v>
      </c>
      <c r="H209" s="144" t="s">
        <v>258</v>
      </c>
      <c r="I209" s="145" t="s">
        <v>259</v>
      </c>
      <c r="J209" s="143" t="s">
        <v>77</v>
      </c>
      <c r="K209" s="146">
        <v>5.6</v>
      </c>
      <c r="L209" s="147">
        <v>0</v>
      </c>
      <c r="M209" s="146">
        <v>5.6</v>
      </c>
      <c r="N209" s="189"/>
      <c r="O209" s="148">
        <f>M209*N209</f>
        <v>0</v>
      </c>
      <c r="P209" s="148"/>
      <c r="Q209" s="148">
        <f>M209*P209</f>
        <v>0</v>
      </c>
      <c r="R209" s="148"/>
      <c r="S209" s="148">
        <f>M209*R209</f>
        <v>0</v>
      </c>
      <c r="T209" s="148">
        <v>21</v>
      </c>
      <c r="U209" s="148">
        <f>O209*T209/100</f>
        <v>0</v>
      </c>
      <c r="V209" s="148">
        <f>U209+O209</f>
        <v>0</v>
      </c>
      <c r="W209" s="148"/>
      <c r="X209" s="148"/>
      <c r="Y209" s="148">
        <v>1</v>
      </c>
    </row>
    <row r="210" spans="6:23" s="149" customFormat="1" ht="12" outlineLevel="2">
      <c r="F210" s="150"/>
      <c r="G210" s="151"/>
      <c r="H210" s="152" t="s">
        <v>72</v>
      </c>
      <c r="I210" s="153"/>
      <c r="J210" s="154"/>
      <c r="K210" s="154"/>
      <c r="L210" s="154"/>
      <c r="M210" s="154"/>
      <c r="N210" s="190"/>
      <c r="O210" s="154"/>
      <c r="P210" s="155"/>
      <c r="Q210" s="156"/>
      <c r="R210" s="155"/>
      <c r="S210" s="156"/>
      <c r="T210" s="157"/>
      <c r="U210" s="157"/>
      <c r="V210" s="157"/>
      <c r="W210" s="158"/>
    </row>
    <row r="211" spans="6:23" s="149" customFormat="1" ht="6" customHeight="1" outlineLevel="2">
      <c r="F211" s="150"/>
      <c r="G211" s="151"/>
      <c r="H211" s="159"/>
      <c r="I211" s="160"/>
      <c r="J211" s="160"/>
      <c r="K211" s="160"/>
      <c r="L211" s="160"/>
      <c r="M211" s="160"/>
      <c r="N211" s="191"/>
      <c r="O211" s="160"/>
      <c r="P211" s="155"/>
      <c r="Q211" s="156"/>
      <c r="R211" s="155"/>
      <c r="S211" s="156"/>
      <c r="T211" s="157"/>
      <c r="U211" s="157"/>
      <c r="V211" s="157"/>
      <c r="W211" s="158"/>
    </row>
    <row r="212" spans="6:25" s="149" customFormat="1" ht="12" outlineLevel="2">
      <c r="F212" s="142">
        <v>2</v>
      </c>
      <c r="G212" s="143" t="s">
        <v>79</v>
      </c>
      <c r="H212" s="144" t="s">
        <v>260</v>
      </c>
      <c r="I212" s="145" t="s">
        <v>261</v>
      </c>
      <c r="J212" s="143" t="s">
        <v>82</v>
      </c>
      <c r="K212" s="146">
        <v>0.378</v>
      </c>
      <c r="L212" s="147">
        <v>0</v>
      </c>
      <c r="M212" s="146">
        <v>0.378</v>
      </c>
      <c r="N212" s="189"/>
      <c r="O212" s="148">
        <f>M212*N212</f>
        <v>0</v>
      </c>
      <c r="P212" s="148"/>
      <c r="Q212" s="148">
        <f>M212*P212</f>
        <v>0</v>
      </c>
      <c r="R212" s="148"/>
      <c r="S212" s="148">
        <f>M212*R212</f>
        <v>0</v>
      </c>
      <c r="T212" s="148">
        <v>21</v>
      </c>
      <c r="U212" s="148">
        <f>O212*T212/100</f>
        <v>0</v>
      </c>
      <c r="V212" s="148">
        <f>U212+O212</f>
        <v>0</v>
      </c>
      <c r="W212" s="148"/>
      <c r="X212" s="148"/>
      <c r="Y212" s="148">
        <v>1</v>
      </c>
    </row>
    <row r="213" spans="6:23" s="149" customFormat="1" ht="12" outlineLevel="2">
      <c r="F213" s="150"/>
      <c r="G213" s="151"/>
      <c r="H213" s="152" t="s">
        <v>72</v>
      </c>
      <c r="I213" s="153"/>
      <c r="J213" s="154"/>
      <c r="K213" s="154"/>
      <c r="L213" s="154"/>
      <c r="M213" s="154"/>
      <c r="N213" s="190"/>
      <c r="O213" s="154"/>
      <c r="P213" s="155"/>
      <c r="Q213" s="156"/>
      <c r="R213" s="155"/>
      <c r="S213" s="156"/>
      <c r="T213" s="157"/>
      <c r="U213" s="157"/>
      <c r="V213" s="157"/>
      <c r="W213" s="158"/>
    </row>
    <row r="214" spans="6:23" s="149" customFormat="1" ht="6" customHeight="1" outlineLevel="2">
      <c r="F214" s="150"/>
      <c r="G214" s="151"/>
      <c r="H214" s="159"/>
      <c r="I214" s="160"/>
      <c r="J214" s="160"/>
      <c r="K214" s="160"/>
      <c r="L214" s="160"/>
      <c r="M214" s="160"/>
      <c r="N214" s="191"/>
      <c r="O214" s="160"/>
      <c r="P214" s="155"/>
      <c r="Q214" s="156"/>
      <c r="R214" s="155"/>
      <c r="S214" s="156"/>
      <c r="T214" s="157"/>
      <c r="U214" s="157"/>
      <c r="V214" s="157"/>
      <c r="W214" s="158"/>
    </row>
    <row r="215" spans="6:25" s="149" customFormat="1" ht="12" outlineLevel="2">
      <c r="F215" s="142">
        <v>3</v>
      </c>
      <c r="G215" s="143" t="s">
        <v>79</v>
      </c>
      <c r="H215" s="144" t="s">
        <v>262</v>
      </c>
      <c r="I215" s="145" t="s">
        <v>263</v>
      </c>
      <c r="J215" s="143" t="s">
        <v>174</v>
      </c>
      <c r="K215" s="146">
        <v>117.6</v>
      </c>
      <c r="L215" s="147">
        <v>0</v>
      </c>
      <c r="M215" s="146">
        <v>117.6</v>
      </c>
      <c r="N215" s="189"/>
      <c r="O215" s="148">
        <f>M215*N215</f>
        <v>0</v>
      </c>
      <c r="P215" s="148"/>
      <c r="Q215" s="148">
        <f>M215*P215</f>
        <v>0</v>
      </c>
      <c r="R215" s="148"/>
      <c r="S215" s="148">
        <f>M215*R215</f>
        <v>0</v>
      </c>
      <c r="T215" s="148">
        <v>21</v>
      </c>
      <c r="U215" s="148">
        <f>O215*T215/100</f>
        <v>0</v>
      </c>
      <c r="V215" s="148">
        <f>U215+O215</f>
        <v>0</v>
      </c>
      <c r="W215" s="148"/>
      <c r="X215" s="148"/>
      <c r="Y215" s="148">
        <v>1</v>
      </c>
    </row>
    <row r="216" spans="6:23" s="149" customFormat="1" ht="12" outlineLevel="2">
      <c r="F216" s="150"/>
      <c r="G216" s="151"/>
      <c r="H216" s="152" t="s">
        <v>72</v>
      </c>
      <c r="I216" s="153"/>
      <c r="J216" s="154"/>
      <c r="K216" s="154"/>
      <c r="L216" s="154"/>
      <c r="M216" s="154"/>
      <c r="N216" s="190"/>
      <c r="O216" s="154"/>
      <c r="P216" s="155"/>
      <c r="Q216" s="156"/>
      <c r="R216" s="155"/>
      <c r="S216" s="156"/>
      <c r="T216" s="157"/>
      <c r="U216" s="157"/>
      <c r="V216" s="157"/>
      <c r="W216" s="158"/>
    </row>
    <row r="217" spans="6:23" s="149" customFormat="1" ht="6" customHeight="1" outlineLevel="2">
      <c r="F217" s="150"/>
      <c r="G217" s="151"/>
      <c r="H217" s="159"/>
      <c r="I217" s="160"/>
      <c r="J217" s="160"/>
      <c r="K217" s="160"/>
      <c r="L217" s="160"/>
      <c r="M217" s="160"/>
      <c r="N217" s="191"/>
      <c r="O217" s="160"/>
      <c r="P217" s="155"/>
      <c r="Q217" s="156"/>
      <c r="R217" s="155"/>
      <c r="S217" s="156"/>
      <c r="T217" s="157"/>
      <c r="U217" s="157"/>
      <c r="V217" s="157"/>
      <c r="W217" s="158"/>
    </row>
    <row r="218" spans="6:25" s="149" customFormat="1" ht="12" outlineLevel="2">
      <c r="F218" s="142">
        <v>4</v>
      </c>
      <c r="G218" s="143" t="s">
        <v>79</v>
      </c>
      <c r="H218" s="144" t="s">
        <v>264</v>
      </c>
      <c r="I218" s="145" t="s">
        <v>265</v>
      </c>
      <c r="J218" s="143" t="s">
        <v>174</v>
      </c>
      <c r="K218" s="146">
        <v>56.7</v>
      </c>
      <c r="L218" s="147">
        <v>0</v>
      </c>
      <c r="M218" s="146">
        <v>56.7</v>
      </c>
      <c r="N218" s="189"/>
      <c r="O218" s="148">
        <f>M218*N218</f>
        <v>0</v>
      </c>
      <c r="P218" s="148"/>
      <c r="Q218" s="148">
        <f>M218*P218</f>
        <v>0</v>
      </c>
      <c r="R218" s="148"/>
      <c r="S218" s="148">
        <f>M218*R218</f>
        <v>0</v>
      </c>
      <c r="T218" s="148">
        <v>21</v>
      </c>
      <c r="U218" s="148">
        <f>O218*T218/100</f>
        <v>0</v>
      </c>
      <c r="V218" s="148">
        <f>U218+O218</f>
        <v>0</v>
      </c>
      <c r="W218" s="148"/>
      <c r="X218" s="148"/>
      <c r="Y218" s="148">
        <v>1</v>
      </c>
    </row>
    <row r="219" spans="6:23" s="149" customFormat="1" ht="12" outlineLevel="2">
      <c r="F219" s="150"/>
      <c r="G219" s="151"/>
      <c r="H219" s="152" t="s">
        <v>72</v>
      </c>
      <c r="I219" s="153"/>
      <c r="J219" s="154"/>
      <c r="K219" s="154"/>
      <c r="L219" s="154"/>
      <c r="M219" s="154"/>
      <c r="N219" s="190"/>
      <c r="O219" s="154"/>
      <c r="P219" s="155"/>
      <c r="Q219" s="156"/>
      <c r="R219" s="155"/>
      <c r="S219" s="156"/>
      <c r="T219" s="157"/>
      <c r="U219" s="157"/>
      <c r="V219" s="157"/>
      <c r="W219" s="158"/>
    </row>
    <row r="220" spans="6:23" s="149" customFormat="1" ht="6" customHeight="1" outlineLevel="2">
      <c r="F220" s="150"/>
      <c r="G220" s="151"/>
      <c r="H220" s="159"/>
      <c r="I220" s="160"/>
      <c r="J220" s="160"/>
      <c r="K220" s="160"/>
      <c r="L220" s="160"/>
      <c r="M220" s="160"/>
      <c r="N220" s="191"/>
      <c r="O220" s="160"/>
      <c r="P220" s="155"/>
      <c r="Q220" s="156"/>
      <c r="R220" s="155"/>
      <c r="S220" s="156"/>
      <c r="T220" s="157"/>
      <c r="U220" s="157"/>
      <c r="V220" s="157"/>
      <c r="W220" s="158"/>
    </row>
    <row r="221" spans="6:25" s="149" customFormat="1" ht="12" outlineLevel="2">
      <c r="F221" s="142">
        <v>5</v>
      </c>
      <c r="G221" s="143" t="s">
        <v>79</v>
      </c>
      <c r="H221" s="144" t="s">
        <v>266</v>
      </c>
      <c r="I221" s="145" t="s">
        <v>267</v>
      </c>
      <c r="J221" s="143" t="s">
        <v>82</v>
      </c>
      <c r="K221" s="146">
        <v>29.68</v>
      </c>
      <c r="L221" s="147">
        <v>0</v>
      </c>
      <c r="M221" s="146">
        <v>29.68</v>
      </c>
      <c r="N221" s="189"/>
      <c r="O221" s="148">
        <f>M221*N221</f>
        <v>0</v>
      </c>
      <c r="P221" s="148"/>
      <c r="Q221" s="148">
        <f>M221*P221</f>
        <v>0</v>
      </c>
      <c r="R221" s="148"/>
      <c r="S221" s="148">
        <f>M221*R221</f>
        <v>0</v>
      </c>
      <c r="T221" s="148">
        <v>21</v>
      </c>
      <c r="U221" s="148">
        <f>O221*T221/100</f>
        <v>0</v>
      </c>
      <c r="V221" s="148">
        <f>U221+O221</f>
        <v>0</v>
      </c>
      <c r="W221" s="148"/>
      <c r="X221" s="148"/>
      <c r="Y221" s="148">
        <v>1</v>
      </c>
    </row>
    <row r="222" spans="6:23" s="149" customFormat="1" ht="12" outlineLevel="2">
      <c r="F222" s="150"/>
      <c r="G222" s="151"/>
      <c r="H222" s="152" t="s">
        <v>72</v>
      </c>
      <c r="I222" s="153"/>
      <c r="J222" s="154"/>
      <c r="K222" s="154"/>
      <c r="L222" s="154"/>
      <c r="M222" s="154"/>
      <c r="N222" s="190"/>
      <c r="O222" s="154"/>
      <c r="P222" s="155"/>
      <c r="Q222" s="156"/>
      <c r="R222" s="155"/>
      <c r="S222" s="156"/>
      <c r="T222" s="157"/>
      <c r="U222" s="157"/>
      <c r="V222" s="157"/>
      <c r="W222" s="158"/>
    </row>
    <row r="223" spans="6:23" s="149" customFormat="1" ht="6" customHeight="1" outlineLevel="2">
      <c r="F223" s="150"/>
      <c r="G223" s="151"/>
      <c r="H223" s="159"/>
      <c r="I223" s="160"/>
      <c r="J223" s="160"/>
      <c r="K223" s="160"/>
      <c r="L223" s="160"/>
      <c r="M223" s="160"/>
      <c r="N223" s="191"/>
      <c r="O223" s="160"/>
      <c r="P223" s="155"/>
      <c r="Q223" s="156"/>
      <c r="R223" s="155"/>
      <c r="S223" s="156"/>
      <c r="T223" s="157"/>
      <c r="U223" s="157"/>
      <c r="V223" s="157"/>
      <c r="W223" s="158"/>
    </row>
    <row r="224" spans="6:25" s="149" customFormat="1" ht="12" outlineLevel="2">
      <c r="F224" s="142">
        <v>6</v>
      </c>
      <c r="G224" s="143" t="s">
        <v>79</v>
      </c>
      <c r="H224" s="144" t="s">
        <v>268</v>
      </c>
      <c r="I224" s="145" t="s">
        <v>269</v>
      </c>
      <c r="J224" s="143" t="s">
        <v>134</v>
      </c>
      <c r="K224" s="146">
        <v>91.4144</v>
      </c>
      <c r="L224" s="147">
        <v>0</v>
      </c>
      <c r="M224" s="146">
        <v>91.4144</v>
      </c>
      <c r="N224" s="189"/>
      <c r="O224" s="148">
        <f>M224*N224</f>
        <v>0</v>
      </c>
      <c r="P224" s="148"/>
      <c r="Q224" s="148">
        <f>M224*P224</f>
        <v>0</v>
      </c>
      <c r="R224" s="148"/>
      <c r="S224" s="148">
        <f>M224*R224</f>
        <v>0</v>
      </c>
      <c r="T224" s="148">
        <v>21</v>
      </c>
      <c r="U224" s="148">
        <f>O224*T224/100</f>
        <v>0</v>
      </c>
      <c r="V224" s="148">
        <f>U224+O224</f>
        <v>0</v>
      </c>
      <c r="W224" s="148"/>
      <c r="X224" s="148"/>
      <c r="Y224" s="148">
        <v>1</v>
      </c>
    </row>
    <row r="225" spans="6:23" s="149" customFormat="1" ht="12" outlineLevel="2">
      <c r="F225" s="150"/>
      <c r="G225" s="151"/>
      <c r="H225" s="152" t="s">
        <v>72</v>
      </c>
      <c r="I225" s="153"/>
      <c r="J225" s="154"/>
      <c r="K225" s="154"/>
      <c r="L225" s="154"/>
      <c r="M225" s="154"/>
      <c r="N225" s="190"/>
      <c r="O225" s="154"/>
      <c r="P225" s="155"/>
      <c r="Q225" s="156"/>
      <c r="R225" s="155"/>
      <c r="S225" s="156"/>
      <c r="T225" s="157"/>
      <c r="U225" s="157"/>
      <c r="V225" s="157"/>
      <c r="W225" s="158"/>
    </row>
    <row r="226" spans="6:23" s="149" customFormat="1" ht="6" customHeight="1" outlineLevel="2">
      <c r="F226" s="150"/>
      <c r="G226" s="151"/>
      <c r="H226" s="159"/>
      <c r="I226" s="160"/>
      <c r="J226" s="160"/>
      <c r="K226" s="160"/>
      <c r="L226" s="160"/>
      <c r="M226" s="160"/>
      <c r="N226" s="191"/>
      <c r="O226" s="160"/>
      <c r="P226" s="155"/>
      <c r="Q226" s="156"/>
      <c r="R226" s="155"/>
      <c r="S226" s="156"/>
      <c r="T226" s="157"/>
      <c r="U226" s="157"/>
      <c r="V226" s="157"/>
      <c r="W226" s="158"/>
    </row>
    <row r="227" spans="6:25" s="149" customFormat="1" ht="12" outlineLevel="2">
      <c r="F227" s="142">
        <v>7</v>
      </c>
      <c r="G227" s="143" t="s">
        <v>79</v>
      </c>
      <c r="H227" s="144" t="s">
        <v>270</v>
      </c>
      <c r="I227" s="145" t="s">
        <v>271</v>
      </c>
      <c r="J227" s="143" t="s">
        <v>82</v>
      </c>
      <c r="K227" s="146">
        <v>0.022</v>
      </c>
      <c r="L227" s="147">
        <v>0</v>
      </c>
      <c r="M227" s="146">
        <v>0.022</v>
      </c>
      <c r="N227" s="189"/>
      <c r="O227" s="148">
        <f>M227*N227</f>
        <v>0</v>
      </c>
      <c r="P227" s="148"/>
      <c r="Q227" s="148">
        <f>M227*P227</f>
        <v>0</v>
      </c>
      <c r="R227" s="148"/>
      <c r="S227" s="148">
        <f>M227*R227</f>
        <v>0</v>
      </c>
      <c r="T227" s="148">
        <v>21</v>
      </c>
      <c r="U227" s="148">
        <f>O227*T227/100</f>
        <v>0</v>
      </c>
      <c r="V227" s="148">
        <f>U227+O227</f>
        <v>0</v>
      </c>
      <c r="W227" s="148"/>
      <c r="X227" s="148"/>
      <c r="Y227" s="148">
        <v>1</v>
      </c>
    </row>
    <row r="228" spans="6:23" s="149" customFormat="1" ht="12" outlineLevel="2">
      <c r="F228" s="150"/>
      <c r="G228" s="151"/>
      <c r="H228" s="152" t="s">
        <v>72</v>
      </c>
      <c r="I228" s="153"/>
      <c r="J228" s="154"/>
      <c r="K228" s="154"/>
      <c r="L228" s="154"/>
      <c r="M228" s="154"/>
      <c r="N228" s="190"/>
      <c r="O228" s="154"/>
      <c r="P228" s="155"/>
      <c r="Q228" s="156"/>
      <c r="R228" s="155"/>
      <c r="S228" s="156"/>
      <c r="T228" s="157"/>
      <c r="U228" s="157"/>
      <c r="V228" s="157"/>
      <c r="W228" s="158"/>
    </row>
    <row r="229" spans="6:23" s="149" customFormat="1" ht="6" customHeight="1" outlineLevel="2">
      <c r="F229" s="150"/>
      <c r="G229" s="151"/>
      <c r="H229" s="159"/>
      <c r="I229" s="160"/>
      <c r="J229" s="160"/>
      <c r="K229" s="160"/>
      <c r="L229" s="160"/>
      <c r="M229" s="160"/>
      <c r="N229" s="191"/>
      <c r="O229" s="160"/>
      <c r="P229" s="155"/>
      <c r="Q229" s="156"/>
      <c r="R229" s="155"/>
      <c r="S229" s="156"/>
      <c r="T229" s="157"/>
      <c r="U229" s="157"/>
      <c r="V229" s="157"/>
      <c r="W229" s="158"/>
    </row>
    <row r="230" spans="6:25" s="149" customFormat="1" ht="12" outlineLevel="2">
      <c r="F230" s="142">
        <v>8</v>
      </c>
      <c r="G230" s="143" t="s">
        <v>79</v>
      </c>
      <c r="H230" s="144" t="s">
        <v>272</v>
      </c>
      <c r="I230" s="145" t="s">
        <v>273</v>
      </c>
      <c r="J230" s="143" t="s">
        <v>134</v>
      </c>
      <c r="K230" s="146">
        <v>3.2196</v>
      </c>
      <c r="L230" s="147">
        <v>0</v>
      </c>
      <c r="M230" s="146">
        <v>3.2196</v>
      </c>
      <c r="N230" s="189"/>
      <c r="O230" s="148">
        <f>M230*N230</f>
        <v>0</v>
      </c>
      <c r="P230" s="148"/>
      <c r="Q230" s="148">
        <f>M230*P230</f>
        <v>0</v>
      </c>
      <c r="R230" s="148"/>
      <c r="S230" s="148">
        <f>M230*R230</f>
        <v>0</v>
      </c>
      <c r="T230" s="148">
        <v>21</v>
      </c>
      <c r="U230" s="148">
        <f>O230*T230/100</f>
        <v>0</v>
      </c>
      <c r="V230" s="148">
        <f>U230+O230</f>
        <v>0</v>
      </c>
      <c r="W230" s="148"/>
      <c r="X230" s="148"/>
      <c r="Y230" s="148">
        <v>1</v>
      </c>
    </row>
    <row r="231" spans="6:23" s="149" customFormat="1" ht="12" outlineLevel="2">
      <c r="F231" s="150"/>
      <c r="G231" s="151"/>
      <c r="H231" s="152" t="s">
        <v>72</v>
      </c>
      <c r="I231" s="153"/>
      <c r="J231" s="154"/>
      <c r="K231" s="154"/>
      <c r="L231" s="154"/>
      <c r="M231" s="154"/>
      <c r="N231" s="190"/>
      <c r="O231" s="154"/>
      <c r="P231" s="155"/>
      <c r="Q231" s="156"/>
      <c r="R231" s="155"/>
      <c r="S231" s="156"/>
      <c r="T231" s="157"/>
      <c r="U231" s="157"/>
      <c r="V231" s="157"/>
      <c r="W231" s="158"/>
    </row>
    <row r="232" spans="6:23" s="149" customFormat="1" ht="6" customHeight="1" outlineLevel="2">
      <c r="F232" s="150"/>
      <c r="G232" s="151"/>
      <c r="H232" s="159"/>
      <c r="I232" s="160"/>
      <c r="J232" s="160"/>
      <c r="K232" s="160"/>
      <c r="L232" s="160"/>
      <c r="M232" s="160"/>
      <c r="N232" s="191"/>
      <c r="O232" s="160"/>
      <c r="P232" s="155"/>
      <c r="Q232" s="156"/>
      <c r="R232" s="155"/>
      <c r="S232" s="156"/>
      <c r="T232" s="157"/>
      <c r="U232" s="157"/>
      <c r="V232" s="157"/>
      <c r="W232" s="158"/>
    </row>
    <row r="233" spans="6:25" s="149" customFormat="1" ht="12" outlineLevel="2">
      <c r="F233" s="142">
        <v>9</v>
      </c>
      <c r="G233" s="143" t="s">
        <v>79</v>
      </c>
      <c r="H233" s="144" t="s">
        <v>274</v>
      </c>
      <c r="I233" s="145" t="s">
        <v>275</v>
      </c>
      <c r="J233" s="143" t="s">
        <v>71</v>
      </c>
      <c r="K233" s="146">
        <v>26.244</v>
      </c>
      <c r="L233" s="147">
        <v>0</v>
      </c>
      <c r="M233" s="146">
        <v>26.244</v>
      </c>
      <c r="N233" s="189"/>
      <c r="O233" s="148">
        <f>M233*N233</f>
        <v>0</v>
      </c>
      <c r="P233" s="148"/>
      <c r="Q233" s="148">
        <f>M233*P233</f>
        <v>0</v>
      </c>
      <c r="R233" s="148"/>
      <c r="S233" s="148">
        <f>M233*R233</f>
        <v>0</v>
      </c>
      <c r="T233" s="148">
        <v>21</v>
      </c>
      <c r="U233" s="148">
        <f>O233*T233/100</f>
        <v>0</v>
      </c>
      <c r="V233" s="148">
        <f>U233+O233</f>
        <v>0</v>
      </c>
      <c r="W233" s="148"/>
      <c r="X233" s="148"/>
      <c r="Y233" s="148">
        <v>1</v>
      </c>
    </row>
    <row r="234" spans="6:23" s="149" customFormat="1" ht="12" outlineLevel="2">
      <c r="F234" s="150"/>
      <c r="G234" s="151"/>
      <c r="H234" s="152" t="s">
        <v>72</v>
      </c>
      <c r="I234" s="153"/>
      <c r="J234" s="154"/>
      <c r="K234" s="154"/>
      <c r="L234" s="154"/>
      <c r="M234" s="154"/>
      <c r="N234" s="190"/>
      <c r="O234" s="154"/>
      <c r="P234" s="155"/>
      <c r="Q234" s="156"/>
      <c r="R234" s="155"/>
      <c r="S234" s="156"/>
      <c r="T234" s="157"/>
      <c r="U234" s="157"/>
      <c r="V234" s="157"/>
      <c r="W234" s="158"/>
    </row>
    <row r="235" spans="6:23" s="149" customFormat="1" ht="6" customHeight="1" outlineLevel="2">
      <c r="F235" s="150"/>
      <c r="G235" s="151"/>
      <c r="H235" s="159"/>
      <c r="I235" s="160"/>
      <c r="J235" s="160"/>
      <c r="K235" s="160"/>
      <c r="L235" s="160"/>
      <c r="M235" s="160"/>
      <c r="N235" s="191"/>
      <c r="O235" s="160"/>
      <c r="P235" s="155"/>
      <c r="Q235" s="156"/>
      <c r="R235" s="155"/>
      <c r="S235" s="156"/>
      <c r="T235" s="157"/>
      <c r="U235" s="157"/>
      <c r="V235" s="157"/>
      <c r="W235" s="158"/>
    </row>
    <row r="236" spans="6:25" s="149" customFormat="1" ht="12" outlineLevel="2">
      <c r="F236" s="142">
        <v>10</v>
      </c>
      <c r="G236" s="143" t="s">
        <v>79</v>
      </c>
      <c r="H236" s="144" t="s">
        <v>276</v>
      </c>
      <c r="I236" s="145" t="s">
        <v>277</v>
      </c>
      <c r="J236" s="143" t="s">
        <v>134</v>
      </c>
      <c r="K236" s="146">
        <v>0.96</v>
      </c>
      <c r="L236" s="147">
        <v>0</v>
      </c>
      <c r="M236" s="146">
        <v>0.96</v>
      </c>
      <c r="N236" s="189"/>
      <c r="O236" s="148">
        <f>M236*N236</f>
        <v>0</v>
      </c>
      <c r="P236" s="148"/>
      <c r="Q236" s="148">
        <f>M236*P236</f>
        <v>0</v>
      </c>
      <c r="R236" s="148"/>
      <c r="S236" s="148">
        <f>M236*R236</f>
        <v>0</v>
      </c>
      <c r="T236" s="148">
        <v>21</v>
      </c>
      <c r="U236" s="148">
        <f>O236*T236/100</f>
        <v>0</v>
      </c>
      <c r="V236" s="148">
        <f>U236+O236</f>
        <v>0</v>
      </c>
      <c r="W236" s="148"/>
      <c r="X236" s="148"/>
      <c r="Y236" s="148">
        <v>1</v>
      </c>
    </row>
    <row r="237" spans="6:23" s="149" customFormat="1" ht="12" outlineLevel="2">
      <c r="F237" s="150"/>
      <c r="G237" s="151"/>
      <c r="H237" s="152" t="s">
        <v>72</v>
      </c>
      <c r="I237" s="153"/>
      <c r="J237" s="154"/>
      <c r="K237" s="154"/>
      <c r="L237" s="154"/>
      <c r="M237" s="154"/>
      <c r="N237" s="190"/>
      <c r="O237" s="154"/>
      <c r="P237" s="155"/>
      <c r="Q237" s="156"/>
      <c r="R237" s="155"/>
      <c r="S237" s="156"/>
      <c r="T237" s="157"/>
      <c r="U237" s="157"/>
      <c r="V237" s="157"/>
      <c r="W237" s="158"/>
    </row>
    <row r="238" spans="6:23" s="149" customFormat="1" ht="6" customHeight="1" outlineLevel="2">
      <c r="F238" s="150"/>
      <c r="G238" s="151"/>
      <c r="H238" s="159"/>
      <c r="I238" s="160"/>
      <c r="J238" s="160"/>
      <c r="K238" s="160"/>
      <c r="L238" s="160"/>
      <c r="M238" s="160"/>
      <c r="N238" s="191"/>
      <c r="O238" s="160"/>
      <c r="P238" s="155"/>
      <c r="Q238" s="156"/>
      <c r="R238" s="155"/>
      <c r="S238" s="156"/>
      <c r="T238" s="157"/>
      <c r="U238" s="157"/>
      <c r="V238" s="157"/>
      <c r="W238" s="158"/>
    </row>
    <row r="239" spans="6:25" s="149" customFormat="1" ht="12" outlineLevel="2">
      <c r="F239" s="142">
        <v>11</v>
      </c>
      <c r="G239" s="143" t="s">
        <v>79</v>
      </c>
      <c r="H239" s="144" t="s">
        <v>278</v>
      </c>
      <c r="I239" s="145" t="s">
        <v>279</v>
      </c>
      <c r="J239" s="143" t="s">
        <v>134</v>
      </c>
      <c r="K239" s="146">
        <v>1.368</v>
      </c>
      <c r="L239" s="147">
        <v>0</v>
      </c>
      <c r="M239" s="146">
        <v>1.368</v>
      </c>
      <c r="N239" s="189"/>
      <c r="O239" s="148">
        <f>M239*N239</f>
        <v>0</v>
      </c>
      <c r="P239" s="148"/>
      <c r="Q239" s="148">
        <f>M239*P239</f>
        <v>0</v>
      </c>
      <c r="R239" s="148"/>
      <c r="S239" s="148">
        <f>M239*R239</f>
        <v>0</v>
      </c>
      <c r="T239" s="148">
        <v>21</v>
      </c>
      <c r="U239" s="148">
        <f>O239*T239/100</f>
        <v>0</v>
      </c>
      <c r="V239" s="148">
        <f>U239+O239</f>
        <v>0</v>
      </c>
      <c r="W239" s="148"/>
      <c r="X239" s="148"/>
      <c r="Y239" s="148">
        <v>1</v>
      </c>
    </row>
    <row r="240" spans="6:23" s="149" customFormat="1" ht="12" outlineLevel="2">
      <c r="F240" s="150"/>
      <c r="G240" s="151"/>
      <c r="H240" s="152" t="s">
        <v>72</v>
      </c>
      <c r="I240" s="153"/>
      <c r="J240" s="154"/>
      <c r="K240" s="154"/>
      <c r="L240" s="154"/>
      <c r="M240" s="154"/>
      <c r="N240" s="190"/>
      <c r="O240" s="154"/>
      <c r="P240" s="155"/>
      <c r="Q240" s="156"/>
      <c r="R240" s="155"/>
      <c r="S240" s="156"/>
      <c r="T240" s="157"/>
      <c r="U240" s="157"/>
      <c r="V240" s="157"/>
      <c r="W240" s="158"/>
    </row>
    <row r="241" spans="6:23" s="149" customFormat="1" ht="6" customHeight="1" outlineLevel="2">
      <c r="F241" s="150"/>
      <c r="G241" s="151"/>
      <c r="H241" s="159"/>
      <c r="I241" s="160"/>
      <c r="J241" s="160"/>
      <c r="K241" s="160"/>
      <c r="L241" s="160"/>
      <c r="M241" s="160"/>
      <c r="N241" s="191"/>
      <c r="O241" s="160"/>
      <c r="P241" s="155"/>
      <c r="Q241" s="156"/>
      <c r="R241" s="155"/>
      <c r="S241" s="156"/>
      <c r="T241" s="157"/>
      <c r="U241" s="157"/>
      <c r="V241" s="157"/>
      <c r="W241" s="158"/>
    </row>
    <row r="242" spans="6:25" s="149" customFormat="1" ht="12" outlineLevel="2">
      <c r="F242" s="142">
        <v>12</v>
      </c>
      <c r="G242" s="143" t="s">
        <v>79</v>
      </c>
      <c r="H242" s="144" t="s">
        <v>280</v>
      </c>
      <c r="I242" s="145" t="s">
        <v>281</v>
      </c>
      <c r="J242" s="143" t="s">
        <v>71</v>
      </c>
      <c r="K242" s="146">
        <v>1.296</v>
      </c>
      <c r="L242" s="147">
        <v>0</v>
      </c>
      <c r="M242" s="146">
        <v>1.296</v>
      </c>
      <c r="N242" s="189"/>
      <c r="O242" s="148">
        <f>M242*N242</f>
        <v>0</v>
      </c>
      <c r="P242" s="148"/>
      <c r="Q242" s="148">
        <f>M242*P242</f>
        <v>0</v>
      </c>
      <c r="R242" s="148"/>
      <c r="S242" s="148">
        <f>M242*R242</f>
        <v>0</v>
      </c>
      <c r="T242" s="148">
        <v>21</v>
      </c>
      <c r="U242" s="148">
        <f>O242*T242/100</f>
        <v>0</v>
      </c>
      <c r="V242" s="148">
        <f>U242+O242</f>
        <v>0</v>
      </c>
      <c r="W242" s="148"/>
      <c r="X242" s="148"/>
      <c r="Y242" s="148">
        <v>1</v>
      </c>
    </row>
    <row r="243" spans="6:23" s="149" customFormat="1" ht="12" outlineLevel="2">
      <c r="F243" s="150"/>
      <c r="G243" s="151"/>
      <c r="H243" s="152" t="s">
        <v>72</v>
      </c>
      <c r="I243" s="153"/>
      <c r="J243" s="154"/>
      <c r="K243" s="154"/>
      <c r="L243" s="154"/>
      <c r="M243" s="154"/>
      <c r="N243" s="190"/>
      <c r="O243" s="154"/>
      <c r="P243" s="155"/>
      <c r="Q243" s="156"/>
      <c r="R243" s="155"/>
      <c r="S243" s="156"/>
      <c r="T243" s="157"/>
      <c r="U243" s="157"/>
      <c r="V243" s="157"/>
      <c r="W243" s="158"/>
    </row>
    <row r="244" spans="6:23" s="149" customFormat="1" ht="6" customHeight="1" outlineLevel="2">
      <c r="F244" s="150"/>
      <c r="G244" s="151"/>
      <c r="H244" s="159"/>
      <c r="I244" s="160"/>
      <c r="J244" s="160"/>
      <c r="K244" s="160"/>
      <c r="L244" s="160"/>
      <c r="M244" s="160"/>
      <c r="N244" s="191"/>
      <c r="O244" s="160"/>
      <c r="P244" s="155"/>
      <c r="Q244" s="156"/>
      <c r="R244" s="155"/>
      <c r="S244" s="156"/>
      <c r="T244" s="157"/>
      <c r="U244" s="157"/>
      <c r="V244" s="157"/>
      <c r="W244" s="158"/>
    </row>
    <row r="245" spans="6:25" s="149" customFormat="1" ht="12" outlineLevel="2">
      <c r="F245" s="142">
        <v>13</v>
      </c>
      <c r="G245" s="143" t="s">
        <v>79</v>
      </c>
      <c r="H245" s="144" t="s">
        <v>282</v>
      </c>
      <c r="I245" s="145" t="s">
        <v>283</v>
      </c>
      <c r="J245" s="143" t="s">
        <v>71</v>
      </c>
      <c r="K245" s="146">
        <v>45.036</v>
      </c>
      <c r="L245" s="147">
        <v>0</v>
      </c>
      <c r="M245" s="146">
        <v>45.036</v>
      </c>
      <c r="N245" s="189"/>
      <c r="O245" s="148">
        <f>M245*N245</f>
        <v>0</v>
      </c>
      <c r="P245" s="148"/>
      <c r="Q245" s="148">
        <f>M245*P245</f>
        <v>0</v>
      </c>
      <c r="R245" s="148"/>
      <c r="S245" s="148">
        <f>M245*R245</f>
        <v>0</v>
      </c>
      <c r="T245" s="148">
        <v>21</v>
      </c>
      <c r="U245" s="148">
        <f>O245*T245/100</f>
        <v>0</v>
      </c>
      <c r="V245" s="148">
        <f>U245+O245</f>
        <v>0</v>
      </c>
      <c r="W245" s="148"/>
      <c r="X245" s="148"/>
      <c r="Y245" s="148">
        <v>1</v>
      </c>
    </row>
    <row r="246" spans="6:23" s="149" customFormat="1" ht="12" outlineLevel="2">
      <c r="F246" s="150"/>
      <c r="G246" s="151"/>
      <c r="H246" s="152" t="s">
        <v>72</v>
      </c>
      <c r="I246" s="153"/>
      <c r="J246" s="154"/>
      <c r="K246" s="154"/>
      <c r="L246" s="154"/>
      <c r="M246" s="154"/>
      <c r="N246" s="190"/>
      <c r="O246" s="154"/>
      <c r="P246" s="155"/>
      <c r="Q246" s="156"/>
      <c r="R246" s="155"/>
      <c r="S246" s="156"/>
      <c r="T246" s="157"/>
      <c r="U246" s="157"/>
      <c r="V246" s="157"/>
      <c r="W246" s="158"/>
    </row>
    <row r="247" spans="6:23" s="149" customFormat="1" ht="6" customHeight="1" outlineLevel="2">
      <c r="F247" s="150"/>
      <c r="G247" s="151"/>
      <c r="H247" s="159"/>
      <c r="I247" s="160"/>
      <c r="J247" s="160"/>
      <c r="K247" s="160"/>
      <c r="L247" s="160"/>
      <c r="M247" s="160"/>
      <c r="N247" s="191"/>
      <c r="O247" s="160"/>
      <c r="P247" s="155"/>
      <c r="Q247" s="156"/>
      <c r="R247" s="155"/>
      <c r="S247" s="156"/>
      <c r="T247" s="157"/>
      <c r="U247" s="157"/>
      <c r="V247" s="157"/>
      <c r="W247" s="158"/>
    </row>
    <row r="248" spans="6:25" s="149" customFormat="1" ht="12" outlineLevel="2">
      <c r="F248" s="142">
        <v>14</v>
      </c>
      <c r="G248" s="143" t="s">
        <v>79</v>
      </c>
      <c r="H248" s="144" t="s">
        <v>284</v>
      </c>
      <c r="I248" s="145" t="s">
        <v>285</v>
      </c>
      <c r="J248" s="143" t="s">
        <v>174</v>
      </c>
      <c r="K248" s="146">
        <v>6.6</v>
      </c>
      <c r="L248" s="147">
        <v>0</v>
      </c>
      <c r="M248" s="146">
        <v>6.6</v>
      </c>
      <c r="N248" s="189"/>
      <c r="O248" s="148">
        <f>M248*N248</f>
        <v>0</v>
      </c>
      <c r="P248" s="148"/>
      <c r="Q248" s="148">
        <f>M248*P248</f>
        <v>0</v>
      </c>
      <c r="R248" s="148"/>
      <c r="S248" s="148">
        <f>M248*R248</f>
        <v>0</v>
      </c>
      <c r="T248" s="148">
        <v>21</v>
      </c>
      <c r="U248" s="148">
        <f>O248*T248/100</f>
        <v>0</v>
      </c>
      <c r="V248" s="148">
        <f>U248+O248</f>
        <v>0</v>
      </c>
      <c r="W248" s="148"/>
      <c r="X248" s="148"/>
      <c r="Y248" s="148">
        <v>1</v>
      </c>
    </row>
    <row r="249" spans="6:23" s="149" customFormat="1" ht="12" outlineLevel="2">
      <c r="F249" s="150"/>
      <c r="G249" s="151"/>
      <c r="H249" s="152" t="s">
        <v>72</v>
      </c>
      <c r="I249" s="153"/>
      <c r="J249" s="154"/>
      <c r="K249" s="154"/>
      <c r="L249" s="154"/>
      <c r="M249" s="154"/>
      <c r="N249" s="190"/>
      <c r="O249" s="154"/>
      <c r="P249" s="155"/>
      <c r="Q249" s="156"/>
      <c r="R249" s="155"/>
      <c r="S249" s="156"/>
      <c r="T249" s="157"/>
      <c r="U249" s="157"/>
      <c r="V249" s="157"/>
      <c r="W249" s="158"/>
    </row>
    <row r="250" spans="6:23" s="149" customFormat="1" ht="6" customHeight="1" outlineLevel="2">
      <c r="F250" s="150"/>
      <c r="G250" s="151"/>
      <c r="H250" s="159"/>
      <c r="I250" s="160"/>
      <c r="J250" s="160"/>
      <c r="K250" s="160"/>
      <c r="L250" s="160"/>
      <c r="M250" s="160"/>
      <c r="N250" s="191"/>
      <c r="O250" s="160"/>
      <c r="P250" s="155"/>
      <c r="Q250" s="156"/>
      <c r="R250" s="155"/>
      <c r="S250" s="156"/>
      <c r="T250" s="157"/>
      <c r="U250" s="157"/>
      <c r="V250" s="157"/>
      <c r="W250" s="158"/>
    </row>
    <row r="251" spans="6:25" s="149" customFormat="1" ht="12" outlineLevel="2">
      <c r="F251" s="142">
        <v>15</v>
      </c>
      <c r="G251" s="143" t="s">
        <v>79</v>
      </c>
      <c r="H251" s="144" t="s">
        <v>286</v>
      </c>
      <c r="I251" s="145" t="s">
        <v>287</v>
      </c>
      <c r="J251" s="143" t="s">
        <v>174</v>
      </c>
      <c r="K251" s="146">
        <v>10</v>
      </c>
      <c r="L251" s="147">
        <v>0</v>
      </c>
      <c r="M251" s="146">
        <v>10</v>
      </c>
      <c r="N251" s="189"/>
      <c r="O251" s="148">
        <f>M251*N251</f>
        <v>0</v>
      </c>
      <c r="P251" s="148"/>
      <c r="Q251" s="148">
        <f>M251*P251</f>
        <v>0</v>
      </c>
      <c r="R251" s="148"/>
      <c r="S251" s="148">
        <f>M251*R251</f>
        <v>0</v>
      </c>
      <c r="T251" s="148">
        <v>21</v>
      </c>
      <c r="U251" s="148">
        <f>O251*T251/100</f>
        <v>0</v>
      </c>
      <c r="V251" s="148">
        <f>U251+O251</f>
        <v>0</v>
      </c>
      <c r="W251" s="148"/>
      <c r="X251" s="148"/>
      <c r="Y251" s="148">
        <v>1</v>
      </c>
    </row>
    <row r="252" spans="6:23" s="149" customFormat="1" ht="12" outlineLevel="2">
      <c r="F252" s="150"/>
      <c r="G252" s="151"/>
      <c r="H252" s="152" t="s">
        <v>72</v>
      </c>
      <c r="I252" s="153"/>
      <c r="J252" s="154"/>
      <c r="K252" s="154"/>
      <c r="L252" s="154"/>
      <c r="M252" s="154"/>
      <c r="N252" s="190"/>
      <c r="O252" s="154"/>
      <c r="P252" s="155"/>
      <c r="Q252" s="156"/>
      <c r="R252" s="155"/>
      <c r="S252" s="156"/>
      <c r="T252" s="157"/>
      <c r="U252" s="157"/>
      <c r="V252" s="157"/>
      <c r="W252" s="158"/>
    </row>
    <row r="253" spans="6:23" s="149" customFormat="1" ht="6" customHeight="1" outlineLevel="2">
      <c r="F253" s="150"/>
      <c r="G253" s="151"/>
      <c r="H253" s="159"/>
      <c r="I253" s="160"/>
      <c r="J253" s="160"/>
      <c r="K253" s="160"/>
      <c r="L253" s="160"/>
      <c r="M253" s="160"/>
      <c r="N253" s="191"/>
      <c r="O253" s="160"/>
      <c r="P253" s="155"/>
      <c r="Q253" s="156"/>
      <c r="R253" s="155"/>
      <c r="S253" s="156"/>
      <c r="T253" s="157"/>
      <c r="U253" s="157"/>
      <c r="V253" s="157"/>
      <c r="W253" s="158"/>
    </row>
    <row r="254" spans="6:25" s="149" customFormat="1" ht="12" outlineLevel="2">
      <c r="F254" s="142">
        <v>16</v>
      </c>
      <c r="G254" s="143" t="s">
        <v>79</v>
      </c>
      <c r="H254" s="144" t="s">
        <v>288</v>
      </c>
      <c r="I254" s="145" t="s">
        <v>289</v>
      </c>
      <c r="J254" s="143" t="s">
        <v>77</v>
      </c>
      <c r="K254" s="146">
        <v>4.172</v>
      </c>
      <c r="L254" s="147">
        <v>0</v>
      </c>
      <c r="M254" s="146">
        <v>4.172</v>
      </c>
      <c r="N254" s="189"/>
      <c r="O254" s="148">
        <f>M254*N254</f>
        <v>0</v>
      </c>
      <c r="P254" s="148"/>
      <c r="Q254" s="148">
        <f>M254*P254</f>
        <v>0</v>
      </c>
      <c r="R254" s="148"/>
      <c r="S254" s="148">
        <f>M254*R254</f>
        <v>0</v>
      </c>
      <c r="T254" s="148">
        <v>21</v>
      </c>
      <c r="U254" s="148">
        <f>O254*T254/100</f>
        <v>0</v>
      </c>
      <c r="V254" s="148">
        <f>U254+O254</f>
        <v>0</v>
      </c>
      <c r="W254" s="148"/>
      <c r="X254" s="148"/>
      <c r="Y254" s="148">
        <v>1</v>
      </c>
    </row>
    <row r="255" spans="6:23" s="149" customFormat="1" ht="12" outlineLevel="2">
      <c r="F255" s="150"/>
      <c r="G255" s="151"/>
      <c r="H255" s="152" t="s">
        <v>72</v>
      </c>
      <c r="I255" s="153"/>
      <c r="J255" s="154"/>
      <c r="K255" s="154"/>
      <c r="L255" s="154"/>
      <c r="M255" s="154"/>
      <c r="N255" s="190"/>
      <c r="O255" s="154"/>
      <c r="P255" s="155"/>
      <c r="Q255" s="156"/>
      <c r="R255" s="155"/>
      <c r="S255" s="156"/>
      <c r="T255" s="157"/>
      <c r="U255" s="157"/>
      <c r="V255" s="157"/>
      <c r="W255" s="158"/>
    </row>
    <row r="256" spans="6:23" s="149" customFormat="1" ht="6" customHeight="1" outlineLevel="2">
      <c r="F256" s="150"/>
      <c r="G256" s="151"/>
      <c r="H256" s="159"/>
      <c r="I256" s="160"/>
      <c r="J256" s="160"/>
      <c r="K256" s="160"/>
      <c r="L256" s="160"/>
      <c r="M256" s="160"/>
      <c r="N256" s="191"/>
      <c r="O256" s="160"/>
      <c r="P256" s="155"/>
      <c r="Q256" s="156"/>
      <c r="R256" s="155"/>
      <c r="S256" s="156"/>
      <c r="T256" s="157"/>
      <c r="U256" s="157"/>
      <c r="V256" s="157"/>
      <c r="W256" s="158"/>
    </row>
    <row r="257" spans="6:25" s="149" customFormat="1" ht="12" outlineLevel="2">
      <c r="F257" s="142">
        <v>17</v>
      </c>
      <c r="G257" s="143" t="s">
        <v>79</v>
      </c>
      <c r="H257" s="144" t="s">
        <v>290</v>
      </c>
      <c r="I257" s="145" t="s">
        <v>291</v>
      </c>
      <c r="J257" s="143" t="s">
        <v>71</v>
      </c>
      <c r="K257" s="146">
        <v>77.76</v>
      </c>
      <c r="L257" s="147">
        <v>0</v>
      </c>
      <c r="M257" s="146">
        <v>77.76</v>
      </c>
      <c r="N257" s="189"/>
      <c r="O257" s="148">
        <f>M257*N257</f>
        <v>0</v>
      </c>
      <c r="P257" s="148"/>
      <c r="Q257" s="148">
        <f>M257*P257</f>
        <v>0</v>
      </c>
      <c r="R257" s="148"/>
      <c r="S257" s="148">
        <f>M257*R257</f>
        <v>0</v>
      </c>
      <c r="T257" s="148">
        <v>21</v>
      </c>
      <c r="U257" s="148">
        <f>O257*T257/100</f>
        <v>0</v>
      </c>
      <c r="V257" s="148">
        <f>U257+O257</f>
        <v>0</v>
      </c>
      <c r="W257" s="148"/>
      <c r="X257" s="148"/>
      <c r="Y257" s="148">
        <v>1</v>
      </c>
    </row>
    <row r="258" spans="6:23" s="149" customFormat="1" ht="12" outlineLevel="2">
      <c r="F258" s="150"/>
      <c r="G258" s="151"/>
      <c r="H258" s="152" t="s">
        <v>72</v>
      </c>
      <c r="I258" s="153"/>
      <c r="J258" s="154"/>
      <c r="K258" s="154"/>
      <c r="L258" s="154"/>
      <c r="M258" s="154"/>
      <c r="N258" s="190"/>
      <c r="O258" s="154"/>
      <c r="P258" s="155"/>
      <c r="Q258" s="156"/>
      <c r="R258" s="155"/>
      <c r="S258" s="156"/>
      <c r="T258" s="157"/>
      <c r="U258" s="157"/>
      <c r="V258" s="157"/>
      <c r="W258" s="158"/>
    </row>
    <row r="259" spans="6:23" s="149" customFormat="1" ht="6" customHeight="1" outlineLevel="2">
      <c r="F259" s="150"/>
      <c r="G259" s="151"/>
      <c r="H259" s="159"/>
      <c r="I259" s="160"/>
      <c r="J259" s="160"/>
      <c r="K259" s="160"/>
      <c r="L259" s="160"/>
      <c r="M259" s="160"/>
      <c r="N259" s="191"/>
      <c r="O259" s="160"/>
      <c r="P259" s="155"/>
      <c r="Q259" s="156"/>
      <c r="R259" s="155"/>
      <c r="S259" s="156"/>
      <c r="T259" s="157"/>
      <c r="U259" s="157"/>
      <c r="V259" s="157"/>
      <c r="W259" s="158"/>
    </row>
    <row r="260" spans="6:25" s="149" customFormat="1" ht="12" outlineLevel="2">
      <c r="F260" s="142">
        <v>18</v>
      </c>
      <c r="G260" s="143" t="s">
        <v>79</v>
      </c>
      <c r="H260" s="144" t="s">
        <v>292</v>
      </c>
      <c r="I260" s="145" t="s">
        <v>293</v>
      </c>
      <c r="J260" s="143" t="s">
        <v>71</v>
      </c>
      <c r="K260" s="146">
        <v>0.53</v>
      </c>
      <c r="L260" s="147">
        <v>0</v>
      </c>
      <c r="M260" s="146">
        <v>0.53</v>
      </c>
      <c r="N260" s="189"/>
      <c r="O260" s="148">
        <f>M260*N260</f>
        <v>0</v>
      </c>
      <c r="P260" s="148"/>
      <c r="Q260" s="148">
        <f>M260*P260</f>
        <v>0</v>
      </c>
      <c r="R260" s="148"/>
      <c r="S260" s="148">
        <f>M260*R260</f>
        <v>0</v>
      </c>
      <c r="T260" s="148">
        <v>21</v>
      </c>
      <c r="U260" s="148">
        <f>O260*T260/100</f>
        <v>0</v>
      </c>
      <c r="V260" s="148">
        <f>U260+O260</f>
        <v>0</v>
      </c>
      <c r="W260" s="148"/>
      <c r="X260" s="148"/>
      <c r="Y260" s="148">
        <v>1</v>
      </c>
    </row>
    <row r="261" spans="6:23" s="149" customFormat="1" ht="12" outlineLevel="2">
      <c r="F261" s="150"/>
      <c r="G261" s="151"/>
      <c r="H261" s="152" t="s">
        <v>72</v>
      </c>
      <c r="I261" s="153"/>
      <c r="J261" s="154"/>
      <c r="K261" s="154"/>
      <c r="L261" s="154"/>
      <c r="M261" s="154"/>
      <c r="N261" s="190"/>
      <c r="O261" s="154"/>
      <c r="P261" s="155"/>
      <c r="Q261" s="156"/>
      <c r="R261" s="155"/>
      <c r="S261" s="156"/>
      <c r="T261" s="157"/>
      <c r="U261" s="157"/>
      <c r="V261" s="157"/>
      <c r="W261" s="158"/>
    </row>
    <row r="262" spans="6:23" s="149" customFormat="1" ht="6" customHeight="1" outlineLevel="2">
      <c r="F262" s="150"/>
      <c r="G262" s="151"/>
      <c r="H262" s="159"/>
      <c r="I262" s="160"/>
      <c r="J262" s="160"/>
      <c r="K262" s="160"/>
      <c r="L262" s="160"/>
      <c r="M262" s="160"/>
      <c r="N262" s="191"/>
      <c r="O262" s="160"/>
      <c r="P262" s="155"/>
      <c r="Q262" s="156"/>
      <c r="R262" s="155"/>
      <c r="S262" s="156"/>
      <c r="T262" s="157"/>
      <c r="U262" s="157"/>
      <c r="V262" s="157"/>
      <c r="W262" s="158"/>
    </row>
    <row r="263" spans="6:25" s="149" customFormat="1" ht="12" outlineLevel="2">
      <c r="F263" s="142">
        <v>19</v>
      </c>
      <c r="G263" s="143" t="s">
        <v>79</v>
      </c>
      <c r="H263" s="144" t="s">
        <v>294</v>
      </c>
      <c r="I263" s="145" t="s">
        <v>295</v>
      </c>
      <c r="J263" s="143" t="s">
        <v>77</v>
      </c>
      <c r="K263" s="146">
        <v>2.502</v>
      </c>
      <c r="L263" s="147">
        <v>0</v>
      </c>
      <c r="M263" s="146">
        <v>2.502</v>
      </c>
      <c r="N263" s="189"/>
      <c r="O263" s="148">
        <f>M263*N263</f>
        <v>0</v>
      </c>
      <c r="P263" s="148"/>
      <c r="Q263" s="148">
        <f>M263*P263</f>
        <v>0</v>
      </c>
      <c r="R263" s="148"/>
      <c r="S263" s="148">
        <f>M263*R263</f>
        <v>0</v>
      </c>
      <c r="T263" s="148">
        <v>21</v>
      </c>
      <c r="U263" s="148">
        <f>O263*T263/100</f>
        <v>0</v>
      </c>
      <c r="V263" s="148">
        <f>U263+O263</f>
        <v>0</v>
      </c>
      <c r="W263" s="148"/>
      <c r="X263" s="148"/>
      <c r="Y263" s="148">
        <v>1</v>
      </c>
    </row>
    <row r="264" spans="6:23" s="149" customFormat="1" ht="12" outlineLevel="2">
      <c r="F264" s="150"/>
      <c r="G264" s="151"/>
      <c r="H264" s="152" t="s">
        <v>72</v>
      </c>
      <c r="I264" s="153"/>
      <c r="J264" s="154"/>
      <c r="K264" s="154"/>
      <c r="L264" s="154"/>
      <c r="M264" s="154"/>
      <c r="N264" s="190"/>
      <c r="O264" s="154"/>
      <c r="P264" s="155"/>
      <c r="Q264" s="156"/>
      <c r="R264" s="155"/>
      <c r="S264" s="156"/>
      <c r="T264" s="157"/>
      <c r="U264" s="157"/>
      <c r="V264" s="157"/>
      <c r="W264" s="158"/>
    </row>
    <row r="265" spans="6:23" s="149" customFormat="1" ht="6" customHeight="1" outlineLevel="2">
      <c r="F265" s="150"/>
      <c r="G265" s="151"/>
      <c r="H265" s="159"/>
      <c r="I265" s="160"/>
      <c r="J265" s="160"/>
      <c r="K265" s="160"/>
      <c r="L265" s="160"/>
      <c r="M265" s="160"/>
      <c r="N265" s="191"/>
      <c r="O265" s="160"/>
      <c r="P265" s="155"/>
      <c r="Q265" s="156"/>
      <c r="R265" s="155"/>
      <c r="S265" s="156"/>
      <c r="T265" s="157"/>
      <c r="U265" s="157"/>
      <c r="V265" s="157"/>
      <c r="W265" s="158"/>
    </row>
    <row r="266" spans="6:25" s="149" customFormat="1" ht="12" outlineLevel="2">
      <c r="F266" s="142">
        <v>20</v>
      </c>
      <c r="G266" s="143" t="s">
        <v>79</v>
      </c>
      <c r="H266" s="144" t="s">
        <v>296</v>
      </c>
      <c r="I266" s="145" t="s">
        <v>297</v>
      </c>
      <c r="J266" s="143" t="s">
        <v>82</v>
      </c>
      <c r="K266" s="146">
        <v>16</v>
      </c>
      <c r="L266" s="147">
        <v>0</v>
      </c>
      <c r="M266" s="146">
        <v>16</v>
      </c>
      <c r="N266" s="189"/>
      <c r="O266" s="148">
        <f>M266*N266</f>
        <v>0</v>
      </c>
      <c r="P266" s="148"/>
      <c r="Q266" s="148">
        <f>M266*P266</f>
        <v>0</v>
      </c>
      <c r="R266" s="148"/>
      <c r="S266" s="148">
        <f>M266*R266</f>
        <v>0</v>
      </c>
      <c r="T266" s="148">
        <v>21</v>
      </c>
      <c r="U266" s="148">
        <f>O266*T266/100</f>
        <v>0</v>
      </c>
      <c r="V266" s="148">
        <f>U266+O266</f>
        <v>0</v>
      </c>
      <c r="W266" s="148"/>
      <c r="X266" s="148"/>
      <c r="Y266" s="148">
        <v>1</v>
      </c>
    </row>
    <row r="267" spans="6:23" s="149" customFormat="1" ht="12" outlineLevel="2">
      <c r="F267" s="150"/>
      <c r="G267" s="151"/>
      <c r="H267" s="152" t="s">
        <v>72</v>
      </c>
      <c r="I267" s="153"/>
      <c r="J267" s="154"/>
      <c r="K267" s="154"/>
      <c r="L267" s="154"/>
      <c r="M267" s="154"/>
      <c r="N267" s="190"/>
      <c r="O267" s="154"/>
      <c r="P267" s="155"/>
      <c r="Q267" s="156"/>
      <c r="R267" s="155"/>
      <c r="S267" s="156"/>
      <c r="T267" s="157"/>
      <c r="U267" s="157"/>
      <c r="V267" s="157"/>
      <c r="W267" s="158"/>
    </row>
    <row r="268" spans="6:23" s="149" customFormat="1" ht="6" customHeight="1" outlineLevel="2">
      <c r="F268" s="150"/>
      <c r="G268" s="151"/>
      <c r="H268" s="159"/>
      <c r="I268" s="160"/>
      <c r="J268" s="160"/>
      <c r="K268" s="160"/>
      <c r="L268" s="160"/>
      <c r="M268" s="160"/>
      <c r="N268" s="191"/>
      <c r="O268" s="160"/>
      <c r="P268" s="155"/>
      <c r="Q268" s="156"/>
      <c r="R268" s="155"/>
      <c r="S268" s="156"/>
      <c r="T268" s="157"/>
      <c r="U268" s="157"/>
      <c r="V268" s="157"/>
      <c r="W268" s="158"/>
    </row>
    <row r="269" spans="6:25" s="149" customFormat="1" ht="12" outlineLevel="2">
      <c r="F269" s="142">
        <v>21</v>
      </c>
      <c r="G269" s="143" t="s">
        <v>79</v>
      </c>
      <c r="H269" s="144" t="s">
        <v>298</v>
      </c>
      <c r="I269" s="145" t="s">
        <v>299</v>
      </c>
      <c r="J269" s="143" t="s">
        <v>174</v>
      </c>
      <c r="K269" s="146">
        <v>72</v>
      </c>
      <c r="L269" s="147">
        <v>0</v>
      </c>
      <c r="M269" s="146">
        <v>72</v>
      </c>
      <c r="N269" s="189"/>
      <c r="O269" s="148">
        <f>M269*N269</f>
        <v>0</v>
      </c>
      <c r="P269" s="148"/>
      <c r="Q269" s="148">
        <f>M269*P269</f>
        <v>0</v>
      </c>
      <c r="R269" s="148"/>
      <c r="S269" s="148">
        <f>M269*R269</f>
        <v>0</v>
      </c>
      <c r="T269" s="148">
        <v>21</v>
      </c>
      <c r="U269" s="148">
        <f>O269*T269/100</f>
        <v>0</v>
      </c>
      <c r="V269" s="148">
        <f>U269+O269</f>
        <v>0</v>
      </c>
      <c r="W269" s="148"/>
      <c r="X269" s="148"/>
      <c r="Y269" s="148">
        <v>1</v>
      </c>
    </row>
    <row r="270" spans="6:23" s="149" customFormat="1" ht="12" outlineLevel="2">
      <c r="F270" s="150"/>
      <c r="G270" s="151"/>
      <c r="H270" s="152" t="s">
        <v>72</v>
      </c>
      <c r="I270" s="153"/>
      <c r="J270" s="154"/>
      <c r="K270" s="154"/>
      <c r="L270" s="154"/>
      <c r="M270" s="154"/>
      <c r="N270" s="190"/>
      <c r="O270" s="154"/>
      <c r="P270" s="155"/>
      <c r="Q270" s="156"/>
      <c r="R270" s="155"/>
      <c r="S270" s="156"/>
      <c r="T270" s="157"/>
      <c r="U270" s="157"/>
      <c r="V270" s="157"/>
      <c r="W270" s="158"/>
    </row>
    <row r="271" spans="6:23" s="149" customFormat="1" ht="6" customHeight="1" outlineLevel="2">
      <c r="F271" s="150"/>
      <c r="G271" s="151"/>
      <c r="H271" s="159"/>
      <c r="I271" s="160"/>
      <c r="J271" s="160"/>
      <c r="K271" s="160"/>
      <c r="L271" s="160"/>
      <c r="M271" s="160"/>
      <c r="N271" s="191"/>
      <c r="O271" s="160"/>
      <c r="P271" s="155"/>
      <c r="Q271" s="156"/>
      <c r="R271" s="155"/>
      <c r="S271" s="156"/>
      <c r="T271" s="157"/>
      <c r="U271" s="157"/>
      <c r="V271" s="157"/>
      <c r="W271" s="158"/>
    </row>
    <row r="272" spans="6:25" s="149" customFormat="1" ht="12" outlineLevel="2">
      <c r="F272" s="142">
        <v>22</v>
      </c>
      <c r="G272" s="143" t="s">
        <v>79</v>
      </c>
      <c r="H272" s="144" t="s">
        <v>300</v>
      </c>
      <c r="I272" s="145" t="s">
        <v>301</v>
      </c>
      <c r="J272" s="143" t="s">
        <v>82</v>
      </c>
      <c r="K272" s="146">
        <v>2</v>
      </c>
      <c r="L272" s="147">
        <v>0</v>
      </c>
      <c r="M272" s="146">
        <v>2</v>
      </c>
      <c r="N272" s="189"/>
      <c r="O272" s="148">
        <f>M272*N272</f>
        <v>0</v>
      </c>
      <c r="P272" s="148"/>
      <c r="Q272" s="148">
        <f>M272*P272</f>
        <v>0</v>
      </c>
      <c r="R272" s="148"/>
      <c r="S272" s="148">
        <f>M272*R272</f>
        <v>0</v>
      </c>
      <c r="T272" s="148">
        <v>21</v>
      </c>
      <c r="U272" s="148">
        <f>O272*T272/100</f>
        <v>0</v>
      </c>
      <c r="V272" s="148">
        <f>U272+O272</f>
        <v>0</v>
      </c>
      <c r="W272" s="148"/>
      <c r="X272" s="148"/>
      <c r="Y272" s="148">
        <v>1</v>
      </c>
    </row>
    <row r="273" spans="6:23" s="149" customFormat="1" ht="12" outlineLevel="2">
      <c r="F273" s="150"/>
      <c r="G273" s="151"/>
      <c r="H273" s="152" t="s">
        <v>72</v>
      </c>
      <c r="I273" s="153"/>
      <c r="J273" s="154"/>
      <c r="K273" s="154"/>
      <c r="L273" s="154"/>
      <c r="M273" s="154"/>
      <c r="N273" s="190"/>
      <c r="O273" s="154"/>
      <c r="P273" s="155"/>
      <c r="Q273" s="156"/>
      <c r="R273" s="155"/>
      <c r="S273" s="156"/>
      <c r="T273" s="157"/>
      <c r="U273" s="157"/>
      <c r="V273" s="157"/>
      <c r="W273" s="158"/>
    </row>
    <row r="274" spans="6:23" s="149" customFormat="1" ht="6" customHeight="1" outlineLevel="2">
      <c r="F274" s="150"/>
      <c r="G274" s="151"/>
      <c r="H274" s="159"/>
      <c r="I274" s="160"/>
      <c r="J274" s="160"/>
      <c r="K274" s="160"/>
      <c r="L274" s="160"/>
      <c r="M274" s="160"/>
      <c r="N274" s="191"/>
      <c r="O274" s="160"/>
      <c r="P274" s="155"/>
      <c r="Q274" s="156"/>
      <c r="R274" s="155"/>
      <c r="S274" s="156"/>
      <c r="T274" s="157"/>
      <c r="U274" s="157"/>
      <c r="V274" s="157"/>
      <c r="W274" s="158"/>
    </row>
    <row r="275" spans="6:25" s="149" customFormat="1" ht="12" outlineLevel="2">
      <c r="F275" s="142">
        <v>23</v>
      </c>
      <c r="G275" s="143" t="s">
        <v>79</v>
      </c>
      <c r="H275" s="144" t="s">
        <v>302</v>
      </c>
      <c r="I275" s="145" t="s">
        <v>303</v>
      </c>
      <c r="J275" s="143" t="s">
        <v>174</v>
      </c>
      <c r="K275" s="146">
        <v>841.8</v>
      </c>
      <c r="L275" s="147">
        <v>0</v>
      </c>
      <c r="M275" s="146">
        <v>841.8</v>
      </c>
      <c r="N275" s="189"/>
      <c r="O275" s="148">
        <f>M275*N275</f>
        <v>0</v>
      </c>
      <c r="P275" s="148"/>
      <c r="Q275" s="148">
        <f>M275*P275</f>
        <v>0</v>
      </c>
      <c r="R275" s="148"/>
      <c r="S275" s="148">
        <f>M275*R275</f>
        <v>0</v>
      </c>
      <c r="T275" s="148">
        <v>21</v>
      </c>
      <c r="U275" s="148">
        <f>O275*T275/100</f>
        <v>0</v>
      </c>
      <c r="V275" s="148">
        <f>U275+O275</f>
        <v>0</v>
      </c>
      <c r="W275" s="148"/>
      <c r="X275" s="148"/>
      <c r="Y275" s="148">
        <v>1</v>
      </c>
    </row>
    <row r="276" spans="6:23" s="149" customFormat="1" ht="12" outlineLevel="2">
      <c r="F276" s="150"/>
      <c r="G276" s="151"/>
      <c r="H276" s="152" t="s">
        <v>72</v>
      </c>
      <c r="I276" s="153"/>
      <c r="J276" s="154"/>
      <c r="K276" s="154"/>
      <c r="L276" s="154"/>
      <c r="M276" s="154"/>
      <c r="N276" s="190"/>
      <c r="O276" s="154"/>
      <c r="P276" s="155"/>
      <c r="Q276" s="156"/>
      <c r="R276" s="155"/>
      <c r="S276" s="156"/>
      <c r="T276" s="157"/>
      <c r="U276" s="157"/>
      <c r="V276" s="157"/>
      <c r="W276" s="158"/>
    </row>
    <row r="277" spans="6:23" s="149" customFormat="1" ht="6" customHeight="1" outlineLevel="2">
      <c r="F277" s="150"/>
      <c r="G277" s="151"/>
      <c r="H277" s="159"/>
      <c r="I277" s="160"/>
      <c r="J277" s="160"/>
      <c r="K277" s="160"/>
      <c r="L277" s="160"/>
      <c r="M277" s="160"/>
      <c r="N277" s="191"/>
      <c r="O277" s="160"/>
      <c r="P277" s="155"/>
      <c r="Q277" s="156"/>
      <c r="R277" s="155"/>
      <c r="S277" s="156"/>
      <c r="T277" s="157"/>
      <c r="U277" s="157"/>
      <c r="V277" s="157"/>
      <c r="W277" s="158"/>
    </row>
    <row r="278" spans="6:25" s="149" customFormat="1" ht="12" outlineLevel="2">
      <c r="F278" s="142">
        <v>24</v>
      </c>
      <c r="G278" s="143" t="s">
        <v>79</v>
      </c>
      <c r="H278" s="144" t="s">
        <v>304</v>
      </c>
      <c r="I278" s="145" t="s">
        <v>305</v>
      </c>
      <c r="J278" s="143" t="s">
        <v>82</v>
      </c>
      <c r="K278" s="146">
        <v>896</v>
      </c>
      <c r="L278" s="147">
        <v>0</v>
      </c>
      <c r="M278" s="146">
        <v>896</v>
      </c>
      <c r="N278" s="189"/>
      <c r="O278" s="148">
        <f>M278*N278</f>
        <v>0</v>
      </c>
      <c r="P278" s="148"/>
      <c r="Q278" s="148">
        <f>M278*P278</f>
        <v>0</v>
      </c>
      <c r="R278" s="148"/>
      <c r="S278" s="148">
        <f>M278*R278</f>
        <v>0</v>
      </c>
      <c r="T278" s="148">
        <v>21</v>
      </c>
      <c r="U278" s="148">
        <f>O278*T278/100</f>
        <v>0</v>
      </c>
      <c r="V278" s="148">
        <f>U278+O278</f>
        <v>0</v>
      </c>
      <c r="W278" s="148"/>
      <c r="X278" s="148"/>
      <c r="Y278" s="148">
        <v>1</v>
      </c>
    </row>
    <row r="279" spans="6:23" s="149" customFormat="1" ht="12" outlineLevel="2">
      <c r="F279" s="150"/>
      <c r="G279" s="151"/>
      <c r="H279" s="152" t="s">
        <v>72</v>
      </c>
      <c r="I279" s="153"/>
      <c r="J279" s="154"/>
      <c r="K279" s="154"/>
      <c r="L279" s="154"/>
      <c r="M279" s="154"/>
      <c r="N279" s="190"/>
      <c r="O279" s="154"/>
      <c r="P279" s="155"/>
      <c r="Q279" s="156"/>
      <c r="R279" s="155"/>
      <c r="S279" s="156"/>
      <c r="T279" s="157"/>
      <c r="U279" s="157"/>
      <c r="V279" s="157"/>
      <c r="W279" s="158"/>
    </row>
    <row r="280" spans="6:23" s="149" customFormat="1" ht="6" customHeight="1" outlineLevel="2">
      <c r="F280" s="150"/>
      <c r="G280" s="151"/>
      <c r="H280" s="159"/>
      <c r="I280" s="160"/>
      <c r="J280" s="160"/>
      <c r="K280" s="160"/>
      <c r="L280" s="160"/>
      <c r="M280" s="160"/>
      <c r="N280" s="191"/>
      <c r="O280" s="160"/>
      <c r="P280" s="155"/>
      <c r="Q280" s="156"/>
      <c r="R280" s="155"/>
      <c r="S280" s="156"/>
      <c r="T280" s="157"/>
      <c r="U280" s="157"/>
      <c r="V280" s="157"/>
      <c r="W280" s="158"/>
    </row>
    <row r="281" spans="6:25" s="149" customFormat="1" ht="12" outlineLevel="2">
      <c r="F281" s="142">
        <v>25</v>
      </c>
      <c r="G281" s="143" t="s">
        <v>79</v>
      </c>
      <c r="H281" s="144" t="s">
        <v>306</v>
      </c>
      <c r="I281" s="145" t="s">
        <v>307</v>
      </c>
      <c r="J281" s="143" t="s">
        <v>82</v>
      </c>
      <c r="K281" s="146">
        <v>92</v>
      </c>
      <c r="L281" s="147">
        <v>0</v>
      </c>
      <c r="M281" s="146">
        <v>92</v>
      </c>
      <c r="N281" s="189"/>
      <c r="O281" s="148">
        <f>M281*N281</f>
        <v>0</v>
      </c>
      <c r="P281" s="148"/>
      <c r="Q281" s="148">
        <f>M281*P281</f>
        <v>0</v>
      </c>
      <c r="R281" s="148"/>
      <c r="S281" s="148">
        <f>M281*R281</f>
        <v>0</v>
      </c>
      <c r="T281" s="148">
        <v>21</v>
      </c>
      <c r="U281" s="148">
        <f>O281*T281/100</f>
        <v>0</v>
      </c>
      <c r="V281" s="148">
        <f>U281+O281</f>
        <v>0</v>
      </c>
      <c r="W281" s="148"/>
      <c r="X281" s="148"/>
      <c r="Y281" s="148">
        <v>1</v>
      </c>
    </row>
    <row r="282" spans="6:23" s="149" customFormat="1" ht="12" outlineLevel="2">
      <c r="F282" s="150"/>
      <c r="G282" s="151"/>
      <c r="H282" s="152" t="s">
        <v>72</v>
      </c>
      <c r="I282" s="153"/>
      <c r="J282" s="154"/>
      <c r="K282" s="154"/>
      <c r="L282" s="154"/>
      <c r="M282" s="154"/>
      <c r="N282" s="190"/>
      <c r="O282" s="154"/>
      <c r="P282" s="155"/>
      <c r="Q282" s="156"/>
      <c r="R282" s="155"/>
      <c r="S282" s="156"/>
      <c r="T282" s="157"/>
      <c r="U282" s="157"/>
      <c r="V282" s="157"/>
      <c r="W282" s="158"/>
    </row>
    <row r="283" spans="6:23" s="149" customFormat="1" ht="6" customHeight="1" outlineLevel="2">
      <c r="F283" s="150"/>
      <c r="G283" s="151"/>
      <c r="H283" s="159"/>
      <c r="I283" s="160"/>
      <c r="J283" s="160"/>
      <c r="K283" s="160"/>
      <c r="L283" s="160"/>
      <c r="M283" s="160"/>
      <c r="N283" s="191"/>
      <c r="O283" s="160"/>
      <c r="P283" s="155"/>
      <c r="Q283" s="156"/>
      <c r="R283" s="155"/>
      <c r="S283" s="156"/>
      <c r="T283" s="157"/>
      <c r="U283" s="157"/>
      <c r="V283" s="157"/>
      <c r="W283" s="158"/>
    </row>
    <row r="284" spans="6:25" s="149" customFormat="1" ht="12" outlineLevel="2">
      <c r="F284" s="142">
        <v>26</v>
      </c>
      <c r="G284" s="143" t="s">
        <v>79</v>
      </c>
      <c r="H284" s="144" t="s">
        <v>308</v>
      </c>
      <c r="I284" s="145" t="s">
        <v>309</v>
      </c>
      <c r="J284" s="143" t="s">
        <v>82</v>
      </c>
      <c r="K284" s="146">
        <v>18</v>
      </c>
      <c r="L284" s="147">
        <v>0</v>
      </c>
      <c r="M284" s="146">
        <v>18</v>
      </c>
      <c r="N284" s="189"/>
      <c r="O284" s="148">
        <f>M284*N284</f>
        <v>0</v>
      </c>
      <c r="P284" s="148"/>
      <c r="Q284" s="148">
        <f>M284*P284</f>
        <v>0</v>
      </c>
      <c r="R284" s="148"/>
      <c r="S284" s="148">
        <f>M284*R284</f>
        <v>0</v>
      </c>
      <c r="T284" s="148">
        <v>21</v>
      </c>
      <c r="U284" s="148">
        <f>O284*T284/100</f>
        <v>0</v>
      </c>
      <c r="V284" s="148">
        <f>U284+O284</f>
        <v>0</v>
      </c>
      <c r="W284" s="148"/>
      <c r="X284" s="148"/>
      <c r="Y284" s="148">
        <v>1</v>
      </c>
    </row>
    <row r="285" spans="6:23" s="149" customFormat="1" ht="12" outlineLevel="2">
      <c r="F285" s="150"/>
      <c r="G285" s="151"/>
      <c r="H285" s="152" t="s">
        <v>72</v>
      </c>
      <c r="I285" s="153"/>
      <c r="J285" s="154"/>
      <c r="K285" s="154"/>
      <c r="L285" s="154"/>
      <c r="M285" s="154"/>
      <c r="N285" s="190"/>
      <c r="O285" s="154"/>
      <c r="P285" s="155"/>
      <c r="Q285" s="156"/>
      <c r="R285" s="155"/>
      <c r="S285" s="156"/>
      <c r="T285" s="157"/>
      <c r="U285" s="157"/>
      <c r="V285" s="157"/>
      <c r="W285" s="158"/>
    </row>
    <row r="286" spans="6:23" s="149" customFormat="1" ht="6" customHeight="1" outlineLevel="2">
      <c r="F286" s="150"/>
      <c r="G286" s="151"/>
      <c r="H286" s="159"/>
      <c r="I286" s="160"/>
      <c r="J286" s="160"/>
      <c r="K286" s="160"/>
      <c r="L286" s="160"/>
      <c r="M286" s="160"/>
      <c r="N286" s="191"/>
      <c r="O286" s="160"/>
      <c r="P286" s="155"/>
      <c r="Q286" s="156"/>
      <c r="R286" s="155"/>
      <c r="S286" s="156"/>
      <c r="T286" s="157"/>
      <c r="U286" s="157"/>
      <c r="V286" s="157"/>
      <c r="W286" s="158"/>
    </row>
    <row r="287" spans="6:25" s="149" customFormat="1" ht="12" outlineLevel="2">
      <c r="F287" s="142">
        <v>27</v>
      </c>
      <c r="G287" s="143" t="s">
        <v>79</v>
      </c>
      <c r="H287" s="144" t="s">
        <v>310</v>
      </c>
      <c r="I287" s="145" t="s">
        <v>311</v>
      </c>
      <c r="J287" s="143" t="s">
        <v>134</v>
      </c>
      <c r="K287" s="146">
        <v>0.708</v>
      </c>
      <c r="L287" s="147">
        <v>0</v>
      </c>
      <c r="M287" s="146">
        <v>0.708</v>
      </c>
      <c r="N287" s="189"/>
      <c r="O287" s="148">
        <f>M287*N287</f>
        <v>0</v>
      </c>
      <c r="P287" s="148"/>
      <c r="Q287" s="148">
        <f>M287*P287</f>
        <v>0</v>
      </c>
      <c r="R287" s="148"/>
      <c r="S287" s="148">
        <f>M287*R287</f>
        <v>0</v>
      </c>
      <c r="T287" s="148">
        <v>21</v>
      </c>
      <c r="U287" s="148">
        <f>O287*T287/100</f>
        <v>0</v>
      </c>
      <c r="V287" s="148">
        <f>U287+O287</f>
        <v>0</v>
      </c>
      <c r="W287" s="148"/>
      <c r="X287" s="148"/>
      <c r="Y287" s="148">
        <v>1</v>
      </c>
    </row>
    <row r="288" spans="6:23" s="149" customFormat="1" ht="12" outlineLevel="2">
      <c r="F288" s="150"/>
      <c r="G288" s="151"/>
      <c r="H288" s="152" t="s">
        <v>72</v>
      </c>
      <c r="I288" s="153"/>
      <c r="J288" s="154"/>
      <c r="K288" s="154"/>
      <c r="L288" s="154"/>
      <c r="M288" s="154"/>
      <c r="N288" s="190"/>
      <c r="O288" s="154"/>
      <c r="P288" s="155"/>
      <c r="Q288" s="156"/>
      <c r="R288" s="155"/>
      <c r="S288" s="156"/>
      <c r="T288" s="157"/>
      <c r="U288" s="157"/>
      <c r="V288" s="157"/>
      <c r="W288" s="158"/>
    </row>
    <row r="289" spans="6:23" s="149" customFormat="1" ht="6" customHeight="1" outlineLevel="2">
      <c r="F289" s="150"/>
      <c r="G289" s="151"/>
      <c r="H289" s="159"/>
      <c r="I289" s="160"/>
      <c r="J289" s="160"/>
      <c r="K289" s="160"/>
      <c r="L289" s="160"/>
      <c r="M289" s="160"/>
      <c r="N289" s="191"/>
      <c r="O289" s="160"/>
      <c r="P289" s="155"/>
      <c r="Q289" s="156"/>
      <c r="R289" s="155"/>
      <c r="S289" s="156"/>
      <c r="T289" s="157"/>
      <c r="U289" s="157"/>
      <c r="V289" s="157"/>
      <c r="W289" s="158"/>
    </row>
    <row r="290" spans="6:25" s="149" customFormat="1" ht="12" outlineLevel="2">
      <c r="F290" s="142">
        <v>28</v>
      </c>
      <c r="G290" s="143" t="s">
        <v>79</v>
      </c>
      <c r="H290" s="144" t="s">
        <v>312</v>
      </c>
      <c r="I290" s="145" t="s">
        <v>313</v>
      </c>
      <c r="J290" s="143" t="s">
        <v>134</v>
      </c>
      <c r="K290" s="146">
        <v>1.944</v>
      </c>
      <c r="L290" s="147">
        <v>0</v>
      </c>
      <c r="M290" s="146">
        <v>1.944</v>
      </c>
      <c r="N290" s="189"/>
      <c r="O290" s="148">
        <f>M290*N290</f>
        <v>0</v>
      </c>
      <c r="P290" s="148"/>
      <c r="Q290" s="148">
        <f>M290*P290</f>
        <v>0</v>
      </c>
      <c r="R290" s="148"/>
      <c r="S290" s="148">
        <f>M290*R290</f>
        <v>0</v>
      </c>
      <c r="T290" s="148">
        <v>21</v>
      </c>
      <c r="U290" s="148">
        <f>O290*T290/100</f>
        <v>0</v>
      </c>
      <c r="V290" s="148">
        <f>U290+O290</f>
        <v>0</v>
      </c>
      <c r="W290" s="148"/>
      <c r="X290" s="148"/>
      <c r="Y290" s="148">
        <v>1</v>
      </c>
    </row>
    <row r="291" spans="6:23" s="149" customFormat="1" ht="12" outlineLevel="2">
      <c r="F291" s="150"/>
      <c r="G291" s="151"/>
      <c r="H291" s="152" t="s">
        <v>72</v>
      </c>
      <c r="I291" s="153"/>
      <c r="J291" s="154"/>
      <c r="K291" s="154"/>
      <c r="L291" s="154"/>
      <c r="M291" s="154"/>
      <c r="N291" s="190"/>
      <c r="O291" s="154"/>
      <c r="P291" s="155"/>
      <c r="Q291" s="156"/>
      <c r="R291" s="155"/>
      <c r="S291" s="156"/>
      <c r="T291" s="157"/>
      <c r="U291" s="157"/>
      <c r="V291" s="157"/>
      <c r="W291" s="158"/>
    </row>
    <row r="292" spans="6:23" s="149" customFormat="1" ht="6" customHeight="1" outlineLevel="2">
      <c r="F292" s="150"/>
      <c r="G292" s="151"/>
      <c r="H292" s="159"/>
      <c r="I292" s="160"/>
      <c r="J292" s="160"/>
      <c r="K292" s="160"/>
      <c r="L292" s="160"/>
      <c r="M292" s="160"/>
      <c r="N292" s="191"/>
      <c r="O292" s="160"/>
      <c r="P292" s="155"/>
      <c r="Q292" s="156"/>
      <c r="R292" s="155"/>
      <c r="S292" s="156"/>
      <c r="T292" s="157"/>
      <c r="U292" s="157"/>
      <c r="V292" s="157"/>
      <c r="W292" s="158"/>
    </row>
    <row r="293" spans="6:25" s="149" customFormat="1" ht="12" outlineLevel="2">
      <c r="F293" s="142">
        <v>29</v>
      </c>
      <c r="G293" s="143" t="s">
        <v>79</v>
      </c>
      <c r="H293" s="144" t="s">
        <v>314</v>
      </c>
      <c r="I293" s="145" t="s">
        <v>315</v>
      </c>
      <c r="J293" s="143" t="s">
        <v>134</v>
      </c>
      <c r="K293" s="146">
        <v>0.456</v>
      </c>
      <c r="L293" s="147">
        <v>0</v>
      </c>
      <c r="M293" s="146">
        <v>0.456</v>
      </c>
      <c r="N293" s="189"/>
      <c r="O293" s="148">
        <f>M293*N293</f>
        <v>0</v>
      </c>
      <c r="P293" s="148"/>
      <c r="Q293" s="148">
        <f>M293*P293</f>
        <v>0</v>
      </c>
      <c r="R293" s="148"/>
      <c r="S293" s="148">
        <f>M293*R293</f>
        <v>0</v>
      </c>
      <c r="T293" s="148">
        <v>21</v>
      </c>
      <c r="U293" s="148">
        <f>O293*T293/100</f>
        <v>0</v>
      </c>
      <c r="V293" s="148">
        <f>U293+O293</f>
        <v>0</v>
      </c>
      <c r="W293" s="148"/>
      <c r="X293" s="148"/>
      <c r="Y293" s="148">
        <v>1</v>
      </c>
    </row>
    <row r="294" spans="6:23" s="149" customFormat="1" ht="12" outlineLevel="2">
      <c r="F294" s="150"/>
      <c r="G294" s="151"/>
      <c r="H294" s="152" t="s">
        <v>72</v>
      </c>
      <c r="I294" s="153"/>
      <c r="J294" s="154"/>
      <c r="K294" s="154"/>
      <c r="L294" s="154"/>
      <c r="M294" s="154"/>
      <c r="N294" s="190"/>
      <c r="O294" s="154"/>
      <c r="P294" s="155"/>
      <c r="Q294" s="156"/>
      <c r="R294" s="155"/>
      <c r="S294" s="156"/>
      <c r="T294" s="157"/>
      <c r="U294" s="157"/>
      <c r="V294" s="157"/>
      <c r="W294" s="158"/>
    </row>
    <row r="295" spans="6:23" s="149" customFormat="1" ht="6" customHeight="1" outlineLevel="2">
      <c r="F295" s="150"/>
      <c r="G295" s="151"/>
      <c r="H295" s="159"/>
      <c r="I295" s="160"/>
      <c r="J295" s="160"/>
      <c r="K295" s="160"/>
      <c r="L295" s="160"/>
      <c r="M295" s="160"/>
      <c r="N295" s="191"/>
      <c r="O295" s="160"/>
      <c r="P295" s="155"/>
      <c r="Q295" s="156"/>
      <c r="R295" s="155"/>
      <c r="S295" s="156"/>
      <c r="T295" s="157"/>
      <c r="U295" s="157"/>
      <c r="V295" s="157"/>
      <c r="W295" s="158"/>
    </row>
    <row r="296" spans="6:25" s="149" customFormat="1" ht="12" outlineLevel="2">
      <c r="F296" s="142">
        <v>30</v>
      </c>
      <c r="G296" s="143" t="s">
        <v>79</v>
      </c>
      <c r="H296" s="144" t="s">
        <v>316</v>
      </c>
      <c r="I296" s="145" t="s">
        <v>317</v>
      </c>
      <c r="J296" s="143" t="s">
        <v>134</v>
      </c>
      <c r="K296" s="146">
        <v>1.252</v>
      </c>
      <c r="L296" s="147">
        <v>0</v>
      </c>
      <c r="M296" s="146">
        <v>1.252</v>
      </c>
      <c r="N296" s="189"/>
      <c r="O296" s="148">
        <f>M296*N296</f>
        <v>0</v>
      </c>
      <c r="P296" s="148"/>
      <c r="Q296" s="148">
        <f>M296*P296</f>
        <v>0</v>
      </c>
      <c r="R296" s="148"/>
      <c r="S296" s="148">
        <f>M296*R296</f>
        <v>0</v>
      </c>
      <c r="T296" s="148">
        <v>21</v>
      </c>
      <c r="U296" s="148">
        <f>O296*T296/100</f>
        <v>0</v>
      </c>
      <c r="V296" s="148">
        <f>U296+O296</f>
        <v>0</v>
      </c>
      <c r="W296" s="148"/>
      <c r="X296" s="148"/>
      <c r="Y296" s="148">
        <v>1</v>
      </c>
    </row>
    <row r="297" spans="6:23" s="149" customFormat="1" ht="12" outlineLevel="2">
      <c r="F297" s="150"/>
      <c r="G297" s="151"/>
      <c r="H297" s="152" t="s">
        <v>72</v>
      </c>
      <c r="I297" s="153"/>
      <c r="J297" s="154"/>
      <c r="K297" s="154"/>
      <c r="L297" s="154"/>
      <c r="M297" s="154"/>
      <c r="N297" s="190"/>
      <c r="O297" s="154"/>
      <c r="P297" s="155"/>
      <c r="Q297" s="156"/>
      <c r="R297" s="155"/>
      <c r="S297" s="156"/>
      <c r="T297" s="157"/>
      <c r="U297" s="157"/>
      <c r="V297" s="157"/>
      <c r="W297" s="158"/>
    </row>
    <row r="298" spans="6:23" s="149" customFormat="1" ht="6" customHeight="1" outlineLevel="2">
      <c r="F298" s="150"/>
      <c r="G298" s="151"/>
      <c r="H298" s="159"/>
      <c r="I298" s="160"/>
      <c r="J298" s="160"/>
      <c r="K298" s="160"/>
      <c r="L298" s="160"/>
      <c r="M298" s="160"/>
      <c r="N298" s="191"/>
      <c r="O298" s="160"/>
      <c r="P298" s="155"/>
      <c r="Q298" s="156"/>
      <c r="R298" s="155"/>
      <c r="S298" s="156"/>
      <c r="T298" s="157"/>
      <c r="U298" s="157"/>
      <c r="V298" s="157"/>
      <c r="W298" s="158"/>
    </row>
    <row r="299" spans="6:25" s="149" customFormat="1" ht="12" outlineLevel="2">
      <c r="F299" s="142">
        <v>31</v>
      </c>
      <c r="G299" s="143" t="s">
        <v>79</v>
      </c>
      <c r="H299" s="144" t="s">
        <v>318</v>
      </c>
      <c r="I299" s="145" t="s">
        <v>319</v>
      </c>
      <c r="J299" s="143" t="s">
        <v>134</v>
      </c>
      <c r="K299" s="146">
        <v>0.672</v>
      </c>
      <c r="L299" s="147">
        <v>0</v>
      </c>
      <c r="M299" s="146">
        <v>0.672</v>
      </c>
      <c r="N299" s="189"/>
      <c r="O299" s="148">
        <f>M299*N299</f>
        <v>0</v>
      </c>
      <c r="P299" s="148"/>
      <c r="Q299" s="148">
        <f>M299*P299</f>
        <v>0</v>
      </c>
      <c r="R299" s="148"/>
      <c r="S299" s="148">
        <f>M299*R299</f>
        <v>0</v>
      </c>
      <c r="T299" s="148">
        <v>21</v>
      </c>
      <c r="U299" s="148">
        <f>O299*T299/100</f>
        <v>0</v>
      </c>
      <c r="V299" s="148">
        <f>U299+O299</f>
        <v>0</v>
      </c>
      <c r="W299" s="148"/>
      <c r="X299" s="148"/>
      <c r="Y299" s="148">
        <v>1</v>
      </c>
    </row>
    <row r="300" spans="6:23" s="149" customFormat="1" ht="12" outlineLevel="2">
      <c r="F300" s="150"/>
      <c r="G300" s="151"/>
      <c r="H300" s="152" t="s">
        <v>72</v>
      </c>
      <c r="I300" s="153"/>
      <c r="J300" s="154"/>
      <c r="K300" s="154"/>
      <c r="L300" s="154"/>
      <c r="M300" s="154"/>
      <c r="N300" s="190"/>
      <c r="O300" s="154"/>
      <c r="P300" s="155"/>
      <c r="Q300" s="156"/>
      <c r="R300" s="155"/>
      <c r="S300" s="156"/>
      <c r="T300" s="157"/>
      <c r="U300" s="157"/>
      <c r="V300" s="157"/>
      <c r="W300" s="158"/>
    </row>
    <row r="301" spans="6:23" s="149" customFormat="1" ht="6" customHeight="1" outlineLevel="2">
      <c r="F301" s="150"/>
      <c r="G301" s="151"/>
      <c r="H301" s="159"/>
      <c r="I301" s="160"/>
      <c r="J301" s="160"/>
      <c r="K301" s="160"/>
      <c r="L301" s="160"/>
      <c r="M301" s="160"/>
      <c r="N301" s="191"/>
      <c r="O301" s="160"/>
      <c r="P301" s="155"/>
      <c r="Q301" s="156"/>
      <c r="R301" s="155"/>
      <c r="S301" s="156"/>
      <c r="T301" s="157"/>
      <c r="U301" s="157"/>
      <c r="V301" s="157"/>
      <c r="W301" s="158"/>
    </row>
    <row r="302" spans="6:25" s="149" customFormat="1" ht="12" outlineLevel="2">
      <c r="F302" s="142">
        <v>32</v>
      </c>
      <c r="G302" s="143" t="s">
        <v>79</v>
      </c>
      <c r="H302" s="144" t="s">
        <v>320</v>
      </c>
      <c r="I302" s="145" t="s">
        <v>321</v>
      </c>
      <c r="J302" s="143" t="s">
        <v>77</v>
      </c>
      <c r="K302" s="146">
        <v>4.4</v>
      </c>
      <c r="L302" s="147">
        <v>0</v>
      </c>
      <c r="M302" s="146">
        <v>4.4</v>
      </c>
      <c r="N302" s="189"/>
      <c r="O302" s="148">
        <f>M302*N302</f>
        <v>0</v>
      </c>
      <c r="P302" s="148"/>
      <c r="Q302" s="148">
        <f>M302*P302</f>
        <v>0</v>
      </c>
      <c r="R302" s="148"/>
      <c r="S302" s="148">
        <f>M302*R302</f>
        <v>0</v>
      </c>
      <c r="T302" s="148">
        <v>21</v>
      </c>
      <c r="U302" s="148">
        <f>O302*T302/100</f>
        <v>0</v>
      </c>
      <c r="V302" s="148">
        <f>U302+O302</f>
        <v>0</v>
      </c>
      <c r="W302" s="148"/>
      <c r="X302" s="148"/>
      <c r="Y302" s="148">
        <v>1</v>
      </c>
    </row>
    <row r="303" spans="6:23" s="149" customFormat="1" ht="12" outlineLevel="2">
      <c r="F303" s="150"/>
      <c r="G303" s="151"/>
      <c r="H303" s="152" t="s">
        <v>72</v>
      </c>
      <c r="I303" s="153"/>
      <c r="J303" s="154"/>
      <c r="K303" s="154"/>
      <c r="L303" s="154"/>
      <c r="M303" s="154"/>
      <c r="N303" s="190"/>
      <c r="O303" s="154"/>
      <c r="P303" s="155"/>
      <c r="Q303" s="156"/>
      <c r="R303" s="155"/>
      <c r="S303" s="156"/>
      <c r="T303" s="157"/>
      <c r="U303" s="157"/>
      <c r="V303" s="157"/>
      <c r="W303" s="158"/>
    </row>
    <row r="304" spans="6:23" s="149" customFormat="1" ht="6" customHeight="1" outlineLevel="2">
      <c r="F304" s="150"/>
      <c r="G304" s="151"/>
      <c r="H304" s="159"/>
      <c r="I304" s="160"/>
      <c r="J304" s="160"/>
      <c r="K304" s="160"/>
      <c r="L304" s="160"/>
      <c r="M304" s="160"/>
      <c r="N304" s="191"/>
      <c r="O304" s="160"/>
      <c r="P304" s="155"/>
      <c r="Q304" s="156"/>
      <c r="R304" s="155"/>
      <c r="S304" s="156"/>
      <c r="T304" s="157"/>
      <c r="U304" s="157"/>
      <c r="V304" s="157"/>
      <c r="W304" s="158"/>
    </row>
    <row r="305" spans="6:25" s="149" customFormat="1" ht="12" outlineLevel="2">
      <c r="F305" s="142">
        <v>33</v>
      </c>
      <c r="G305" s="143" t="s">
        <v>79</v>
      </c>
      <c r="H305" s="144" t="s">
        <v>322</v>
      </c>
      <c r="I305" s="145" t="s">
        <v>323</v>
      </c>
      <c r="J305" s="143" t="s">
        <v>174</v>
      </c>
      <c r="K305" s="146">
        <v>732</v>
      </c>
      <c r="L305" s="147">
        <v>0</v>
      </c>
      <c r="M305" s="146">
        <v>732</v>
      </c>
      <c r="N305" s="189"/>
      <c r="O305" s="148">
        <f>M305*N305</f>
        <v>0</v>
      </c>
      <c r="P305" s="148"/>
      <c r="Q305" s="148">
        <f>M305*P305</f>
        <v>0</v>
      </c>
      <c r="R305" s="148"/>
      <c r="S305" s="148">
        <f>M305*R305</f>
        <v>0</v>
      </c>
      <c r="T305" s="148">
        <v>21</v>
      </c>
      <c r="U305" s="148">
        <f>O305*T305/100</f>
        <v>0</v>
      </c>
      <c r="V305" s="148">
        <f>U305+O305</f>
        <v>0</v>
      </c>
      <c r="W305" s="148"/>
      <c r="X305" s="148"/>
      <c r="Y305" s="148">
        <v>1</v>
      </c>
    </row>
    <row r="306" spans="6:23" s="149" customFormat="1" ht="12" outlineLevel="2">
      <c r="F306" s="150"/>
      <c r="G306" s="151"/>
      <c r="H306" s="152" t="s">
        <v>72</v>
      </c>
      <c r="I306" s="153"/>
      <c r="J306" s="154"/>
      <c r="K306" s="154"/>
      <c r="L306" s="154"/>
      <c r="M306" s="154"/>
      <c r="N306" s="190"/>
      <c r="O306" s="154"/>
      <c r="P306" s="155"/>
      <c r="Q306" s="156"/>
      <c r="R306" s="155"/>
      <c r="S306" s="156"/>
      <c r="T306" s="157"/>
      <c r="U306" s="157"/>
      <c r="V306" s="157"/>
      <c r="W306" s="158"/>
    </row>
    <row r="307" spans="6:23" s="149" customFormat="1" ht="6" customHeight="1" outlineLevel="2">
      <c r="F307" s="150"/>
      <c r="G307" s="151"/>
      <c r="H307" s="159"/>
      <c r="I307" s="160"/>
      <c r="J307" s="160"/>
      <c r="K307" s="160"/>
      <c r="L307" s="160"/>
      <c r="M307" s="160"/>
      <c r="N307" s="191"/>
      <c r="O307" s="160"/>
      <c r="P307" s="155"/>
      <c r="Q307" s="156"/>
      <c r="R307" s="155"/>
      <c r="S307" s="156"/>
      <c r="T307" s="157"/>
      <c r="U307" s="157"/>
      <c r="V307" s="157"/>
      <c r="W307" s="158"/>
    </row>
    <row r="308" spans="6:25" s="149" customFormat="1" ht="12" outlineLevel="2">
      <c r="F308" s="142">
        <v>34</v>
      </c>
      <c r="G308" s="143" t="s">
        <v>79</v>
      </c>
      <c r="H308" s="144" t="s">
        <v>324</v>
      </c>
      <c r="I308" s="145" t="s">
        <v>325</v>
      </c>
      <c r="J308" s="143" t="s">
        <v>174</v>
      </c>
      <c r="K308" s="146">
        <v>732</v>
      </c>
      <c r="L308" s="147">
        <v>0</v>
      </c>
      <c r="M308" s="146">
        <v>732</v>
      </c>
      <c r="N308" s="189"/>
      <c r="O308" s="148">
        <f>M308*N308</f>
        <v>0</v>
      </c>
      <c r="P308" s="148"/>
      <c r="Q308" s="148">
        <f>M308*P308</f>
        <v>0</v>
      </c>
      <c r="R308" s="148"/>
      <c r="S308" s="148">
        <f>M308*R308</f>
        <v>0</v>
      </c>
      <c r="T308" s="148">
        <v>21</v>
      </c>
      <c r="U308" s="148">
        <f>O308*T308/100</f>
        <v>0</v>
      </c>
      <c r="V308" s="148">
        <f>U308+O308</f>
        <v>0</v>
      </c>
      <c r="W308" s="148"/>
      <c r="X308" s="148"/>
      <c r="Y308" s="148">
        <v>1</v>
      </c>
    </row>
    <row r="309" spans="6:23" s="149" customFormat="1" ht="12" outlineLevel="2">
      <c r="F309" s="150"/>
      <c r="G309" s="151"/>
      <c r="H309" s="152" t="s">
        <v>72</v>
      </c>
      <c r="I309" s="153"/>
      <c r="J309" s="154"/>
      <c r="K309" s="154"/>
      <c r="L309" s="154"/>
      <c r="M309" s="154"/>
      <c r="N309" s="190"/>
      <c r="O309" s="154"/>
      <c r="P309" s="155"/>
      <c r="Q309" s="156"/>
      <c r="R309" s="155"/>
      <c r="S309" s="156"/>
      <c r="T309" s="157"/>
      <c r="U309" s="157"/>
      <c r="V309" s="157"/>
      <c r="W309" s="158"/>
    </row>
    <row r="310" spans="6:23" s="149" customFormat="1" ht="6" customHeight="1" outlineLevel="2">
      <c r="F310" s="150"/>
      <c r="G310" s="151"/>
      <c r="H310" s="159"/>
      <c r="I310" s="160"/>
      <c r="J310" s="160"/>
      <c r="K310" s="160"/>
      <c r="L310" s="160"/>
      <c r="M310" s="160"/>
      <c r="N310" s="191"/>
      <c r="O310" s="160"/>
      <c r="P310" s="155"/>
      <c r="Q310" s="156"/>
      <c r="R310" s="155"/>
      <c r="S310" s="156"/>
      <c r="T310" s="157"/>
      <c r="U310" s="157"/>
      <c r="V310" s="157"/>
      <c r="W310" s="158"/>
    </row>
    <row r="311" spans="6:25" s="149" customFormat="1" ht="12" outlineLevel="2">
      <c r="F311" s="142">
        <v>35</v>
      </c>
      <c r="G311" s="143" t="s">
        <v>79</v>
      </c>
      <c r="H311" s="144" t="s">
        <v>326</v>
      </c>
      <c r="I311" s="145" t="s">
        <v>327</v>
      </c>
      <c r="J311" s="143" t="s">
        <v>174</v>
      </c>
      <c r="K311" s="146">
        <v>732</v>
      </c>
      <c r="L311" s="147">
        <v>0</v>
      </c>
      <c r="M311" s="146">
        <v>732</v>
      </c>
      <c r="N311" s="189"/>
      <c r="O311" s="148">
        <f>M311*N311</f>
        <v>0</v>
      </c>
      <c r="P311" s="148"/>
      <c r="Q311" s="148">
        <f>M311*P311</f>
        <v>0</v>
      </c>
      <c r="R311" s="148"/>
      <c r="S311" s="148">
        <f>M311*R311</f>
        <v>0</v>
      </c>
      <c r="T311" s="148">
        <v>21</v>
      </c>
      <c r="U311" s="148">
        <f>O311*T311/100</f>
        <v>0</v>
      </c>
      <c r="V311" s="148">
        <f>U311+O311</f>
        <v>0</v>
      </c>
      <c r="W311" s="148"/>
      <c r="X311" s="148"/>
      <c r="Y311" s="148">
        <v>1</v>
      </c>
    </row>
    <row r="312" spans="6:23" s="149" customFormat="1" ht="12" outlineLevel="2">
      <c r="F312" s="150"/>
      <c r="G312" s="151"/>
      <c r="H312" s="152" t="s">
        <v>72</v>
      </c>
      <c r="I312" s="153"/>
      <c r="J312" s="154"/>
      <c r="K312" s="154"/>
      <c r="L312" s="154"/>
      <c r="M312" s="154"/>
      <c r="N312" s="190"/>
      <c r="O312" s="154"/>
      <c r="P312" s="155"/>
      <c r="Q312" s="156"/>
      <c r="R312" s="155"/>
      <c r="S312" s="156"/>
      <c r="T312" s="157"/>
      <c r="U312" s="157"/>
      <c r="V312" s="157"/>
      <c r="W312" s="158"/>
    </row>
    <row r="313" spans="6:23" s="149" customFormat="1" ht="6" customHeight="1" outlineLevel="2">
      <c r="F313" s="150"/>
      <c r="G313" s="151"/>
      <c r="H313" s="159"/>
      <c r="I313" s="160"/>
      <c r="J313" s="160"/>
      <c r="K313" s="160"/>
      <c r="L313" s="160"/>
      <c r="M313" s="160"/>
      <c r="N313" s="191"/>
      <c r="O313" s="160"/>
      <c r="P313" s="155"/>
      <c r="Q313" s="156"/>
      <c r="R313" s="155"/>
      <c r="S313" s="156"/>
      <c r="T313" s="157"/>
      <c r="U313" s="157"/>
      <c r="V313" s="157"/>
      <c r="W313" s="158"/>
    </row>
    <row r="314" spans="6:25" s="149" customFormat="1" ht="12" outlineLevel="2">
      <c r="F314" s="142">
        <v>36</v>
      </c>
      <c r="G314" s="143" t="s">
        <v>79</v>
      </c>
      <c r="H314" s="144" t="s">
        <v>328</v>
      </c>
      <c r="I314" s="145" t="s">
        <v>329</v>
      </c>
      <c r="J314" s="143" t="s">
        <v>174</v>
      </c>
      <c r="K314" s="146">
        <v>732</v>
      </c>
      <c r="L314" s="147">
        <v>0</v>
      </c>
      <c r="M314" s="146">
        <v>732</v>
      </c>
      <c r="N314" s="189"/>
      <c r="O314" s="148">
        <f>M314*N314</f>
        <v>0</v>
      </c>
      <c r="P314" s="148"/>
      <c r="Q314" s="148">
        <f>M314*P314</f>
        <v>0</v>
      </c>
      <c r="R314" s="148"/>
      <c r="S314" s="148">
        <f>M314*R314</f>
        <v>0</v>
      </c>
      <c r="T314" s="148">
        <v>21</v>
      </c>
      <c r="U314" s="148">
        <f>O314*T314/100</f>
        <v>0</v>
      </c>
      <c r="V314" s="148">
        <f>U314+O314</f>
        <v>0</v>
      </c>
      <c r="W314" s="148"/>
      <c r="X314" s="148"/>
      <c r="Y314" s="148">
        <v>1</v>
      </c>
    </row>
    <row r="315" spans="6:23" s="149" customFormat="1" ht="12" outlineLevel="2">
      <c r="F315" s="150"/>
      <c r="G315" s="151"/>
      <c r="H315" s="152" t="s">
        <v>72</v>
      </c>
      <c r="I315" s="153"/>
      <c r="J315" s="154"/>
      <c r="K315" s="154"/>
      <c r="L315" s="154"/>
      <c r="M315" s="154"/>
      <c r="N315" s="190"/>
      <c r="O315" s="154"/>
      <c r="P315" s="155"/>
      <c r="Q315" s="156"/>
      <c r="R315" s="155"/>
      <c r="S315" s="156"/>
      <c r="T315" s="157"/>
      <c r="U315" s="157"/>
      <c r="V315" s="157"/>
      <c r="W315" s="158"/>
    </row>
    <row r="316" spans="6:23" s="149" customFormat="1" ht="6" customHeight="1" outlineLevel="2">
      <c r="F316" s="150"/>
      <c r="G316" s="151"/>
      <c r="H316" s="159"/>
      <c r="I316" s="160"/>
      <c r="J316" s="160"/>
      <c r="K316" s="160"/>
      <c r="L316" s="160"/>
      <c r="M316" s="160"/>
      <c r="N316" s="191"/>
      <c r="O316" s="160"/>
      <c r="P316" s="155"/>
      <c r="Q316" s="156"/>
      <c r="R316" s="155"/>
      <c r="S316" s="156"/>
      <c r="T316" s="157"/>
      <c r="U316" s="157"/>
      <c r="V316" s="157"/>
      <c r="W316" s="158"/>
    </row>
    <row r="317" spans="6:25" s="149" customFormat="1" ht="12" outlineLevel="2">
      <c r="F317" s="142">
        <v>37</v>
      </c>
      <c r="G317" s="143" t="s">
        <v>79</v>
      </c>
      <c r="H317" s="144" t="s">
        <v>330</v>
      </c>
      <c r="I317" s="145" t="s">
        <v>331</v>
      </c>
      <c r="J317" s="143" t="s">
        <v>174</v>
      </c>
      <c r="K317" s="146">
        <v>10</v>
      </c>
      <c r="L317" s="147">
        <v>0</v>
      </c>
      <c r="M317" s="146">
        <v>10</v>
      </c>
      <c r="N317" s="189"/>
      <c r="O317" s="148">
        <f>M317*N317</f>
        <v>0</v>
      </c>
      <c r="P317" s="148"/>
      <c r="Q317" s="148">
        <f>M317*P317</f>
        <v>0</v>
      </c>
      <c r="R317" s="148"/>
      <c r="S317" s="148">
        <f>M317*R317</f>
        <v>0</v>
      </c>
      <c r="T317" s="148">
        <v>21</v>
      </c>
      <c r="U317" s="148">
        <f>O317*T317/100</f>
        <v>0</v>
      </c>
      <c r="V317" s="148">
        <f>U317+O317</f>
        <v>0</v>
      </c>
      <c r="W317" s="148"/>
      <c r="X317" s="148"/>
      <c r="Y317" s="148">
        <v>1</v>
      </c>
    </row>
    <row r="318" spans="6:23" s="149" customFormat="1" ht="12" outlineLevel="2">
      <c r="F318" s="150"/>
      <c r="G318" s="151"/>
      <c r="H318" s="152" t="s">
        <v>72</v>
      </c>
      <c r="I318" s="153"/>
      <c r="J318" s="154"/>
      <c r="K318" s="154"/>
      <c r="L318" s="154"/>
      <c r="M318" s="154"/>
      <c r="N318" s="190"/>
      <c r="O318" s="154"/>
      <c r="P318" s="155"/>
      <c r="Q318" s="156"/>
      <c r="R318" s="155"/>
      <c r="S318" s="156"/>
      <c r="T318" s="157"/>
      <c r="U318" s="157"/>
      <c r="V318" s="157"/>
      <c r="W318" s="158"/>
    </row>
    <row r="319" spans="6:23" s="149" customFormat="1" ht="6" customHeight="1" outlineLevel="2">
      <c r="F319" s="150"/>
      <c r="G319" s="151"/>
      <c r="H319" s="159"/>
      <c r="I319" s="160"/>
      <c r="J319" s="160"/>
      <c r="K319" s="160"/>
      <c r="L319" s="160"/>
      <c r="M319" s="160"/>
      <c r="N319" s="191"/>
      <c r="O319" s="160"/>
      <c r="P319" s="155"/>
      <c r="Q319" s="156"/>
      <c r="R319" s="155"/>
      <c r="S319" s="156"/>
      <c r="T319" s="157"/>
      <c r="U319" s="157"/>
      <c r="V319" s="157"/>
      <c r="W319" s="158"/>
    </row>
    <row r="320" spans="6:25" s="149" customFormat="1" ht="12" outlineLevel="2">
      <c r="F320" s="142">
        <v>38</v>
      </c>
      <c r="G320" s="143" t="s">
        <v>79</v>
      </c>
      <c r="H320" s="144" t="s">
        <v>332</v>
      </c>
      <c r="I320" s="145" t="s">
        <v>333</v>
      </c>
      <c r="J320" s="143" t="s">
        <v>174</v>
      </c>
      <c r="K320" s="146">
        <v>10</v>
      </c>
      <c r="L320" s="147">
        <v>0</v>
      </c>
      <c r="M320" s="146">
        <v>10</v>
      </c>
      <c r="N320" s="189"/>
      <c r="O320" s="148">
        <f>M320*N320</f>
        <v>0</v>
      </c>
      <c r="P320" s="148"/>
      <c r="Q320" s="148">
        <f>M320*P320</f>
        <v>0</v>
      </c>
      <c r="R320" s="148"/>
      <c r="S320" s="148">
        <f>M320*R320</f>
        <v>0</v>
      </c>
      <c r="T320" s="148">
        <v>21</v>
      </c>
      <c r="U320" s="148">
        <f>O320*T320/100</f>
        <v>0</v>
      </c>
      <c r="V320" s="148">
        <f>U320+O320</f>
        <v>0</v>
      </c>
      <c r="W320" s="148"/>
      <c r="X320" s="148"/>
      <c r="Y320" s="148">
        <v>1</v>
      </c>
    </row>
    <row r="321" spans="6:23" s="149" customFormat="1" ht="12" outlineLevel="2">
      <c r="F321" s="150"/>
      <c r="G321" s="151"/>
      <c r="H321" s="152" t="s">
        <v>72</v>
      </c>
      <c r="I321" s="153"/>
      <c r="J321" s="154"/>
      <c r="K321" s="154"/>
      <c r="L321" s="154"/>
      <c r="M321" s="154"/>
      <c r="N321" s="190"/>
      <c r="O321" s="154"/>
      <c r="P321" s="155"/>
      <c r="Q321" s="156"/>
      <c r="R321" s="155"/>
      <c r="S321" s="156"/>
      <c r="T321" s="157"/>
      <c r="U321" s="157"/>
      <c r="V321" s="157"/>
      <c r="W321" s="158"/>
    </row>
    <row r="322" spans="6:23" s="149" customFormat="1" ht="6" customHeight="1" outlineLevel="2">
      <c r="F322" s="150"/>
      <c r="G322" s="151"/>
      <c r="H322" s="159"/>
      <c r="I322" s="160"/>
      <c r="J322" s="160"/>
      <c r="K322" s="160"/>
      <c r="L322" s="160"/>
      <c r="M322" s="160"/>
      <c r="N322" s="191"/>
      <c r="O322" s="160"/>
      <c r="P322" s="155"/>
      <c r="Q322" s="156"/>
      <c r="R322" s="155"/>
      <c r="S322" s="156"/>
      <c r="T322" s="157"/>
      <c r="U322" s="157"/>
      <c r="V322" s="157"/>
      <c r="W322" s="158"/>
    </row>
    <row r="323" spans="6:25" s="149" customFormat="1" ht="12" outlineLevel="2">
      <c r="F323" s="142">
        <v>39</v>
      </c>
      <c r="G323" s="143" t="s">
        <v>79</v>
      </c>
      <c r="H323" s="144" t="s">
        <v>334</v>
      </c>
      <c r="I323" s="145" t="s">
        <v>335</v>
      </c>
      <c r="J323" s="143" t="s">
        <v>174</v>
      </c>
      <c r="K323" s="146">
        <v>6</v>
      </c>
      <c r="L323" s="147">
        <v>0</v>
      </c>
      <c r="M323" s="146">
        <v>6</v>
      </c>
      <c r="N323" s="189"/>
      <c r="O323" s="148">
        <f>M323*N323</f>
        <v>0</v>
      </c>
      <c r="P323" s="148"/>
      <c r="Q323" s="148">
        <f>M323*P323</f>
        <v>0</v>
      </c>
      <c r="R323" s="148"/>
      <c r="S323" s="148">
        <f>M323*R323</f>
        <v>0</v>
      </c>
      <c r="T323" s="148">
        <v>21</v>
      </c>
      <c r="U323" s="148">
        <f>O323*T323/100</f>
        <v>0</v>
      </c>
      <c r="V323" s="148">
        <f>U323+O323</f>
        <v>0</v>
      </c>
      <c r="W323" s="148"/>
      <c r="X323" s="148"/>
      <c r="Y323" s="148">
        <v>1</v>
      </c>
    </row>
    <row r="324" spans="6:23" s="149" customFormat="1" ht="12" outlineLevel="2">
      <c r="F324" s="150"/>
      <c r="G324" s="151"/>
      <c r="H324" s="152" t="s">
        <v>72</v>
      </c>
      <c r="I324" s="153"/>
      <c r="J324" s="154"/>
      <c r="K324" s="154"/>
      <c r="L324" s="154"/>
      <c r="M324" s="154"/>
      <c r="N324" s="190"/>
      <c r="O324" s="154"/>
      <c r="P324" s="155"/>
      <c r="Q324" s="156"/>
      <c r="R324" s="155"/>
      <c r="S324" s="156"/>
      <c r="T324" s="157"/>
      <c r="U324" s="157"/>
      <c r="V324" s="157"/>
      <c r="W324" s="158"/>
    </row>
    <row r="325" spans="6:23" s="149" customFormat="1" ht="6" customHeight="1" outlineLevel="2">
      <c r="F325" s="150"/>
      <c r="G325" s="151"/>
      <c r="H325" s="159"/>
      <c r="I325" s="160"/>
      <c r="J325" s="160"/>
      <c r="K325" s="160"/>
      <c r="L325" s="160"/>
      <c r="M325" s="160"/>
      <c r="N325" s="191"/>
      <c r="O325" s="160"/>
      <c r="P325" s="155"/>
      <c r="Q325" s="156"/>
      <c r="R325" s="155"/>
      <c r="S325" s="156"/>
      <c r="T325" s="157"/>
      <c r="U325" s="157"/>
      <c r="V325" s="157"/>
      <c r="W325" s="158"/>
    </row>
    <row r="326" spans="6:25" s="149" customFormat="1" ht="12" outlineLevel="2">
      <c r="F326" s="142">
        <v>40</v>
      </c>
      <c r="G326" s="143" t="s">
        <v>79</v>
      </c>
      <c r="H326" s="144" t="s">
        <v>336</v>
      </c>
      <c r="I326" s="145" t="s">
        <v>337</v>
      </c>
      <c r="J326" s="143" t="s">
        <v>174</v>
      </c>
      <c r="K326" s="146">
        <v>6</v>
      </c>
      <c r="L326" s="147">
        <v>0</v>
      </c>
      <c r="M326" s="146">
        <v>6</v>
      </c>
      <c r="N326" s="189"/>
      <c r="O326" s="148">
        <f>M326*N326</f>
        <v>0</v>
      </c>
      <c r="P326" s="148"/>
      <c r="Q326" s="148">
        <f>M326*P326</f>
        <v>0</v>
      </c>
      <c r="R326" s="148"/>
      <c r="S326" s="148">
        <f>M326*R326</f>
        <v>0</v>
      </c>
      <c r="T326" s="148">
        <v>21</v>
      </c>
      <c r="U326" s="148">
        <f>O326*T326/100</f>
        <v>0</v>
      </c>
      <c r="V326" s="148">
        <f>U326+O326</f>
        <v>0</v>
      </c>
      <c r="W326" s="148"/>
      <c r="X326" s="148"/>
      <c r="Y326" s="148">
        <v>1</v>
      </c>
    </row>
    <row r="327" spans="6:23" s="149" customFormat="1" ht="12" outlineLevel="2">
      <c r="F327" s="150"/>
      <c r="G327" s="151"/>
      <c r="H327" s="152" t="s">
        <v>72</v>
      </c>
      <c r="I327" s="153"/>
      <c r="J327" s="154"/>
      <c r="K327" s="154"/>
      <c r="L327" s="154"/>
      <c r="M327" s="154"/>
      <c r="N327" s="190"/>
      <c r="O327" s="154"/>
      <c r="P327" s="155"/>
      <c r="Q327" s="156"/>
      <c r="R327" s="155"/>
      <c r="S327" s="156"/>
      <c r="T327" s="157"/>
      <c r="U327" s="157"/>
      <c r="V327" s="157"/>
      <c r="W327" s="158"/>
    </row>
    <row r="328" spans="6:23" s="149" customFormat="1" ht="6" customHeight="1" outlineLevel="2">
      <c r="F328" s="150"/>
      <c r="G328" s="151"/>
      <c r="H328" s="159"/>
      <c r="I328" s="160"/>
      <c r="J328" s="160"/>
      <c r="K328" s="160"/>
      <c r="L328" s="160"/>
      <c r="M328" s="160"/>
      <c r="N328" s="191"/>
      <c r="O328" s="160"/>
      <c r="P328" s="155"/>
      <c r="Q328" s="156"/>
      <c r="R328" s="155"/>
      <c r="S328" s="156"/>
      <c r="T328" s="157"/>
      <c r="U328" s="157"/>
      <c r="V328" s="157"/>
      <c r="W328" s="158"/>
    </row>
    <row r="329" spans="6:25" s="149" customFormat="1" ht="12" outlineLevel="2">
      <c r="F329" s="142">
        <v>41</v>
      </c>
      <c r="G329" s="143" t="s">
        <v>79</v>
      </c>
      <c r="H329" s="144" t="s">
        <v>338</v>
      </c>
      <c r="I329" s="145" t="s">
        <v>339</v>
      </c>
      <c r="J329" s="143" t="s">
        <v>174</v>
      </c>
      <c r="K329" s="146">
        <v>16</v>
      </c>
      <c r="L329" s="147">
        <v>0</v>
      </c>
      <c r="M329" s="146">
        <v>16</v>
      </c>
      <c r="N329" s="189"/>
      <c r="O329" s="148">
        <f>M329*N329</f>
        <v>0</v>
      </c>
      <c r="P329" s="148"/>
      <c r="Q329" s="148">
        <f>M329*P329</f>
        <v>0</v>
      </c>
      <c r="R329" s="148"/>
      <c r="S329" s="148">
        <f>M329*R329</f>
        <v>0</v>
      </c>
      <c r="T329" s="148">
        <v>21</v>
      </c>
      <c r="U329" s="148">
        <f>O329*T329/100</f>
        <v>0</v>
      </c>
      <c r="V329" s="148">
        <f>U329+O329</f>
        <v>0</v>
      </c>
      <c r="W329" s="148"/>
      <c r="X329" s="148"/>
      <c r="Y329" s="148">
        <v>1</v>
      </c>
    </row>
    <row r="330" spans="6:23" s="149" customFormat="1" ht="12" outlineLevel="2">
      <c r="F330" s="150"/>
      <c r="G330" s="151"/>
      <c r="H330" s="152" t="s">
        <v>72</v>
      </c>
      <c r="I330" s="153"/>
      <c r="J330" s="154"/>
      <c r="K330" s="154"/>
      <c r="L330" s="154"/>
      <c r="M330" s="154"/>
      <c r="N330" s="190"/>
      <c r="O330" s="154"/>
      <c r="P330" s="155"/>
      <c r="Q330" s="156"/>
      <c r="R330" s="155"/>
      <c r="S330" s="156"/>
      <c r="T330" s="157"/>
      <c r="U330" s="157"/>
      <c r="V330" s="157"/>
      <c r="W330" s="158"/>
    </row>
    <row r="331" spans="6:23" s="149" customFormat="1" ht="6" customHeight="1" outlineLevel="2">
      <c r="F331" s="150"/>
      <c r="G331" s="151"/>
      <c r="H331" s="159"/>
      <c r="I331" s="160"/>
      <c r="J331" s="160"/>
      <c r="K331" s="160"/>
      <c r="L331" s="160"/>
      <c r="M331" s="160"/>
      <c r="N331" s="191"/>
      <c r="O331" s="160"/>
      <c r="P331" s="155"/>
      <c r="Q331" s="156"/>
      <c r="R331" s="155"/>
      <c r="S331" s="156"/>
      <c r="T331" s="157"/>
      <c r="U331" s="157"/>
      <c r="V331" s="157"/>
      <c r="W331" s="158"/>
    </row>
    <row r="332" spans="6:25" s="149" customFormat="1" ht="12" outlineLevel="2">
      <c r="F332" s="142">
        <v>42</v>
      </c>
      <c r="G332" s="143" t="s">
        <v>79</v>
      </c>
      <c r="H332" s="144" t="s">
        <v>340</v>
      </c>
      <c r="I332" s="145" t="s">
        <v>341</v>
      </c>
      <c r="J332" s="143" t="s">
        <v>174</v>
      </c>
      <c r="K332" s="146">
        <v>16</v>
      </c>
      <c r="L332" s="147">
        <v>0</v>
      </c>
      <c r="M332" s="146">
        <v>16</v>
      </c>
      <c r="N332" s="189"/>
      <c r="O332" s="148">
        <f>M332*N332</f>
        <v>0</v>
      </c>
      <c r="P332" s="148"/>
      <c r="Q332" s="148">
        <f>M332*P332</f>
        <v>0</v>
      </c>
      <c r="R332" s="148"/>
      <c r="S332" s="148">
        <f>M332*R332</f>
        <v>0</v>
      </c>
      <c r="T332" s="148">
        <v>21</v>
      </c>
      <c r="U332" s="148">
        <f>O332*T332/100</f>
        <v>0</v>
      </c>
      <c r="V332" s="148">
        <f>U332+O332</f>
        <v>0</v>
      </c>
      <c r="W332" s="148"/>
      <c r="X332" s="148"/>
      <c r="Y332" s="148">
        <v>1</v>
      </c>
    </row>
    <row r="333" spans="6:23" s="149" customFormat="1" ht="12" outlineLevel="2">
      <c r="F333" s="150"/>
      <c r="G333" s="151"/>
      <c r="H333" s="152" t="s">
        <v>72</v>
      </c>
      <c r="I333" s="153"/>
      <c r="J333" s="154"/>
      <c r="K333" s="154"/>
      <c r="L333" s="154"/>
      <c r="M333" s="154"/>
      <c r="N333" s="190"/>
      <c r="O333" s="154"/>
      <c r="P333" s="155"/>
      <c r="Q333" s="156"/>
      <c r="R333" s="155"/>
      <c r="S333" s="156"/>
      <c r="T333" s="157"/>
      <c r="U333" s="157"/>
      <c r="V333" s="157"/>
      <c r="W333" s="158"/>
    </row>
    <row r="334" spans="6:23" s="149" customFormat="1" ht="6" customHeight="1" outlineLevel="2">
      <c r="F334" s="150"/>
      <c r="G334" s="151"/>
      <c r="H334" s="159"/>
      <c r="I334" s="160"/>
      <c r="J334" s="160"/>
      <c r="K334" s="160"/>
      <c r="L334" s="160"/>
      <c r="M334" s="160"/>
      <c r="N334" s="191"/>
      <c r="O334" s="160"/>
      <c r="P334" s="155"/>
      <c r="Q334" s="156"/>
      <c r="R334" s="155"/>
      <c r="S334" s="156"/>
      <c r="T334" s="157"/>
      <c r="U334" s="157"/>
      <c r="V334" s="157"/>
      <c r="W334" s="158"/>
    </row>
    <row r="335" spans="6:25" s="149" customFormat="1" ht="12" outlineLevel="2">
      <c r="F335" s="142">
        <v>43</v>
      </c>
      <c r="G335" s="143" t="s">
        <v>79</v>
      </c>
      <c r="H335" s="144" t="s">
        <v>342</v>
      </c>
      <c r="I335" s="145" t="s">
        <v>343</v>
      </c>
      <c r="J335" s="143" t="s">
        <v>77</v>
      </c>
      <c r="K335" s="146">
        <v>7.6</v>
      </c>
      <c r="L335" s="147">
        <v>0</v>
      </c>
      <c r="M335" s="146">
        <v>7.6</v>
      </c>
      <c r="N335" s="189"/>
      <c r="O335" s="148">
        <f>M335*N335</f>
        <v>0</v>
      </c>
      <c r="P335" s="148"/>
      <c r="Q335" s="148">
        <f>M335*P335</f>
        <v>0</v>
      </c>
      <c r="R335" s="148"/>
      <c r="S335" s="148">
        <f>M335*R335</f>
        <v>0</v>
      </c>
      <c r="T335" s="148">
        <v>21</v>
      </c>
      <c r="U335" s="148">
        <f>O335*T335/100</f>
        <v>0</v>
      </c>
      <c r="V335" s="148">
        <f>U335+O335</f>
        <v>0</v>
      </c>
      <c r="W335" s="148"/>
      <c r="X335" s="148"/>
      <c r="Y335" s="148">
        <v>1</v>
      </c>
    </row>
    <row r="336" spans="6:23" s="149" customFormat="1" ht="12" outlineLevel="2">
      <c r="F336" s="150"/>
      <c r="G336" s="151"/>
      <c r="H336" s="152" t="s">
        <v>72</v>
      </c>
      <c r="I336" s="153"/>
      <c r="J336" s="154"/>
      <c r="K336" s="154"/>
      <c r="L336" s="154"/>
      <c r="M336" s="154"/>
      <c r="N336" s="190"/>
      <c r="O336" s="154"/>
      <c r="P336" s="155"/>
      <c r="Q336" s="156"/>
      <c r="R336" s="155"/>
      <c r="S336" s="156"/>
      <c r="T336" s="157"/>
      <c r="U336" s="157"/>
      <c r="V336" s="157"/>
      <c r="W336" s="158"/>
    </row>
    <row r="337" spans="6:23" s="149" customFormat="1" ht="6" customHeight="1" outlineLevel="2">
      <c r="F337" s="150"/>
      <c r="G337" s="151"/>
      <c r="H337" s="159"/>
      <c r="I337" s="160"/>
      <c r="J337" s="160"/>
      <c r="K337" s="160"/>
      <c r="L337" s="160"/>
      <c r="M337" s="160"/>
      <c r="N337" s="191"/>
      <c r="O337" s="160"/>
      <c r="P337" s="155"/>
      <c r="Q337" s="156"/>
      <c r="R337" s="155"/>
      <c r="S337" s="156"/>
      <c r="T337" s="157"/>
      <c r="U337" s="157"/>
      <c r="V337" s="157"/>
      <c r="W337" s="158"/>
    </row>
    <row r="338" spans="6:25" s="149" customFormat="1" ht="12" outlineLevel="2">
      <c r="F338" s="142">
        <v>44</v>
      </c>
      <c r="G338" s="143" t="s">
        <v>79</v>
      </c>
      <c r="H338" s="144" t="s">
        <v>344</v>
      </c>
      <c r="I338" s="145" t="s">
        <v>345</v>
      </c>
      <c r="J338" s="143" t="s">
        <v>77</v>
      </c>
      <c r="K338" s="146">
        <v>2</v>
      </c>
      <c r="L338" s="147">
        <v>0</v>
      </c>
      <c r="M338" s="146">
        <v>2</v>
      </c>
      <c r="N338" s="189"/>
      <c r="O338" s="148">
        <f>M338*N338</f>
        <v>0</v>
      </c>
      <c r="P338" s="148"/>
      <c r="Q338" s="148">
        <f>M338*P338</f>
        <v>0</v>
      </c>
      <c r="R338" s="148"/>
      <c r="S338" s="148">
        <f>M338*R338</f>
        <v>0</v>
      </c>
      <c r="T338" s="148">
        <v>21</v>
      </c>
      <c r="U338" s="148">
        <f>O338*T338/100</f>
        <v>0</v>
      </c>
      <c r="V338" s="148">
        <f>U338+O338</f>
        <v>0</v>
      </c>
      <c r="W338" s="148"/>
      <c r="X338" s="148"/>
      <c r="Y338" s="148">
        <v>1</v>
      </c>
    </row>
    <row r="339" spans="6:23" s="149" customFormat="1" ht="12" outlineLevel="2">
      <c r="F339" s="150"/>
      <c r="G339" s="151"/>
      <c r="H339" s="152" t="s">
        <v>72</v>
      </c>
      <c r="I339" s="153"/>
      <c r="J339" s="154"/>
      <c r="K339" s="154"/>
      <c r="L339" s="154"/>
      <c r="M339" s="154"/>
      <c r="N339" s="190"/>
      <c r="O339" s="154"/>
      <c r="P339" s="155"/>
      <c r="Q339" s="156"/>
      <c r="R339" s="155"/>
      <c r="S339" s="156"/>
      <c r="T339" s="157"/>
      <c r="U339" s="157"/>
      <c r="V339" s="157"/>
      <c r="W339" s="158"/>
    </row>
    <row r="340" spans="6:23" s="149" customFormat="1" ht="6" customHeight="1" outlineLevel="2">
      <c r="F340" s="150"/>
      <c r="G340" s="151"/>
      <c r="H340" s="159"/>
      <c r="I340" s="160"/>
      <c r="J340" s="160"/>
      <c r="K340" s="160"/>
      <c r="L340" s="160"/>
      <c r="M340" s="160"/>
      <c r="N340" s="191"/>
      <c r="O340" s="160"/>
      <c r="P340" s="155"/>
      <c r="Q340" s="156"/>
      <c r="R340" s="155"/>
      <c r="S340" s="156"/>
      <c r="T340" s="157"/>
      <c r="U340" s="157"/>
      <c r="V340" s="157"/>
      <c r="W340" s="158"/>
    </row>
    <row r="341" spans="6:25" s="149" customFormat="1" ht="12" outlineLevel="2">
      <c r="F341" s="142">
        <v>45</v>
      </c>
      <c r="G341" s="143" t="s">
        <v>79</v>
      </c>
      <c r="H341" s="144" t="s">
        <v>346</v>
      </c>
      <c r="I341" s="145" t="s">
        <v>347</v>
      </c>
      <c r="J341" s="143" t="s">
        <v>174</v>
      </c>
      <c r="K341" s="146">
        <v>10</v>
      </c>
      <c r="L341" s="147">
        <v>0</v>
      </c>
      <c r="M341" s="146">
        <v>10</v>
      </c>
      <c r="N341" s="189"/>
      <c r="O341" s="148">
        <f>M341*N341</f>
        <v>0</v>
      </c>
      <c r="P341" s="148"/>
      <c r="Q341" s="148">
        <f>M341*P341</f>
        <v>0</v>
      </c>
      <c r="R341" s="148"/>
      <c r="S341" s="148">
        <f>M341*R341</f>
        <v>0</v>
      </c>
      <c r="T341" s="148">
        <v>21</v>
      </c>
      <c r="U341" s="148">
        <f>O341*T341/100</f>
        <v>0</v>
      </c>
      <c r="V341" s="148">
        <f>U341+O341</f>
        <v>0</v>
      </c>
      <c r="W341" s="148"/>
      <c r="X341" s="148"/>
      <c r="Y341" s="148">
        <v>1</v>
      </c>
    </row>
    <row r="342" spans="6:23" s="149" customFormat="1" ht="12" outlineLevel="2">
      <c r="F342" s="150"/>
      <c r="G342" s="151"/>
      <c r="H342" s="152" t="s">
        <v>72</v>
      </c>
      <c r="I342" s="153"/>
      <c r="J342" s="154"/>
      <c r="K342" s="154"/>
      <c r="L342" s="154"/>
      <c r="M342" s="154"/>
      <c r="N342" s="190"/>
      <c r="O342" s="154"/>
      <c r="P342" s="155"/>
      <c r="Q342" s="156"/>
      <c r="R342" s="155"/>
      <c r="S342" s="156"/>
      <c r="T342" s="157"/>
      <c r="U342" s="157"/>
      <c r="V342" s="157"/>
      <c r="W342" s="158"/>
    </row>
    <row r="343" spans="6:23" s="149" customFormat="1" ht="6" customHeight="1" outlineLevel="2">
      <c r="F343" s="150"/>
      <c r="G343" s="151"/>
      <c r="H343" s="159"/>
      <c r="I343" s="160"/>
      <c r="J343" s="160"/>
      <c r="K343" s="160"/>
      <c r="L343" s="160"/>
      <c r="M343" s="160"/>
      <c r="N343" s="191"/>
      <c r="O343" s="160"/>
      <c r="P343" s="155"/>
      <c r="Q343" s="156"/>
      <c r="R343" s="155"/>
      <c r="S343" s="156"/>
      <c r="T343" s="157"/>
      <c r="U343" s="157"/>
      <c r="V343" s="157"/>
      <c r="W343" s="158"/>
    </row>
    <row r="344" spans="6:25" s="149" customFormat="1" ht="12" outlineLevel="2">
      <c r="F344" s="142">
        <v>46</v>
      </c>
      <c r="G344" s="143" t="s">
        <v>79</v>
      </c>
      <c r="H344" s="144" t="s">
        <v>348</v>
      </c>
      <c r="I344" s="145" t="s">
        <v>349</v>
      </c>
      <c r="J344" s="143" t="s">
        <v>174</v>
      </c>
      <c r="K344" s="146">
        <v>10</v>
      </c>
      <c r="L344" s="147">
        <v>0</v>
      </c>
      <c r="M344" s="146">
        <v>10</v>
      </c>
      <c r="N344" s="189"/>
      <c r="O344" s="148">
        <f>M344*N344</f>
        <v>0</v>
      </c>
      <c r="P344" s="148"/>
      <c r="Q344" s="148">
        <f>M344*P344</f>
        <v>0</v>
      </c>
      <c r="R344" s="148"/>
      <c r="S344" s="148">
        <f>M344*R344</f>
        <v>0</v>
      </c>
      <c r="T344" s="148">
        <v>21</v>
      </c>
      <c r="U344" s="148">
        <f>O344*T344/100</f>
        <v>0</v>
      </c>
      <c r="V344" s="148">
        <f>U344+O344</f>
        <v>0</v>
      </c>
      <c r="W344" s="148"/>
      <c r="X344" s="148"/>
      <c r="Y344" s="148">
        <v>1</v>
      </c>
    </row>
    <row r="345" spans="6:23" s="149" customFormat="1" ht="12" outlineLevel="2">
      <c r="F345" s="150"/>
      <c r="G345" s="151"/>
      <c r="H345" s="152" t="s">
        <v>72</v>
      </c>
      <c r="I345" s="153"/>
      <c r="J345" s="154"/>
      <c r="K345" s="154"/>
      <c r="L345" s="154"/>
      <c r="M345" s="154"/>
      <c r="N345" s="190"/>
      <c r="O345" s="154"/>
      <c r="P345" s="155"/>
      <c r="Q345" s="156"/>
      <c r="R345" s="155"/>
      <c r="S345" s="156"/>
      <c r="T345" s="157"/>
      <c r="U345" s="157"/>
      <c r="V345" s="157"/>
      <c r="W345" s="158"/>
    </row>
    <row r="346" spans="6:23" s="149" customFormat="1" ht="6" customHeight="1" outlineLevel="2">
      <c r="F346" s="150"/>
      <c r="G346" s="151"/>
      <c r="H346" s="159"/>
      <c r="I346" s="160"/>
      <c r="J346" s="160"/>
      <c r="K346" s="160"/>
      <c r="L346" s="160"/>
      <c r="M346" s="160"/>
      <c r="N346" s="191"/>
      <c r="O346" s="160"/>
      <c r="P346" s="155"/>
      <c r="Q346" s="156"/>
      <c r="R346" s="155"/>
      <c r="S346" s="156"/>
      <c r="T346" s="157"/>
      <c r="U346" s="157"/>
      <c r="V346" s="157"/>
      <c r="W346" s="158"/>
    </row>
    <row r="347" spans="6:25" s="149" customFormat="1" ht="12" outlineLevel="2">
      <c r="F347" s="142">
        <v>47</v>
      </c>
      <c r="G347" s="143" t="s">
        <v>79</v>
      </c>
      <c r="H347" s="144" t="s">
        <v>350</v>
      </c>
      <c r="I347" s="145" t="s">
        <v>351</v>
      </c>
      <c r="J347" s="143" t="s">
        <v>143</v>
      </c>
      <c r="K347" s="146">
        <v>11</v>
      </c>
      <c r="L347" s="147">
        <v>0</v>
      </c>
      <c r="M347" s="146">
        <v>11</v>
      </c>
      <c r="N347" s="189"/>
      <c r="O347" s="148">
        <f>M347*N347</f>
        <v>0</v>
      </c>
      <c r="P347" s="148"/>
      <c r="Q347" s="148">
        <f>M347*P347</f>
        <v>0</v>
      </c>
      <c r="R347" s="148"/>
      <c r="S347" s="148">
        <f>M347*R347</f>
        <v>0</v>
      </c>
      <c r="T347" s="148">
        <v>21</v>
      </c>
      <c r="U347" s="148">
        <f>O347*T347/100</f>
        <v>0</v>
      </c>
      <c r="V347" s="148">
        <f>U347+O347</f>
        <v>0</v>
      </c>
      <c r="W347" s="148"/>
      <c r="X347" s="148"/>
      <c r="Y347" s="148">
        <v>1</v>
      </c>
    </row>
    <row r="348" spans="6:23" s="149" customFormat="1" ht="12" outlineLevel="2">
      <c r="F348" s="150"/>
      <c r="G348" s="151"/>
      <c r="H348" s="152" t="s">
        <v>72</v>
      </c>
      <c r="I348" s="153"/>
      <c r="J348" s="154"/>
      <c r="K348" s="154"/>
      <c r="L348" s="154"/>
      <c r="M348" s="154"/>
      <c r="N348" s="190"/>
      <c r="O348" s="154"/>
      <c r="P348" s="155"/>
      <c r="Q348" s="156"/>
      <c r="R348" s="155"/>
      <c r="S348" s="156"/>
      <c r="T348" s="157"/>
      <c r="U348" s="157"/>
      <c r="V348" s="157"/>
      <c r="W348" s="158"/>
    </row>
    <row r="349" spans="6:23" s="149" customFormat="1" ht="6" customHeight="1" outlineLevel="2">
      <c r="F349" s="150"/>
      <c r="G349" s="151"/>
      <c r="H349" s="159"/>
      <c r="I349" s="160"/>
      <c r="J349" s="160"/>
      <c r="K349" s="160"/>
      <c r="L349" s="160"/>
      <c r="M349" s="160"/>
      <c r="N349" s="191"/>
      <c r="O349" s="160"/>
      <c r="P349" s="155"/>
      <c r="Q349" s="156"/>
      <c r="R349" s="155"/>
      <c r="S349" s="156"/>
      <c r="T349" s="157"/>
      <c r="U349" s="157"/>
      <c r="V349" s="157"/>
      <c r="W349" s="158"/>
    </row>
    <row r="350" spans="6:25" s="149" customFormat="1" ht="12" outlineLevel="2">
      <c r="F350" s="142">
        <v>48</v>
      </c>
      <c r="G350" s="143" t="s">
        <v>79</v>
      </c>
      <c r="H350" s="144" t="s">
        <v>352</v>
      </c>
      <c r="I350" s="145" t="s">
        <v>353</v>
      </c>
      <c r="J350" s="143" t="s">
        <v>77</v>
      </c>
      <c r="K350" s="146">
        <v>5.6</v>
      </c>
      <c r="L350" s="147">
        <v>0</v>
      </c>
      <c r="M350" s="146">
        <v>5.6</v>
      </c>
      <c r="N350" s="189"/>
      <c r="O350" s="148">
        <f>M350*N350</f>
        <v>0</v>
      </c>
      <c r="P350" s="148"/>
      <c r="Q350" s="148">
        <f>M350*P350</f>
        <v>0</v>
      </c>
      <c r="R350" s="148"/>
      <c r="S350" s="148">
        <f>M350*R350</f>
        <v>0</v>
      </c>
      <c r="T350" s="148">
        <v>21</v>
      </c>
      <c r="U350" s="148">
        <f>O350*T350/100</f>
        <v>0</v>
      </c>
      <c r="V350" s="148">
        <f>U350+O350</f>
        <v>0</v>
      </c>
      <c r="W350" s="148"/>
      <c r="X350" s="148"/>
      <c r="Y350" s="148">
        <v>1</v>
      </c>
    </row>
    <row r="351" spans="6:23" s="149" customFormat="1" ht="12" outlineLevel="2">
      <c r="F351" s="150"/>
      <c r="G351" s="151"/>
      <c r="H351" s="152" t="s">
        <v>72</v>
      </c>
      <c r="I351" s="153"/>
      <c r="J351" s="154"/>
      <c r="K351" s="154"/>
      <c r="L351" s="154"/>
      <c r="M351" s="154"/>
      <c r="N351" s="190"/>
      <c r="O351" s="154"/>
      <c r="P351" s="155"/>
      <c r="Q351" s="156"/>
      <c r="R351" s="155"/>
      <c r="S351" s="156"/>
      <c r="T351" s="157"/>
      <c r="U351" s="157"/>
      <c r="V351" s="157"/>
      <c r="W351" s="158"/>
    </row>
    <row r="352" spans="6:23" s="149" customFormat="1" ht="6" customHeight="1" outlineLevel="2">
      <c r="F352" s="150"/>
      <c r="G352" s="151"/>
      <c r="H352" s="159"/>
      <c r="I352" s="160"/>
      <c r="J352" s="160"/>
      <c r="K352" s="160"/>
      <c r="L352" s="160"/>
      <c r="M352" s="160"/>
      <c r="N352" s="191"/>
      <c r="O352" s="160"/>
      <c r="P352" s="155"/>
      <c r="Q352" s="156"/>
      <c r="R352" s="155"/>
      <c r="S352" s="156"/>
      <c r="T352" s="157"/>
      <c r="U352" s="157"/>
      <c r="V352" s="157"/>
      <c r="W352" s="158"/>
    </row>
    <row r="353" spans="6:25" s="149" customFormat="1" ht="12" outlineLevel="2">
      <c r="F353" s="142">
        <v>49</v>
      </c>
      <c r="G353" s="143" t="s">
        <v>79</v>
      </c>
      <c r="H353" s="144" t="s">
        <v>354</v>
      </c>
      <c r="I353" s="145" t="s">
        <v>355</v>
      </c>
      <c r="J353" s="143" t="s">
        <v>174</v>
      </c>
      <c r="K353" s="146">
        <v>742</v>
      </c>
      <c r="L353" s="147">
        <v>0</v>
      </c>
      <c r="M353" s="146">
        <v>742</v>
      </c>
      <c r="N353" s="189"/>
      <c r="O353" s="148">
        <f>M353*N353</f>
        <v>0</v>
      </c>
      <c r="P353" s="148"/>
      <c r="Q353" s="148">
        <f>M353*P353</f>
        <v>0</v>
      </c>
      <c r="R353" s="148"/>
      <c r="S353" s="148">
        <f>M353*R353</f>
        <v>0</v>
      </c>
      <c r="T353" s="148">
        <v>21</v>
      </c>
      <c r="U353" s="148">
        <f>O353*T353/100</f>
        <v>0</v>
      </c>
      <c r="V353" s="148">
        <f>U353+O353</f>
        <v>0</v>
      </c>
      <c r="W353" s="148"/>
      <c r="X353" s="148"/>
      <c r="Y353" s="148">
        <v>1</v>
      </c>
    </row>
    <row r="354" spans="6:23" s="149" customFormat="1" ht="12" outlineLevel="2">
      <c r="F354" s="150"/>
      <c r="G354" s="151"/>
      <c r="H354" s="152" t="s">
        <v>72</v>
      </c>
      <c r="I354" s="153"/>
      <c r="J354" s="154"/>
      <c r="K354" s="154"/>
      <c r="L354" s="154"/>
      <c r="M354" s="154"/>
      <c r="N354" s="190"/>
      <c r="O354" s="154"/>
      <c r="P354" s="155"/>
      <c r="Q354" s="156"/>
      <c r="R354" s="155"/>
      <c r="S354" s="156"/>
      <c r="T354" s="157"/>
      <c r="U354" s="157"/>
      <c r="V354" s="157"/>
      <c r="W354" s="158"/>
    </row>
    <row r="355" spans="6:23" s="149" customFormat="1" ht="6" customHeight="1" outlineLevel="2">
      <c r="F355" s="150"/>
      <c r="G355" s="151"/>
      <c r="H355" s="159"/>
      <c r="I355" s="160"/>
      <c r="J355" s="160"/>
      <c r="K355" s="160"/>
      <c r="L355" s="160"/>
      <c r="M355" s="160"/>
      <c r="N355" s="191"/>
      <c r="O355" s="160"/>
      <c r="P355" s="155"/>
      <c r="Q355" s="156"/>
      <c r="R355" s="155"/>
      <c r="S355" s="156"/>
      <c r="T355" s="157"/>
      <c r="U355" s="157"/>
      <c r="V355" s="157"/>
      <c r="W355" s="158"/>
    </row>
    <row r="356" spans="6:25" s="149" customFormat="1" ht="12" outlineLevel="2">
      <c r="F356" s="142">
        <v>50</v>
      </c>
      <c r="G356" s="143" t="s">
        <v>79</v>
      </c>
      <c r="H356" s="144" t="s">
        <v>356</v>
      </c>
      <c r="I356" s="145" t="s">
        <v>357</v>
      </c>
      <c r="J356" s="143" t="s">
        <v>82</v>
      </c>
      <c r="K356" s="146">
        <v>66</v>
      </c>
      <c r="L356" s="147">
        <v>0</v>
      </c>
      <c r="M356" s="146">
        <v>66</v>
      </c>
      <c r="N356" s="189"/>
      <c r="O356" s="148">
        <f>M356*N356</f>
        <v>0</v>
      </c>
      <c r="P356" s="148"/>
      <c r="Q356" s="148">
        <f>M356*P356</f>
        <v>0</v>
      </c>
      <c r="R356" s="148"/>
      <c r="S356" s="148">
        <f>M356*R356</f>
        <v>0</v>
      </c>
      <c r="T356" s="148">
        <v>21</v>
      </c>
      <c r="U356" s="148">
        <f>O356*T356/100</f>
        <v>0</v>
      </c>
      <c r="V356" s="148">
        <f>U356+O356</f>
        <v>0</v>
      </c>
      <c r="W356" s="148"/>
      <c r="X356" s="148"/>
      <c r="Y356" s="148">
        <v>1</v>
      </c>
    </row>
    <row r="357" spans="6:23" s="149" customFormat="1" ht="12" outlineLevel="2">
      <c r="F357" s="150"/>
      <c r="G357" s="151"/>
      <c r="H357" s="152" t="s">
        <v>72</v>
      </c>
      <c r="I357" s="153"/>
      <c r="J357" s="154"/>
      <c r="K357" s="154"/>
      <c r="L357" s="154"/>
      <c r="M357" s="154"/>
      <c r="N357" s="190"/>
      <c r="O357" s="154"/>
      <c r="P357" s="155"/>
      <c r="Q357" s="156"/>
      <c r="R357" s="155"/>
      <c r="S357" s="156"/>
      <c r="T357" s="157"/>
      <c r="U357" s="157"/>
      <c r="V357" s="157"/>
      <c r="W357" s="158"/>
    </row>
    <row r="358" spans="6:23" s="149" customFormat="1" ht="6" customHeight="1" outlineLevel="2">
      <c r="F358" s="150"/>
      <c r="G358" s="151"/>
      <c r="H358" s="159"/>
      <c r="I358" s="160"/>
      <c r="J358" s="160"/>
      <c r="K358" s="160"/>
      <c r="L358" s="160"/>
      <c r="M358" s="160"/>
      <c r="N358" s="191"/>
      <c r="O358" s="160"/>
      <c r="P358" s="155"/>
      <c r="Q358" s="156"/>
      <c r="R358" s="155"/>
      <c r="S358" s="156"/>
      <c r="T358" s="157"/>
      <c r="U358" s="157"/>
      <c r="V358" s="157"/>
      <c r="W358" s="158"/>
    </row>
    <row r="359" spans="6:25" s="149" customFormat="1" ht="12" outlineLevel="2">
      <c r="F359" s="142">
        <v>51</v>
      </c>
      <c r="G359" s="143" t="s">
        <v>79</v>
      </c>
      <c r="H359" s="144" t="s">
        <v>358</v>
      </c>
      <c r="I359" s="145" t="s">
        <v>359</v>
      </c>
      <c r="J359" s="143" t="s">
        <v>82</v>
      </c>
      <c r="K359" s="146">
        <v>88</v>
      </c>
      <c r="L359" s="147">
        <v>0</v>
      </c>
      <c r="M359" s="146">
        <v>88</v>
      </c>
      <c r="N359" s="189"/>
      <c r="O359" s="148">
        <f>M359*N359</f>
        <v>0</v>
      </c>
      <c r="P359" s="148"/>
      <c r="Q359" s="148">
        <f>M359*P359</f>
        <v>0</v>
      </c>
      <c r="R359" s="148"/>
      <c r="S359" s="148">
        <f>M359*R359</f>
        <v>0</v>
      </c>
      <c r="T359" s="148">
        <v>21</v>
      </c>
      <c r="U359" s="148">
        <f>O359*T359/100</f>
        <v>0</v>
      </c>
      <c r="V359" s="148">
        <f>U359+O359</f>
        <v>0</v>
      </c>
      <c r="W359" s="148"/>
      <c r="X359" s="148"/>
      <c r="Y359" s="148">
        <v>1</v>
      </c>
    </row>
    <row r="360" spans="6:23" s="149" customFormat="1" ht="12" outlineLevel="2">
      <c r="F360" s="150"/>
      <c r="G360" s="151"/>
      <c r="H360" s="152" t="s">
        <v>72</v>
      </c>
      <c r="I360" s="153"/>
      <c r="J360" s="154"/>
      <c r="K360" s="154"/>
      <c r="L360" s="154"/>
      <c r="M360" s="154"/>
      <c r="N360" s="190"/>
      <c r="O360" s="154"/>
      <c r="P360" s="155"/>
      <c r="Q360" s="156"/>
      <c r="R360" s="155"/>
      <c r="S360" s="156"/>
      <c r="T360" s="157"/>
      <c r="U360" s="157"/>
      <c r="V360" s="157"/>
      <c r="W360" s="158"/>
    </row>
    <row r="361" spans="6:23" s="149" customFormat="1" ht="6" customHeight="1" outlineLevel="2">
      <c r="F361" s="150"/>
      <c r="G361" s="151"/>
      <c r="H361" s="159"/>
      <c r="I361" s="160"/>
      <c r="J361" s="160"/>
      <c r="K361" s="160"/>
      <c r="L361" s="160"/>
      <c r="M361" s="160"/>
      <c r="N361" s="191"/>
      <c r="O361" s="160"/>
      <c r="P361" s="155"/>
      <c r="Q361" s="156"/>
      <c r="R361" s="155"/>
      <c r="S361" s="156"/>
      <c r="T361" s="157"/>
      <c r="U361" s="157"/>
      <c r="V361" s="157"/>
      <c r="W361" s="158"/>
    </row>
    <row r="362" spans="6:25" s="149" customFormat="1" ht="12" outlineLevel="2">
      <c r="F362" s="142">
        <v>52</v>
      </c>
      <c r="G362" s="143" t="s">
        <v>79</v>
      </c>
      <c r="H362" s="144" t="s">
        <v>360</v>
      </c>
      <c r="I362" s="145" t="s">
        <v>361</v>
      </c>
      <c r="J362" s="143" t="s">
        <v>174</v>
      </c>
      <c r="K362" s="146">
        <v>55</v>
      </c>
      <c r="L362" s="147">
        <v>0</v>
      </c>
      <c r="M362" s="146">
        <v>55</v>
      </c>
      <c r="N362" s="189"/>
      <c r="O362" s="148">
        <f>M362*N362</f>
        <v>0</v>
      </c>
      <c r="P362" s="148"/>
      <c r="Q362" s="148">
        <f>M362*P362</f>
        <v>0</v>
      </c>
      <c r="R362" s="148"/>
      <c r="S362" s="148">
        <f>M362*R362</f>
        <v>0</v>
      </c>
      <c r="T362" s="148">
        <v>21</v>
      </c>
      <c r="U362" s="148">
        <f>O362*T362/100</f>
        <v>0</v>
      </c>
      <c r="V362" s="148">
        <f>U362+O362</f>
        <v>0</v>
      </c>
      <c r="W362" s="148"/>
      <c r="X362" s="148"/>
      <c r="Y362" s="148">
        <v>1</v>
      </c>
    </row>
    <row r="363" spans="6:23" s="149" customFormat="1" ht="12" outlineLevel="2">
      <c r="F363" s="150"/>
      <c r="G363" s="151"/>
      <c r="H363" s="152" t="s">
        <v>72</v>
      </c>
      <c r="I363" s="153"/>
      <c r="J363" s="154"/>
      <c r="K363" s="154"/>
      <c r="L363" s="154"/>
      <c r="M363" s="154"/>
      <c r="N363" s="190"/>
      <c r="O363" s="154"/>
      <c r="P363" s="155"/>
      <c r="Q363" s="156"/>
      <c r="R363" s="155"/>
      <c r="S363" s="156"/>
      <c r="T363" s="157"/>
      <c r="U363" s="157"/>
      <c r="V363" s="157"/>
      <c r="W363" s="158"/>
    </row>
    <row r="364" spans="6:23" s="149" customFormat="1" ht="6" customHeight="1" outlineLevel="2">
      <c r="F364" s="150"/>
      <c r="G364" s="151"/>
      <c r="H364" s="159"/>
      <c r="I364" s="160"/>
      <c r="J364" s="160"/>
      <c r="K364" s="160"/>
      <c r="L364" s="160"/>
      <c r="M364" s="160"/>
      <c r="N364" s="191"/>
      <c r="O364" s="160"/>
      <c r="P364" s="155"/>
      <c r="Q364" s="156"/>
      <c r="R364" s="155"/>
      <c r="S364" s="156"/>
      <c r="T364" s="157"/>
      <c r="U364" s="157"/>
      <c r="V364" s="157"/>
      <c r="W364" s="158"/>
    </row>
    <row r="365" spans="6:25" s="149" customFormat="1" ht="12" outlineLevel="2">
      <c r="F365" s="142">
        <v>53</v>
      </c>
      <c r="G365" s="143" t="s">
        <v>79</v>
      </c>
      <c r="H365" s="144" t="s">
        <v>362</v>
      </c>
      <c r="I365" s="145" t="s">
        <v>363</v>
      </c>
      <c r="J365" s="143" t="s">
        <v>174</v>
      </c>
      <c r="K365" s="146">
        <v>385</v>
      </c>
      <c r="L365" s="147">
        <v>0</v>
      </c>
      <c r="M365" s="146">
        <v>385</v>
      </c>
      <c r="N365" s="189"/>
      <c r="O365" s="148">
        <f>M365*N365</f>
        <v>0</v>
      </c>
      <c r="P365" s="148"/>
      <c r="Q365" s="148">
        <f>M365*P365</f>
        <v>0</v>
      </c>
      <c r="R365" s="148"/>
      <c r="S365" s="148">
        <f>M365*R365</f>
        <v>0</v>
      </c>
      <c r="T365" s="148">
        <v>21</v>
      </c>
      <c r="U365" s="148">
        <f>O365*T365/100</f>
        <v>0</v>
      </c>
      <c r="V365" s="148">
        <f>U365+O365</f>
        <v>0</v>
      </c>
      <c r="W365" s="148"/>
      <c r="X365" s="148"/>
      <c r="Y365" s="148">
        <v>1</v>
      </c>
    </row>
    <row r="366" spans="6:23" s="149" customFormat="1" ht="12" outlineLevel="2">
      <c r="F366" s="150"/>
      <c r="G366" s="151"/>
      <c r="H366" s="152" t="s">
        <v>72</v>
      </c>
      <c r="I366" s="153"/>
      <c r="J366" s="154"/>
      <c r="K366" s="154"/>
      <c r="L366" s="154"/>
      <c r="M366" s="154"/>
      <c r="N366" s="190"/>
      <c r="O366" s="154"/>
      <c r="P366" s="155"/>
      <c r="Q366" s="156"/>
      <c r="R366" s="155"/>
      <c r="S366" s="156"/>
      <c r="T366" s="157"/>
      <c r="U366" s="157"/>
      <c r="V366" s="157"/>
      <c r="W366" s="158"/>
    </row>
    <row r="367" spans="6:23" s="149" customFormat="1" ht="6" customHeight="1" outlineLevel="2">
      <c r="F367" s="150"/>
      <c r="G367" s="151"/>
      <c r="H367" s="159"/>
      <c r="I367" s="160"/>
      <c r="J367" s="160"/>
      <c r="K367" s="160"/>
      <c r="L367" s="160"/>
      <c r="M367" s="160"/>
      <c r="N367" s="191"/>
      <c r="O367" s="160"/>
      <c r="P367" s="155"/>
      <c r="Q367" s="156"/>
      <c r="R367" s="155"/>
      <c r="S367" s="156"/>
      <c r="T367" s="157"/>
      <c r="U367" s="157"/>
      <c r="V367" s="157"/>
      <c r="W367" s="158"/>
    </row>
    <row r="368" spans="6:25" s="149" customFormat="1" ht="12" outlineLevel="2">
      <c r="F368" s="142">
        <v>54</v>
      </c>
      <c r="G368" s="143" t="s">
        <v>79</v>
      </c>
      <c r="H368" s="144" t="s">
        <v>364</v>
      </c>
      <c r="I368" s="145" t="s">
        <v>365</v>
      </c>
      <c r="J368" s="143" t="s">
        <v>82</v>
      </c>
      <c r="K368" s="146">
        <v>9</v>
      </c>
      <c r="L368" s="147">
        <v>0</v>
      </c>
      <c r="M368" s="146">
        <v>9</v>
      </c>
      <c r="N368" s="189"/>
      <c r="O368" s="148">
        <f>M368*N368</f>
        <v>0</v>
      </c>
      <c r="P368" s="148"/>
      <c r="Q368" s="148">
        <f>M368*P368</f>
        <v>0</v>
      </c>
      <c r="R368" s="148"/>
      <c r="S368" s="148">
        <f>M368*R368</f>
        <v>0</v>
      </c>
      <c r="T368" s="148">
        <v>21</v>
      </c>
      <c r="U368" s="148">
        <f>O368*T368/100</f>
        <v>0</v>
      </c>
      <c r="V368" s="148">
        <f>U368+O368</f>
        <v>0</v>
      </c>
      <c r="W368" s="148"/>
      <c r="X368" s="148"/>
      <c r="Y368" s="148">
        <v>1</v>
      </c>
    </row>
    <row r="369" spans="6:23" s="149" customFormat="1" ht="12" outlineLevel="2">
      <c r="F369" s="150"/>
      <c r="G369" s="151"/>
      <c r="H369" s="152" t="s">
        <v>72</v>
      </c>
      <c r="I369" s="153"/>
      <c r="J369" s="154"/>
      <c r="K369" s="154"/>
      <c r="L369" s="154"/>
      <c r="M369" s="154"/>
      <c r="N369" s="190"/>
      <c r="O369" s="154"/>
      <c r="P369" s="155"/>
      <c r="Q369" s="156"/>
      <c r="R369" s="155"/>
      <c r="S369" s="156"/>
      <c r="T369" s="157"/>
      <c r="U369" s="157"/>
      <c r="V369" s="157"/>
      <c r="W369" s="158"/>
    </row>
    <row r="370" spans="6:23" s="149" customFormat="1" ht="6" customHeight="1" outlineLevel="2">
      <c r="F370" s="150"/>
      <c r="G370" s="151"/>
      <c r="H370" s="159"/>
      <c r="I370" s="160"/>
      <c r="J370" s="160"/>
      <c r="K370" s="160"/>
      <c r="L370" s="160"/>
      <c r="M370" s="160"/>
      <c r="N370" s="191"/>
      <c r="O370" s="160"/>
      <c r="P370" s="155"/>
      <c r="Q370" s="156"/>
      <c r="R370" s="155"/>
      <c r="S370" s="156"/>
      <c r="T370" s="157"/>
      <c r="U370" s="157"/>
      <c r="V370" s="157"/>
      <c r="W370" s="158"/>
    </row>
    <row r="371" spans="6:25" s="149" customFormat="1" ht="12" outlineLevel="2">
      <c r="F371" s="142">
        <v>55</v>
      </c>
      <c r="G371" s="143" t="s">
        <v>79</v>
      </c>
      <c r="H371" s="144" t="s">
        <v>366</v>
      </c>
      <c r="I371" s="145" t="s">
        <v>359</v>
      </c>
      <c r="J371" s="143" t="s">
        <v>82</v>
      </c>
      <c r="K371" s="146">
        <v>144</v>
      </c>
      <c r="L371" s="147">
        <v>0</v>
      </c>
      <c r="M371" s="146">
        <v>144</v>
      </c>
      <c r="N371" s="189"/>
      <c r="O371" s="148">
        <f>M371*N371</f>
        <v>0</v>
      </c>
      <c r="P371" s="148"/>
      <c r="Q371" s="148">
        <f>M371*P371</f>
        <v>0</v>
      </c>
      <c r="R371" s="148"/>
      <c r="S371" s="148">
        <f>M371*R371</f>
        <v>0</v>
      </c>
      <c r="T371" s="148">
        <v>21</v>
      </c>
      <c r="U371" s="148">
        <f>O371*T371/100</f>
        <v>0</v>
      </c>
      <c r="V371" s="148">
        <f>U371+O371</f>
        <v>0</v>
      </c>
      <c r="W371" s="148"/>
      <c r="X371" s="148"/>
      <c r="Y371" s="148">
        <v>1</v>
      </c>
    </row>
    <row r="372" spans="6:23" s="149" customFormat="1" ht="12" outlineLevel="2">
      <c r="F372" s="150"/>
      <c r="G372" s="151"/>
      <c r="H372" s="152" t="s">
        <v>72</v>
      </c>
      <c r="I372" s="153"/>
      <c r="J372" s="154"/>
      <c r="K372" s="154"/>
      <c r="L372" s="154"/>
      <c r="M372" s="154"/>
      <c r="N372" s="190"/>
      <c r="O372" s="154"/>
      <c r="P372" s="155"/>
      <c r="Q372" s="156"/>
      <c r="R372" s="155"/>
      <c r="S372" s="156"/>
      <c r="T372" s="157"/>
      <c r="U372" s="157"/>
      <c r="V372" s="157"/>
      <c r="W372" s="158"/>
    </row>
    <row r="373" spans="6:23" s="149" customFormat="1" ht="6" customHeight="1" outlineLevel="2">
      <c r="F373" s="150"/>
      <c r="G373" s="151"/>
      <c r="H373" s="159"/>
      <c r="I373" s="160"/>
      <c r="J373" s="160"/>
      <c r="K373" s="160"/>
      <c r="L373" s="160"/>
      <c r="M373" s="160"/>
      <c r="N373" s="191"/>
      <c r="O373" s="160"/>
      <c r="P373" s="155"/>
      <c r="Q373" s="156"/>
      <c r="R373" s="155"/>
      <c r="S373" s="156"/>
      <c r="T373" s="157"/>
      <c r="U373" s="157"/>
      <c r="V373" s="157"/>
      <c r="W373" s="158"/>
    </row>
    <row r="374" spans="6:25" s="149" customFormat="1" ht="12" outlineLevel="2">
      <c r="F374" s="142">
        <v>56</v>
      </c>
      <c r="G374" s="143" t="s">
        <v>79</v>
      </c>
      <c r="H374" s="144" t="s">
        <v>367</v>
      </c>
      <c r="I374" s="145" t="s">
        <v>357</v>
      </c>
      <c r="J374" s="143" t="s">
        <v>82</v>
      </c>
      <c r="K374" s="146">
        <v>108</v>
      </c>
      <c r="L374" s="147">
        <v>0</v>
      </c>
      <c r="M374" s="146">
        <v>108</v>
      </c>
      <c r="N374" s="189"/>
      <c r="O374" s="148">
        <f>M374*N374</f>
        <v>0</v>
      </c>
      <c r="P374" s="148"/>
      <c r="Q374" s="148">
        <f>M374*P374</f>
        <v>0</v>
      </c>
      <c r="R374" s="148"/>
      <c r="S374" s="148">
        <f>M374*R374</f>
        <v>0</v>
      </c>
      <c r="T374" s="148">
        <v>21</v>
      </c>
      <c r="U374" s="148">
        <f>O374*T374/100</f>
        <v>0</v>
      </c>
      <c r="V374" s="148">
        <f>U374+O374</f>
        <v>0</v>
      </c>
      <c r="W374" s="148"/>
      <c r="X374" s="148"/>
      <c r="Y374" s="148">
        <v>1</v>
      </c>
    </row>
    <row r="375" spans="6:23" s="149" customFormat="1" ht="12" outlineLevel="2">
      <c r="F375" s="150"/>
      <c r="G375" s="151"/>
      <c r="H375" s="152" t="s">
        <v>72</v>
      </c>
      <c r="I375" s="153"/>
      <c r="J375" s="154"/>
      <c r="K375" s="154"/>
      <c r="L375" s="154"/>
      <c r="M375" s="154"/>
      <c r="N375" s="190"/>
      <c r="O375" s="154"/>
      <c r="P375" s="155"/>
      <c r="Q375" s="156"/>
      <c r="R375" s="155"/>
      <c r="S375" s="156"/>
      <c r="T375" s="157"/>
      <c r="U375" s="157"/>
      <c r="V375" s="157"/>
      <c r="W375" s="158"/>
    </row>
    <row r="376" spans="6:23" s="149" customFormat="1" ht="6" customHeight="1" outlineLevel="2">
      <c r="F376" s="150"/>
      <c r="G376" s="151"/>
      <c r="H376" s="159"/>
      <c r="I376" s="160"/>
      <c r="J376" s="160"/>
      <c r="K376" s="160"/>
      <c r="L376" s="160"/>
      <c r="M376" s="160"/>
      <c r="N376" s="191"/>
      <c r="O376" s="160"/>
      <c r="P376" s="155"/>
      <c r="Q376" s="156"/>
      <c r="R376" s="155"/>
      <c r="S376" s="156"/>
      <c r="T376" s="157"/>
      <c r="U376" s="157"/>
      <c r="V376" s="157"/>
      <c r="W376" s="158"/>
    </row>
    <row r="377" spans="6:25" s="149" customFormat="1" ht="12" outlineLevel="2">
      <c r="F377" s="142">
        <v>57</v>
      </c>
      <c r="G377" s="143" t="s">
        <v>79</v>
      </c>
      <c r="H377" s="144" t="s">
        <v>368</v>
      </c>
      <c r="I377" s="145" t="s">
        <v>361</v>
      </c>
      <c r="J377" s="143" t="s">
        <v>174</v>
      </c>
      <c r="K377" s="146">
        <v>112</v>
      </c>
      <c r="L377" s="147">
        <v>0</v>
      </c>
      <c r="M377" s="146">
        <v>112</v>
      </c>
      <c r="N377" s="189"/>
      <c r="O377" s="148">
        <f>M377*N377</f>
        <v>0</v>
      </c>
      <c r="P377" s="148"/>
      <c r="Q377" s="148">
        <f>M377*P377</f>
        <v>0</v>
      </c>
      <c r="R377" s="148"/>
      <c r="S377" s="148">
        <f>M377*R377</f>
        <v>0</v>
      </c>
      <c r="T377" s="148">
        <v>21</v>
      </c>
      <c r="U377" s="148">
        <f>O377*T377/100</f>
        <v>0</v>
      </c>
      <c r="V377" s="148">
        <f>U377+O377</f>
        <v>0</v>
      </c>
      <c r="W377" s="148"/>
      <c r="X377" s="148"/>
      <c r="Y377" s="148">
        <v>1</v>
      </c>
    </row>
    <row r="378" spans="6:23" s="149" customFormat="1" ht="12" outlineLevel="2">
      <c r="F378" s="150"/>
      <c r="G378" s="151"/>
      <c r="H378" s="152" t="s">
        <v>72</v>
      </c>
      <c r="I378" s="153"/>
      <c r="J378" s="154"/>
      <c r="K378" s="154"/>
      <c r="L378" s="154"/>
      <c r="M378" s="154"/>
      <c r="N378" s="190"/>
      <c r="O378" s="154"/>
      <c r="P378" s="155"/>
      <c r="Q378" s="156"/>
      <c r="R378" s="155"/>
      <c r="S378" s="156"/>
      <c r="T378" s="157"/>
      <c r="U378" s="157"/>
      <c r="V378" s="157"/>
      <c r="W378" s="158"/>
    </row>
    <row r="379" spans="6:23" s="149" customFormat="1" ht="6" customHeight="1" outlineLevel="2">
      <c r="F379" s="150"/>
      <c r="G379" s="151"/>
      <c r="H379" s="159"/>
      <c r="I379" s="160"/>
      <c r="J379" s="160"/>
      <c r="K379" s="160"/>
      <c r="L379" s="160"/>
      <c r="M379" s="160"/>
      <c r="N379" s="191"/>
      <c r="O379" s="160"/>
      <c r="P379" s="155"/>
      <c r="Q379" s="156"/>
      <c r="R379" s="155"/>
      <c r="S379" s="156"/>
      <c r="T379" s="157"/>
      <c r="U379" s="157"/>
      <c r="V379" s="157"/>
      <c r="W379" s="158"/>
    </row>
    <row r="380" spans="6:25" s="149" customFormat="1" ht="12" outlineLevel="2">
      <c r="F380" s="142">
        <v>58</v>
      </c>
      <c r="G380" s="143" t="s">
        <v>79</v>
      </c>
      <c r="H380" s="144" t="s">
        <v>369</v>
      </c>
      <c r="I380" s="145" t="s">
        <v>370</v>
      </c>
      <c r="J380" s="143" t="s">
        <v>174</v>
      </c>
      <c r="K380" s="146">
        <v>54</v>
      </c>
      <c r="L380" s="147">
        <v>0</v>
      </c>
      <c r="M380" s="146">
        <v>54</v>
      </c>
      <c r="N380" s="189"/>
      <c r="O380" s="148">
        <f>M380*N380</f>
        <v>0</v>
      </c>
      <c r="P380" s="148"/>
      <c r="Q380" s="148">
        <f>M380*P380</f>
        <v>0</v>
      </c>
      <c r="R380" s="148"/>
      <c r="S380" s="148">
        <f>M380*R380</f>
        <v>0</v>
      </c>
      <c r="T380" s="148">
        <v>21</v>
      </c>
      <c r="U380" s="148">
        <f>O380*T380/100</f>
        <v>0</v>
      </c>
      <c r="V380" s="148">
        <f>U380+O380</f>
        <v>0</v>
      </c>
      <c r="W380" s="148"/>
      <c r="X380" s="148"/>
      <c r="Y380" s="148">
        <v>1</v>
      </c>
    </row>
    <row r="381" spans="6:23" s="149" customFormat="1" ht="12" outlineLevel="2">
      <c r="F381" s="150"/>
      <c r="G381" s="151"/>
      <c r="H381" s="152" t="s">
        <v>72</v>
      </c>
      <c r="I381" s="153"/>
      <c r="J381" s="154"/>
      <c r="K381" s="154"/>
      <c r="L381" s="154"/>
      <c r="M381" s="154"/>
      <c r="N381" s="190"/>
      <c r="O381" s="154"/>
      <c r="P381" s="155"/>
      <c r="Q381" s="156"/>
      <c r="R381" s="155"/>
      <c r="S381" s="156"/>
      <c r="T381" s="157"/>
      <c r="U381" s="157"/>
      <c r="V381" s="157"/>
      <c r="W381" s="158"/>
    </row>
    <row r="382" spans="6:23" s="149" customFormat="1" ht="6" customHeight="1" outlineLevel="2">
      <c r="F382" s="150"/>
      <c r="G382" s="151"/>
      <c r="H382" s="159"/>
      <c r="I382" s="160"/>
      <c r="J382" s="160"/>
      <c r="K382" s="160"/>
      <c r="L382" s="160"/>
      <c r="M382" s="160"/>
      <c r="N382" s="191"/>
      <c r="O382" s="160"/>
      <c r="P382" s="155"/>
      <c r="Q382" s="156"/>
      <c r="R382" s="155"/>
      <c r="S382" s="156"/>
      <c r="T382" s="157"/>
      <c r="U382" s="157"/>
      <c r="V382" s="157"/>
      <c r="W382" s="158"/>
    </row>
    <row r="383" spans="6:25" s="149" customFormat="1" ht="12" outlineLevel="2">
      <c r="F383" s="142">
        <v>59</v>
      </c>
      <c r="G383" s="143" t="s">
        <v>79</v>
      </c>
      <c r="H383" s="144" t="s">
        <v>371</v>
      </c>
      <c r="I383" s="145" t="s">
        <v>372</v>
      </c>
      <c r="J383" s="143" t="s">
        <v>373</v>
      </c>
      <c r="K383" s="146">
        <v>54</v>
      </c>
      <c r="L383" s="147">
        <v>0</v>
      </c>
      <c r="M383" s="146">
        <v>54</v>
      </c>
      <c r="N383" s="189"/>
      <c r="O383" s="148">
        <f>M383*N383</f>
        <v>0</v>
      </c>
      <c r="P383" s="148"/>
      <c r="Q383" s="148">
        <f>M383*P383</f>
        <v>0</v>
      </c>
      <c r="R383" s="148"/>
      <c r="S383" s="148">
        <f>M383*R383</f>
        <v>0</v>
      </c>
      <c r="T383" s="148">
        <v>21</v>
      </c>
      <c r="U383" s="148">
        <f>O383*T383/100</f>
        <v>0</v>
      </c>
      <c r="V383" s="148">
        <f>U383+O383</f>
        <v>0</v>
      </c>
      <c r="W383" s="148"/>
      <c r="X383" s="148"/>
      <c r="Y383" s="148">
        <v>1</v>
      </c>
    </row>
    <row r="384" spans="6:23" s="149" customFormat="1" ht="12" outlineLevel="2">
      <c r="F384" s="150"/>
      <c r="G384" s="151"/>
      <c r="H384" s="152" t="s">
        <v>72</v>
      </c>
      <c r="I384" s="153"/>
      <c r="J384" s="154"/>
      <c r="K384" s="154"/>
      <c r="L384" s="154"/>
      <c r="M384" s="154"/>
      <c r="N384" s="190"/>
      <c r="O384" s="154"/>
      <c r="P384" s="155"/>
      <c r="Q384" s="156"/>
      <c r="R384" s="155"/>
      <c r="S384" s="156"/>
      <c r="T384" s="157"/>
      <c r="U384" s="157"/>
      <c r="V384" s="157"/>
      <c r="W384" s="158"/>
    </row>
    <row r="385" spans="6:23" s="149" customFormat="1" ht="6" customHeight="1" outlineLevel="2">
      <c r="F385" s="150"/>
      <c r="G385" s="151"/>
      <c r="H385" s="159"/>
      <c r="I385" s="160"/>
      <c r="J385" s="160"/>
      <c r="K385" s="160"/>
      <c r="L385" s="160"/>
      <c r="M385" s="160"/>
      <c r="N385" s="191"/>
      <c r="O385" s="160"/>
      <c r="P385" s="155"/>
      <c r="Q385" s="156"/>
      <c r="R385" s="155"/>
      <c r="S385" s="156"/>
      <c r="T385" s="157"/>
      <c r="U385" s="157"/>
      <c r="V385" s="157"/>
      <c r="W385" s="158"/>
    </row>
    <row r="386" spans="6:25" s="149" customFormat="1" ht="12" outlineLevel="2">
      <c r="F386" s="142">
        <v>60</v>
      </c>
      <c r="G386" s="143" t="s">
        <v>79</v>
      </c>
      <c r="H386" s="144" t="s">
        <v>374</v>
      </c>
      <c r="I386" s="145" t="s">
        <v>375</v>
      </c>
      <c r="J386" s="143" t="s">
        <v>373</v>
      </c>
      <c r="K386" s="146">
        <v>54</v>
      </c>
      <c r="L386" s="147">
        <v>0</v>
      </c>
      <c r="M386" s="146">
        <v>54</v>
      </c>
      <c r="N386" s="189"/>
      <c r="O386" s="148">
        <f>M386*N386</f>
        <v>0</v>
      </c>
      <c r="P386" s="148"/>
      <c r="Q386" s="148">
        <f>M386*P386</f>
        <v>0</v>
      </c>
      <c r="R386" s="148"/>
      <c r="S386" s="148">
        <f>M386*R386</f>
        <v>0</v>
      </c>
      <c r="T386" s="148">
        <v>21</v>
      </c>
      <c r="U386" s="148">
        <f>O386*T386/100</f>
        <v>0</v>
      </c>
      <c r="V386" s="148">
        <f>U386+O386</f>
        <v>0</v>
      </c>
      <c r="W386" s="148"/>
      <c r="X386" s="148"/>
      <c r="Y386" s="148">
        <v>1</v>
      </c>
    </row>
    <row r="387" spans="6:23" s="149" customFormat="1" ht="12" outlineLevel="2">
      <c r="F387" s="150"/>
      <c r="G387" s="151"/>
      <c r="H387" s="152" t="s">
        <v>72</v>
      </c>
      <c r="I387" s="153"/>
      <c r="J387" s="154"/>
      <c r="K387" s="154"/>
      <c r="L387" s="154"/>
      <c r="M387" s="154"/>
      <c r="N387" s="190"/>
      <c r="O387" s="154"/>
      <c r="P387" s="155"/>
      <c r="Q387" s="156"/>
      <c r="R387" s="155"/>
      <c r="S387" s="156"/>
      <c r="T387" s="157"/>
      <c r="U387" s="157"/>
      <c r="V387" s="157"/>
      <c r="W387" s="158"/>
    </row>
    <row r="388" spans="6:23" s="149" customFormat="1" ht="6" customHeight="1" outlineLevel="2">
      <c r="F388" s="150"/>
      <c r="G388" s="151"/>
      <c r="H388" s="159"/>
      <c r="I388" s="160"/>
      <c r="J388" s="160"/>
      <c r="K388" s="160"/>
      <c r="L388" s="160"/>
      <c r="M388" s="160"/>
      <c r="N388" s="191"/>
      <c r="O388" s="160"/>
      <c r="P388" s="155"/>
      <c r="Q388" s="156"/>
      <c r="R388" s="155"/>
      <c r="S388" s="156"/>
      <c r="T388" s="157"/>
      <c r="U388" s="157"/>
      <c r="V388" s="157"/>
      <c r="W388" s="158"/>
    </row>
    <row r="389" spans="6:25" s="149" customFormat="1" ht="12" outlineLevel="2">
      <c r="F389" s="142">
        <v>61</v>
      </c>
      <c r="G389" s="143" t="s">
        <v>79</v>
      </c>
      <c r="H389" s="144" t="s">
        <v>376</v>
      </c>
      <c r="I389" s="145" t="s">
        <v>377</v>
      </c>
      <c r="J389" s="143" t="s">
        <v>174</v>
      </c>
      <c r="K389" s="146">
        <v>6.6</v>
      </c>
      <c r="L389" s="147">
        <v>0</v>
      </c>
      <c r="M389" s="146">
        <v>6.6</v>
      </c>
      <c r="N389" s="189"/>
      <c r="O389" s="148">
        <f>M389*N389</f>
        <v>0</v>
      </c>
      <c r="P389" s="148"/>
      <c r="Q389" s="148">
        <f>M389*P389</f>
        <v>0</v>
      </c>
      <c r="R389" s="148"/>
      <c r="S389" s="148">
        <f>M389*R389</f>
        <v>0</v>
      </c>
      <c r="T389" s="148">
        <v>21</v>
      </c>
      <c r="U389" s="148">
        <f>O389*T389/100</f>
        <v>0</v>
      </c>
      <c r="V389" s="148">
        <f>U389+O389</f>
        <v>0</v>
      </c>
      <c r="W389" s="148"/>
      <c r="X389" s="148"/>
      <c r="Y389" s="148">
        <v>1</v>
      </c>
    </row>
    <row r="390" spans="6:23" s="149" customFormat="1" ht="12" outlineLevel="2">
      <c r="F390" s="150"/>
      <c r="G390" s="151"/>
      <c r="H390" s="152" t="s">
        <v>72</v>
      </c>
      <c r="I390" s="153"/>
      <c r="J390" s="154"/>
      <c r="K390" s="154"/>
      <c r="L390" s="154"/>
      <c r="M390" s="154"/>
      <c r="N390" s="190"/>
      <c r="O390" s="154"/>
      <c r="P390" s="155"/>
      <c r="Q390" s="156"/>
      <c r="R390" s="155"/>
      <c r="S390" s="156"/>
      <c r="T390" s="157"/>
      <c r="U390" s="157"/>
      <c r="V390" s="157"/>
      <c r="W390" s="158"/>
    </row>
    <row r="391" spans="6:23" s="149" customFormat="1" ht="6" customHeight="1" outlineLevel="2">
      <c r="F391" s="150"/>
      <c r="G391" s="151"/>
      <c r="H391" s="159"/>
      <c r="I391" s="160"/>
      <c r="J391" s="160"/>
      <c r="K391" s="160"/>
      <c r="L391" s="160"/>
      <c r="M391" s="160"/>
      <c r="N391" s="191"/>
      <c r="O391" s="160"/>
      <c r="P391" s="155"/>
      <c r="Q391" s="156"/>
      <c r="R391" s="155"/>
      <c r="S391" s="156"/>
      <c r="T391" s="157"/>
      <c r="U391" s="157"/>
      <c r="V391" s="157"/>
      <c r="W391" s="158"/>
    </row>
    <row r="392" spans="6:25" s="149" customFormat="1" ht="12" outlineLevel="2">
      <c r="F392" s="142">
        <v>62</v>
      </c>
      <c r="G392" s="143" t="s">
        <v>79</v>
      </c>
      <c r="H392" s="144" t="s">
        <v>378</v>
      </c>
      <c r="I392" s="145" t="s">
        <v>379</v>
      </c>
      <c r="J392" s="143" t="s">
        <v>174</v>
      </c>
      <c r="K392" s="146">
        <v>60.6</v>
      </c>
      <c r="L392" s="147">
        <v>0</v>
      </c>
      <c r="M392" s="146">
        <v>60.6</v>
      </c>
      <c r="N392" s="189"/>
      <c r="O392" s="148">
        <f>M392*N392</f>
        <v>0</v>
      </c>
      <c r="P392" s="148"/>
      <c r="Q392" s="148">
        <f>M392*P392</f>
        <v>0</v>
      </c>
      <c r="R392" s="148"/>
      <c r="S392" s="148">
        <f>M392*R392</f>
        <v>0</v>
      </c>
      <c r="T392" s="148">
        <v>21</v>
      </c>
      <c r="U392" s="148">
        <f>O392*T392/100</f>
        <v>0</v>
      </c>
      <c r="V392" s="148">
        <f>U392+O392</f>
        <v>0</v>
      </c>
      <c r="W392" s="148"/>
      <c r="X392" s="148"/>
      <c r="Y392" s="148">
        <v>1</v>
      </c>
    </row>
    <row r="393" spans="6:23" s="149" customFormat="1" ht="12" outlineLevel="2">
      <c r="F393" s="150"/>
      <c r="G393" s="151"/>
      <c r="H393" s="152" t="s">
        <v>72</v>
      </c>
      <c r="I393" s="153"/>
      <c r="J393" s="154"/>
      <c r="K393" s="154"/>
      <c r="L393" s="154"/>
      <c r="M393" s="154"/>
      <c r="N393" s="190"/>
      <c r="O393" s="154"/>
      <c r="P393" s="155"/>
      <c r="Q393" s="156"/>
      <c r="R393" s="155"/>
      <c r="S393" s="156"/>
      <c r="T393" s="157"/>
      <c r="U393" s="157"/>
      <c r="V393" s="157"/>
      <c r="W393" s="158"/>
    </row>
    <row r="394" spans="6:23" s="149" customFormat="1" ht="6" customHeight="1" outlineLevel="2">
      <c r="F394" s="150"/>
      <c r="G394" s="151"/>
      <c r="H394" s="159"/>
      <c r="I394" s="160"/>
      <c r="J394" s="160"/>
      <c r="K394" s="160"/>
      <c r="L394" s="160"/>
      <c r="M394" s="160"/>
      <c r="N394" s="191"/>
      <c r="O394" s="160"/>
      <c r="P394" s="155"/>
      <c r="Q394" s="156"/>
      <c r="R394" s="155"/>
      <c r="S394" s="156"/>
      <c r="T394" s="157"/>
      <c r="U394" s="157"/>
      <c r="V394" s="157"/>
      <c r="W394" s="158"/>
    </row>
    <row r="395" spans="6:25" s="149" customFormat="1" ht="12" outlineLevel="2">
      <c r="F395" s="142">
        <v>63</v>
      </c>
      <c r="G395" s="143" t="s">
        <v>79</v>
      </c>
      <c r="H395" s="144" t="s">
        <v>380</v>
      </c>
      <c r="I395" s="145" t="s">
        <v>381</v>
      </c>
      <c r="J395" s="143" t="s">
        <v>174</v>
      </c>
      <c r="K395" s="146">
        <v>450</v>
      </c>
      <c r="L395" s="147">
        <v>0</v>
      </c>
      <c r="M395" s="146">
        <v>450</v>
      </c>
      <c r="N395" s="189"/>
      <c r="O395" s="148">
        <f>M395*N395</f>
        <v>0</v>
      </c>
      <c r="P395" s="148"/>
      <c r="Q395" s="148">
        <f>M395*P395</f>
        <v>0</v>
      </c>
      <c r="R395" s="148"/>
      <c r="S395" s="148">
        <f>M395*R395</f>
        <v>0</v>
      </c>
      <c r="T395" s="148">
        <v>21</v>
      </c>
      <c r="U395" s="148">
        <f>O395*T395/100</f>
        <v>0</v>
      </c>
      <c r="V395" s="148">
        <f>U395+O395</f>
        <v>0</v>
      </c>
      <c r="W395" s="148"/>
      <c r="X395" s="148"/>
      <c r="Y395" s="148">
        <v>1</v>
      </c>
    </row>
    <row r="396" spans="6:23" s="149" customFormat="1" ht="12" outlineLevel="2">
      <c r="F396" s="150"/>
      <c r="G396" s="151"/>
      <c r="H396" s="152" t="s">
        <v>72</v>
      </c>
      <c r="I396" s="153"/>
      <c r="J396" s="154"/>
      <c r="K396" s="154"/>
      <c r="L396" s="154"/>
      <c r="M396" s="154"/>
      <c r="N396" s="190"/>
      <c r="O396" s="154"/>
      <c r="P396" s="155"/>
      <c r="Q396" s="156"/>
      <c r="R396" s="155"/>
      <c r="S396" s="156"/>
      <c r="T396" s="157"/>
      <c r="U396" s="157"/>
      <c r="V396" s="157"/>
      <c r="W396" s="158"/>
    </row>
    <row r="397" spans="6:23" s="149" customFormat="1" ht="6" customHeight="1" outlineLevel="2">
      <c r="F397" s="150"/>
      <c r="G397" s="151"/>
      <c r="H397" s="159"/>
      <c r="I397" s="160"/>
      <c r="J397" s="160"/>
      <c r="K397" s="160"/>
      <c r="L397" s="160"/>
      <c r="M397" s="160"/>
      <c r="N397" s="191"/>
      <c r="O397" s="160"/>
      <c r="P397" s="155"/>
      <c r="Q397" s="156"/>
      <c r="R397" s="155"/>
      <c r="S397" s="156"/>
      <c r="T397" s="157"/>
      <c r="U397" s="157"/>
      <c r="V397" s="157"/>
      <c r="W397" s="158"/>
    </row>
    <row r="398" spans="6:25" s="149" customFormat="1" ht="12" outlineLevel="2">
      <c r="F398" s="142">
        <v>64</v>
      </c>
      <c r="G398" s="143" t="s">
        <v>79</v>
      </c>
      <c r="H398" s="144" t="s">
        <v>382</v>
      </c>
      <c r="I398" s="145" t="s">
        <v>383</v>
      </c>
      <c r="J398" s="143" t="s">
        <v>82</v>
      </c>
      <c r="K398" s="146">
        <v>40</v>
      </c>
      <c r="L398" s="147">
        <v>0</v>
      </c>
      <c r="M398" s="146">
        <v>40</v>
      </c>
      <c r="N398" s="189"/>
      <c r="O398" s="148">
        <f>M398*N398</f>
        <v>0</v>
      </c>
      <c r="P398" s="148"/>
      <c r="Q398" s="148">
        <f>M398*P398</f>
        <v>0</v>
      </c>
      <c r="R398" s="148"/>
      <c r="S398" s="148">
        <f>M398*R398</f>
        <v>0</v>
      </c>
      <c r="T398" s="148">
        <v>21</v>
      </c>
      <c r="U398" s="148">
        <f>O398*T398/100</f>
        <v>0</v>
      </c>
      <c r="V398" s="148">
        <f>U398+O398</f>
        <v>0</v>
      </c>
      <c r="W398" s="148"/>
      <c r="X398" s="148"/>
      <c r="Y398" s="148">
        <v>1</v>
      </c>
    </row>
    <row r="399" spans="6:23" s="149" customFormat="1" ht="12" outlineLevel="2">
      <c r="F399" s="150"/>
      <c r="G399" s="151"/>
      <c r="H399" s="152" t="s">
        <v>72</v>
      </c>
      <c r="I399" s="153"/>
      <c r="J399" s="154"/>
      <c r="K399" s="154"/>
      <c r="L399" s="154"/>
      <c r="M399" s="154"/>
      <c r="N399" s="190"/>
      <c r="O399" s="154"/>
      <c r="P399" s="155"/>
      <c r="Q399" s="156"/>
      <c r="R399" s="155"/>
      <c r="S399" s="156"/>
      <c r="T399" s="157"/>
      <c r="U399" s="157"/>
      <c r="V399" s="157"/>
      <c r="W399" s="158"/>
    </row>
    <row r="400" spans="6:23" s="149" customFormat="1" ht="6" customHeight="1" outlineLevel="2">
      <c r="F400" s="150"/>
      <c r="G400" s="151"/>
      <c r="H400" s="159"/>
      <c r="I400" s="160"/>
      <c r="J400" s="160"/>
      <c r="K400" s="160"/>
      <c r="L400" s="160"/>
      <c r="M400" s="160"/>
      <c r="N400" s="191"/>
      <c r="O400" s="160"/>
      <c r="P400" s="155"/>
      <c r="Q400" s="156"/>
      <c r="R400" s="155"/>
      <c r="S400" s="156"/>
      <c r="T400" s="157"/>
      <c r="U400" s="157"/>
      <c r="V400" s="157"/>
      <c r="W400" s="158"/>
    </row>
    <row r="401" spans="6:25" s="149" customFormat="1" ht="12" outlineLevel="2">
      <c r="F401" s="142">
        <v>65</v>
      </c>
      <c r="G401" s="143" t="s">
        <v>79</v>
      </c>
      <c r="H401" s="144" t="s">
        <v>384</v>
      </c>
      <c r="I401" s="145" t="s">
        <v>385</v>
      </c>
      <c r="J401" s="143" t="s">
        <v>82</v>
      </c>
      <c r="K401" s="146">
        <v>30</v>
      </c>
      <c r="L401" s="147">
        <v>0</v>
      </c>
      <c r="M401" s="146">
        <v>30</v>
      </c>
      <c r="N401" s="189"/>
      <c r="O401" s="148">
        <f>M401*N401</f>
        <v>0</v>
      </c>
      <c r="P401" s="148"/>
      <c r="Q401" s="148">
        <f>M401*P401</f>
        <v>0</v>
      </c>
      <c r="R401" s="148"/>
      <c r="S401" s="148">
        <f>M401*R401</f>
        <v>0</v>
      </c>
      <c r="T401" s="148">
        <v>21</v>
      </c>
      <c r="U401" s="148">
        <f>O401*T401/100</f>
        <v>0</v>
      </c>
      <c r="V401" s="148">
        <f>U401+O401</f>
        <v>0</v>
      </c>
      <c r="W401" s="148"/>
      <c r="X401" s="148"/>
      <c r="Y401" s="148">
        <v>1</v>
      </c>
    </row>
    <row r="402" spans="6:23" s="149" customFormat="1" ht="12" outlineLevel="2">
      <c r="F402" s="150"/>
      <c r="G402" s="151"/>
      <c r="H402" s="152" t="s">
        <v>72</v>
      </c>
      <c r="I402" s="153"/>
      <c r="J402" s="154"/>
      <c r="K402" s="154"/>
      <c r="L402" s="154"/>
      <c r="M402" s="154"/>
      <c r="N402" s="190"/>
      <c r="O402" s="154"/>
      <c r="P402" s="155"/>
      <c r="Q402" s="156"/>
      <c r="R402" s="155"/>
      <c r="S402" s="156"/>
      <c r="T402" s="157"/>
      <c r="U402" s="157"/>
      <c r="V402" s="157"/>
      <c r="W402" s="158"/>
    </row>
    <row r="403" spans="6:23" s="149" customFormat="1" ht="6" customHeight="1" outlineLevel="2">
      <c r="F403" s="150"/>
      <c r="G403" s="151"/>
      <c r="H403" s="159"/>
      <c r="I403" s="160"/>
      <c r="J403" s="160"/>
      <c r="K403" s="160"/>
      <c r="L403" s="160"/>
      <c r="M403" s="160"/>
      <c r="N403" s="191"/>
      <c r="O403" s="160"/>
      <c r="P403" s="155"/>
      <c r="Q403" s="156"/>
      <c r="R403" s="155"/>
      <c r="S403" s="156"/>
      <c r="T403" s="157"/>
      <c r="U403" s="157"/>
      <c r="V403" s="157"/>
      <c r="W403" s="158"/>
    </row>
    <row r="404" spans="6:25" s="149" customFormat="1" ht="12" outlineLevel="2">
      <c r="F404" s="142">
        <v>66</v>
      </c>
      <c r="G404" s="143" t="s">
        <v>79</v>
      </c>
      <c r="H404" s="144" t="s">
        <v>386</v>
      </c>
      <c r="I404" s="145" t="s">
        <v>387</v>
      </c>
      <c r="J404" s="143" t="s">
        <v>143</v>
      </c>
      <c r="K404" s="146">
        <v>6</v>
      </c>
      <c r="L404" s="147">
        <v>0</v>
      </c>
      <c r="M404" s="146">
        <v>6</v>
      </c>
      <c r="N404" s="189"/>
      <c r="O404" s="148">
        <f>M404*N404</f>
        <v>0</v>
      </c>
      <c r="P404" s="148"/>
      <c r="Q404" s="148">
        <f>M404*P404</f>
        <v>0</v>
      </c>
      <c r="R404" s="148"/>
      <c r="S404" s="148">
        <f>M404*R404</f>
        <v>0</v>
      </c>
      <c r="T404" s="148">
        <v>21</v>
      </c>
      <c r="U404" s="148">
        <f>O404*T404/100</f>
        <v>0</v>
      </c>
      <c r="V404" s="148">
        <f>U404+O404</f>
        <v>0</v>
      </c>
      <c r="W404" s="148"/>
      <c r="X404" s="148"/>
      <c r="Y404" s="148">
        <v>1</v>
      </c>
    </row>
    <row r="405" spans="6:23" s="149" customFormat="1" ht="12" outlineLevel="2">
      <c r="F405" s="150"/>
      <c r="G405" s="151"/>
      <c r="H405" s="152" t="s">
        <v>72</v>
      </c>
      <c r="I405" s="153"/>
      <c r="J405" s="154"/>
      <c r="K405" s="154"/>
      <c r="L405" s="154"/>
      <c r="M405" s="154"/>
      <c r="N405" s="190"/>
      <c r="O405" s="154"/>
      <c r="P405" s="155"/>
      <c r="Q405" s="156"/>
      <c r="R405" s="155"/>
      <c r="S405" s="156"/>
      <c r="T405" s="157"/>
      <c r="U405" s="157"/>
      <c r="V405" s="157"/>
      <c r="W405" s="158"/>
    </row>
    <row r="406" spans="6:23" s="149" customFormat="1" ht="6" customHeight="1" outlineLevel="2">
      <c r="F406" s="150"/>
      <c r="G406" s="151"/>
      <c r="H406" s="159"/>
      <c r="I406" s="160"/>
      <c r="J406" s="160"/>
      <c r="K406" s="160"/>
      <c r="L406" s="160"/>
      <c r="M406" s="160"/>
      <c r="N406" s="191"/>
      <c r="O406" s="160"/>
      <c r="P406" s="155"/>
      <c r="Q406" s="156"/>
      <c r="R406" s="155"/>
      <c r="S406" s="156"/>
      <c r="T406" s="157"/>
      <c r="U406" s="157"/>
      <c r="V406" s="157"/>
      <c r="W406" s="158"/>
    </row>
    <row r="407" spans="6:25" s="149" customFormat="1" ht="12" outlineLevel="2">
      <c r="F407" s="142">
        <v>67</v>
      </c>
      <c r="G407" s="143" t="s">
        <v>79</v>
      </c>
      <c r="H407" s="144" t="s">
        <v>388</v>
      </c>
      <c r="I407" s="145" t="s">
        <v>389</v>
      </c>
      <c r="J407" s="143" t="s">
        <v>143</v>
      </c>
      <c r="K407" s="146">
        <v>4.8</v>
      </c>
      <c r="L407" s="147">
        <v>0</v>
      </c>
      <c r="M407" s="146">
        <v>4.8</v>
      </c>
      <c r="N407" s="189"/>
      <c r="O407" s="148">
        <f>M407*N407</f>
        <v>0</v>
      </c>
      <c r="P407" s="148"/>
      <c r="Q407" s="148">
        <f>M407*P407</f>
        <v>0</v>
      </c>
      <c r="R407" s="148"/>
      <c r="S407" s="148">
        <f>M407*R407</f>
        <v>0</v>
      </c>
      <c r="T407" s="148">
        <v>21</v>
      </c>
      <c r="U407" s="148">
        <f>O407*T407/100</f>
        <v>0</v>
      </c>
      <c r="V407" s="148">
        <f>U407+O407</f>
        <v>0</v>
      </c>
      <c r="W407" s="148"/>
      <c r="X407" s="148"/>
      <c r="Y407" s="148">
        <v>1</v>
      </c>
    </row>
    <row r="408" spans="6:23" s="149" customFormat="1" ht="12" outlineLevel="2">
      <c r="F408" s="150"/>
      <c r="G408" s="151"/>
      <c r="H408" s="152" t="s">
        <v>72</v>
      </c>
      <c r="I408" s="153"/>
      <c r="J408" s="154"/>
      <c r="K408" s="154"/>
      <c r="L408" s="154"/>
      <c r="M408" s="154"/>
      <c r="N408" s="190"/>
      <c r="O408" s="154"/>
      <c r="P408" s="155"/>
      <c r="Q408" s="156"/>
      <c r="R408" s="155"/>
      <c r="S408" s="156"/>
      <c r="T408" s="157"/>
      <c r="U408" s="157"/>
      <c r="V408" s="157"/>
      <c r="W408" s="158"/>
    </row>
    <row r="409" spans="6:23" s="149" customFormat="1" ht="6" customHeight="1" outlineLevel="2">
      <c r="F409" s="150"/>
      <c r="G409" s="151"/>
      <c r="H409" s="159"/>
      <c r="I409" s="160"/>
      <c r="J409" s="160"/>
      <c r="K409" s="160"/>
      <c r="L409" s="160"/>
      <c r="M409" s="160"/>
      <c r="N409" s="191"/>
      <c r="O409" s="160"/>
      <c r="P409" s="155"/>
      <c r="Q409" s="156"/>
      <c r="R409" s="155"/>
      <c r="S409" s="156"/>
      <c r="T409" s="157"/>
      <c r="U409" s="157"/>
      <c r="V409" s="157"/>
      <c r="W409" s="158"/>
    </row>
    <row r="410" spans="6:25" s="149" customFormat="1" ht="12" outlineLevel="2">
      <c r="F410" s="142">
        <v>68</v>
      </c>
      <c r="G410" s="143" t="s">
        <v>79</v>
      </c>
      <c r="H410" s="144" t="s">
        <v>390</v>
      </c>
      <c r="I410" s="145" t="s">
        <v>391</v>
      </c>
      <c r="J410" s="143" t="s">
        <v>82</v>
      </c>
      <c r="K410" s="146">
        <v>11</v>
      </c>
      <c r="L410" s="147">
        <v>0</v>
      </c>
      <c r="M410" s="146">
        <v>11</v>
      </c>
      <c r="N410" s="189"/>
      <c r="O410" s="148">
        <f>M410*N410</f>
        <v>0</v>
      </c>
      <c r="P410" s="148"/>
      <c r="Q410" s="148">
        <f>M410*P410</f>
        <v>0</v>
      </c>
      <c r="R410" s="148"/>
      <c r="S410" s="148">
        <f>M410*R410</f>
        <v>0</v>
      </c>
      <c r="T410" s="148">
        <v>21</v>
      </c>
      <c r="U410" s="148">
        <f>O410*T410/100</f>
        <v>0</v>
      </c>
      <c r="V410" s="148">
        <f>U410+O410</f>
        <v>0</v>
      </c>
      <c r="W410" s="148"/>
      <c r="X410" s="148"/>
      <c r="Y410" s="148">
        <v>1</v>
      </c>
    </row>
    <row r="411" spans="6:23" s="149" customFormat="1" ht="12" outlineLevel="2">
      <c r="F411" s="150"/>
      <c r="G411" s="151"/>
      <c r="H411" s="152" t="s">
        <v>72</v>
      </c>
      <c r="I411" s="153"/>
      <c r="J411" s="154"/>
      <c r="K411" s="154"/>
      <c r="L411" s="154"/>
      <c r="M411" s="154"/>
      <c r="N411" s="190"/>
      <c r="O411" s="154"/>
      <c r="P411" s="155"/>
      <c r="Q411" s="156"/>
      <c r="R411" s="155"/>
      <c r="S411" s="156"/>
      <c r="T411" s="157"/>
      <c r="U411" s="157"/>
      <c r="V411" s="157"/>
      <c r="W411" s="158"/>
    </row>
    <row r="412" spans="6:23" s="149" customFormat="1" ht="6" customHeight="1" outlineLevel="2">
      <c r="F412" s="150"/>
      <c r="G412" s="151"/>
      <c r="H412" s="159"/>
      <c r="I412" s="160"/>
      <c r="J412" s="160"/>
      <c r="K412" s="160"/>
      <c r="L412" s="160"/>
      <c r="M412" s="160"/>
      <c r="N412" s="191"/>
      <c r="O412" s="160"/>
      <c r="P412" s="155"/>
      <c r="Q412" s="156"/>
      <c r="R412" s="155"/>
      <c r="S412" s="156"/>
      <c r="T412" s="157"/>
      <c r="U412" s="157"/>
      <c r="V412" s="157"/>
      <c r="W412" s="158"/>
    </row>
    <row r="413" spans="6:25" s="149" customFormat="1" ht="12" outlineLevel="2">
      <c r="F413" s="142">
        <v>69</v>
      </c>
      <c r="G413" s="143" t="s">
        <v>79</v>
      </c>
      <c r="H413" s="144" t="s">
        <v>392</v>
      </c>
      <c r="I413" s="145" t="s">
        <v>393</v>
      </c>
      <c r="J413" s="143" t="s">
        <v>143</v>
      </c>
      <c r="K413" s="146">
        <v>6</v>
      </c>
      <c r="L413" s="147">
        <v>0</v>
      </c>
      <c r="M413" s="146">
        <v>6</v>
      </c>
      <c r="N413" s="189"/>
      <c r="O413" s="148">
        <f>M413*N413</f>
        <v>0</v>
      </c>
      <c r="P413" s="148"/>
      <c r="Q413" s="148">
        <f>M413*P413</f>
        <v>0</v>
      </c>
      <c r="R413" s="148"/>
      <c r="S413" s="148">
        <f>M413*R413</f>
        <v>0</v>
      </c>
      <c r="T413" s="148">
        <v>21</v>
      </c>
      <c r="U413" s="148">
        <f>O413*T413/100</f>
        <v>0</v>
      </c>
      <c r="V413" s="148">
        <f>U413+O413</f>
        <v>0</v>
      </c>
      <c r="W413" s="148"/>
      <c r="X413" s="148"/>
      <c r="Y413" s="148">
        <v>1</v>
      </c>
    </row>
    <row r="414" spans="6:23" s="149" customFormat="1" ht="12" outlineLevel="2">
      <c r="F414" s="150"/>
      <c r="G414" s="151"/>
      <c r="H414" s="152" t="s">
        <v>72</v>
      </c>
      <c r="I414" s="153"/>
      <c r="J414" s="154"/>
      <c r="K414" s="154"/>
      <c r="L414" s="154"/>
      <c r="M414" s="154"/>
      <c r="N414" s="190"/>
      <c r="O414" s="154"/>
      <c r="P414" s="155"/>
      <c r="Q414" s="156"/>
      <c r="R414" s="155"/>
      <c r="S414" s="156"/>
      <c r="T414" s="157"/>
      <c r="U414" s="157"/>
      <c r="V414" s="157"/>
      <c r="W414" s="158"/>
    </row>
    <row r="415" spans="6:23" s="149" customFormat="1" ht="6" customHeight="1" outlineLevel="2">
      <c r="F415" s="150"/>
      <c r="G415" s="151"/>
      <c r="H415" s="159"/>
      <c r="I415" s="160"/>
      <c r="J415" s="160"/>
      <c r="K415" s="160"/>
      <c r="L415" s="160"/>
      <c r="M415" s="160"/>
      <c r="N415" s="191"/>
      <c r="O415" s="160"/>
      <c r="P415" s="155"/>
      <c r="Q415" s="156"/>
      <c r="R415" s="155"/>
      <c r="S415" s="156"/>
      <c r="T415" s="157"/>
      <c r="U415" s="157"/>
      <c r="V415" s="157"/>
      <c r="W415" s="158"/>
    </row>
    <row r="416" spans="6:25" s="149" customFormat="1" ht="12" outlineLevel="2">
      <c r="F416" s="142">
        <v>70</v>
      </c>
      <c r="G416" s="143" t="s">
        <v>79</v>
      </c>
      <c r="H416" s="144" t="s">
        <v>394</v>
      </c>
      <c r="I416" s="145" t="s">
        <v>395</v>
      </c>
      <c r="J416" s="143" t="s">
        <v>143</v>
      </c>
      <c r="K416" s="146">
        <v>4.8</v>
      </c>
      <c r="L416" s="147">
        <v>0</v>
      </c>
      <c r="M416" s="146">
        <v>4.8</v>
      </c>
      <c r="N416" s="189"/>
      <c r="O416" s="148">
        <f>M416*N416</f>
        <v>0</v>
      </c>
      <c r="P416" s="148"/>
      <c r="Q416" s="148">
        <f>M416*P416</f>
        <v>0</v>
      </c>
      <c r="R416" s="148"/>
      <c r="S416" s="148">
        <f>M416*R416</f>
        <v>0</v>
      </c>
      <c r="T416" s="148">
        <v>21</v>
      </c>
      <c r="U416" s="148">
        <f>O416*T416/100</f>
        <v>0</v>
      </c>
      <c r="V416" s="148">
        <f>U416+O416</f>
        <v>0</v>
      </c>
      <c r="W416" s="148"/>
      <c r="X416" s="148"/>
      <c r="Y416" s="148">
        <v>1</v>
      </c>
    </row>
    <row r="417" spans="6:23" s="149" customFormat="1" ht="12" outlineLevel="2">
      <c r="F417" s="150"/>
      <c r="G417" s="151"/>
      <c r="H417" s="152" t="s">
        <v>72</v>
      </c>
      <c r="I417" s="153"/>
      <c r="J417" s="154"/>
      <c r="K417" s="154"/>
      <c r="L417" s="154"/>
      <c r="M417" s="154"/>
      <c r="N417" s="190"/>
      <c r="O417" s="154"/>
      <c r="P417" s="155"/>
      <c r="Q417" s="156"/>
      <c r="R417" s="155"/>
      <c r="S417" s="156"/>
      <c r="T417" s="157"/>
      <c r="U417" s="157"/>
      <c r="V417" s="157"/>
      <c r="W417" s="158"/>
    </row>
    <row r="418" spans="6:23" s="149" customFormat="1" ht="6" customHeight="1" outlineLevel="2">
      <c r="F418" s="150"/>
      <c r="G418" s="151"/>
      <c r="H418" s="159"/>
      <c r="I418" s="160"/>
      <c r="J418" s="160"/>
      <c r="K418" s="160"/>
      <c r="L418" s="160"/>
      <c r="M418" s="160"/>
      <c r="N418" s="191"/>
      <c r="O418" s="160"/>
      <c r="P418" s="155"/>
      <c r="Q418" s="156"/>
      <c r="R418" s="155"/>
      <c r="S418" s="156"/>
      <c r="T418" s="157"/>
      <c r="U418" s="157"/>
      <c r="V418" s="157"/>
      <c r="W418" s="158"/>
    </row>
    <row r="419" spans="6:25" s="149" customFormat="1" ht="12" outlineLevel="2">
      <c r="F419" s="142">
        <v>71</v>
      </c>
      <c r="G419" s="143" t="s">
        <v>79</v>
      </c>
      <c r="H419" s="144" t="s">
        <v>396</v>
      </c>
      <c r="I419" s="145" t="s">
        <v>397</v>
      </c>
      <c r="J419" s="143" t="s">
        <v>398</v>
      </c>
      <c r="K419" s="146">
        <v>1</v>
      </c>
      <c r="L419" s="147">
        <v>0</v>
      </c>
      <c r="M419" s="146">
        <v>1</v>
      </c>
      <c r="N419" s="189"/>
      <c r="O419" s="148">
        <f>M419*N419</f>
        <v>0</v>
      </c>
      <c r="P419" s="148"/>
      <c r="Q419" s="148">
        <f>M419*P419</f>
        <v>0</v>
      </c>
      <c r="R419" s="148"/>
      <c r="S419" s="148">
        <f>M419*R419</f>
        <v>0</v>
      </c>
      <c r="T419" s="148">
        <v>21</v>
      </c>
      <c r="U419" s="148">
        <f>O419*T419/100</f>
        <v>0</v>
      </c>
      <c r="V419" s="148">
        <f>U419+O419</f>
        <v>0</v>
      </c>
      <c r="W419" s="148"/>
      <c r="X419" s="148"/>
      <c r="Y419" s="148">
        <v>1</v>
      </c>
    </row>
    <row r="420" spans="6:23" s="149" customFormat="1" ht="12" outlineLevel="2">
      <c r="F420" s="150"/>
      <c r="G420" s="151"/>
      <c r="H420" s="152" t="s">
        <v>72</v>
      </c>
      <c r="I420" s="153"/>
      <c r="J420" s="154"/>
      <c r="K420" s="154"/>
      <c r="L420" s="154"/>
      <c r="M420" s="154"/>
      <c r="N420" s="190"/>
      <c r="O420" s="154"/>
      <c r="P420" s="155"/>
      <c r="Q420" s="156"/>
      <c r="R420" s="155"/>
      <c r="S420" s="156"/>
      <c r="T420" s="157"/>
      <c r="U420" s="157"/>
      <c r="V420" s="157"/>
      <c r="W420" s="158"/>
    </row>
    <row r="421" spans="6:23" s="149" customFormat="1" ht="6" customHeight="1" outlineLevel="2">
      <c r="F421" s="150"/>
      <c r="G421" s="151"/>
      <c r="H421" s="159"/>
      <c r="I421" s="160"/>
      <c r="J421" s="160"/>
      <c r="K421" s="160"/>
      <c r="L421" s="160"/>
      <c r="M421" s="160"/>
      <c r="N421" s="191"/>
      <c r="O421" s="160"/>
      <c r="P421" s="155"/>
      <c r="Q421" s="156"/>
      <c r="R421" s="155"/>
      <c r="S421" s="156"/>
      <c r="T421" s="157"/>
      <c r="U421" s="157"/>
      <c r="V421" s="157"/>
      <c r="W421" s="158"/>
    </row>
    <row r="422" spans="6:25" s="149" customFormat="1" ht="12" outlineLevel="2">
      <c r="F422" s="142">
        <v>72</v>
      </c>
      <c r="G422" s="143" t="s">
        <v>79</v>
      </c>
      <c r="H422" s="144" t="s">
        <v>399</v>
      </c>
      <c r="I422" s="145" t="s">
        <v>400</v>
      </c>
      <c r="J422" s="143" t="s">
        <v>398</v>
      </c>
      <c r="K422" s="146">
        <v>1</v>
      </c>
      <c r="L422" s="147">
        <v>0</v>
      </c>
      <c r="M422" s="146">
        <v>1</v>
      </c>
      <c r="N422" s="189"/>
      <c r="O422" s="148">
        <f>M422*N422</f>
        <v>0</v>
      </c>
      <c r="P422" s="148"/>
      <c r="Q422" s="148">
        <f>M422*P422</f>
        <v>0</v>
      </c>
      <c r="R422" s="148"/>
      <c r="S422" s="148">
        <f>M422*R422</f>
        <v>0</v>
      </c>
      <c r="T422" s="148">
        <v>21</v>
      </c>
      <c r="U422" s="148">
        <f>O422*T422/100</f>
        <v>0</v>
      </c>
      <c r="V422" s="148">
        <f>U422+O422</f>
        <v>0</v>
      </c>
      <c r="W422" s="148"/>
      <c r="X422" s="148"/>
      <c r="Y422" s="148">
        <v>1</v>
      </c>
    </row>
    <row r="423" spans="6:23" s="149" customFormat="1" ht="12" outlineLevel="2">
      <c r="F423" s="150"/>
      <c r="G423" s="151"/>
      <c r="H423" s="152" t="s">
        <v>72</v>
      </c>
      <c r="I423" s="153"/>
      <c r="J423" s="154"/>
      <c r="K423" s="154"/>
      <c r="L423" s="154"/>
      <c r="M423" s="154"/>
      <c r="N423" s="190"/>
      <c r="O423" s="154"/>
      <c r="P423" s="155"/>
      <c r="Q423" s="156"/>
      <c r="R423" s="155"/>
      <c r="S423" s="156"/>
      <c r="T423" s="157"/>
      <c r="U423" s="157"/>
      <c r="V423" s="157"/>
      <c r="W423" s="158"/>
    </row>
    <row r="424" spans="6:23" s="149" customFormat="1" ht="6" customHeight="1" outlineLevel="2">
      <c r="F424" s="150"/>
      <c r="G424" s="151"/>
      <c r="H424" s="159"/>
      <c r="I424" s="160"/>
      <c r="J424" s="160"/>
      <c r="K424" s="160"/>
      <c r="L424" s="160"/>
      <c r="M424" s="160"/>
      <c r="N424" s="191"/>
      <c r="O424" s="160"/>
      <c r="P424" s="155"/>
      <c r="Q424" s="156"/>
      <c r="R424" s="155"/>
      <c r="S424" s="156"/>
      <c r="T424" s="157"/>
      <c r="U424" s="157"/>
      <c r="V424" s="157"/>
      <c r="W424" s="158"/>
    </row>
    <row r="425" spans="6:25" s="149" customFormat="1" ht="12" outlineLevel="2">
      <c r="F425" s="142">
        <v>73</v>
      </c>
      <c r="G425" s="143" t="s">
        <v>79</v>
      </c>
      <c r="H425" s="144" t="s">
        <v>401</v>
      </c>
      <c r="I425" s="145" t="s">
        <v>402</v>
      </c>
      <c r="J425" s="143" t="s">
        <v>398</v>
      </c>
      <c r="K425" s="146">
        <v>1</v>
      </c>
      <c r="L425" s="147">
        <v>0</v>
      </c>
      <c r="M425" s="146">
        <v>1</v>
      </c>
      <c r="N425" s="189"/>
      <c r="O425" s="148">
        <f>M425*N425</f>
        <v>0</v>
      </c>
      <c r="P425" s="148"/>
      <c r="Q425" s="148">
        <f>M425*P425</f>
        <v>0</v>
      </c>
      <c r="R425" s="148"/>
      <c r="S425" s="148">
        <f>M425*R425</f>
        <v>0</v>
      </c>
      <c r="T425" s="148">
        <v>21</v>
      </c>
      <c r="U425" s="148">
        <f>O425*T425/100</f>
        <v>0</v>
      </c>
      <c r="V425" s="148">
        <f>U425+O425</f>
        <v>0</v>
      </c>
      <c r="W425" s="148"/>
      <c r="X425" s="148"/>
      <c r="Y425" s="148">
        <v>1</v>
      </c>
    </row>
    <row r="426" spans="6:23" s="149" customFormat="1" ht="12" outlineLevel="2">
      <c r="F426" s="150"/>
      <c r="G426" s="151"/>
      <c r="H426" s="152" t="s">
        <v>72</v>
      </c>
      <c r="I426" s="153"/>
      <c r="J426" s="154"/>
      <c r="K426" s="154"/>
      <c r="L426" s="154"/>
      <c r="M426" s="154"/>
      <c r="N426" s="190"/>
      <c r="O426" s="154"/>
      <c r="P426" s="155"/>
      <c r="Q426" s="156"/>
      <c r="R426" s="155"/>
      <c r="S426" s="156"/>
      <c r="T426" s="157"/>
      <c r="U426" s="157"/>
      <c r="V426" s="157"/>
      <c r="W426" s="158"/>
    </row>
    <row r="427" spans="6:23" s="149" customFormat="1" ht="6" customHeight="1" outlineLevel="2">
      <c r="F427" s="150"/>
      <c r="G427" s="151"/>
      <c r="H427" s="159"/>
      <c r="I427" s="160"/>
      <c r="J427" s="160"/>
      <c r="K427" s="160"/>
      <c r="L427" s="160"/>
      <c r="M427" s="160"/>
      <c r="N427" s="191"/>
      <c r="O427" s="160"/>
      <c r="P427" s="155"/>
      <c r="Q427" s="156"/>
      <c r="R427" s="155"/>
      <c r="S427" s="156"/>
      <c r="T427" s="157"/>
      <c r="U427" s="157"/>
      <c r="V427" s="157"/>
      <c r="W427" s="158"/>
    </row>
    <row r="428" spans="6:25" s="149" customFormat="1" ht="12" outlineLevel="2">
      <c r="F428" s="142">
        <v>74</v>
      </c>
      <c r="G428" s="143" t="s">
        <v>79</v>
      </c>
      <c r="H428" s="144" t="s">
        <v>403</v>
      </c>
      <c r="I428" s="145" t="s">
        <v>404</v>
      </c>
      <c r="J428" s="143" t="s">
        <v>398</v>
      </c>
      <c r="K428" s="146">
        <v>1</v>
      </c>
      <c r="L428" s="147">
        <v>0</v>
      </c>
      <c r="M428" s="146">
        <v>1</v>
      </c>
      <c r="N428" s="189"/>
      <c r="O428" s="148">
        <f>M428*N428</f>
        <v>0</v>
      </c>
      <c r="P428" s="148"/>
      <c r="Q428" s="148">
        <f>M428*P428</f>
        <v>0</v>
      </c>
      <c r="R428" s="148"/>
      <c r="S428" s="148">
        <f>M428*R428</f>
        <v>0</v>
      </c>
      <c r="T428" s="148">
        <v>21</v>
      </c>
      <c r="U428" s="148">
        <f>O428*T428/100</f>
        <v>0</v>
      </c>
      <c r="V428" s="148">
        <f>U428+O428</f>
        <v>0</v>
      </c>
      <c r="W428" s="148"/>
      <c r="X428" s="148"/>
      <c r="Y428" s="148">
        <v>1</v>
      </c>
    </row>
    <row r="429" spans="6:23" s="149" customFormat="1" ht="12" outlineLevel="2">
      <c r="F429" s="150"/>
      <c r="G429" s="151"/>
      <c r="H429" s="152" t="s">
        <v>72</v>
      </c>
      <c r="I429" s="153"/>
      <c r="J429" s="154"/>
      <c r="K429" s="154"/>
      <c r="L429" s="154"/>
      <c r="M429" s="154"/>
      <c r="N429" s="190"/>
      <c r="O429" s="154"/>
      <c r="P429" s="155"/>
      <c r="Q429" s="156"/>
      <c r="R429" s="155"/>
      <c r="S429" s="156"/>
      <c r="T429" s="157"/>
      <c r="U429" s="157"/>
      <c r="V429" s="157"/>
      <c r="W429" s="158"/>
    </row>
    <row r="430" spans="6:23" s="149" customFormat="1" ht="6" customHeight="1" outlineLevel="2">
      <c r="F430" s="150"/>
      <c r="G430" s="151"/>
      <c r="H430" s="159"/>
      <c r="I430" s="160"/>
      <c r="J430" s="160"/>
      <c r="K430" s="160"/>
      <c r="L430" s="160"/>
      <c r="M430" s="160"/>
      <c r="N430" s="191"/>
      <c r="O430" s="160"/>
      <c r="P430" s="155"/>
      <c r="Q430" s="156"/>
      <c r="R430" s="155"/>
      <c r="S430" s="156"/>
      <c r="T430" s="157"/>
      <c r="U430" s="157"/>
      <c r="V430" s="157"/>
      <c r="W430" s="158"/>
    </row>
    <row r="431" spans="6:25" s="149" customFormat="1" ht="12" outlineLevel="2">
      <c r="F431" s="142">
        <v>75</v>
      </c>
      <c r="G431" s="143" t="s">
        <v>79</v>
      </c>
      <c r="H431" s="144" t="s">
        <v>405</v>
      </c>
      <c r="I431" s="145" t="s">
        <v>406</v>
      </c>
      <c r="J431" s="143" t="s">
        <v>398</v>
      </c>
      <c r="K431" s="146">
        <v>1</v>
      </c>
      <c r="L431" s="147">
        <v>0</v>
      </c>
      <c r="M431" s="146">
        <v>1</v>
      </c>
      <c r="N431" s="189"/>
      <c r="O431" s="148">
        <f>M431*N431</f>
        <v>0</v>
      </c>
      <c r="P431" s="148"/>
      <c r="Q431" s="148">
        <f>M431*P431</f>
        <v>0</v>
      </c>
      <c r="R431" s="148"/>
      <c r="S431" s="148">
        <f>M431*R431</f>
        <v>0</v>
      </c>
      <c r="T431" s="148">
        <v>21</v>
      </c>
      <c r="U431" s="148">
        <f>O431*T431/100</f>
        <v>0</v>
      </c>
      <c r="V431" s="148">
        <f>U431+O431</f>
        <v>0</v>
      </c>
      <c r="W431" s="148"/>
      <c r="X431" s="148"/>
      <c r="Y431" s="148">
        <v>1</v>
      </c>
    </row>
    <row r="432" spans="6:23" s="149" customFormat="1" ht="12" outlineLevel="2">
      <c r="F432" s="150"/>
      <c r="G432" s="151"/>
      <c r="H432" s="152" t="s">
        <v>72</v>
      </c>
      <c r="I432" s="153"/>
      <c r="J432" s="154"/>
      <c r="K432" s="154"/>
      <c r="L432" s="154"/>
      <c r="M432" s="154"/>
      <c r="N432" s="190"/>
      <c r="O432" s="154"/>
      <c r="P432" s="155"/>
      <c r="Q432" s="156"/>
      <c r="R432" s="155"/>
      <c r="S432" s="156"/>
      <c r="T432" s="157"/>
      <c r="U432" s="157"/>
      <c r="V432" s="157"/>
      <c r="W432" s="158"/>
    </row>
    <row r="433" spans="6:23" s="149" customFormat="1" ht="6" customHeight="1" outlineLevel="2">
      <c r="F433" s="150"/>
      <c r="G433" s="151"/>
      <c r="H433" s="159"/>
      <c r="I433" s="160"/>
      <c r="J433" s="160"/>
      <c r="K433" s="160"/>
      <c r="L433" s="160"/>
      <c r="M433" s="160"/>
      <c r="N433" s="191"/>
      <c r="O433" s="160"/>
      <c r="P433" s="155"/>
      <c r="Q433" s="156"/>
      <c r="R433" s="155"/>
      <c r="S433" s="156"/>
      <c r="T433" s="157"/>
      <c r="U433" s="157"/>
      <c r="V433" s="157"/>
      <c r="W433" s="158"/>
    </row>
    <row r="434" spans="6:23" s="175" customFormat="1" ht="12.75" customHeight="1" outlineLevel="2">
      <c r="F434" s="176"/>
      <c r="G434" s="177"/>
      <c r="H434" s="177"/>
      <c r="I434" s="178"/>
      <c r="J434" s="177"/>
      <c r="K434" s="179"/>
      <c r="L434" s="180"/>
      <c r="M434" s="179"/>
      <c r="N434" s="193"/>
      <c r="O434" s="181"/>
      <c r="P434" s="182"/>
      <c r="Q434" s="180"/>
      <c r="R434" s="180"/>
      <c r="S434" s="180"/>
      <c r="T434" s="183" t="s">
        <v>74</v>
      </c>
      <c r="U434" s="180"/>
      <c r="V434" s="180"/>
      <c r="W434" s="180"/>
    </row>
    <row r="435" spans="6:25" s="131" customFormat="1" ht="16.5" customHeight="1" outlineLevel="1">
      <c r="F435" s="132"/>
      <c r="G435" s="133"/>
      <c r="H435" s="134"/>
      <c r="I435" s="134" t="s">
        <v>407</v>
      </c>
      <c r="J435" s="133"/>
      <c r="K435" s="135"/>
      <c r="L435" s="136"/>
      <c r="M435" s="135"/>
      <c r="N435" s="188"/>
      <c r="O435" s="137">
        <f>SUBTOTAL(9,O436:O497)</f>
        <v>0</v>
      </c>
      <c r="P435" s="138"/>
      <c r="Q435" s="137">
        <f>SUBTOTAL(9,Q436:Q497)</f>
        <v>0.01992</v>
      </c>
      <c r="R435" s="136"/>
      <c r="S435" s="137">
        <f>SUBTOTAL(9,S436:S497)</f>
        <v>192.96617</v>
      </c>
      <c r="T435" s="139"/>
      <c r="U435" s="137">
        <f>SUBTOTAL(9,U436:U497)</f>
        <v>0</v>
      </c>
      <c r="V435" s="137">
        <f>SUBTOTAL(9,V436:V497)</f>
        <v>0</v>
      </c>
      <c r="W435" s="140"/>
      <c r="Y435" s="137">
        <f>SUBTOTAL(9,Y436:Y497)</f>
        <v>18</v>
      </c>
    </row>
    <row r="436" spans="6:25" s="149" customFormat="1" ht="12" outlineLevel="2">
      <c r="F436" s="142">
        <v>1</v>
      </c>
      <c r="G436" s="143" t="s">
        <v>79</v>
      </c>
      <c r="H436" s="144" t="s">
        <v>408</v>
      </c>
      <c r="I436" s="145" t="s">
        <v>409</v>
      </c>
      <c r="J436" s="143" t="s">
        <v>143</v>
      </c>
      <c r="K436" s="146">
        <v>8.4</v>
      </c>
      <c r="L436" s="147">
        <v>0</v>
      </c>
      <c r="M436" s="146">
        <v>8.4</v>
      </c>
      <c r="N436" s="189"/>
      <c r="O436" s="148">
        <f>M436*N436</f>
        <v>0</v>
      </c>
      <c r="P436" s="148"/>
      <c r="Q436" s="148">
        <f>M436*P436</f>
        <v>0</v>
      </c>
      <c r="R436" s="148">
        <v>0.26</v>
      </c>
      <c r="S436" s="148">
        <f>M436*R436</f>
        <v>2.184</v>
      </c>
      <c r="T436" s="148">
        <v>21</v>
      </c>
      <c r="U436" s="148">
        <f>O436*T436/100</f>
        <v>0</v>
      </c>
      <c r="V436" s="148">
        <f>U436+O436</f>
        <v>0</v>
      </c>
      <c r="W436" s="148"/>
      <c r="X436" s="148"/>
      <c r="Y436" s="148">
        <v>1</v>
      </c>
    </row>
    <row r="437" spans="6:23" s="149" customFormat="1" ht="45" outlineLevel="2">
      <c r="F437" s="150"/>
      <c r="G437" s="151"/>
      <c r="H437" s="152" t="s">
        <v>72</v>
      </c>
      <c r="I437" s="153" t="s">
        <v>410</v>
      </c>
      <c r="J437" s="154"/>
      <c r="K437" s="154"/>
      <c r="L437" s="154"/>
      <c r="M437" s="154"/>
      <c r="N437" s="190"/>
      <c r="O437" s="154"/>
      <c r="P437" s="155"/>
      <c r="Q437" s="156"/>
      <c r="R437" s="155"/>
      <c r="S437" s="156"/>
      <c r="T437" s="157"/>
      <c r="U437" s="157"/>
      <c r="V437" s="157"/>
      <c r="W437" s="158"/>
    </row>
    <row r="438" spans="6:23" s="149" customFormat="1" ht="6" customHeight="1" outlineLevel="2">
      <c r="F438" s="150"/>
      <c r="G438" s="151"/>
      <c r="H438" s="159"/>
      <c r="I438" s="160"/>
      <c r="J438" s="160"/>
      <c r="K438" s="160"/>
      <c r="L438" s="160"/>
      <c r="M438" s="160"/>
      <c r="N438" s="191"/>
      <c r="O438" s="160"/>
      <c r="P438" s="155"/>
      <c r="Q438" s="156"/>
      <c r="R438" s="155"/>
      <c r="S438" s="156"/>
      <c r="T438" s="157"/>
      <c r="U438" s="157"/>
      <c r="V438" s="157"/>
      <c r="W438" s="158"/>
    </row>
    <row r="439" spans="6:25" s="149" customFormat="1" ht="12" outlineLevel="2">
      <c r="F439" s="142">
        <v>2</v>
      </c>
      <c r="G439" s="143" t="s">
        <v>79</v>
      </c>
      <c r="H439" s="144" t="s">
        <v>411</v>
      </c>
      <c r="I439" s="145" t="s">
        <v>412</v>
      </c>
      <c r="J439" s="143" t="s">
        <v>143</v>
      </c>
      <c r="K439" s="146">
        <v>21.57</v>
      </c>
      <c r="L439" s="147">
        <v>0</v>
      </c>
      <c r="M439" s="146">
        <v>21.57</v>
      </c>
      <c r="N439" s="189"/>
      <c r="O439" s="148">
        <f>M439*N439</f>
        <v>0</v>
      </c>
      <c r="P439" s="148"/>
      <c r="Q439" s="148">
        <f>M439*P439</f>
        <v>0</v>
      </c>
      <c r="R439" s="148">
        <v>0.225</v>
      </c>
      <c r="S439" s="148">
        <f>M439*R439</f>
        <v>4.85325</v>
      </c>
      <c r="T439" s="148">
        <v>21</v>
      </c>
      <c r="U439" s="148">
        <f>O439*T439/100</f>
        <v>0</v>
      </c>
      <c r="V439" s="148">
        <f>U439+O439</f>
        <v>0</v>
      </c>
      <c r="W439" s="148"/>
      <c r="X439" s="148"/>
      <c r="Y439" s="148">
        <v>1</v>
      </c>
    </row>
    <row r="440" spans="6:23" s="149" customFormat="1" ht="56.25" outlineLevel="2">
      <c r="F440" s="150"/>
      <c r="G440" s="151"/>
      <c r="H440" s="152" t="s">
        <v>72</v>
      </c>
      <c r="I440" s="153" t="s">
        <v>413</v>
      </c>
      <c r="J440" s="154"/>
      <c r="K440" s="154"/>
      <c r="L440" s="154"/>
      <c r="M440" s="154"/>
      <c r="N440" s="190"/>
      <c r="O440" s="154"/>
      <c r="P440" s="155"/>
      <c r="Q440" s="156"/>
      <c r="R440" s="155"/>
      <c r="S440" s="156"/>
      <c r="T440" s="157"/>
      <c r="U440" s="157"/>
      <c r="V440" s="157"/>
      <c r="W440" s="158"/>
    </row>
    <row r="441" spans="6:23" s="149" customFormat="1" ht="6" customHeight="1" outlineLevel="2">
      <c r="F441" s="150"/>
      <c r="G441" s="151"/>
      <c r="H441" s="159"/>
      <c r="I441" s="160"/>
      <c r="J441" s="160"/>
      <c r="K441" s="160"/>
      <c r="L441" s="160"/>
      <c r="M441" s="160"/>
      <c r="N441" s="191"/>
      <c r="O441" s="160"/>
      <c r="P441" s="155"/>
      <c r="Q441" s="156"/>
      <c r="R441" s="155"/>
      <c r="S441" s="156"/>
      <c r="T441" s="157"/>
      <c r="U441" s="157"/>
      <c r="V441" s="157"/>
      <c r="W441" s="158"/>
    </row>
    <row r="442" spans="6:25" s="149" customFormat="1" ht="12" outlineLevel="2">
      <c r="F442" s="142">
        <v>3</v>
      </c>
      <c r="G442" s="143" t="s">
        <v>79</v>
      </c>
      <c r="H442" s="144" t="s">
        <v>414</v>
      </c>
      <c r="I442" s="145" t="s">
        <v>415</v>
      </c>
      <c r="J442" s="143" t="s">
        <v>143</v>
      </c>
      <c r="K442" s="146">
        <v>42.58</v>
      </c>
      <c r="L442" s="147">
        <v>0</v>
      </c>
      <c r="M442" s="146">
        <v>42.58</v>
      </c>
      <c r="N442" s="189"/>
      <c r="O442" s="148">
        <f>M442*N442</f>
        <v>0</v>
      </c>
      <c r="P442" s="148"/>
      <c r="Q442" s="148">
        <f>M442*P442</f>
        <v>0</v>
      </c>
      <c r="R442" s="148">
        <v>0.098</v>
      </c>
      <c r="S442" s="148">
        <f>M442*R442</f>
        <v>4.17284</v>
      </c>
      <c r="T442" s="148">
        <v>21</v>
      </c>
      <c r="U442" s="148">
        <f>O442*T442/100</f>
        <v>0</v>
      </c>
      <c r="V442" s="148">
        <f>U442+O442</f>
        <v>0</v>
      </c>
      <c r="W442" s="148"/>
      <c r="X442" s="148"/>
      <c r="Y442" s="148">
        <v>1</v>
      </c>
    </row>
    <row r="443" spans="6:23" s="149" customFormat="1" ht="56.25" outlineLevel="2">
      <c r="F443" s="150"/>
      <c r="G443" s="151"/>
      <c r="H443" s="152" t="s">
        <v>72</v>
      </c>
      <c r="I443" s="153" t="s">
        <v>416</v>
      </c>
      <c r="J443" s="154"/>
      <c r="K443" s="154"/>
      <c r="L443" s="154"/>
      <c r="M443" s="154"/>
      <c r="N443" s="190"/>
      <c r="O443" s="154"/>
      <c r="P443" s="155"/>
      <c r="Q443" s="156"/>
      <c r="R443" s="155"/>
      <c r="S443" s="156"/>
      <c r="T443" s="157"/>
      <c r="U443" s="157"/>
      <c r="V443" s="157"/>
      <c r="W443" s="158"/>
    </row>
    <row r="444" spans="6:23" s="149" customFormat="1" ht="6" customHeight="1" outlineLevel="2">
      <c r="F444" s="150"/>
      <c r="G444" s="151"/>
      <c r="H444" s="159"/>
      <c r="I444" s="160"/>
      <c r="J444" s="160"/>
      <c r="K444" s="160"/>
      <c r="L444" s="160"/>
      <c r="M444" s="160"/>
      <c r="N444" s="191"/>
      <c r="O444" s="160"/>
      <c r="P444" s="155"/>
      <c r="Q444" s="156"/>
      <c r="R444" s="155"/>
      <c r="S444" s="156"/>
      <c r="T444" s="157"/>
      <c r="U444" s="157"/>
      <c r="V444" s="157"/>
      <c r="W444" s="158"/>
    </row>
    <row r="445" spans="6:25" s="149" customFormat="1" ht="12" outlineLevel="2">
      <c r="F445" s="142">
        <v>4</v>
      </c>
      <c r="G445" s="143" t="s">
        <v>79</v>
      </c>
      <c r="H445" s="144" t="s">
        <v>417</v>
      </c>
      <c r="I445" s="145" t="s">
        <v>418</v>
      </c>
      <c r="J445" s="143" t="s">
        <v>143</v>
      </c>
      <c r="K445" s="146">
        <v>134.6</v>
      </c>
      <c r="L445" s="147">
        <v>0</v>
      </c>
      <c r="M445" s="146">
        <v>134.6</v>
      </c>
      <c r="N445" s="189"/>
      <c r="O445" s="148">
        <f>M445*N445</f>
        <v>0</v>
      </c>
      <c r="P445" s="148"/>
      <c r="Q445" s="148">
        <f>M445*P445</f>
        <v>0</v>
      </c>
      <c r="R445" s="148">
        <v>0.24</v>
      </c>
      <c r="S445" s="148">
        <f>M445*R445</f>
        <v>32.303999999999995</v>
      </c>
      <c r="T445" s="148">
        <v>21</v>
      </c>
      <c r="U445" s="148">
        <f>O445*T445/100</f>
        <v>0</v>
      </c>
      <c r="V445" s="148">
        <f>U445+O445</f>
        <v>0</v>
      </c>
      <c r="W445" s="148"/>
      <c r="X445" s="148"/>
      <c r="Y445" s="148">
        <v>1</v>
      </c>
    </row>
    <row r="446" spans="6:23" s="149" customFormat="1" ht="56.25" outlineLevel="2">
      <c r="F446" s="150"/>
      <c r="G446" s="151"/>
      <c r="H446" s="152" t="s">
        <v>72</v>
      </c>
      <c r="I446" s="153" t="s">
        <v>419</v>
      </c>
      <c r="J446" s="154"/>
      <c r="K446" s="154"/>
      <c r="L446" s="154"/>
      <c r="M446" s="154"/>
      <c r="N446" s="190"/>
      <c r="O446" s="154"/>
      <c r="P446" s="155"/>
      <c r="Q446" s="156"/>
      <c r="R446" s="155"/>
      <c r="S446" s="156"/>
      <c r="T446" s="157"/>
      <c r="U446" s="157"/>
      <c r="V446" s="157"/>
      <c r="W446" s="158"/>
    </row>
    <row r="447" spans="6:23" s="149" customFormat="1" ht="6" customHeight="1" outlineLevel="2">
      <c r="F447" s="150"/>
      <c r="G447" s="151"/>
      <c r="H447" s="159"/>
      <c r="I447" s="160"/>
      <c r="J447" s="160"/>
      <c r="K447" s="160"/>
      <c r="L447" s="160"/>
      <c r="M447" s="160"/>
      <c r="N447" s="191"/>
      <c r="O447" s="160"/>
      <c r="P447" s="155"/>
      <c r="Q447" s="156"/>
      <c r="R447" s="155"/>
      <c r="S447" s="156"/>
      <c r="T447" s="157"/>
      <c r="U447" s="157"/>
      <c r="V447" s="157"/>
      <c r="W447" s="158"/>
    </row>
    <row r="448" spans="6:25" s="149" customFormat="1" ht="12" outlineLevel="2">
      <c r="F448" s="142">
        <v>5</v>
      </c>
      <c r="G448" s="143" t="s">
        <v>79</v>
      </c>
      <c r="H448" s="144" t="s">
        <v>420</v>
      </c>
      <c r="I448" s="145" t="s">
        <v>421</v>
      </c>
      <c r="J448" s="143" t="s">
        <v>143</v>
      </c>
      <c r="K448" s="146">
        <v>70.03</v>
      </c>
      <c r="L448" s="147">
        <v>0</v>
      </c>
      <c r="M448" s="146">
        <v>70.03</v>
      </c>
      <c r="N448" s="189"/>
      <c r="O448" s="148">
        <f>M448*N448</f>
        <v>0</v>
      </c>
      <c r="P448" s="148"/>
      <c r="Q448" s="148">
        <f>M448*P448</f>
        <v>0</v>
      </c>
      <c r="R448" s="148">
        <v>0.181</v>
      </c>
      <c r="S448" s="148">
        <f>M448*R448</f>
        <v>12.67543</v>
      </c>
      <c r="T448" s="148">
        <v>21</v>
      </c>
      <c r="U448" s="148">
        <f>O448*T448/100</f>
        <v>0</v>
      </c>
      <c r="V448" s="148">
        <f>U448+O448</f>
        <v>0</v>
      </c>
      <c r="W448" s="148"/>
      <c r="X448" s="148"/>
      <c r="Y448" s="148">
        <v>1</v>
      </c>
    </row>
    <row r="449" spans="6:23" s="149" customFormat="1" ht="56.25" outlineLevel="2">
      <c r="F449" s="150"/>
      <c r="G449" s="151"/>
      <c r="H449" s="152" t="s">
        <v>72</v>
      </c>
      <c r="I449" s="153" t="s">
        <v>422</v>
      </c>
      <c r="J449" s="154"/>
      <c r="K449" s="154"/>
      <c r="L449" s="154"/>
      <c r="M449" s="154"/>
      <c r="N449" s="190"/>
      <c r="O449" s="154"/>
      <c r="P449" s="155"/>
      <c r="Q449" s="156"/>
      <c r="R449" s="155"/>
      <c r="S449" s="156"/>
      <c r="T449" s="157"/>
      <c r="U449" s="157"/>
      <c r="V449" s="157"/>
      <c r="W449" s="158"/>
    </row>
    <row r="450" spans="6:23" s="149" customFormat="1" ht="6" customHeight="1" outlineLevel="2">
      <c r="F450" s="150"/>
      <c r="G450" s="151"/>
      <c r="H450" s="159"/>
      <c r="I450" s="160"/>
      <c r="J450" s="160"/>
      <c r="K450" s="160"/>
      <c r="L450" s="160"/>
      <c r="M450" s="160"/>
      <c r="N450" s="191"/>
      <c r="O450" s="160"/>
      <c r="P450" s="155"/>
      <c r="Q450" s="156"/>
      <c r="R450" s="155"/>
      <c r="S450" s="156"/>
      <c r="T450" s="157"/>
      <c r="U450" s="157"/>
      <c r="V450" s="157"/>
      <c r="W450" s="158"/>
    </row>
    <row r="451" spans="6:25" s="149" customFormat="1" ht="12" outlineLevel="2">
      <c r="F451" s="142">
        <v>6</v>
      </c>
      <c r="G451" s="143" t="s">
        <v>79</v>
      </c>
      <c r="H451" s="144" t="s">
        <v>423</v>
      </c>
      <c r="I451" s="145" t="s">
        <v>424</v>
      </c>
      <c r="J451" s="143" t="s">
        <v>143</v>
      </c>
      <c r="K451" s="146">
        <v>552.65</v>
      </c>
      <c r="L451" s="147">
        <v>0</v>
      </c>
      <c r="M451" s="146">
        <v>552.65</v>
      </c>
      <c r="N451" s="189"/>
      <c r="O451" s="148">
        <f>M451*N451</f>
        <v>0</v>
      </c>
      <c r="P451" s="148"/>
      <c r="Q451" s="148">
        <f>M451*P451</f>
        <v>0</v>
      </c>
      <c r="R451" s="148">
        <v>0.181</v>
      </c>
      <c r="S451" s="148">
        <f>M451*R451</f>
        <v>100.02964999999999</v>
      </c>
      <c r="T451" s="148">
        <v>21</v>
      </c>
      <c r="U451" s="148">
        <f>O451*T451/100</f>
        <v>0</v>
      </c>
      <c r="V451" s="148">
        <f>U451+O451</f>
        <v>0</v>
      </c>
      <c r="W451" s="148"/>
      <c r="X451" s="148"/>
      <c r="Y451" s="148">
        <v>1</v>
      </c>
    </row>
    <row r="452" spans="6:23" s="149" customFormat="1" ht="56.25" outlineLevel="2">
      <c r="F452" s="150"/>
      <c r="G452" s="151"/>
      <c r="H452" s="152" t="s">
        <v>72</v>
      </c>
      <c r="I452" s="153" t="s">
        <v>425</v>
      </c>
      <c r="J452" s="154"/>
      <c r="K452" s="154"/>
      <c r="L452" s="154"/>
      <c r="M452" s="154"/>
      <c r="N452" s="190"/>
      <c r="O452" s="154"/>
      <c r="P452" s="155"/>
      <c r="Q452" s="156"/>
      <c r="R452" s="155"/>
      <c r="S452" s="156"/>
      <c r="T452" s="157"/>
      <c r="U452" s="157"/>
      <c r="V452" s="157"/>
      <c r="W452" s="158"/>
    </row>
    <row r="453" spans="6:23" s="149" customFormat="1" ht="6" customHeight="1" outlineLevel="2">
      <c r="F453" s="150"/>
      <c r="G453" s="151"/>
      <c r="H453" s="159"/>
      <c r="I453" s="160"/>
      <c r="J453" s="160"/>
      <c r="K453" s="160"/>
      <c r="L453" s="160"/>
      <c r="M453" s="160"/>
      <c r="N453" s="191"/>
      <c r="O453" s="160"/>
      <c r="P453" s="155"/>
      <c r="Q453" s="156"/>
      <c r="R453" s="155"/>
      <c r="S453" s="156"/>
      <c r="T453" s="157"/>
      <c r="U453" s="157"/>
      <c r="V453" s="157"/>
      <c r="W453" s="158"/>
    </row>
    <row r="454" spans="6:25" s="149" customFormat="1" ht="12" outlineLevel="2">
      <c r="F454" s="142">
        <v>7</v>
      </c>
      <c r="G454" s="143" t="s">
        <v>79</v>
      </c>
      <c r="H454" s="144" t="s">
        <v>426</v>
      </c>
      <c r="I454" s="145" t="s">
        <v>427</v>
      </c>
      <c r="J454" s="143" t="s">
        <v>174</v>
      </c>
      <c r="K454" s="146">
        <v>49.8</v>
      </c>
      <c r="L454" s="147">
        <v>0</v>
      </c>
      <c r="M454" s="146">
        <v>49.8</v>
      </c>
      <c r="N454" s="189"/>
      <c r="O454" s="148">
        <f>M454*N454</f>
        <v>0</v>
      </c>
      <c r="P454" s="148"/>
      <c r="Q454" s="148">
        <f>M454*P454</f>
        <v>0</v>
      </c>
      <c r="R454" s="148">
        <v>0.205</v>
      </c>
      <c r="S454" s="148">
        <f>M454*R454</f>
        <v>10.209</v>
      </c>
      <c r="T454" s="148">
        <v>21</v>
      </c>
      <c r="U454" s="148">
        <f>O454*T454/100</f>
        <v>0</v>
      </c>
      <c r="V454" s="148">
        <f>U454+O454</f>
        <v>0</v>
      </c>
      <c r="W454" s="148"/>
      <c r="X454" s="148"/>
      <c r="Y454" s="148">
        <v>1</v>
      </c>
    </row>
    <row r="455" spans="6:23" s="149" customFormat="1" ht="45" outlineLevel="2">
      <c r="F455" s="150"/>
      <c r="G455" s="151"/>
      <c r="H455" s="152" t="s">
        <v>72</v>
      </c>
      <c r="I455" s="153" t="s">
        <v>428</v>
      </c>
      <c r="J455" s="154"/>
      <c r="K455" s="154"/>
      <c r="L455" s="154"/>
      <c r="M455" s="154"/>
      <c r="N455" s="190"/>
      <c r="O455" s="154"/>
      <c r="P455" s="155"/>
      <c r="Q455" s="156"/>
      <c r="R455" s="155"/>
      <c r="S455" s="156"/>
      <c r="T455" s="157"/>
      <c r="U455" s="157"/>
      <c r="V455" s="157"/>
      <c r="W455" s="158"/>
    </row>
    <row r="456" spans="6:23" s="149" customFormat="1" ht="6" customHeight="1" outlineLevel="2">
      <c r="F456" s="150"/>
      <c r="G456" s="151"/>
      <c r="H456" s="159"/>
      <c r="I456" s="160"/>
      <c r="J456" s="160"/>
      <c r="K456" s="160"/>
      <c r="L456" s="160"/>
      <c r="M456" s="160"/>
      <c r="N456" s="191"/>
      <c r="O456" s="160"/>
      <c r="P456" s="155"/>
      <c r="Q456" s="156"/>
      <c r="R456" s="155"/>
      <c r="S456" s="156"/>
      <c r="T456" s="157"/>
      <c r="U456" s="157"/>
      <c r="V456" s="157"/>
      <c r="W456" s="158"/>
    </row>
    <row r="457" spans="6:25" s="149" customFormat="1" ht="12" outlineLevel="2">
      <c r="F457" s="142">
        <v>8</v>
      </c>
      <c r="G457" s="143" t="s">
        <v>79</v>
      </c>
      <c r="H457" s="144" t="s">
        <v>429</v>
      </c>
      <c r="I457" s="145" t="s">
        <v>430</v>
      </c>
      <c r="J457" s="143" t="s">
        <v>174</v>
      </c>
      <c r="K457" s="146">
        <v>271.1</v>
      </c>
      <c r="L457" s="147">
        <v>0</v>
      </c>
      <c r="M457" s="146">
        <v>271.1</v>
      </c>
      <c r="N457" s="189"/>
      <c r="O457" s="148">
        <f>M457*N457</f>
        <v>0</v>
      </c>
      <c r="P457" s="148"/>
      <c r="Q457" s="148">
        <f>M457*P457</f>
        <v>0</v>
      </c>
      <c r="R457" s="148"/>
      <c r="S457" s="148">
        <f>M457*R457</f>
        <v>0</v>
      </c>
      <c r="T457" s="148">
        <v>21</v>
      </c>
      <c r="U457" s="148">
        <f>O457*T457/100</f>
        <v>0</v>
      </c>
      <c r="V457" s="148">
        <f>U457+O457</f>
        <v>0</v>
      </c>
      <c r="W457" s="148"/>
      <c r="X457" s="148"/>
      <c r="Y457" s="148">
        <v>1</v>
      </c>
    </row>
    <row r="458" spans="6:23" s="149" customFormat="1" ht="33.75" outlineLevel="2">
      <c r="F458" s="150"/>
      <c r="G458" s="151"/>
      <c r="H458" s="152" t="s">
        <v>72</v>
      </c>
      <c r="I458" s="153" t="s">
        <v>431</v>
      </c>
      <c r="J458" s="154"/>
      <c r="K458" s="154"/>
      <c r="L458" s="154"/>
      <c r="M458" s="154"/>
      <c r="N458" s="190"/>
      <c r="O458" s="154"/>
      <c r="P458" s="155"/>
      <c r="Q458" s="156"/>
      <c r="R458" s="155"/>
      <c r="S458" s="156"/>
      <c r="T458" s="157"/>
      <c r="U458" s="157"/>
      <c r="V458" s="157"/>
      <c r="W458" s="158"/>
    </row>
    <row r="459" spans="6:23" s="149" customFormat="1" ht="6" customHeight="1" outlineLevel="2">
      <c r="F459" s="150"/>
      <c r="G459" s="151"/>
      <c r="H459" s="159"/>
      <c r="I459" s="160"/>
      <c r="J459" s="160"/>
      <c r="K459" s="160"/>
      <c r="L459" s="160"/>
      <c r="M459" s="160"/>
      <c r="N459" s="191"/>
      <c r="O459" s="160"/>
      <c r="P459" s="155"/>
      <c r="Q459" s="156"/>
      <c r="R459" s="155"/>
      <c r="S459" s="156"/>
      <c r="T459" s="157"/>
      <c r="U459" s="157"/>
      <c r="V459" s="157"/>
      <c r="W459" s="158"/>
    </row>
    <row r="460" spans="6:25" s="149" customFormat="1" ht="12" outlineLevel="2">
      <c r="F460" s="142">
        <v>9</v>
      </c>
      <c r="G460" s="143" t="s">
        <v>79</v>
      </c>
      <c r="H460" s="144" t="s">
        <v>432</v>
      </c>
      <c r="I460" s="145" t="s">
        <v>433</v>
      </c>
      <c r="J460" s="143" t="s">
        <v>77</v>
      </c>
      <c r="K460" s="146">
        <v>9.19</v>
      </c>
      <c r="L460" s="147">
        <v>0</v>
      </c>
      <c r="M460" s="146">
        <v>9.19</v>
      </c>
      <c r="N460" s="189"/>
      <c r="O460" s="148">
        <f>M460*N460</f>
        <v>0</v>
      </c>
      <c r="P460" s="148"/>
      <c r="Q460" s="148">
        <f>M460*P460</f>
        <v>0</v>
      </c>
      <c r="R460" s="148">
        <v>2.4</v>
      </c>
      <c r="S460" s="148">
        <f>M460*R460</f>
        <v>22.055999999999997</v>
      </c>
      <c r="T460" s="148">
        <v>21</v>
      </c>
      <c r="U460" s="148">
        <f>O460*T460/100</f>
        <v>0</v>
      </c>
      <c r="V460" s="148">
        <f>U460+O460</f>
        <v>0</v>
      </c>
      <c r="W460" s="148"/>
      <c r="X460" s="148"/>
      <c r="Y460" s="148">
        <v>1</v>
      </c>
    </row>
    <row r="461" spans="6:23" s="149" customFormat="1" ht="22.5" outlineLevel="2">
      <c r="F461" s="150"/>
      <c r="G461" s="151"/>
      <c r="H461" s="152" t="s">
        <v>72</v>
      </c>
      <c r="I461" s="153" t="s">
        <v>434</v>
      </c>
      <c r="J461" s="154"/>
      <c r="K461" s="154"/>
      <c r="L461" s="154"/>
      <c r="M461" s="154"/>
      <c r="N461" s="190"/>
      <c r="O461" s="154"/>
      <c r="P461" s="155"/>
      <c r="Q461" s="156"/>
      <c r="R461" s="155"/>
      <c r="S461" s="156"/>
      <c r="T461" s="157"/>
      <c r="U461" s="157"/>
      <c r="V461" s="157"/>
      <c r="W461" s="158"/>
    </row>
    <row r="462" spans="6:23" s="149" customFormat="1" ht="6" customHeight="1" outlineLevel="2">
      <c r="F462" s="150"/>
      <c r="G462" s="151"/>
      <c r="H462" s="159"/>
      <c r="I462" s="160"/>
      <c r="J462" s="160"/>
      <c r="K462" s="160"/>
      <c r="L462" s="160"/>
      <c r="M462" s="160"/>
      <c r="N462" s="191"/>
      <c r="O462" s="160"/>
      <c r="P462" s="155"/>
      <c r="Q462" s="156"/>
      <c r="R462" s="155"/>
      <c r="S462" s="156"/>
      <c r="T462" s="157"/>
      <c r="U462" s="157"/>
      <c r="V462" s="157"/>
      <c r="W462" s="158"/>
    </row>
    <row r="463" spans="6:23" s="161" customFormat="1" ht="11.25" outlineLevel="3">
      <c r="F463" s="162"/>
      <c r="G463" s="163"/>
      <c r="H463" s="164" t="str">
        <f>IF(AND(H462&lt;&gt;"Výkaz výměr:",I462=""),"Výkaz výměr:","")</f>
        <v>Výkaz výměr:</v>
      </c>
      <c r="I463" s="165" t="s">
        <v>435</v>
      </c>
      <c r="J463" s="166"/>
      <c r="K463" s="167"/>
      <c r="L463" s="168"/>
      <c r="M463" s="169">
        <v>7.75</v>
      </c>
      <c r="N463" s="192"/>
      <c r="O463" s="171"/>
      <c r="P463" s="172"/>
      <c r="Q463" s="170"/>
      <c r="R463" s="170"/>
      <c r="S463" s="170"/>
      <c r="T463" s="173" t="s">
        <v>74</v>
      </c>
      <c r="U463" s="170"/>
      <c r="V463" s="170"/>
      <c r="W463" s="174"/>
    </row>
    <row r="464" spans="6:23" s="161" customFormat="1" ht="11.25" outlineLevel="3">
      <c r="F464" s="162"/>
      <c r="G464" s="163"/>
      <c r="H464" s="164">
        <f>IF(AND(H463&lt;&gt;"Výkaz výměr:",I463=""),"Výkaz výměr:","")</f>
      </c>
      <c r="I464" s="165" t="s">
        <v>436</v>
      </c>
      <c r="J464" s="166"/>
      <c r="K464" s="167"/>
      <c r="L464" s="168"/>
      <c r="M464" s="169">
        <v>1.44</v>
      </c>
      <c r="N464" s="192"/>
      <c r="O464" s="171"/>
      <c r="P464" s="172"/>
      <c r="Q464" s="170"/>
      <c r="R464" s="170"/>
      <c r="S464" s="170"/>
      <c r="T464" s="173" t="s">
        <v>74</v>
      </c>
      <c r="U464" s="170"/>
      <c r="V464" s="170"/>
      <c r="W464" s="174"/>
    </row>
    <row r="465" spans="6:25" s="149" customFormat="1" ht="12" outlineLevel="2">
      <c r="F465" s="142">
        <v>10</v>
      </c>
      <c r="G465" s="143" t="s">
        <v>79</v>
      </c>
      <c r="H465" s="144" t="s">
        <v>437</v>
      </c>
      <c r="I465" s="145" t="s">
        <v>438</v>
      </c>
      <c r="J465" s="143" t="s">
        <v>174</v>
      </c>
      <c r="K465" s="146">
        <v>249</v>
      </c>
      <c r="L465" s="147">
        <v>0</v>
      </c>
      <c r="M465" s="146">
        <v>249</v>
      </c>
      <c r="N465" s="189"/>
      <c r="O465" s="148">
        <f>M465*N465</f>
        <v>0</v>
      </c>
      <c r="P465" s="148">
        <v>8E-05</v>
      </c>
      <c r="Q465" s="148">
        <f>M465*P465</f>
        <v>0.01992</v>
      </c>
      <c r="R465" s="148">
        <v>0.018</v>
      </c>
      <c r="S465" s="148">
        <f>M465*R465</f>
        <v>4.481999999999999</v>
      </c>
      <c r="T465" s="148">
        <v>21</v>
      </c>
      <c r="U465" s="148">
        <f>O465*T465/100</f>
        <v>0</v>
      </c>
      <c r="V465" s="148">
        <f>U465+O465</f>
        <v>0</v>
      </c>
      <c r="W465" s="148"/>
      <c r="X465" s="148"/>
      <c r="Y465" s="148">
        <v>1</v>
      </c>
    </row>
    <row r="466" spans="6:23" s="149" customFormat="1" ht="33.75" outlineLevel="2">
      <c r="F466" s="150"/>
      <c r="G466" s="151"/>
      <c r="H466" s="152" t="s">
        <v>72</v>
      </c>
      <c r="I466" s="153" t="s">
        <v>439</v>
      </c>
      <c r="J466" s="154"/>
      <c r="K466" s="154"/>
      <c r="L466" s="154"/>
      <c r="M466" s="154"/>
      <c r="N466" s="190"/>
      <c r="O466" s="154"/>
      <c r="P466" s="155"/>
      <c r="Q466" s="156"/>
      <c r="R466" s="155"/>
      <c r="S466" s="156"/>
      <c r="T466" s="157"/>
      <c r="U466" s="157"/>
      <c r="V466" s="157"/>
      <c r="W466" s="158"/>
    </row>
    <row r="467" spans="6:23" s="149" customFormat="1" ht="6" customHeight="1" outlineLevel="2">
      <c r="F467" s="150"/>
      <c r="G467" s="151"/>
      <c r="H467" s="159"/>
      <c r="I467" s="160"/>
      <c r="J467" s="160"/>
      <c r="K467" s="160"/>
      <c r="L467" s="160"/>
      <c r="M467" s="160"/>
      <c r="N467" s="191"/>
      <c r="O467" s="160"/>
      <c r="P467" s="155"/>
      <c r="Q467" s="156"/>
      <c r="R467" s="155"/>
      <c r="S467" s="156"/>
      <c r="T467" s="157"/>
      <c r="U467" s="157"/>
      <c r="V467" s="157"/>
      <c r="W467" s="158"/>
    </row>
    <row r="468" spans="6:25" s="149" customFormat="1" ht="12" outlineLevel="2">
      <c r="F468" s="142">
        <v>11</v>
      </c>
      <c r="G468" s="143" t="s">
        <v>79</v>
      </c>
      <c r="H468" s="144" t="s">
        <v>440</v>
      </c>
      <c r="I468" s="145" t="s">
        <v>441</v>
      </c>
      <c r="J468" s="143" t="s">
        <v>134</v>
      </c>
      <c r="K468" s="146">
        <v>192.96699999999998</v>
      </c>
      <c r="L468" s="147">
        <v>0</v>
      </c>
      <c r="M468" s="146">
        <v>192.96699999999998</v>
      </c>
      <c r="N468" s="189"/>
      <c r="O468" s="148">
        <f>M468*N468</f>
        <v>0</v>
      </c>
      <c r="P468" s="148"/>
      <c r="Q468" s="148">
        <f>M468*P468</f>
        <v>0</v>
      </c>
      <c r="R468" s="148"/>
      <c r="S468" s="148">
        <f>M468*R468</f>
        <v>0</v>
      </c>
      <c r="T468" s="148">
        <v>21</v>
      </c>
      <c r="U468" s="148">
        <f>O468*T468/100</f>
        <v>0</v>
      </c>
      <c r="V468" s="148">
        <f>U468+O468</f>
        <v>0</v>
      </c>
      <c r="W468" s="148"/>
      <c r="X468" s="148"/>
      <c r="Y468" s="148">
        <v>1</v>
      </c>
    </row>
    <row r="469" spans="6:23" s="149" customFormat="1" ht="45" outlineLevel="2">
      <c r="F469" s="150"/>
      <c r="G469" s="151"/>
      <c r="H469" s="152" t="s">
        <v>72</v>
      </c>
      <c r="I469" s="153" t="s">
        <v>442</v>
      </c>
      <c r="J469" s="154"/>
      <c r="K469" s="154"/>
      <c r="L469" s="154"/>
      <c r="M469" s="154"/>
      <c r="N469" s="190"/>
      <c r="O469" s="154"/>
      <c r="P469" s="155"/>
      <c r="Q469" s="156"/>
      <c r="R469" s="155"/>
      <c r="S469" s="156"/>
      <c r="T469" s="157"/>
      <c r="U469" s="157"/>
      <c r="V469" s="157"/>
      <c r="W469" s="158"/>
    </row>
    <row r="470" spans="6:23" s="149" customFormat="1" ht="6" customHeight="1" outlineLevel="2">
      <c r="F470" s="150"/>
      <c r="G470" s="151"/>
      <c r="H470" s="159"/>
      <c r="I470" s="160"/>
      <c r="J470" s="160"/>
      <c r="K470" s="160"/>
      <c r="L470" s="160"/>
      <c r="M470" s="160"/>
      <c r="N470" s="191"/>
      <c r="O470" s="160"/>
      <c r="P470" s="155"/>
      <c r="Q470" s="156"/>
      <c r="R470" s="155"/>
      <c r="S470" s="156"/>
      <c r="T470" s="157"/>
      <c r="U470" s="157"/>
      <c r="V470" s="157"/>
      <c r="W470" s="158"/>
    </row>
    <row r="471" spans="6:23" s="161" customFormat="1" ht="11.25" outlineLevel="3">
      <c r="F471" s="162"/>
      <c r="G471" s="163"/>
      <c r="H471" s="164" t="str">
        <f>IF(AND(H470&lt;&gt;"Výkaz výměr:",I470=""),"Výkaz výměr:","")</f>
        <v>Výkaz výměr:</v>
      </c>
      <c r="I471" s="165" t="s">
        <v>443</v>
      </c>
      <c r="J471" s="166"/>
      <c r="K471" s="167"/>
      <c r="L471" s="168"/>
      <c r="M471" s="169">
        <v>192.96699999999998</v>
      </c>
      <c r="N471" s="192"/>
      <c r="O471" s="171"/>
      <c r="P471" s="172"/>
      <c r="Q471" s="170"/>
      <c r="R471" s="170"/>
      <c r="S471" s="170"/>
      <c r="T471" s="173" t="s">
        <v>74</v>
      </c>
      <c r="U471" s="170"/>
      <c r="V471" s="170"/>
      <c r="W471" s="174"/>
    </row>
    <row r="472" spans="6:25" s="149" customFormat="1" ht="12" outlineLevel="2">
      <c r="F472" s="142">
        <v>12</v>
      </c>
      <c r="G472" s="143" t="s">
        <v>79</v>
      </c>
      <c r="H472" s="144" t="s">
        <v>444</v>
      </c>
      <c r="I472" s="145" t="s">
        <v>445</v>
      </c>
      <c r="J472" s="143" t="s">
        <v>134</v>
      </c>
      <c r="K472" s="146">
        <v>2701.538</v>
      </c>
      <c r="L472" s="147">
        <v>0</v>
      </c>
      <c r="M472" s="146">
        <v>2701.538</v>
      </c>
      <c r="N472" s="189"/>
      <c r="O472" s="148">
        <f>M472*N472</f>
        <v>0</v>
      </c>
      <c r="P472" s="148"/>
      <c r="Q472" s="148">
        <f>M472*P472</f>
        <v>0</v>
      </c>
      <c r="R472" s="148"/>
      <c r="S472" s="148">
        <f>M472*R472</f>
        <v>0</v>
      </c>
      <c r="T472" s="148">
        <v>21</v>
      </c>
      <c r="U472" s="148">
        <f>O472*T472/100</f>
        <v>0</v>
      </c>
      <c r="V472" s="148">
        <f>U472+O472</f>
        <v>0</v>
      </c>
      <c r="W472" s="148"/>
      <c r="X472" s="148"/>
      <c r="Y472" s="148">
        <v>1</v>
      </c>
    </row>
    <row r="473" spans="6:23" s="149" customFormat="1" ht="45" outlineLevel="2">
      <c r="F473" s="150"/>
      <c r="G473" s="151"/>
      <c r="H473" s="152" t="s">
        <v>72</v>
      </c>
      <c r="I473" s="153" t="s">
        <v>446</v>
      </c>
      <c r="J473" s="154"/>
      <c r="K473" s="154"/>
      <c r="L473" s="154"/>
      <c r="M473" s="154"/>
      <c r="N473" s="190"/>
      <c r="O473" s="154"/>
      <c r="P473" s="155"/>
      <c r="Q473" s="156"/>
      <c r="R473" s="155"/>
      <c r="S473" s="156"/>
      <c r="T473" s="157"/>
      <c r="U473" s="157"/>
      <c r="V473" s="157"/>
      <c r="W473" s="158"/>
    </row>
    <row r="474" spans="6:23" s="149" customFormat="1" ht="6" customHeight="1" outlineLevel="2">
      <c r="F474" s="150"/>
      <c r="G474" s="151"/>
      <c r="H474" s="159"/>
      <c r="I474" s="160"/>
      <c r="J474" s="160"/>
      <c r="K474" s="160"/>
      <c r="L474" s="160"/>
      <c r="M474" s="160"/>
      <c r="N474" s="191"/>
      <c r="O474" s="160"/>
      <c r="P474" s="155"/>
      <c r="Q474" s="156"/>
      <c r="R474" s="155"/>
      <c r="S474" s="156"/>
      <c r="T474" s="157"/>
      <c r="U474" s="157"/>
      <c r="V474" s="157"/>
      <c r="W474" s="158"/>
    </row>
    <row r="475" spans="6:23" s="161" customFormat="1" ht="11.25" outlineLevel="3">
      <c r="F475" s="162"/>
      <c r="G475" s="163"/>
      <c r="H475" s="164" t="str">
        <f>IF(AND(H474&lt;&gt;"Výkaz výměr:",I474=""),"Výkaz výměr:","")</f>
        <v>Výkaz výměr:</v>
      </c>
      <c r="I475" s="165" t="s">
        <v>447</v>
      </c>
      <c r="J475" s="166"/>
      <c r="K475" s="167"/>
      <c r="L475" s="168"/>
      <c r="M475" s="169">
        <v>2701.538</v>
      </c>
      <c r="N475" s="192"/>
      <c r="O475" s="171"/>
      <c r="P475" s="172"/>
      <c r="Q475" s="170"/>
      <c r="R475" s="170"/>
      <c r="S475" s="170"/>
      <c r="T475" s="173" t="s">
        <v>74</v>
      </c>
      <c r="U475" s="170"/>
      <c r="V475" s="170"/>
      <c r="W475" s="174"/>
    </row>
    <row r="476" spans="6:25" s="149" customFormat="1" ht="12" outlineLevel="2">
      <c r="F476" s="142">
        <v>13</v>
      </c>
      <c r="G476" s="143" t="s">
        <v>79</v>
      </c>
      <c r="H476" s="144" t="s">
        <v>448</v>
      </c>
      <c r="I476" s="145" t="s">
        <v>449</v>
      </c>
      <c r="J476" s="143" t="s">
        <v>134</v>
      </c>
      <c r="K476" s="146">
        <v>192.967</v>
      </c>
      <c r="L476" s="147">
        <v>0</v>
      </c>
      <c r="M476" s="146">
        <v>192.967</v>
      </c>
      <c r="N476" s="189"/>
      <c r="O476" s="148">
        <f>M476*N476</f>
        <v>0</v>
      </c>
      <c r="P476" s="148"/>
      <c r="Q476" s="148">
        <f>M476*P476</f>
        <v>0</v>
      </c>
      <c r="R476" s="148"/>
      <c r="S476" s="148">
        <f>M476*R476</f>
        <v>0</v>
      </c>
      <c r="T476" s="148">
        <v>21</v>
      </c>
      <c r="U476" s="148">
        <f>O476*T476/100</f>
        <v>0</v>
      </c>
      <c r="V476" s="148">
        <f>U476+O476</f>
        <v>0</v>
      </c>
      <c r="W476" s="148"/>
      <c r="X476" s="148"/>
      <c r="Y476" s="148">
        <v>1</v>
      </c>
    </row>
    <row r="477" spans="6:23" s="149" customFormat="1" ht="33.75" outlineLevel="2">
      <c r="F477" s="150"/>
      <c r="G477" s="151"/>
      <c r="H477" s="152" t="s">
        <v>72</v>
      </c>
      <c r="I477" s="153" t="s">
        <v>450</v>
      </c>
      <c r="J477" s="154"/>
      <c r="K477" s="154"/>
      <c r="L477" s="154"/>
      <c r="M477" s="154"/>
      <c r="N477" s="190"/>
      <c r="O477" s="154"/>
      <c r="P477" s="155"/>
      <c r="Q477" s="156"/>
      <c r="R477" s="155"/>
      <c r="S477" s="156"/>
      <c r="T477" s="157"/>
      <c r="U477" s="157"/>
      <c r="V477" s="157"/>
      <c r="W477" s="158"/>
    </row>
    <row r="478" spans="6:23" s="149" customFormat="1" ht="6" customHeight="1" outlineLevel="2">
      <c r="F478" s="150"/>
      <c r="G478" s="151"/>
      <c r="H478" s="159"/>
      <c r="I478" s="160"/>
      <c r="J478" s="160"/>
      <c r="K478" s="160"/>
      <c r="L478" s="160"/>
      <c r="M478" s="160"/>
      <c r="N478" s="191"/>
      <c r="O478" s="160"/>
      <c r="P478" s="155"/>
      <c r="Q478" s="156"/>
      <c r="R478" s="155"/>
      <c r="S478" s="156"/>
      <c r="T478" s="157"/>
      <c r="U478" s="157"/>
      <c r="V478" s="157"/>
      <c r="W478" s="158"/>
    </row>
    <row r="479" spans="6:25" s="149" customFormat="1" ht="12" outlineLevel="2">
      <c r="F479" s="142">
        <v>14</v>
      </c>
      <c r="G479" s="143" t="s">
        <v>79</v>
      </c>
      <c r="H479" s="144" t="s">
        <v>451</v>
      </c>
      <c r="I479" s="145" t="s">
        <v>452</v>
      </c>
      <c r="J479" s="143" t="s">
        <v>134</v>
      </c>
      <c r="K479" s="146">
        <v>21.729</v>
      </c>
      <c r="L479" s="147">
        <v>0</v>
      </c>
      <c r="M479" s="146">
        <v>21.729</v>
      </c>
      <c r="N479" s="189"/>
      <c r="O479" s="148">
        <f>M479*N479</f>
        <v>0</v>
      </c>
      <c r="P479" s="148"/>
      <c r="Q479" s="148">
        <f>M479*P479</f>
        <v>0</v>
      </c>
      <c r="R479" s="148"/>
      <c r="S479" s="148">
        <f>M479*R479</f>
        <v>0</v>
      </c>
      <c r="T479" s="148">
        <v>21</v>
      </c>
      <c r="U479" s="148">
        <f>O479*T479/100</f>
        <v>0</v>
      </c>
      <c r="V479" s="148">
        <f>U479+O479</f>
        <v>0</v>
      </c>
      <c r="W479" s="148"/>
      <c r="X479" s="148"/>
      <c r="Y479" s="148">
        <v>1</v>
      </c>
    </row>
    <row r="480" spans="6:23" s="149" customFormat="1" ht="22.5" outlineLevel="2">
      <c r="F480" s="150"/>
      <c r="G480" s="151"/>
      <c r="H480" s="152" t="s">
        <v>72</v>
      </c>
      <c r="I480" s="153" t="s">
        <v>453</v>
      </c>
      <c r="J480" s="154"/>
      <c r="K480" s="154"/>
      <c r="L480" s="154"/>
      <c r="M480" s="154"/>
      <c r="N480" s="190"/>
      <c r="O480" s="154"/>
      <c r="P480" s="155"/>
      <c r="Q480" s="156"/>
      <c r="R480" s="155"/>
      <c r="S480" s="156"/>
      <c r="T480" s="157"/>
      <c r="U480" s="157"/>
      <c r="V480" s="157"/>
      <c r="W480" s="158"/>
    </row>
    <row r="481" spans="6:23" s="149" customFormat="1" ht="6" customHeight="1" outlineLevel="2">
      <c r="F481" s="150"/>
      <c r="G481" s="151"/>
      <c r="H481" s="159"/>
      <c r="I481" s="160"/>
      <c r="J481" s="160"/>
      <c r="K481" s="160"/>
      <c r="L481" s="160"/>
      <c r="M481" s="160"/>
      <c r="N481" s="191"/>
      <c r="O481" s="160"/>
      <c r="P481" s="155"/>
      <c r="Q481" s="156"/>
      <c r="R481" s="155"/>
      <c r="S481" s="156"/>
      <c r="T481" s="157"/>
      <c r="U481" s="157"/>
      <c r="V481" s="157"/>
      <c r="W481" s="158"/>
    </row>
    <row r="482" spans="6:23" s="161" customFormat="1" ht="11.25" outlineLevel="3">
      <c r="F482" s="162"/>
      <c r="G482" s="163"/>
      <c r="H482" s="164" t="str">
        <f>IF(AND(H481&lt;&gt;"Výkaz výměr:",I481=""),"Výkaz výměr:","")</f>
        <v>Výkaz výměr:</v>
      </c>
      <c r="I482" s="165" t="s">
        <v>454</v>
      </c>
      <c r="J482" s="166"/>
      <c r="K482" s="167"/>
      <c r="L482" s="168"/>
      <c r="M482" s="169">
        <v>21.729</v>
      </c>
      <c r="N482" s="192"/>
      <c r="O482" s="171"/>
      <c r="P482" s="172"/>
      <c r="Q482" s="170"/>
      <c r="R482" s="170"/>
      <c r="S482" s="170"/>
      <c r="T482" s="173" t="s">
        <v>74</v>
      </c>
      <c r="U482" s="170"/>
      <c r="V482" s="170"/>
      <c r="W482" s="174"/>
    </row>
    <row r="483" spans="6:25" s="149" customFormat="1" ht="12" outlineLevel="2">
      <c r="F483" s="142">
        <v>15</v>
      </c>
      <c r="G483" s="143" t="s">
        <v>79</v>
      </c>
      <c r="H483" s="144" t="s">
        <v>455</v>
      </c>
      <c r="I483" s="145" t="s">
        <v>456</v>
      </c>
      <c r="J483" s="143" t="s">
        <v>134</v>
      </c>
      <c r="K483" s="146">
        <v>22.056</v>
      </c>
      <c r="L483" s="147">
        <v>0</v>
      </c>
      <c r="M483" s="146">
        <v>22.056</v>
      </c>
      <c r="N483" s="189"/>
      <c r="O483" s="148">
        <f>M483*N483</f>
        <v>0</v>
      </c>
      <c r="P483" s="148"/>
      <c r="Q483" s="148">
        <f>M483*P483</f>
        <v>0</v>
      </c>
      <c r="R483" s="148"/>
      <c r="S483" s="148">
        <f>M483*R483</f>
        <v>0</v>
      </c>
      <c r="T483" s="148">
        <v>21</v>
      </c>
      <c r="U483" s="148">
        <f>O483*T483/100</f>
        <v>0</v>
      </c>
      <c r="V483" s="148">
        <f>U483+O483</f>
        <v>0</v>
      </c>
      <c r="W483" s="148"/>
      <c r="X483" s="148"/>
      <c r="Y483" s="148">
        <v>1</v>
      </c>
    </row>
    <row r="484" spans="6:23" s="149" customFormat="1" ht="22.5" outlineLevel="2">
      <c r="F484" s="150"/>
      <c r="G484" s="151"/>
      <c r="H484" s="152" t="s">
        <v>72</v>
      </c>
      <c r="I484" s="153" t="s">
        <v>457</v>
      </c>
      <c r="J484" s="154"/>
      <c r="K484" s="154"/>
      <c r="L484" s="154"/>
      <c r="M484" s="154"/>
      <c r="N484" s="190"/>
      <c r="O484" s="154"/>
      <c r="P484" s="155"/>
      <c r="Q484" s="156"/>
      <c r="R484" s="155"/>
      <c r="S484" s="156"/>
      <c r="T484" s="157"/>
      <c r="U484" s="157"/>
      <c r="V484" s="157"/>
      <c r="W484" s="158"/>
    </row>
    <row r="485" spans="6:23" s="149" customFormat="1" ht="6" customHeight="1" outlineLevel="2">
      <c r="F485" s="150"/>
      <c r="G485" s="151"/>
      <c r="H485" s="159"/>
      <c r="I485" s="160"/>
      <c r="J485" s="160"/>
      <c r="K485" s="160"/>
      <c r="L485" s="160"/>
      <c r="M485" s="160"/>
      <c r="N485" s="191"/>
      <c r="O485" s="160"/>
      <c r="P485" s="155"/>
      <c r="Q485" s="156"/>
      <c r="R485" s="155"/>
      <c r="S485" s="156"/>
      <c r="T485" s="157"/>
      <c r="U485" s="157"/>
      <c r="V485" s="157"/>
      <c r="W485" s="158"/>
    </row>
    <row r="486" spans="6:25" s="149" customFormat="1" ht="12" outlineLevel="2">
      <c r="F486" s="142">
        <v>16</v>
      </c>
      <c r="G486" s="143" t="s">
        <v>79</v>
      </c>
      <c r="H486" s="144" t="s">
        <v>458</v>
      </c>
      <c r="I486" s="145" t="s">
        <v>459</v>
      </c>
      <c r="J486" s="143" t="s">
        <v>134</v>
      </c>
      <c r="K486" s="146">
        <v>116.878</v>
      </c>
      <c r="L486" s="147">
        <v>0</v>
      </c>
      <c r="M486" s="146">
        <v>116.878</v>
      </c>
      <c r="N486" s="189"/>
      <c r="O486" s="148">
        <f>M486*N486</f>
        <v>0</v>
      </c>
      <c r="P486" s="148"/>
      <c r="Q486" s="148">
        <f>M486*P486</f>
        <v>0</v>
      </c>
      <c r="R486" s="148"/>
      <c r="S486" s="148">
        <f>M486*R486</f>
        <v>0</v>
      </c>
      <c r="T486" s="148">
        <v>21</v>
      </c>
      <c r="U486" s="148">
        <f>O486*T486/100</f>
        <v>0</v>
      </c>
      <c r="V486" s="148">
        <f>U486+O486</f>
        <v>0</v>
      </c>
      <c r="W486" s="148"/>
      <c r="X486" s="148"/>
      <c r="Y486" s="148">
        <v>1</v>
      </c>
    </row>
    <row r="487" spans="6:23" s="149" customFormat="1" ht="22.5" outlineLevel="2">
      <c r="F487" s="150"/>
      <c r="G487" s="151"/>
      <c r="H487" s="152" t="s">
        <v>72</v>
      </c>
      <c r="I487" s="153" t="s">
        <v>460</v>
      </c>
      <c r="J487" s="154"/>
      <c r="K487" s="154"/>
      <c r="L487" s="154"/>
      <c r="M487" s="154"/>
      <c r="N487" s="190"/>
      <c r="O487" s="154"/>
      <c r="P487" s="155"/>
      <c r="Q487" s="156"/>
      <c r="R487" s="155"/>
      <c r="S487" s="156"/>
      <c r="T487" s="157"/>
      <c r="U487" s="157"/>
      <c r="V487" s="157"/>
      <c r="W487" s="158"/>
    </row>
    <row r="488" spans="6:23" s="149" customFormat="1" ht="6" customHeight="1" outlineLevel="2">
      <c r="F488" s="150"/>
      <c r="G488" s="151"/>
      <c r="H488" s="159"/>
      <c r="I488" s="160"/>
      <c r="J488" s="160"/>
      <c r="K488" s="160"/>
      <c r="L488" s="160"/>
      <c r="M488" s="160"/>
      <c r="N488" s="191"/>
      <c r="O488" s="160"/>
      <c r="P488" s="155"/>
      <c r="Q488" s="156"/>
      <c r="R488" s="155"/>
      <c r="S488" s="156"/>
      <c r="T488" s="157"/>
      <c r="U488" s="157"/>
      <c r="V488" s="157"/>
      <c r="W488" s="158"/>
    </row>
    <row r="489" spans="6:23" s="161" customFormat="1" ht="11.25" outlineLevel="3">
      <c r="F489" s="162"/>
      <c r="G489" s="163"/>
      <c r="H489" s="164" t="str">
        <f>IF(AND(H488&lt;&gt;"Výkaz výměr:",I488=""),"Výkaz výměr:","")</f>
        <v>Výkaz výměr:</v>
      </c>
      <c r="I489" s="165" t="s">
        <v>461</v>
      </c>
      <c r="J489" s="166"/>
      <c r="K489" s="167"/>
      <c r="L489" s="168"/>
      <c r="M489" s="169">
        <v>116.878</v>
      </c>
      <c r="N489" s="192"/>
      <c r="O489" s="171"/>
      <c r="P489" s="172"/>
      <c r="Q489" s="170"/>
      <c r="R489" s="170"/>
      <c r="S489" s="170"/>
      <c r="T489" s="173" t="s">
        <v>74</v>
      </c>
      <c r="U489" s="170"/>
      <c r="V489" s="170"/>
      <c r="W489" s="174"/>
    </row>
    <row r="490" spans="6:25" s="149" customFormat="1" ht="12" outlineLevel="2">
      <c r="F490" s="142">
        <v>17</v>
      </c>
      <c r="G490" s="143" t="s">
        <v>79</v>
      </c>
      <c r="H490" s="144" t="s">
        <v>462</v>
      </c>
      <c r="I490" s="145" t="s">
        <v>463</v>
      </c>
      <c r="J490" s="143" t="s">
        <v>134</v>
      </c>
      <c r="K490" s="146">
        <v>32.304</v>
      </c>
      <c r="L490" s="147">
        <v>0</v>
      </c>
      <c r="M490" s="146">
        <v>32.304</v>
      </c>
      <c r="N490" s="189"/>
      <c r="O490" s="148">
        <f>M490*N490</f>
        <v>0</v>
      </c>
      <c r="P490" s="148"/>
      <c r="Q490" s="148">
        <f>M490*P490</f>
        <v>0</v>
      </c>
      <c r="R490" s="148"/>
      <c r="S490" s="148">
        <f>M490*R490</f>
        <v>0</v>
      </c>
      <c r="T490" s="148">
        <v>21</v>
      </c>
      <c r="U490" s="148">
        <f>O490*T490/100</f>
        <v>0</v>
      </c>
      <c r="V490" s="148">
        <f>U490+O490</f>
        <v>0</v>
      </c>
      <c r="W490" s="148"/>
      <c r="X490" s="148"/>
      <c r="Y490" s="148">
        <v>1</v>
      </c>
    </row>
    <row r="491" spans="6:23" s="149" customFormat="1" ht="22.5" outlineLevel="2">
      <c r="F491" s="150"/>
      <c r="G491" s="151"/>
      <c r="H491" s="152" t="s">
        <v>72</v>
      </c>
      <c r="I491" s="153" t="s">
        <v>464</v>
      </c>
      <c r="J491" s="154"/>
      <c r="K491" s="154"/>
      <c r="L491" s="154"/>
      <c r="M491" s="154"/>
      <c r="N491" s="190"/>
      <c r="O491" s="154"/>
      <c r="P491" s="155"/>
      <c r="Q491" s="156"/>
      <c r="R491" s="155"/>
      <c r="S491" s="156"/>
      <c r="T491" s="157"/>
      <c r="U491" s="157"/>
      <c r="V491" s="157"/>
      <c r="W491" s="158"/>
    </row>
    <row r="492" spans="6:23" s="149" customFormat="1" ht="6" customHeight="1" outlineLevel="2">
      <c r="F492" s="150"/>
      <c r="G492" s="151"/>
      <c r="H492" s="159"/>
      <c r="I492" s="160"/>
      <c r="J492" s="160"/>
      <c r="K492" s="160"/>
      <c r="L492" s="160"/>
      <c r="M492" s="160"/>
      <c r="N492" s="191"/>
      <c r="O492" s="160"/>
      <c r="P492" s="155"/>
      <c r="Q492" s="156"/>
      <c r="R492" s="155"/>
      <c r="S492" s="156"/>
      <c r="T492" s="157"/>
      <c r="U492" s="157"/>
      <c r="V492" s="157"/>
      <c r="W492" s="158"/>
    </row>
    <row r="493" spans="6:23" s="161" customFormat="1" ht="11.25" outlineLevel="3">
      <c r="F493" s="162"/>
      <c r="G493" s="163"/>
      <c r="H493" s="164" t="str">
        <f>IF(AND(H492&lt;&gt;"Výkaz výměr:",I492=""),"Výkaz výměr:","")</f>
        <v>Výkaz výměr:</v>
      </c>
      <c r="I493" s="165" t="s">
        <v>465</v>
      </c>
      <c r="J493" s="166"/>
      <c r="K493" s="167"/>
      <c r="L493" s="168"/>
      <c r="M493" s="169">
        <v>32.304</v>
      </c>
      <c r="N493" s="192"/>
      <c r="O493" s="171"/>
      <c r="P493" s="172"/>
      <c r="Q493" s="170"/>
      <c r="R493" s="170"/>
      <c r="S493" s="170"/>
      <c r="T493" s="173" t="s">
        <v>74</v>
      </c>
      <c r="U493" s="170"/>
      <c r="V493" s="170"/>
      <c r="W493" s="174"/>
    </row>
    <row r="494" spans="6:25" s="149" customFormat="1" ht="12" outlineLevel="2">
      <c r="F494" s="142">
        <v>18</v>
      </c>
      <c r="G494" s="143" t="s">
        <v>79</v>
      </c>
      <c r="H494" s="144" t="s">
        <v>466</v>
      </c>
      <c r="I494" s="145" t="s">
        <v>467</v>
      </c>
      <c r="J494" s="143" t="s">
        <v>82</v>
      </c>
      <c r="K494" s="146">
        <v>1</v>
      </c>
      <c r="L494" s="147">
        <v>0</v>
      </c>
      <c r="M494" s="146">
        <v>1</v>
      </c>
      <c r="N494" s="189"/>
      <c r="O494" s="148">
        <f>M494*N494</f>
        <v>0</v>
      </c>
      <c r="P494" s="148"/>
      <c r="Q494" s="148">
        <f>M494*P494</f>
        <v>0</v>
      </c>
      <c r="R494" s="148"/>
      <c r="S494" s="148">
        <f>M494*R494</f>
        <v>0</v>
      </c>
      <c r="T494" s="148">
        <v>21</v>
      </c>
      <c r="U494" s="148">
        <f>O494*T494/100</f>
        <v>0</v>
      </c>
      <c r="V494" s="148">
        <f>U494+O494</f>
        <v>0</v>
      </c>
      <c r="W494" s="148"/>
      <c r="X494" s="148"/>
      <c r="Y494" s="148">
        <v>1</v>
      </c>
    </row>
    <row r="495" spans="6:23" s="149" customFormat="1" ht="12" outlineLevel="2">
      <c r="F495" s="150"/>
      <c r="G495" s="151"/>
      <c r="H495" s="152" t="s">
        <v>72</v>
      </c>
      <c r="I495" s="153"/>
      <c r="J495" s="154"/>
      <c r="K495" s="154"/>
      <c r="L495" s="154"/>
      <c r="M495" s="154"/>
      <c r="N495" s="190"/>
      <c r="O495" s="154"/>
      <c r="P495" s="155"/>
      <c r="Q495" s="156"/>
      <c r="R495" s="155"/>
      <c r="S495" s="156"/>
      <c r="T495" s="157"/>
      <c r="U495" s="157"/>
      <c r="V495" s="157"/>
      <c r="W495" s="158"/>
    </row>
    <row r="496" spans="6:23" s="149" customFormat="1" ht="6" customHeight="1" outlineLevel="2">
      <c r="F496" s="150"/>
      <c r="G496" s="151"/>
      <c r="H496" s="159"/>
      <c r="I496" s="160"/>
      <c r="J496" s="160"/>
      <c r="K496" s="160"/>
      <c r="L496" s="160"/>
      <c r="M496" s="160"/>
      <c r="N496" s="191"/>
      <c r="O496" s="160"/>
      <c r="P496" s="155"/>
      <c r="Q496" s="156"/>
      <c r="R496" s="155"/>
      <c r="S496" s="156"/>
      <c r="T496" s="157"/>
      <c r="U496" s="157"/>
      <c r="V496" s="157"/>
      <c r="W496" s="158"/>
    </row>
    <row r="497" spans="6:23" s="175" customFormat="1" ht="12.75" customHeight="1" outlineLevel="2">
      <c r="F497" s="176"/>
      <c r="G497" s="177"/>
      <c r="H497" s="177"/>
      <c r="I497" s="178"/>
      <c r="J497" s="177"/>
      <c r="K497" s="179"/>
      <c r="L497" s="180"/>
      <c r="M497" s="179"/>
      <c r="N497" s="193"/>
      <c r="O497" s="181"/>
      <c r="P497" s="182"/>
      <c r="Q497" s="180"/>
      <c r="R497" s="180"/>
      <c r="S497" s="180"/>
      <c r="T497" s="183" t="s">
        <v>74</v>
      </c>
      <c r="U497" s="180"/>
      <c r="V497" s="180"/>
      <c r="W497" s="180"/>
    </row>
    <row r="498" spans="6:25" s="131" customFormat="1" ht="16.5" customHeight="1" outlineLevel="1">
      <c r="F498" s="132"/>
      <c r="G498" s="133"/>
      <c r="H498" s="134"/>
      <c r="I498" s="134" t="s">
        <v>468</v>
      </c>
      <c r="J498" s="133"/>
      <c r="K498" s="135"/>
      <c r="L498" s="136"/>
      <c r="M498" s="135"/>
      <c r="N498" s="188"/>
      <c r="O498" s="137">
        <f>SUBTOTAL(9,O499:O502)</f>
        <v>0</v>
      </c>
      <c r="P498" s="138"/>
      <c r="Q498" s="137">
        <f>SUBTOTAL(9,Q499:Q502)</f>
        <v>0</v>
      </c>
      <c r="R498" s="136"/>
      <c r="S498" s="137">
        <f>SUBTOTAL(9,S499:S502)</f>
        <v>0</v>
      </c>
      <c r="T498" s="139"/>
      <c r="U498" s="137">
        <f>SUBTOTAL(9,U499:U502)</f>
        <v>0</v>
      </c>
      <c r="V498" s="137">
        <f>SUBTOTAL(9,V499:V502)</f>
        <v>0</v>
      </c>
      <c r="W498" s="140"/>
      <c r="Y498" s="137">
        <f>SUBTOTAL(9,Y499:Y502)</f>
        <v>1</v>
      </c>
    </row>
    <row r="499" spans="6:25" s="149" customFormat="1" ht="24" outlineLevel="2">
      <c r="F499" s="142">
        <v>1</v>
      </c>
      <c r="G499" s="143" t="s">
        <v>79</v>
      </c>
      <c r="H499" s="144" t="s">
        <v>469</v>
      </c>
      <c r="I499" s="145" t="s">
        <v>470</v>
      </c>
      <c r="J499" s="143" t="s">
        <v>134</v>
      </c>
      <c r="K499" s="146">
        <v>972.5762440000002</v>
      </c>
      <c r="L499" s="147">
        <v>0</v>
      </c>
      <c r="M499" s="146">
        <v>972.5762440000002</v>
      </c>
      <c r="N499" s="189"/>
      <c r="O499" s="148">
        <f>M499*N499</f>
        <v>0</v>
      </c>
      <c r="P499" s="148"/>
      <c r="Q499" s="148">
        <f>M499*P499</f>
        <v>0</v>
      </c>
      <c r="R499" s="148"/>
      <c r="S499" s="148">
        <f>M499*R499</f>
        <v>0</v>
      </c>
      <c r="T499" s="148">
        <v>21</v>
      </c>
      <c r="U499" s="148">
        <f>O499*T499/100</f>
        <v>0</v>
      </c>
      <c r="V499" s="148">
        <f>U499+O499</f>
        <v>0</v>
      </c>
      <c r="W499" s="148"/>
      <c r="X499" s="148"/>
      <c r="Y499" s="148">
        <v>1</v>
      </c>
    </row>
    <row r="500" spans="6:23" s="149" customFormat="1" ht="33.75" outlineLevel="2">
      <c r="F500" s="150"/>
      <c r="G500" s="151"/>
      <c r="H500" s="152" t="s">
        <v>72</v>
      </c>
      <c r="I500" s="153" t="s">
        <v>471</v>
      </c>
      <c r="J500" s="154"/>
      <c r="K500" s="154"/>
      <c r="L500" s="154"/>
      <c r="M500" s="154"/>
      <c r="N500" s="190"/>
      <c r="O500" s="154"/>
      <c r="P500" s="155"/>
      <c r="Q500" s="156"/>
      <c r="R500" s="155"/>
      <c r="S500" s="156"/>
      <c r="T500" s="157"/>
      <c r="U500" s="157"/>
      <c r="V500" s="157"/>
      <c r="W500" s="158"/>
    </row>
    <row r="501" spans="6:23" s="149" customFormat="1" ht="6" customHeight="1" outlineLevel="2">
      <c r="F501" s="150"/>
      <c r="G501" s="151"/>
      <c r="H501" s="159"/>
      <c r="I501" s="160"/>
      <c r="J501" s="160"/>
      <c r="K501" s="160"/>
      <c r="L501" s="160"/>
      <c r="M501" s="160"/>
      <c r="N501" s="191"/>
      <c r="O501" s="160"/>
      <c r="P501" s="155"/>
      <c r="Q501" s="156"/>
      <c r="R501" s="155"/>
      <c r="S501" s="156"/>
      <c r="T501" s="157"/>
      <c r="U501" s="157"/>
      <c r="V501" s="157"/>
      <c r="W501" s="158"/>
    </row>
    <row r="502" spans="6:23" s="175" customFormat="1" ht="12.75" customHeight="1" outlineLevel="2">
      <c r="F502" s="176"/>
      <c r="G502" s="177"/>
      <c r="H502" s="177"/>
      <c r="I502" s="178"/>
      <c r="J502" s="177"/>
      <c r="K502" s="179"/>
      <c r="L502" s="180"/>
      <c r="M502" s="179"/>
      <c r="N502" s="193"/>
      <c r="O502" s="181"/>
      <c r="P502" s="182"/>
      <c r="Q502" s="180"/>
      <c r="R502" s="180"/>
      <c r="S502" s="180"/>
      <c r="T502" s="183" t="s">
        <v>74</v>
      </c>
      <c r="U502" s="180"/>
      <c r="V502" s="180"/>
      <c r="W502" s="180"/>
    </row>
    <row r="503" spans="6:23" s="175" customFormat="1" ht="12.75" customHeight="1" outlineLevel="1">
      <c r="F503" s="176"/>
      <c r="G503" s="177"/>
      <c r="H503" s="177"/>
      <c r="I503" s="178"/>
      <c r="J503" s="177"/>
      <c r="K503" s="179"/>
      <c r="L503" s="180"/>
      <c r="M503" s="179"/>
      <c r="N503" s="193"/>
      <c r="O503" s="181"/>
      <c r="P503" s="182"/>
      <c r="Q503" s="180"/>
      <c r="R503" s="180"/>
      <c r="S503" s="180"/>
      <c r="T503" s="183" t="s">
        <v>74</v>
      </c>
      <c r="U503" s="180"/>
      <c r="V503" s="180"/>
      <c r="W503" s="180"/>
    </row>
    <row r="504" spans="6:25" s="121" customFormat="1" ht="18.75" customHeight="1">
      <c r="F504" s="122"/>
      <c r="G504" s="123"/>
      <c r="H504" s="124"/>
      <c r="I504" s="124" t="s">
        <v>472</v>
      </c>
      <c r="J504" s="123"/>
      <c r="K504" s="125"/>
      <c r="L504" s="126"/>
      <c r="M504" s="125"/>
      <c r="N504" s="187"/>
      <c r="O504" s="127">
        <f>SUBTOTAL(9,O505:O530)</f>
        <v>0</v>
      </c>
      <c r="P504" s="128"/>
      <c r="Q504" s="127">
        <f>SUBTOTAL(9,Q505:Q530)</f>
        <v>0</v>
      </c>
      <c r="R504" s="126"/>
      <c r="S504" s="127">
        <f>SUBTOTAL(9,S505:S530)</f>
        <v>0</v>
      </c>
      <c r="T504" s="129"/>
      <c r="U504" s="127">
        <f>SUBTOTAL(9,U505:U530)</f>
        <v>0</v>
      </c>
      <c r="V504" s="127">
        <f>SUBTOTAL(9,V505:V530)</f>
        <v>0</v>
      </c>
      <c r="W504" s="130"/>
      <c r="Y504" s="127">
        <f>SUBTOTAL(9,Y505:Y530)</f>
        <v>7</v>
      </c>
    </row>
    <row r="505" spans="6:25" s="131" customFormat="1" ht="16.5" customHeight="1" outlineLevel="1">
      <c r="F505" s="132"/>
      <c r="G505" s="133"/>
      <c r="H505" s="134"/>
      <c r="I505" s="134" t="s">
        <v>473</v>
      </c>
      <c r="J505" s="133"/>
      <c r="K505" s="135"/>
      <c r="L505" s="136"/>
      <c r="M505" s="135"/>
      <c r="N505" s="188"/>
      <c r="O505" s="137">
        <f>SUBTOTAL(9,O506:O521)</f>
        <v>0</v>
      </c>
      <c r="P505" s="138"/>
      <c r="Q505" s="137">
        <f>SUBTOTAL(9,Q506:Q521)</f>
        <v>0</v>
      </c>
      <c r="R505" s="136"/>
      <c r="S505" s="137">
        <f>SUBTOTAL(9,S506:S521)</f>
        <v>0</v>
      </c>
      <c r="T505" s="139"/>
      <c r="U505" s="137">
        <f>SUBTOTAL(9,U506:U521)</f>
        <v>0</v>
      </c>
      <c r="V505" s="137">
        <f>SUBTOTAL(9,V506:V521)</f>
        <v>0</v>
      </c>
      <c r="W505" s="140"/>
      <c r="Y505" s="137">
        <f>SUBTOTAL(9,Y506:Y521)</f>
        <v>5</v>
      </c>
    </row>
    <row r="506" spans="6:25" s="149" customFormat="1" ht="12" outlineLevel="2">
      <c r="F506" s="142">
        <v>1</v>
      </c>
      <c r="G506" s="143" t="s">
        <v>474</v>
      </c>
      <c r="H506" s="144" t="s">
        <v>475</v>
      </c>
      <c r="I506" s="145" t="s">
        <v>476</v>
      </c>
      <c r="J506" s="143" t="s">
        <v>82</v>
      </c>
      <c r="K506" s="146">
        <v>6</v>
      </c>
      <c r="L506" s="147">
        <v>0</v>
      </c>
      <c r="M506" s="146">
        <v>6</v>
      </c>
      <c r="N506" s="189"/>
      <c r="O506" s="148">
        <f>M506*N506</f>
        <v>0</v>
      </c>
      <c r="P506" s="148"/>
      <c r="Q506" s="148">
        <f>M506*P506</f>
        <v>0</v>
      </c>
      <c r="R506" s="148"/>
      <c r="S506" s="148">
        <f>M506*R506</f>
        <v>0</v>
      </c>
      <c r="T506" s="148">
        <v>21</v>
      </c>
      <c r="U506" s="148">
        <f>O506*T506/100</f>
        <v>0</v>
      </c>
      <c r="V506" s="148">
        <f>U506+O506</f>
        <v>0</v>
      </c>
      <c r="W506" s="148"/>
      <c r="X506" s="148"/>
      <c r="Y506" s="148">
        <v>1</v>
      </c>
    </row>
    <row r="507" spans="6:23" s="149" customFormat="1" ht="45" outlineLevel="2">
      <c r="F507" s="150"/>
      <c r="G507" s="151"/>
      <c r="H507" s="152" t="s">
        <v>72</v>
      </c>
      <c r="I507" s="153" t="s">
        <v>477</v>
      </c>
      <c r="J507" s="154"/>
      <c r="K507" s="154"/>
      <c r="L507" s="154"/>
      <c r="M507" s="154"/>
      <c r="N507" s="190"/>
      <c r="O507" s="154"/>
      <c r="P507" s="155"/>
      <c r="Q507" s="156"/>
      <c r="R507" s="155"/>
      <c r="S507" s="156"/>
      <c r="T507" s="157"/>
      <c r="U507" s="157"/>
      <c r="V507" s="157"/>
      <c r="W507" s="158"/>
    </row>
    <row r="508" spans="6:23" s="149" customFormat="1" ht="6" customHeight="1" outlineLevel="2">
      <c r="F508" s="150"/>
      <c r="G508" s="151"/>
      <c r="H508" s="159"/>
      <c r="I508" s="160"/>
      <c r="J508" s="160"/>
      <c r="K508" s="160"/>
      <c r="L508" s="160"/>
      <c r="M508" s="160"/>
      <c r="N508" s="191"/>
      <c r="O508" s="160"/>
      <c r="P508" s="155"/>
      <c r="Q508" s="156"/>
      <c r="R508" s="155"/>
      <c r="S508" s="156"/>
      <c r="T508" s="157"/>
      <c r="U508" s="157"/>
      <c r="V508" s="157"/>
      <c r="W508" s="158"/>
    </row>
    <row r="509" spans="6:25" s="149" customFormat="1" ht="12" outlineLevel="2">
      <c r="F509" s="142">
        <v>2</v>
      </c>
      <c r="G509" s="143" t="s">
        <v>474</v>
      </c>
      <c r="H509" s="144" t="s">
        <v>478</v>
      </c>
      <c r="I509" s="145" t="s">
        <v>479</v>
      </c>
      <c r="J509" s="143" t="s">
        <v>82</v>
      </c>
      <c r="K509" s="146">
        <v>1</v>
      </c>
      <c r="L509" s="147">
        <v>0</v>
      </c>
      <c r="M509" s="146">
        <v>1</v>
      </c>
      <c r="N509" s="189"/>
      <c r="O509" s="148">
        <f>M509*N509</f>
        <v>0</v>
      </c>
      <c r="P509" s="148"/>
      <c r="Q509" s="148">
        <f>M509*P509</f>
        <v>0</v>
      </c>
      <c r="R509" s="148"/>
      <c r="S509" s="148">
        <f>M509*R509</f>
        <v>0</v>
      </c>
      <c r="T509" s="148">
        <v>21</v>
      </c>
      <c r="U509" s="148">
        <f>O509*T509/100</f>
        <v>0</v>
      </c>
      <c r="V509" s="148">
        <f>U509+O509</f>
        <v>0</v>
      </c>
      <c r="W509" s="148"/>
      <c r="X509" s="148"/>
      <c r="Y509" s="148">
        <v>1</v>
      </c>
    </row>
    <row r="510" spans="6:23" s="149" customFormat="1" ht="33.75" outlineLevel="2">
      <c r="F510" s="150"/>
      <c r="G510" s="151"/>
      <c r="H510" s="152" t="s">
        <v>72</v>
      </c>
      <c r="I510" s="153" t="s">
        <v>480</v>
      </c>
      <c r="J510" s="154"/>
      <c r="K510" s="154"/>
      <c r="L510" s="154"/>
      <c r="M510" s="154"/>
      <c r="N510" s="190"/>
      <c r="O510" s="154"/>
      <c r="P510" s="155"/>
      <c r="Q510" s="156"/>
      <c r="R510" s="155"/>
      <c r="S510" s="156"/>
      <c r="T510" s="157"/>
      <c r="U510" s="157"/>
      <c r="V510" s="157"/>
      <c r="W510" s="158"/>
    </row>
    <row r="511" spans="6:23" s="149" customFormat="1" ht="6" customHeight="1" outlineLevel="2">
      <c r="F511" s="150"/>
      <c r="G511" s="151"/>
      <c r="H511" s="159"/>
      <c r="I511" s="160"/>
      <c r="J511" s="160"/>
      <c r="K511" s="160"/>
      <c r="L511" s="160"/>
      <c r="M511" s="160"/>
      <c r="N511" s="191"/>
      <c r="O511" s="160"/>
      <c r="P511" s="155"/>
      <c r="Q511" s="156"/>
      <c r="R511" s="155"/>
      <c r="S511" s="156"/>
      <c r="T511" s="157"/>
      <c r="U511" s="157"/>
      <c r="V511" s="157"/>
      <c r="W511" s="158"/>
    </row>
    <row r="512" spans="6:25" s="149" customFormat="1" ht="12" outlineLevel="2">
      <c r="F512" s="142">
        <v>3</v>
      </c>
      <c r="G512" s="143" t="s">
        <v>474</v>
      </c>
      <c r="H512" s="144" t="s">
        <v>481</v>
      </c>
      <c r="I512" s="145" t="s">
        <v>482</v>
      </c>
      <c r="J512" s="143" t="s">
        <v>483</v>
      </c>
      <c r="K512" s="146">
        <v>3</v>
      </c>
      <c r="L512" s="147">
        <v>0</v>
      </c>
      <c r="M512" s="146">
        <v>3</v>
      </c>
      <c r="N512" s="189"/>
      <c r="O512" s="148">
        <f>M512*N512</f>
        <v>0</v>
      </c>
      <c r="P512" s="148"/>
      <c r="Q512" s="148">
        <f>M512*P512</f>
        <v>0</v>
      </c>
      <c r="R512" s="148"/>
      <c r="S512" s="148">
        <f>M512*R512</f>
        <v>0</v>
      </c>
      <c r="T512" s="148">
        <v>21</v>
      </c>
      <c r="U512" s="148">
        <f>O512*T512/100</f>
        <v>0</v>
      </c>
      <c r="V512" s="148">
        <f>U512+O512</f>
        <v>0</v>
      </c>
      <c r="W512" s="148"/>
      <c r="X512" s="148"/>
      <c r="Y512" s="148">
        <v>1</v>
      </c>
    </row>
    <row r="513" spans="6:23" s="149" customFormat="1" ht="33.75" outlineLevel="2">
      <c r="F513" s="150"/>
      <c r="G513" s="151"/>
      <c r="H513" s="152" t="s">
        <v>72</v>
      </c>
      <c r="I513" s="153" t="s">
        <v>484</v>
      </c>
      <c r="J513" s="154"/>
      <c r="K513" s="154"/>
      <c r="L513" s="154"/>
      <c r="M513" s="154"/>
      <c r="N513" s="190"/>
      <c r="O513" s="154"/>
      <c r="P513" s="155"/>
      <c r="Q513" s="156"/>
      <c r="R513" s="155"/>
      <c r="S513" s="156"/>
      <c r="T513" s="157"/>
      <c r="U513" s="157"/>
      <c r="V513" s="157"/>
      <c r="W513" s="158"/>
    </row>
    <row r="514" spans="6:23" s="149" customFormat="1" ht="6" customHeight="1" outlineLevel="2">
      <c r="F514" s="150"/>
      <c r="G514" s="151"/>
      <c r="H514" s="159"/>
      <c r="I514" s="160"/>
      <c r="J514" s="160"/>
      <c r="K514" s="160"/>
      <c r="L514" s="160"/>
      <c r="M514" s="160"/>
      <c r="N514" s="191"/>
      <c r="O514" s="160"/>
      <c r="P514" s="155"/>
      <c r="Q514" s="156"/>
      <c r="R514" s="155"/>
      <c r="S514" s="156"/>
      <c r="T514" s="157"/>
      <c r="U514" s="157"/>
      <c r="V514" s="157"/>
      <c r="W514" s="158"/>
    </row>
    <row r="515" spans="6:25" s="149" customFormat="1" ht="12" outlineLevel="2">
      <c r="F515" s="142">
        <v>4</v>
      </c>
      <c r="G515" s="143" t="s">
        <v>474</v>
      </c>
      <c r="H515" s="144" t="s">
        <v>485</v>
      </c>
      <c r="I515" s="145" t="s">
        <v>486</v>
      </c>
      <c r="J515" s="143" t="s">
        <v>483</v>
      </c>
      <c r="K515" s="146">
        <v>3</v>
      </c>
      <c r="L515" s="147">
        <v>0</v>
      </c>
      <c r="M515" s="146">
        <v>3</v>
      </c>
      <c r="N515" s="189"/>
      <c r="O515" s="148">
        <f>M515*N515</f>
        <v>0</v>
      </c>
      <c r="P515" s="148"/>
      <c r="Q515" s="148">
        <f>M515*P515</f>
        <v>0</v>
      </c>
      <c r="R515" s="148"/>
      <c r="S515" s="148">
        <f>M515*R515</f>
        <v>0</v>
      </c>
      <c r="T515" s="148">
        <v>21</v>
      </c>
      <c r="U515" s="148">
        <f>O515*T515/100</f>
        <v>0</v>
      </c>
      <c r="V515" s="148">
        <f>U515+O515</f>
        <v>0</v>
      </c>
      <c r="W515" s="148"/>
      <c r="X515" s="148"/>
      <c r="Y515" s="148">
        <v>1</v>
      </c>
    </row>
    <row r="516" spans="6:23" s="149" customFormat="1" ht="45" outlineLevel="2">
      <c r="F516" s="150"/>
      <c r="G516" s="151"/>
      <c r="H516" s="152" t="s">
        <v>72</v>
      </c>
      <c r="I516" s="153" t="s">
        <v>487</v>
      </c>
      <c r="J516" s="154"/>
      <c r="K516" s="154"/>
      <c r="L516" s="154"/>
      <c r="M516" s="154"/>
      <c r="N516" s="190"/>
      <c r="O516" s="154"/>
      <c r="P516" s="155"/>
      <c r="Q516" s="156"/>
      <c r="R516" s="155"/>
      <c r="S516" s="156"/>
      <c r="T516" s="157"/>
      <c r="U516" s="157"/>
      <c r="V516" s="157"/>
      <c r="W516" s="158"/>
    </row>
    <row r="517" spans="6:23" s="149" customFormat="1" ht="6" customHeight="1" outlineLevel="2">
      <c r="F517" s="150"/>
      <c r="G517" s="151"/>
      <c r="H517" s="159"/>
      <c r="I517" s="160"/>
      <c r="J517" s="160"/>
      <c r="K517" s="160"/>
      <c r="L517" s="160"/>
      <c r="M517" s="160"/>
      <c r="N517" s="191"/>
      <c r="O517" s="160"/>
      <c r="P517" s="155"/>
      <c r="Q517" s="156"/>
      <c r="R517" s="155"/>
      <c r="S517" s="156"/>
      <c r="T517" s="157"/>
      <c r="U517" s="157"/>
      <c r="V517" s="157"/>
      <c r="W517" s="158"/>
    </row>
    <row r="518" spans="6:25" s="149" customFormat="1" ht="12" outlineLevel="2">
      <c r="F518" s="142">
        <v>5</v>
      </c>
      <c r="G518" s="143" t="s">
        <v>474</v>
      </c>
      <c r="H518" s="144" t="s">
        <v>488</v>
      </c>
      <c r="I518" s="145" t="s">
        <v>489</v>
      </c>
      <c r="J518" s="143" t="s">
        <v>483</v>
      </c>
      <c r="K518" s="146">
        <v>3</v>
      </c>
      <c r="L518" s="147">
        <v>0</v>
      </c>
      <c r="M518" s="146">
        <v>3</v>
      </c>
      <c r="N518" s="189"/>
      <c r="O518" s="148">
        <f>M518*N518</f>
        <v>0</v>
      </c>
      <c r="P518" s="148"/>
      <c r="Q518" s="148">
        <f>M518*P518</f>
        <v>0</v>
      </c>
      <c r="R518" s="148"/>
      <c r="S518" s="148">
        <f>M518*R518</f>
        <v>0</v>
      </c>
      <c r="T518" s="148">
        <v>21</v>
      </c>
      <c r="U518" s="148">
        <f>O518*T518/100</f>
        <v>0</v>
      </c>
      <c r="V518" s="148">
        <f>U518+O518</f>
        <v>0</v>
      </c>
      <c r="W518" s="148"/>
      <c r="X518" s="148"/>
      <c r="Y518" s="148">
        <v>1</v>
      </c>
    </row>
    <row r="519" spans="6:23" s="149" customFormat="1" ht="45" outlineLevel="2">
      <c r="F519" s="150"/>
      <c r="G519" s="151"/>
      <c r="H519" s="152" t="s">
        <v>72</v>
      </c>
      <c r="I519" s="153" t="s">
        <v>490</v>
      </c>
      <c r="J519" s="154"/>
      <c r="K519" s="154"/>
      <c r="L519" s="154"/>
      <c r="M519" s="154"/>
      <c r="N519" s="190"/>
      <c r="O519" s="154"/>
      <c r="P519" s="155"/>
      <c r="Q519" s="156"/>
      <c r="R519" s="155"/>
      <c r="S519" s="156"/>
      <c r="T519" s="157"/>
      <c r="U519" s="157"/>
      <c r="V519" s="157"/>
      <c r="W519" s="158"/>
    </row>
    <row r="520" spans="6:23" s="149" customFormat="1" ht="6" customHeight="1" outlineLevel="2">
      <c r="F520" s="150"/>
      <c r="G520" s="151"/>
      <c r="H520" s="159"/>
      <c r="I520" s="160"/>
      <c r="J520" s="160"/>
      <c r="K520" s="160"/>
      <c r="L520" s="160"/>
      <c r="M520" s="160"/>
      <c r="N520" s="191"/>
      <c r="O520" s="160"/>
      <c r="P520" s="155"/>
      <c r="Q520" s="156"/>
      <c r="R520" s="155"/>
      <c r="S520" s="156"/>
      <c r="T520" s="157"/>
      <c r="U520" s="157"/>
      <c r="V520" s="157"/>
      <c r="W520" s="158"/>
    </row>
    <row r="521" spans="6:23" s="175" customFormat="1" ht="12.75" customHeight="1" outlineLevel="2">
      <c r="F521" s="176"/>
      <c r="G521" s="177"/>
      <c r="H521" s="177"/>
      <c r="I521" s="178"/>
      <c r="J521" s="177"/>
      <c r="K521" s="179"/>
      <c r="L521" s="180"/>
      <c r="M521" s="179"/>
      <c r="N521" s="193"/>
      <c r="O521" s="181"/>
      <c r="P521" s="182"/>
      <c r="Q521" s="180"/>
      <c r="R521" s="180"/>
      <c r="S521" s="180"/>
      <c r="T521" s="183" t="s">
        <v>74</v>
      </c>
      <c r="U521" s="180"/>
      <c r="V521" s="180"/>
      <c r="W521" s="180"/>
    </row>
    <row r="522" spans="6:25" s="131" customFormat="1" ht="16.5" customHeight="1" outlineLevel="1">
      <c r="F522" s="132"/>
      <c r="G522" s="133"/>
      <c r="H522" s="134"/>
      <c r="I522" s="134" t="s">
        <v>491</v>
      </c>
      <c r="J522" s="133"/>
      <c r="K522" s="135"/>
      <c r="L522" s="136"/>
      <c r="M522" s="135"/>
      <c r="N522" s="188"/>
      <c r="O522" s="137">
        <f>SUBTOTAL(9,O523:O529)</f>
        <v>0</v>
      </c>
      <c r="P522" s="138"/>
      <c r="Q522" s="137">
        <f>SUBTOTAL(9,Q523:Q529)</f>
        <v>0</v>
      </c>
      <c r="R522" s="136"/>
      <c r="S522" s="137">
        <f>SUBTOTAL(9,S523:S529)</f>
        <v>0</v>
      </c>
      <c r="T522" s="139"/>
      <c r="U522" s="137">
        <f>SUBTOTAL(9,U523:U529)</f>
        <v>0</v>
      </c>
      <c r="V522" s="137">
        <f>SUBTOTAL(9,V523:V529)</f>
        <v>0</v>
      </c>
      <c r="W522" s="140"/>
      <c r="Y522" s="137">
        <f>SUBTOTAL(9,Y523:Y529)</f>
        <v>2</v>
      </c>
    </row>
    <row r="523" spans="6:25" s="149" customFormat="1" ht="12" outlineLevel="2">
      <c r="F523" s="142">
        <v>1</v>
      </c>
      <c r="G523" s="143" t="s">
        <v>474</v>
      </c>
      <c r="H523" s="144" t="s">
        <v>492</v>
      </c>
      <c r="I523" s="145" t="s">
        <v>493</v>
      </c>
      <c r="J523" s="143" t="s">
        <v>398</v>
      </c>
      <c r="K523" s="146">
        <v>1</v>
      </c>
      <c r="L523" s="147">
        <v>0</v>
      </c>
      <c r="M523" s="146">
        <v>1</v>
      </c>
      <c r="N523" s="189"/>
      <c r="O523" s="148">
        <f>M523*N523</f>
        <v>0</v>
      </c>
      <c r="P523" s="148"/>
      <c r="Q523" s="148">
        <f>M523*P523</f>
        <v>0</v>
      </c>
      <c r="R523" s="148"/>
      <c r="S523" s="148">
        <f>M523*R523</f>
        <v>0</v>
      </c>
      <c r="T523" s="148">
        <v>21</v>
      </c>
      <c r="U523" s="148">
        <f>O523*T523/100</f>
        <v>0</v>
      </c>
      <c r="V523" s="148">
        <f>U523+O523</f>
        <v>0</v>
      </c>
      <c r="W523" s="148"/>
      <c r="X523" s="148"/>
      <c r="Y523" s="148">
        <v>1</v>
      </c>
    </row>
    <row r="524" spans="6:23" s="149" customFormat="1" ht="22.5" outlineLevel="2">
      <c r="F524" s="150"/>
      <c r="G524" s="151"/>
      <c r="H524" s="152" t="s">
        <v>72</v>
      </c>
      <c r="I524" s="153" t="s">
        <v>494</v>
      </c>
      <c r="J524" s="154"/>
      <c r="K524" s="154"/>
      <c r="L524" s="154"/>
      <c r="M524" s="154"/>
      <c r="N524" s="190"/>
      <c r="O524" s="154"/>
      <c r="P524" s="155"/>
      <c r="Q524" s="156"/>
      <c r="R524" s="155"/>
      <c r="S524" s="156"/>
      <c r="T524" s="157"/>
      <c r="U524" s="157"/>
      <c r="V524" s="157"/>
      <c r="W524" s="158"/>
    </row>
    <row r="525" spans="6:23" s="149" customFormat="1" ht="6" customHeight="1" outlineLevel="2">
      <c r="F525" s="150"/>
      <c r="G525" s="151"/>
      <c r="H525" s="159"/>
      <c r="I525" s="160"/>
      <c r="J525" s="160"/>
      <c r="K525" s="160"/>
      <c r="L525" s="160"/>
      <c r="M525" s="160"/>
      <c r="N525" s="191"/>
      <c r="O525" s="160"/>
      <c r="P525" s="155"/>
      <c r="Q525" s="156"/>
      <c r="R525" s="155"/>
      <c r="S525" s="156"/>
      <c r="T525" s="157"/>
      <c r="U525" s="157"/>
      <c r="V525" s="157"/>
      <c r="W525" s="158"/>
    </row>
    <row r="526" spans="6:25" s="149" customFormat="1" ht="12" outlineLevel="2">
      <c r="F526" s="142">
        <v>2</v>
      </c>
      <c r="G526" s="143" t="s">
        <v>474</v>
      </c>
      <c r="H526" s="144" t="s">
        <v>495</v>
      </c>
      <c r="I526" s="145" t="s">
        <v>496</v>
      </c>
      <c r="J526" s="143" t="s">
        <v>497</v>
      </c>
      <c r="K526" s="146">
        <v>180</v>
      </c>
      <c r="L526" s="147">
        <v>0</v>
      </c>
      <c r="M526" s="146">
        <v>180</v>
      </c>
      <c r="N526" s="189"/>
      <c r="O526" s="148">
        <f>M526*N526</f>
        <v>0</v>
      </c>
      <c r="P526" s="148"/>
      <c r="Q526" s="148">
        <f>M526*P526</f>
        <v>0</v>
      </c>
      <c r="R526" s="148"/>
      <c r="S526" s="148">
        <f>M526*R526</f>
        <v>0</v>
      </c>
      <c r="T526" s="148">
        <v>21</v>
      </c>
      <c r="U526" s="148">
        <f>O526*T526/100</f>
        <v>0</v>
      </c>
      <c r="V526" s="148">
        <f>U526+O526</f>
        <v>0</v>
      </c>
      <c r="W526" s="148"/>
      <c r="X526" s="148"/>
      <c r="Y526" s="148">
        <v>1</v>
      </c>
    </row>
    <row r="527" spans="6:23" s="149" customFormat="1" ht="33.75" outlineLevel="2">
      <c r="F527" s="150"/>
      <c r="G527" s="151"/>
      <c r="H527" s="152" t="s">
        <v>72</v>
      </c>
      <c r="I527" s="153" t="s">
        <v>498</v>
      </c>
      <c r="J527" s="154"/>
      <c r="K527" s="154"/>
      <c r="L527" s="154"/>
      <c r="M527" s="154"/>
      <c r="N527" s="190"/>
      <c r="O527" s="154"/>
      <c r="P527" s="155"/>
      <c r="Q527" s="156"/>
      <c r="R527" s="155"/>
      <c r="S527" s="156"/>
      <c r="T527" s="157"/>
      <c r="U527" s="157"/>
      <c r="V527" s="157"/>
      <c r="W527" s="158"/>
    </row>
    <row r="528" spans="6:23" s="149" customFormat="1" ht="6" customHeight="1" outlineLevel="2">
      <c r="F528" s="150"/>
      <c r="G528" s="151"/>
      <c r="H528" s="159"/>
      <c r="I528" s="160"/>
      <c r="J528" s="160"/>
      <c r="K528" s="160"/>
      <c r="L528" s="160"/>
      <c r="M528" s="160"/>
      <c r="N528" s="191"/>
      <c r="O528" s="160"/>
      <c r="P528" s="155"/>
      <c r="Q528" s="156"/>
      <c r="R528" s="155"/>
      <c r="S528" s="156"/>
      <c r="T528" s="157"/>
      <c r="U528" s="157"/>
      <c r="V528" s="157"/>
      <c r="W528" s="158"/>
    </row>
    <row r="529" spans="6:23" s="175" customFormat="1" ht="12.75" customHeight="1" outlineLevel="2">
      <c r="F529" s="176"/>
      <c r="G529" s="177"/>
      <c r="H529" s="177"/>
      <c r="I529" s="178"/>
      <c r="J529" s="177"/>
      <c r="K529" s="179"/>
      <c r="L529" s="180"/>
      <c r="M529" s="179"/>
      <c r="N529" s="193"/>
      <c r="O529" s="181"/>
      <c r="P529" s="182"/>
      <c r="Q529" s="180"/>
      <c r="R529" s="180"/>
      <c r="S529" s="180"/>
      <c r="T529" s="183" t="s">
        <v>74</v>
      </c>
      <c r="U529" s="180"/>
      <c r="V529" s="180"/>
      <c r="W529" s="180"/>
    </row>
    <row r="530" spans="6:23" s="175" customFormat="1" ht="12.75" customHeight="1" outlineLevel="1">
      <c r="F530" s="176"/>
      <c r="G530" s="177"/>
      <c r="H530" s="177"/>
      <c r="I530" s="178"/>
      <c r="J530" s="177"/>
      <c r="K530" s="179"/>
      <c r="L530" s="180"/>
      <c r="M530" s="179"/>
      <c r="N530" s="193"/>
      <c r="O530" s="181"/>
      <c r="P530" s="182"/>
      <c r="Q530" s="180"/>
      <c r="R530" s="180"/>
      <c r="S530" s="180"/>
      <c r="T530" s="183" t="s">
        <v>74</v>
      </c>
      <c r="U530" s="180"/>
      <c r="V530" s="180"/>
      <c r="W530" s="180"/>
    </row>
    <row r="531" spans="6:23" s="175" customFormat="1" ht="12.75" customHeight="1">
      <c r="F531" s="176"/>
      <c r="G531" s="177"/>
      <c r="H531" s="177"/>
      <c r="I531" s="178"/>
      <c r="J531" s="177"/>
      <c r="K531" s="179"/>
      <c r="L531" s="180"/>
      <c r="M531" s="179"/>
      <c r="N531" s="193"/>
      <c r="O531" s="181"/>
      <c r="P531" s="182"/>
      <c r="Q531" s="180"/>
      <c r="R531" s="180"/>
      <c r="S531" s="180"/>
      <c r="T531" s="183" t="s">
        <v>74</v>
      </c>
      <c r="U531" s="180"/>
      <c r="V531" s="180"/>
      <c r="W531" s="180"/>
    </row>
  </sheetData>
  <sheetProtection password="9CDF" sheet="1" objects="1" scenarios="1"/>
  <printOptions/>
  <pageMargins left="0.39375" right="0.39375" top="0.5902777777777778" bottom="0.5902777777777778" header="0.5118055555555555" footer="0.39375"/>
  <pageSetup fitToHeight="0" fitToWidth="1" horizontalDpi="300" verticalDpi="300" orientation="landscape" paperSize="9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Pravec, Luboš</cp:lastModifiedBy>
  <dcterms:modified xsi:type="dcterms:W3CDTF">2019-02-05T14:00:46Z</dcterms:modified>
  <cp:category/>
  <cp:version/>
  <cp:contentType/>
  <cp:contentStatus/>
</cp:coreProperties>
</file>