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30" yWindow="510" windowWidth="27495" windowHeight="12720" activeTab="0"/>
  </bookViews>
  <sheets>
    <sheet name="Rekapitulace stavby" sheetId="1" r:id="rId1"/>
    <sheet name="01 - SO 101 Parkoviště" sheetId="2" r:id="rId2"/>
    <sheet name="02 - SO 102 Úpravy místní..." sheetId="3" r:id="rId3"/>
    <sheet name="03 - Veřejné osvětlení" sheetId="4" r:id="rId4"/>
    <sheet name="Pokyny pro vyplnění" sheetId="5" r:id="rId5"/>
  </sheets>
  <definedNames>
    <definedName name="_xlnm._FilterDatabase" localSheetId="1" hidden="1">'01 - SO 101 Parkoviště'!$C$86:$K$321</definedName>
    <definedName name="_xlnm._FilterDatabase" localSheetId="2" hidden="1">'02 - SO 102 Úpravy místní...'!$C$84:$K$262</definedName>
    <definedName name="_xlnm._FilterDatabase" localSheetId="3" hidden="1">'03 - Veřejné osvětlení'!$C$77:$K$81</definedName>
    <definedName name="_xlnm.Print_Area" localSheetId="1">'01 - SO 101 Parkoviště'!$C$4:$J$36,'01 - SO 101 Parkoviště'!$C$42:$J$68,'01 - SO 101 Parkoviště'!$C$74:$K$321</definedName>
    <definedName name="_xlnm.Print_Area" localSheetId="2">'02 - SO 102 Úpravy místní...'!$C$4:$J$36,'02 - SO 102 Úpravy místní...'!$C$42:$J$66,'02 - SO 102 Úpravy místní...'!$C$72:$K$262</definedName>
    <definedName name="_xlnm.Print_Area" localSheetId="3">'03 - Veřejné osvětlení'!$C$4:$J$36,'03 - Veřejné osvětlení'!$C$42:$J$59,'03 - Veřejné osvětlení'!$C$65:$K$81</definedName>
    <definedName name="_xlnm.Print_Area" localSheetId="4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stavby'!$C$39:$AQ$55</definedName>
    <definedName name="_xlnm.Print_Titles" localSheetId="0">'Rekapitulace stavby'!$49:$49</definedName>
    <definedName name="_xlnm.Print_Titles" localSheetId="1">'01 - SO 101 Parkoviště'!$86:$86</definedName>
    <definedName name="_xlnm.Print_Titles" localSheetId="2">'02 - SO 102 Úpravy místní...'!$84:$84</definedName>
    <definedName name="_xlnm.Print_Titles" localSheetId="3">'03 - Veřejné osvětlení'!$77:$77</definedName>
  </definedNames>
  <calcPr calcId="145621"/>
</workbook>
</file>

<file path=xl/sharedStrings.xml><?xml version="1.0" encoding="utf-8"?>
<sst xmlns="http://schemas.openxmlformats.org/spreadsheetml/2006/main" count="5790" uniqueCount="880">
  <si>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</si>
  <si>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</si>
  <si>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</si>
  <si>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</si>
  <si>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</si>
  <si>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</si>
  <si>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</si>
  <si>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{e72ad5a4-6b44-4e08-8789-446344d4bc0f}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</si>
  <si>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</si>
  <si>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</si>
  <si>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</si>
  <si>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</si>
  <si>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</si>
  <si>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</si>
  <si>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Kód:</t>
  </si>
  <si>
    <t>SONA6249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</si>
  <si>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</si>
  <si>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</si>
  <si>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Sokolov - Parkoviště v ul.Slovenská na p.p.č.2436/56, 2436/53 v k.ú.Sokolov</t>
  </si>
  <si>
    <t>KSO:</t>
  </si>
  <si>
    <t/>
  </si>
  <si>
    <t>CC-CZ:</t>
  </si>
  <si>
    <t>Místo:</t>
  </si>
  <si>
    <t xml:space="preserve"> </t>
  </si>
  <si>
    <t>Datum:</t>
  </si>
  <si>
    <t>9. 2. 2018</t>
  </si>
  <si>
    <t>Zadavatel:</t>
  </si>
  <si>
    <t>IČ:</t>
  </si>
  <si>
    <t>Město Sokolov</t>
  </si>
  <si>
    <t>DIČ:</t>
  </si>
  <si>
    <t>Uchazeč:</t>
  </si>
  <si>
    <t>Vyplň údaj</t>
  </si>
  <si>
    <t>Projektant:</t>
  </si>
  <si>
    <t>BPO s.r.o.Ostrov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</si>
  <si>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</si>
  <si>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</si>
  <si>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</si>
  <si>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</si>
  <si>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</si>
  <si>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</si>
  <si>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</si>
  <si>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</si>
  <si>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</si>
  <si>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</si>
  <si>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</si>
  <si>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</si>
  <si>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</si>
  <si>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</si>
  <si>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</si>
  <si>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</si>
  <si>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</si>
  <si>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</si>
  <si>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</si>
  <si>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</si>
  <si>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</si>
  <si>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</si>
  <si>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</si>
  <si>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</si>
  <si>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</si>
  <si>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</si>
  <si>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</si>
  <si>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</si>
  <si>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</si>
  <si>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</si>
  <si>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</si>
  <si>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</si>
  <si>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</si>
  <si>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</si>
  <si>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</si>
  <si>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</si>
  <si>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</si>
  <si>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</si>
  <si>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</si>
  <si>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</si>
  <si>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</si>
  <si>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</si>
  <si>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SO 101 Parkoviště</t>
  </si>
  <si>
    <t>STA</t>
  </si>
  <si>
    <t>1</t>
  </si>
  <si>
    <t>{df946600-50b0-41b4-89fd-1d9769a05664}</t>
  </si>
  <si>
    <t>2</t>
  </si>
  <si>
    <t>02</t>
  </si>
  <si>
    <t>SO 102 Úpravy místní komunikace</t>
  </si>
  <si>
    <t>{54ad619c-0c23-4c68-8916-432b8d4c49d4}</t>
  </si>
  <si>
    <t>03</t>
  </si>
  <si>
    <t>Veřejné osvětlení</t>
  </si>
  <si>
    <t>{c9785944-b195-4d06-a4ef-7f52051e7a9b}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</si>
  <si>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</si>
  <si>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</si>
  <si>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</si>
  <si>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</si>
  <si>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</si>
  <si>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</si>
  <si>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</si>
  <si>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01 - SO 101 Parkoviště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</si>
  <si>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</si>
  <si>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</si>
  <si>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</si>
  <si>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</si>
  <si>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</si>
  <si>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</si>
  <si>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</si>
  <si>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11 - Zemní práce - přípravné a přidružené práce</t>
  </si>
  <si>
    <t xml:space="preserve">    21 - Úprava podloží a základové spáry</t>
  </si>
  <si>
    <t xml:space="preserve">    38 - Různé kompletní konstrukce</t>
  </si>
  <si>
    <t xml:space="preserve">    5-1 - Parkoviště</t>
  </si>
  <si>
    <t xml:space="preserve">    5-2 - Chodníky</t>
  </si>
  <si>
    <t xml:space="preserve">    89 - Ostatní konstrukce</t>
  </si>
  <si>
    <t xml:space="preserve">    91 - Doplňující konstrukce a práce pozemních komunikací, letišť a ploch</t>
  </si>
  <si>
    <t xml:space="preserve">    99 - Přesun hmot a manipulace se sutí</t>
  </si>
  <si>
    <t>VRN - Vedlejší rozpočtové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</si>
  <si>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</si>
  <si>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</si>
  <si>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</si>
  <si>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</si>
  <si>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</si>
  <si>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</si>
  <si>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</si>
  <si>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</si>
  <si>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</si>
  <si>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</si>
  <si>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</si>
  <si>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</si>
  <si>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</si>
  <si>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</si>
  <si>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</si>
  <si>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</si>
  <si>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</si>
  <si>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</si>
  <si>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</si>
  <si>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111201101</t>
  </si>
  <si>
    <t>Odstranění křovin a stromů průměru kmene do 100 mm i s kořeny z celkové plochy do 1000 m2</t>
  </si>
  <si>
    <t>m2</t>
  </si>
  <si>
    <t>CS ÚRS 2018 01</t>
  </si>
  <si>
    <t>4</t>
  </si>
  <si>
    <t>-144449949</t>
  </si>
  <si>
    <t>162301501</t>
  </si>
  <si>
    <t>Vodorovné přemístění křovin do 5 km D kmene do 100 mm</t>
  </si>
  <si>
    <t>2075517022</t>
  </si>
  <si>
    <t>VV</t>
  </si>
  <si>
    <t>celkem cca 10km</t>
  </si>
  <si>
    <t>8*2</t>
  </si>
  <si>
    <t>3</t>
  </si>
  <si>
    <t>112101122</t>
  </si>
  <si>
    <t>Odstranění stromů jehličnatých průměru kmene do 500 mm</t>
  </si>
  <si>
    <t>kus</t>
  </si>
  <si>
    <t>1163206377</t>
  </si>
  <si>
    <t>112201102</t>
  </si>
  <si>
    <t>Odstranění pařezů D do 500 mm</t>
  </si>
  <si>
    <t>814559180</t>
  </si>
  <si>
    <t>5</t>
  </si>
  <si>
    <t>162301406</t>
  </si>
  <si>
    <t>Vodorovné přemístění větví stromů jehličnatých do 5 km D kmene do 500 mm</t>
  </si>
  <si>
    <t>637004945</t>
  </si>
  <si>
    <t>6</t>
  </si>
  <si>
    <t>162301416</t>
  </si>
  <si>
    <t>Vodorovné přemístění kmenů stromů jehličnatých do 5 km D kmene do 500 mm</t>
  </si>
  <si>
    <t>1575635560</t>
  </si>
  <si>
    <t>7</t>
  </si>
  <si>
    <t>162301422</t>
  </si>
  <si>
    <t>Vodorovné přemístění pařezů do 5 km D do 500 mm</t>
  </si>
  <si>
    <t>1212611798</t>
  </si>
  <si>
    <t>8</t>
  </si>
  <si>
    <t>162301906</t>
  </si>
  <si>
    <t>Příplatek k vodorovnému přemístění větví stromů jehličnatých D kmene do 500 mm za každých dalších 5 km</t>
  </si>
  <si>
    <t>398393981</t>
  </si>
  <si>
    <t>celkem 10km</t>
  </si>
  <si>
    <t>9</t>
  </si>
  <si>
    <t>162301916</t>
  </si>
  <si>
    <t>Příplatek k vodorovnému přemístění kmenů stromů jehličnatých D kmene do 500 mm za každých dalších 5 km</t>
  </si>
  <si>
    <t>1447624952</t>
  </si>
  <si>
    <t>10</t>
  </si>
  <si>
    <t>162301922</t>
  </si>
  <si>
    <t>Příplatek k vodorovnému přemístění pařezů D 500 mm za každých dalších 5 km</t>
  </si>
  <si>
    <t>-1236238234</t>
  </si>
  <si>
    <t>11</t>
  </si>
  <si>
    <t>1712000R1</t>
  </si>
  <si>
    <t>Poplatek za uložení dřeva na skládce</t>
  </si>
  <si>
    <t>t</t>
  </si>
  <si>
    <t>2076329127</t>
  </si>
  <si>
    <t>12</t>
  </si>
  <si>
    <t>121101101</t>
  </si>
  <si>
    <t>Sejmutí ornice s přemístěním na vzdálenost do 50 m</t>
  </si>
  <si>
    <t>m3</t>
  </si>
  <si>
    <t>-372023877</t>
  </si>
  <si>
    <t>část ornice se použije zpět</t>
  </si>
  <si>
    <t>část se použije v SO 102</t>
  </si>
  <si>
    <t>přebytek se odveze na skládku do 10km</t>
  </si>
  <si>
    <t>820*0,10</t>
  </si>
  <si>
    <t>13</t>
  </si>
  <si>
    <t>167101101</t>
  </si>
  <si>
    <t>Nakládání výkopku z hornin tř. 1 až 4 do 100 m3</t>
  </si>
  <si>
    <t>-355992325</t>
  </si>
  <si>
    <t>naložení ornice z dočasné skládky</t>
  </si>
  <si>
    <t>část se použije zpět, část v objektu SO 102</t>
  </si>
  <si>
    <t>zbytek se odveze do 10km</t>
  </si>
  <si>
    <t>82</t>
  </si>
  <si>
    <t>14</t>
  </si>
  <si>
    <t>162201102</t>
  </si>
  <si>
    <t>Vodorovné přemístění do 50 m výkopku/sypaniny z horniny tř. 1 až 4</t>
  </si>
  <si>
    <t>-744360700</t>
  </si>
  <si>
    <t>přemístění ornice ke zpětnému uložení</t>
  </si>
  <si>
    <t>36</t>
  </si>
  <si>
    <t>162301101</t>
  </si>
  <si>
    <t>Vodorovné přemístění do 500 m výkopku/sypaniny z horniny tř. 1 až 4</t>
  </si>
  <si>
    <t>1127236983</t>
  </si>
  <si>
    <t>přemístění ornice chybějící v objektu SO 102</t>
  </si>
  <si>
    <t>35-24</t>
  </si>
  <si>
    <t>16</t>
  </si>
  <si>
    <t>122102202</t>
  </si>
  <si>
    <t>Odkopávky a prokopávky nezapažené pro silnice objemu do 1000 m3 v hornině tř. 1 a 2</t>
  </si>
  <si>
    <t>499718634</t>
  </si>
  <si>
    <t>dle tabulek kubatur</t>
  </si>
  <si>
    <t>vč.výkopu pro sanace</t>
  </si>
  <si>
    <t>20% zatřídění</t>
  </si>
  <si>
    <t>odveze se na skládku do 10km</t>
  </si>
  <si>
    <t>465*0,20</t>
  </si>
  <si>
    <t>17</t>
  </si>
  <si>
    <t>122202202</t>
  </si>
  <si>
    <t>Odkopávky a prokopávky nezapažené pro silnice objemu do 1000 m3 v hornině tř. 3</t>
  </si>
  <si>
    <t>-971077281</t>
  </si>
  <si>
    <t>40% zatřídění</t>
  </si>
  <si>
    <t>465*0,40</t>
  </si>
  <si>
    <t>18</t>
  </si>
  <si>
    <t>122202209</t>
  </si>
  <si>
    <t>Příplatek k odkopávkám a prokopávkám pro silnice v hornině tř. 3 za lepivost</t>
  </si>
  <si>
    <t>-1385461560</t>
  </si>
  <si>
    <t>50%</t>
  </si>
  <si>
    <t>186*0,50</t>
  </si>
  <si>
    <t>19</t>
  </si>
  <si>
    <t>122302202</t>
  </si>
  <si>
    <t>Odkopávky a prokopávky nezapažené pro silnice objemu do 1000 m3 v hornině tř. 4</t>
  </si>
  <si>
    <t>-1303908890</t>
  </si>
  <si>
    <t>20</t>
  </si>
  <si>
    <t>122302209</t>
  </si>
  <si>
    <t>Příplatek k odkopávkám a prokopávkám pro silnice v hornině tř. 4 za lepivost</t>
  </si>
  <si>
    <t>797106486</t>
  </si>
  <si>
    <t>120001101</t>
  </si>
  <si>
    <t>Příplatek za ztížení odkopávky nebo prokopávky v blízkosti inženýrských sítí</t>
  </si>
  <si>
    <t>-1147691523</t>
  </si>
  <si>
    <t>22</t>
  </si>
  <si>
    <t>132101101</t>
  </si>
  <si>
    <t>Hloubení rýh šířky do 600 mm v hornině tř. 1 a 2 objemu do 100 m3</t>
  </si>
  <si>
    <t>-1796865514</t>
  </si>
  <si>
    <t>výkop pro trativody</t>
  </si>
  <si>
    <t>0,40*0,60*35*0,20</t>
  </si>
  <si>
    <t>výkop pro chráničky</t>
  </si>
  <si>
    <t>0,60*0,60*8*0,20</t>
  </si>
  <si>
    <t>Součet</t>
  </si>
  <si>
    <t>23</t>
  </si>
  <si>
    <t>132201101</t>
  </si>
  <si>
    <t>Hloubení rýh š do 600 mm v hornině tř. 3 objemu do 100 m3</t>
  </si>
  <si>
    <t>2102984020</t>
  </si>
  <si>
    <t>0,40*0,60*35*0,40</t>
  </si>
  <si>
    <t>0,60*0,60*8*0,40</t>
  </si>
  <si>
    <t>24</t>
  </si>
  <si>
    <t>132201109</t>
  </si>
  <si>
    <t>Příplatek za lepivost k hloubení rýh š do 600 mm v hornině tř. 3</t>
  </si>
  <si>
    <t>1035042133</t>
  </si>
  <si>
    <t xml:space="preserve">50% </t>
  </si>
  <si>
    <t>4,5*0,50</t>
  </si>
  <si>
    <t>25</t>
  </si>
  <si>
    <t>132301101</t>
  </si>
  <si>
    <t>Hloubení rýh š do 600 mm v hornině tř. 4 objemu do 100 m3</t>
  </si>
  <si>
    <t>1313461269</t>
  </si>
  <si>
    <t>26</t>
  </si>
  <si>
    <t>132301109</t>
  </si>
  <si>
    <t>Příplatek za lepivost k hloubení rýh š do 600 mm v hornině tř. 4</t>
  </si>
  <si>
    <t>1011268399</t>
  </si>
  <si>
    <t>27</t>
  </si>
  <si>
    <t>162701105</t>
  </si>
  <si>
    <t>Vodorovné přemístění do 10000 m výkopku/sypaniny z horniny tř. 1 až 4</t>
  </si>
  <si>
    <t>1466377293</t>
  </si>
  <si>
    <t>veškerý výkop</t>
  </si>
  <si>
    <t>465+8,4+2,9</t>
  </si>
  <si>
    <t>přebytečná ornice, část se doveze pro SO 102, kde chybí</t>
  </si>
  <si>
    <t>82-36-11</t>
  </si>
  <si>
    <t>28</t>
  </si>
  <si>
    <t>171201201</t>
  </si>
  <si>
    <t>Uložení sypaniny na skládky</t>
  </si>
  <si>
    <t>-978137145</t>
  </si>
  <si>
    <t>29</t>
  </si>
  <si>
    <t>171201211</t>
  </si>
  <si>
    <t>Poplatek za uložení stavebního odpadu - zeminy a kameniva na skládce</t>
  </si>
  <si>
    <t>2041163446</t>
  </si>
  <si>
    <t>511,30*1,7</t>
  </si>
  <si>
    <t>30</t>
  </si>
  <si>
    <t>181951102</t>
  </si>
  <si>
    <t>Úprava pláně v hornině tř. 1 až 4 se zhutněním</t>
  </si>
  <si>
    <t>892679201</t>
  </si>
  <si>
    <t>pod zpevněné plochy</t>
  </si>
  <si>
    <t>620+65+60</t>
  </si>
  <si>
    <t>31</t>
  </si>
  <si>
    <t>181951101</t>
  </si>
  <si>
    <t>Úprava pláně v hornině tř. 1 až 4 bez zhutnění</t>
  </si>
  <si>
    <t>1409036360</t>
  </si>
  <si>
    <t>pod ohumusování</t>
  </si>
  <si>
    <t>360</t>
  </si>
  <si>
    <t>32</t>
  </si>
  <si>
    <t>181301101</t>
  </si>
  <si>
    <t>Rozprostření ornice tl vrstvy do 100 mm pl do 500 m2 v rovině nebo ve svahu do 1:5</t>
  </si>
  <si>
    <t>-538015646</t>
  </si>
  <si>
    <t>použije se sejmutá ornice</t>
  </si>
  <si>
    <t>33</t>
  </si>
  <si>
    <t>181411131</t>
  </si>
  <si>
    <t>Založení parkového trávníku výsevem plochy do 1000 m2 v rovině a ve svahu do 1:5</t>
  </si>
  <si>
    <t>-288816007</t>
  </si>
  <si>
    <t>34</t>
  </si>
  <si>
    <t>M</t>
  </si>
  <si>
    <t>00572420</t>
  </si>
  <si>
    <t>osivo směs travní parková okrasná</t>
  </si>
  <si>
    <t>kg</t>
  </si>
  <si>
    <t>-1948295754</t>
  </si>
  <si>
    <t>360*0,05*1,03</t>
  </si>
  <si>
    <t>35</t>
  </si>
  <si>
    <t>1840000R1</t>
  </si>
  <si>
    <t>Náhradní výsadba - osázení a dodávka borovice lesní (Pinus sylvestris) min.výšky 175 - 200cm vč.potřebných prací, vč.následné péče pod dobu 5 let</t>
  </si>
  <si>
    <t>-1362688657</t>
  </si>
  <si>
    <t>Zemní práce - přípravné a přidružené práce</t>
  </si>
  <si>
    <t>113107183</t>
  </si>
  <si>
    <t>Odstranění krytu živičného tl 150 mm strojně plochy přes 50 do 200 m2</t>
  </si>
  <si>
    <t>-1902949961</t>
  </si>
  <si>
    <t>85-28</t>
  </si>
  <si>
    <t>37</t>
  </si>
  <si>
    <t>113107332</t>
  </si>
  <si>
    <t>Odstranění krytu z betonu prostého tl 300 mm strojně plochy do 50 m2</t>
  </si>
  <si>
    <t>598792200</t>
  </si>
  <si>
    <t>38</t>
  </si>
  <si>
    <t>113107163</t>
  </si>
  <si>
    <t>Odstranění podkladu z kameniva drceného tl 300 mm strojně plochy přes 50 do 200 m2</t>
  </si>
  <si>
    <t>-380574486</t>
  </si>
  <si>
    <t>39</t>
  </si>
  <si>
    <t>113154112</t>
  </si>
  <si>
    <t>Frézování živičného krytu tl 40 mm pruh š 0,5 m pl do 500 m2 bez překážek v trase</t>
  </si>
  <si>
    <t>2033398928</t>
  </si>
  <si>
    <t>v místě napojení u vjezdu</t>
  </si>
  <si>
    <t>40</t>
  </si>
  <si>
    <t>113154222</t>
  </si>
  <si>
    <t>Frézování živičného krytu tl 40 mm pruh š 1 m pl do 1000 m2 bez překážek v trase</t>
  </si>
  <si>
    <t>-42531364</t>
  </si>
  <si>
    <t>41</t>
  </si>
  <si>
    <t>113202111</t>
  </si>
  <si>
    <t>Vytrhání obrub krajníků obrubníků stojatých</t>
  </si>
  <si>
    <t>m</t>
  </si>
  <si>
    <t>-2042394141</t>
  </si>
  <si>
    <t>42</t>
  </si>
  <si>
    <t>113204111</t>
  </si>
  <si>
    <t>Vytrhání obrub záhonových</t>
  </si>
  <si>
    <t>-1662547014</t>
  </si>
  <si>
    <t>43</t>
  </si>
  <si>
    <t>997221551</t>
  </si>
  <si>
    <t>Vodorovná doprava suti do 1 km</t>
  </si>
  <si>
    <t>814825671</t>
  </si>
  <si>
    <t>44</t>
  </si>
  <si>
    <t>997221559</t>
  </si>
  <si>
    <t xml:space="preserve">Příplatek za každý další 1 km u vodorovné dopravy suti </t>
  </si>
  <si>
    <t>-523298657</t>
  </si>
  <si>
    <t>asfalt na SOTES Sokolov do 5km (bez poplatku)</t>
  </si>
  <si>
    <t>85,47*4</t>
  </si>
  <si>
    <t>beton druhotnému použití do 5km</t>
  </si>
  <si>
    <t>34,38*4</t>
  </si>
  <si>
    <t>podkladní vrstvy do 10km</t>
  </si>
  <si>
    <t>37,4*9</t>
  </si>
  <si>
    <t>45</t>
  </si>
  <si>
    <t>997221815</t>
  </si>
  <si>
    <t>Poplatek za uložení na skládce (skládkovné) stavebního odpadu betonového kód odpadu 170 101</t>
  </si>
  <si>
    <t>-1606446806</t>
  </si>
  <si>
    <t>46</t>
  </si>
  <si>
    <t>997221855</t>
  </si>
  <si>
    <t>Poplatek za uložení na skládce (skládkovné) zeminy a kameniva kód odpadu 170 504</t>
  </si>
  <si>
    <t>-1657845856</t>
  </si>
  <si>
    <t>Úprava podloží a základové spáry</t>
  </si>
  <si>
    <t>47</t>
  </si>
  <si>
    <t>212755215</t>
  </si>
  <si>
    <t>Trativody z drenážních trubek plastových flexibilních D 125 mm bez lože</t>
  </si>
  <si>
    <t>1315470185</t>
  </si>
  <si>
    <t>48</t>
  </si>
  <si>
    <t>211531111</t>
  </si>
  <si>
    <t>Výplň odvodňovacích žeber nebo trativodů kamenivem hrubým drceným frakce 16 až 32 mm</t>
  </si>
  <si>
    <t>822501309</t>
  </si>
  <si>
    <t>0,40*0,60*35</t>
  </si>
  <si>
    <t>Různé kompletní konstrukce</t>
  </si>
  <si>
    <t>49</t>
  </si>
  <si>
    <t>3889952R1</t>
  </si>
  <si>
    <t>Chránička kabelů dělená 160 (např.Kopofalf) - osazení + dodávka</t>
  </si>
  <si>
    <t>-1655850622</t>
  </si>
  <si>
    <t>na stávající kabely ČEZ</t>
  </si>
  <si>
    <t>50</t>
  </si>
  <si>
    <t>388995212</t>
  </si>
  <si>
    <t>Chránička kabelů z trub HDPE 110mm (např.Kopoflex)</t>
  </si>
  <si>
    <t>-732205389</t>
  </si>
  <si>
    <t>pro nové kabely VO</t>
  </si>
  <si>
    <t>5-1</t>
  </si>
  <si>
    <t>Parkoviště</t>
  </si>
  <si>
    <t>51</t>
  </si>
  <si>
    <t>564871111</t>
  </si>
  <si>
    <t>Podklad ze štěrkodrtě ŠD tl 250 mm</t>
  </si>
  <si>
    <t>-286726431</t>
  </si>
  <si>
    <t>sanace pláně</t>
  </si>
  <si>
    <t>240</t>
  </si>
  <si>
    <t>52</t>
  </si>
  <si>
    <t>564851111</t>
  </si>
  <si>
    <t>Podklad ze štěrkodrtě ŠD tl 150 mm</t>
  </si>
  <si>
    <t>-374162002</t>
  </si>
  <si>
    <t>nová konstrukce asf.parkoviště</t>
  </si>
  <si>
    <t>2x ŠD 150mm</t>
  </si>
  <si>
    <t>620*2</t>
  </si>
  <si>
    <t>53</t>
  </si>
  <si>
    <t>573111113</t>
  </si>
  <si>
    <t>Postřik živičný infiltrační s posypem z asfaltu množství 1,5 kg/m2</t>
  </si>
  <si>
    <t>-1494320349</t>
  </si>
  <si>
    <t>620</t>
  </si>
  <si>
    <t>54</t>
  </si>
  <si>
    <t>573231106</t>
  </si>
  <si>
    <t>Postřik živičný spojovací ze silniční emulze v množství 0,30 kg/m2</t>
  </si>
  <si>
    <t>1318907203</t>
  </si>
  <si>
    <t>55</t>
  </si>
  <si>
    <t>565135121</t>
  </si>
  <si>
    <t>Asfaltový beton vrstva podkladní ACP 16 (obalované kamenivo OKS) tl 50 mm š přes 3 m</t>
  </si>
  <si>
    <t>-1588824045</t>
  </si>
  <si>
    <t>56</t>
  </si>
  <si>
    <t>573211112</t>
  </si>
  <si>
    <t>Postřik živičný spojovací z asfaltu v množství 0,70 kg/m2</t>
  </si>
  <si>
    <t>1207441009</t>
  </si>
  <si>
    <t>na odfrérované části vč.napojení</t>
  </si>
  <si>
    <t>635+20</t>
  </si>
  <si>
    <t>57</t>
  </si>
  <si>
    <t>577134121</t>
  </si>
  <si>
    <t>Asfaltový beton vrstva obrusná ACO 11 (ABS) tř. I tl 40 mm š přes 3 m z nemodifikovaného asfaltu</t>
  </si>
  <si>
    <t>1211453028</t>
  </si>
  <si>
    <t>na odfrézované části vč.napojení</t>
  </si>
  <si>
    <t>58</t>
  </si>
  <si>
    <t>599141111</t>
  </si>
  <si>
    <t>Vyplnění spár mezi novým obrubníkem a stávajícím asfaltem živičnou zálivkou</t>
  </si>
  <si>
    <t>-1164070009</t>
  </si>
  <si>
    <t>5-2</t>
  </si>
  <si>
    <t>Chodníky</t>
  </si>
  <si>
    <t>59</t>
  </si>
  <si>
    <t>1402970511</t>
  </si>
  <si>
    <t>konstrukce chodníku</t>
  </si>
  <si>
    <t>65+60</t>
  </si>
  <si>
    <t>60</t>
  </si>
  <si>
    <t>564921411</t>
  </si>
  <si>
    <t>Podklad z asfaltového recyklátu tl 60 mm</t>
  </si>
  <si>
    <t>-1609620778</t>
  </si>
  <si>
    <t>konstrukce asfaltového chodníku</t>
  </si>
  <si>
    <t>65</t>
  </si>
  <si>
    <t>61</t>
  </si>
  <si>
    <t>577133111</t>
  </si>
  <si>
    <t>Asfaltový beton vrstva obrusná ACO 8 (ABJ) tl 40 mm š do 3 m z nemodifikovaného asfaltu</t>
  </si>
  <si>
    <t>1487113645</t>
  </si>
  <si>
    <t>62</t>
  </si>
  <si>
    <t>596211211</t>
  </si>
  <si>
    <t>Kladení zámkové dlažby komunikací pro pěší tl 80 mm skupiny A pl do 100 m2 do lože</t>
  </si>
  <si>
    <t>212905484</t>
  </si>
  <si>
    <t>konstrukce dlážděného chodníku</t>
  </si>
  <si>
    <t>63</t>
  </si>
  <si>
    <t>59245020</t>
  </si>
  <si>
    <t>dlažba skladebná betonová 20x10x8 cm přírodní</t>
  </si>
  <si>
    <t>580072490</t>
  </si>
  <si>
    <t>50*1,03</t>
  </si>
  <si>
    <t>ztratné 3%</t>
  </si>
  <si>
    <t>64</t>
  </si>
  <si>
    <t>592450051</t>
  </si>
  <si>
    <t>dlažba skladebná betonová pro nevidomé 20x10x8 cm barevná</t>
  </si>
  <si>
    <t>-879174697</t>
  </si>
  <si>
    <t>89</t>
  </si>
  <si>
    <t>Ostatní konstrukce</t>
  </si>
  <si>
    <t>899231111</t>
  </si>
  <si>
    <t>Výšková úprava uličního vstupu nebo vpusti do 200 mm - mříže</t>
  </si>
  <si>
    <t>476281976</t>
  </si>
  <si>
    <t>66</t>
  </si>
  <si>
    <t>899331111</t>
  </si>
  <si>
    <t>Výšková úprava uličního vstupu nebo vpusti do 200 mm - poklopu</t>
  </si>
  <si>
    <t>-1212493572</t>
  </si>
  <si>
    <t>67</t>
  </si>
  <si>
    <t>8900000R1</t>
  </si>
  <si>
    <t>Uliční sorpční vpusti vč.mříže D400 - montáž, dodávka vč.dopravy vč.potřebných zemních prací</t>
  </si>
  <si>
    <t>-1936539129</t>
  </si>
  <si>
    <t>68</t>
  </si>
  <si>
    <t>8900000R2</t>
  </si>
  <si>
    <t>Přípojka kanalizace k uliční vpusti z PP trub DN 150 SN 12 - montáž + dodávka vč.dopravy vč.zemních prací (vč.pískového podsypu a obsypu), vč.napojení na stávající kanalizaci</t>
  </si>
  <si>
    <t>246622725</t>
  </si>
  <si>
    <t>69</t>
  </si>
  <si>
    <t>8900000R3</t>
  </si>
  <si>
    <t>Revizní  (spojná) šachta PP DN 425 vč.pojížděného poklopu - montáž a dodávka vč.dopravy vč.potřebných zemních prací</t>
  </si>
  <si>
    <t>-1684876526</t>
  </si>
  <si>
    <t>70</t>
  </si>
  <si>
    <t>8990000R1</t>
  </si>
  <si>
    <t>Pročištění stávajících přípojek dešťové kanalizace</t>
  </si>
  <si>
    <t>-376289763</t>
  </si>
  <si>
    <t>71</t>
  </si>
  <si>
    <t>8990000R2</t>
  </si>
  <si>
    <t>Pročištění stávajících uličních vpustí</t>
  </si>
  <si>
    <t>549542168</t>
  </si>
  <si>
    <t>91</t>
  </si>
  <si>
    <t>Doplňující konstrukce a práce pozemních komunikací, letišť a ploch</t>
  </si>
  <si>
    <t>72</t>
  </si>
  <si>
    <t>914111111</t>
  </si>
  <si>
    <t>Montáž svislé dopravní značky do velikosti 1 m2 objímkami na sloupek nebo konzolu</t>
  </si>
  <si>
    <t>1694040609</t>
  </si>
  <si>
    <t>nové značky vč.podtabulky</t>
  </si>
  <si>
    <t>3+1</t>
  </si>
  <si>
    <t>73</t>
  </si>
  <si>
    <t>404000001</t>
  </si>
  <si>
    <t>Svislá dopravní značka (P4, IP11, IP12 ) - dodávka vč.dopravy</t>
  </si>
  <si>
    <t>-1254051510</t>
  </si>
  <si>
    <t>74</t>
  </si>
  <si>
    <t>404000002</t>
  </si>
  <si>
    <t>Podtabulka pro svislé dopravní značky (E8d) - dodávka vč.dopravy</t>
  </si>
  <si>
    <t>570952397</t>
  </si>
  <si>
    <t>75</t>
  </si>
  <si>
    <t>914511112</t>
  </si>
  <si>
    <t>Montáž sloupku dopravních značek délky do 3,5 m s betonovým základem a patkou</t>
  </si>
  <si>
    <t>-354419153</t>
  </si>
  <si>
    <t>76</t>
  </si>
  <si>
    <t>40445225</t>
  </si>
  <si>
    <t>sloupek Zn pro dopravní značku D 60mm v 350mm</t>
  </si>
  <si>
    <t>-1477459649</t>
  </si>
  <si>
    <t>77</t>
  </si>
  <si>
    <t>915211112</t>
  </si>
  <si>
    <t>Vodorovné dopravní značení dělící čáry souvislé š 125 mm retroreflexní bílý plast</t>
  </si>
  <si>
    <t>1190654556</t>
  </si>
  <si>
    <t>vyznačení kolmého stání</t>
  </si>
  <si>
    <t>215</t>
  </si>
  <si>
    <t>78</t>
  </si>
  <si>
    <t>915231112</t>
  </si>
  <si>
    <t>Vodorovné dopravní značení přechody pro chodce, šipky, symboly retroreflexní bílý plast</t>
  </si>
  <si>
    <t>916764649</t>
  </si>
  <si>
    <t>79</t>
  </si>
  <si>
    <t>915611111</t>
  </si>
  <si>
    <t>Předznačení vodorovného liniového značení</t>
  </si>
  <si>
    <t>112697230</t>
  </si>
  <si>
    <t>80</t>
  </si>
  <si>
    <t>915621111</t>
  </si>
  <si>
    <t>Předznačení vodorovného plošného značení</t>
  </si>
  <si>
    <t>-1002360827</t>
  </si>
  <si>
    <t>81</t>
  </si>
  <si>
    <t>916131213</t>
  </si>
  <si>
    <t>Osazení silničního obrubníku betonového stojatého s boční opěrou do lože z betonu prostého</t>
  </si>
  <si>
    <t>-277276365</t>
  </si>
  <si>
    <t>162+21+8+1+7+13</t>
  </si>
  <si>
    <t>59217034</t>
  </si>
  <si>
    <t>obrubník betonový silniční 100x15x30 cm</t>
  </si>
  <si>
    <t>-2091927598</t>
  </si>
  <si>
    <t>83</t>
  </si>
  <si>
    <t>59217035</t>
  </si>
  <si>
    <t>obrubník betonový obloukový vnější 78 x 15 x 25cm</t>
  </si>
  <si>
    <t>1694592670</t>
  </si>
  <si>
    <t>21+7+13</t>
  </si>
  <si>
    <t>84</t>
  </si>
  <si>
    <t>59217030</t>
  </si>
  <si>
    <t>obrubník betonový silniční přechodový 100x15x15-25 cm</t>
  </si>
  <si>
    <t>-1693714762</t>
  </si>
  <si>
    <t>85</t>
  </si>
  <si>
    <t>59217029</t>
  </si>
  <si>
    <t>obrubník betonový silniční nájezdový 100x15x15 cm</t>
  </si>
  <si>
    <t>669317871</t>
  </si>
  <si>
    <t>86</t>
  </si>
  <si>
    <t>916231213</t>
  </si>
  <si>
    <t>Osazení chodníkového obrubníku betonového stojatého s boční opěrou do lože z betonu prostého</t>
  </si>
  <si>
    <t>801015134</t>
  </si>
  <si>
    <t>41+18</t>
  </si>
  <si>
    <t>87</t>
  </si>
  <si>
    <t>59217016</t>
  </si>
  <si>
    <t>obrubník betonový chodníkový 100x8x25 cm</t>
  </si>
  <si>
    <t>1864105191</t>
  </si>
  <si>
    <t>88</t>
  </si>
  <si>
    <t>592170161</t>
  </si>
  <si>
    <t>obrubník betonový obloukový chodníkový  75x8x25 cm</t>
  </si>
  <si>
    <t>1983470225</t>
  </si>
  <si>
    <t>919732211</t>
  </si>
  <si>
    <t>Styčná spára napojení nového živičného povrchu na stávající za tepla š 15 mm hl 25 mm s prořezáním</t>
  </si>
  <si>
    <t>-97652873</t>
  </si>
  <si>
    <t>90</t>
  </si>
  <si>
    <t>919735113</t>
  </si>
  <si>
    <t>Řezání stávajícího živičného krytu hl do 150 mm</t>
  </si>
  <si>
    <t>-165015472</t>
  </si>
  <si>
    <t>99</t>
  </si>
  <si>
    <t>Přesun hmot a manipulace se sutí</t>
  </si>
  <si>
    <t>998225111</t>
  </si>
  <si>
    <t>Přesun hmot pro pozemní komunikace s krytem z kamene, monolitickým betonovým nebo živičným</t>
  </si>
  <si>
    <t>-1181911637</t>
  </si>
  <si>
    <t>VRN</t>
  </si>
  <si>
    <t>Vedlejší rozpočtové náklady</t>
  </si>
  <si>
    <t>92</t>
  </si>
  <si>
    <t>0100000R1</t>
  </si>
  <si>
    <t>Výškové a polohové vytýčení všech inženýrských sítí na staveništi a jejich ověření u správců</t>
  </si>
  <si>
    <t>kč</t>
  </si>
  <si>
    <t>1024</t>
  </si>
  <si>
    <t>-997147307</t>
  </si>
  <si>
    <t>93</t>
  </si>
  <si>
    <t>0100000R2</t>
  </si>
  <si>
    <t>Vytýčení základních směrových a výškových bodů stavby</t>
  </si>
  <si>
    <t>-1872226327</t>
  </si>
  <si>
    <t>94</t>
  </si>
  <si>
    <t>0100000R3</t>
  </si>
  <si>
    <t>Zaměření skutečného provedení stavby</t>
  </si>
  <si>
    <t>2044759142</t>
  </si>
  <si>
    <t>95</t>
  </si>
  <si>
    <t>0130000R1</t>
  </si>
  <si>
    <t>Dokumentace skutečného provedení stavby</t>
  </si>
  <si>
    <t>-669448779</t>
  </si>
  <si>
    <t>96</t>
  </si>
  <si>
    <t>0130000R3</t>
  </si>
  <si>
    <t>Fotodokumentace</t>
  </si>
  <si>
    <t>-407313583</t>
  </si>
  <si>
    <t>97</t>
  </si>
  <si>
    <t>0300000R1</t>
  </si>
  <si>
    <t>Zařízení staveniště - vybavení (buňky, TOI), zabezpečení, zrušení staveniště, připojení na inženýrské sítě</t>
  </si>
  <si>
    <t>1120563630</t>
  </si>
  <si>
    <t>98</t>
  </si>
  <si>
    <t>0300000R2</t>
  </si>
  <si>
    <t>Dopravní opatření po dobu výstavby vč.projednání</t>
  </si>
  <si>
    <t>-1808861080</t>
  </si>
  <si>
    <t>0300000R3</t>
  </si>
  <si>
    <t>Úklid dokončené stavby a okolí</t>
  </si>
  <si>
    <t>419153852</t>
  </si>
  <si>
    <t>100</t>
  </si>
  <si>
    <t>0300000R4</t>
  </si>
  <si>
    <t>Čištění veřejných komunikací po dobu výstavby</t>
  </si>
  <si>
    <t>143887551</t>
  </si>
  <si>
    <t>101</t>
  </si>
  <si>
    <t>0400000R2</t>
  </si>
  <si>
    <t>Zkoušky hutnění konstrukce vozovky (4x pláň, 2x každá vrstva konstrukce komunikace)</t>
  </si>
  <si>
    <t>-2142079610</t>
  </si>
  <si>
    <t>02 - SO 102 Úpravy místní komunikace</t>
  </si>
  <si>
    <t xml:space="preserve">    5-1 - Komunikace</t>
  </si>
  <si>
    <t>se použije zpět</t>
  </si>
  <si>
    <t>chybějící ze doveze z SO 101</t>
  </si>
  <si>
    <t>240*0,10</t>
  </si>
  <si>
    <t>pro zpětné použití</t>
  </si>
  <si>
    <t>225*0,20</t>
  </si>
  <si>
    <t>225*0,40</t>
  </si>
  <si>
    <t>90*0,50</t>
  </si>
  <si>
    <t>171101131</t>
  </si>
  <si>
    <t>Uložení sypaniny z hornin nesoudržných a soudržných střídavě do násypů zhutněných</t>
  </si>
  <si>
    <t>1976559161</t>
  </si>
  <si>
    <t>nové zelené plochy pod ohumusování</t>
  </si>
  <si>
    <t>použije se zemina z výkopu</t>
  </si>
  <si>
    <t>350*0,27+0,5</t>
  </si>
  <si>
    <t>přemístění zeminy od výkopu k násypům</t>
  </si>
  <si>
    <t>přebytečný výkop</t>
  </si>
  <si>
    <t>225-95</t>
  </si>
  <si>
    <t>130*1,7</t>
  </si>
  <si>
    <t>160+45+75</t>
  </si>
  <si>
    <t>350</t>
  </si>
  <si>
    <t>350*0,05*1,03</t>
  </si>
  <si>
    <t>113107243</t>
  </si>
  <si>
    <t>Odstranění krytu živičného tl 150 mm strojně plochy přes 200 m2</t>
  </si>
  <si>
    <t>290</t>
  </si>
  <si>
    <t>113107223</t>
  </si>
  <si>
    <t>Odstranění podkladu z kameniva drceného tl 300 mm strojně plochy přes 200 m2</t>
  </si>
  <si>
    <t xml:space="preserve">v místě napojení </t>
  </si>
  <si>
    <t>113154353</t>
  </si>
  <si>
    <t>Frézování živičného krytu tl 50 mm pruh š 1 m pl do 10000 m2 s překážkami v trase</t>
  </si>
  <si>
    <t>1375+120</t>
  </si>
  <si>
    <t>291,1*4</t>
  </si>
  <si>
    <t>beton k druhotnému použití do 5km</t>
  </si>
  <si>
    <t>36*4</t>
  </si>
  <si>
    <t>127,60*9</t>
  </si>
  <si>
    <t>Komunikace</t>
  </si>
  <si>
    <t>nová konstrukce asf.vozovky</t>
  </si>
  <si>
    <t>160*2</t>
  </si>
  <si>
    <t>160</t>
  </si>
  <si>
    <t>1448690383</t>
  </si>
  <si>
    <t>1375+79</t>
  </si>
  <si>
    <t>-1676838183</t>
  </si>
  <si>
    <t>45+75</t>
  </si>
  <si>
    <t>120</t>
  </si>
  <si>
    <t>konstrukce nového asfaltového chodníku</t>
  </si>
  <si>
    <t>na odfrézované části</t>
  </si>
  <si>
    <t>65*1,03+0,05</t>
  </si>
  <si>
    <t>890000001</t>
  </si>
  <si>
    <t>Montáž a dodávka uliční vpusti vč.pojížděné mříže vč.zemních prací</t>
  </si>
  <si>
    <t>305016315</t>
  </si>
  <si>
    <t>890000002</t>
  </si>
  <si>
    <t>Přípojka kanalizace k uliční vpusti - montáž + dodávka vč.zemních prací, vč.napojení na stávající kanalizaci</t>
  </si>
  <si>
    <t>-1092257350</t>
  </si>
  <si>
    <t>890000003</t>
  </si>
  <si>
    <t>Zrušení stávající uliční vpusti vč.likvidace</t>
  </si>
  <si>
    <t>1150929226</t>
  </si>
  <si>
    <t xml:space="preserve">nové značky </t>
  </si>
  <si>
    <t>Svislá dopravní značka (B2, C 2b+c,  IP4, IP11 ) - dodávka vč.dopravy</t>
  </si>
  <si>
    <t>vyznačení kolmého a podélného stání</t>
  </si>
  <si>
    <t>125+40</t>
  </si>
  <si>
    <t>158+46,5+0,8+16+2+2+6,3+3,4+1,2</t>
  </si>
  <si>
    <t>46,5+0,8+6,3+3,4+1,2</t>
  </si>
  <si>
    <t>82+11</t>
  </si>
  <si>
    <t>03 - Veřejné osvětlení</t>
  </si>
  <si>
    <t>M - Práce a dodávky M</t>
  </si>
  <si>
    <t xml:space="preserve">    OSV - Veřejné osvětlení</t>
  </si>
  <si>
    <t>Práce a dodávky M</t>
  </si>
  <si>
    <t>OSV</t>
  </si>
  <si>
    <t>Přenos</t>
  </si>
  <si>
    <t>Veřejné osvětlení viz samostatný rozpočet a výkaz výměr</t>
  </si>
  <si>
    <t>-703934856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</si>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</sst>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%"/>
    <numFmt numFmtId="165" formatCode="dd\.mm\.yyyy"/>
    <numFmt numFmtId="166" formatCode="#,##0.00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81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7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1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0" fontId="19" fillId="0" borderId="18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3" fillId="0" borderId="21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0" fillId="0" borderId="21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30" fillId="0" borderId="22" xfId="0" applyNumberFormat="1" applyFont="1" applyBorder="1" applyAlignment="1" applyProtection="1">
      <alignment vertical="center"/>
      <protection/>
    </xf>
    <xf numFmtId="4" fontId="30" fillId="0" borderId="23" xfId="0" applyNumberFormat="1" applyFont="1" applyBorder="1" applyAlignment="1" applyProtection="1">
      <alignment vertical="center"/>
      <protection/>
    </xf>
    <xf numFmtId="166" fontId="30" fillId="0" borderId="23" xfId="0" applyNumberFormat="1" applyFont="1" applyBorder="1" applyAlignment="1" applyProtection="1">
      <alignment vertical="center"/>
      <protection/>
    </xf>
    <xf numFmtId="4" fontId="30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2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166" fontId="33" fillId="0" borderId="14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4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4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4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6" fillId="0" borderId="27" xfId="0" applyFont="1" applyBorder="1" applyAlignment="1" applyProtection="1">
      <alignment horizontal="center" vertical="center"/>
      <protection/>
    </xf>
    <xf numFmtId="49" fontId="36" fillId="0" borderId="27" xfId="0" applyNumberFormat="1" applyFont="1" applyBorder="1" applyAlignment="1" applyProtection="1">
      <alignment horizontal="left" vertical="center" wrapText="1"/>
      <protection/>
    </xf>
    <xf numFmtId="0" fontId="36" fillId="0" borderId="27" xfId="0" applyFont="1" applyBorder="1" applyAlignment="1" applyProtection="1">
      <alignment horizontal="left" vertical="center" wrapText="1"/>
      <protection/>
    </xf>
    <xf numFmtId="0" fontId="36" fillId="0" borderId="27" xfId="0" applyFont="1" applyBorder="1" applyAlignment="1" applyProtection="1">
      <alignment horizontal="center" vertical="center" wrapText="1"/>
      <protection/>
    </xf>
    <xf numFmtId="4" fontId="36" fillId="0" borderId="27" xfId="0" applyNumberFormat="1" applyFont="1" applyBorder="1" applyAlignment="1" applyProtection="1">
      <alignment vertical="center"/>
      <protection/>
    </xf>
    <xf numFmtId="4" fontId="36" fillId="3" borderId="27" xfId="0" applyNumberFormat="1" applyFont="1" applyFill="1" applyBorder="1" applyAlignment="1" applyProtection="1">
      <alignment vertical="center"/>
      <protection locked="0"/>
    </xf>
    <xf numFmtId="0" fontId="36" fillId="0" borderId="4" xfId="0" applyFont="1" applyBorder="1" applyAlignment="1">
      <alignment vertical="center"/>
    </xf>
    <xf numFmtId="0" fontId="36" fillId="3" borderId="2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3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3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9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1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0" fillId="0" borderId="0" xfId="0"/>
    <xf numFmtId="0" fontId="19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19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1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9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6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AR2" s="363"/>
      <c r="AS2" s="363"/>
      <c r="AT2" s="363"/>
      <c r="AU2" s="363"/>
      <c r="AV2" s="363"/>
      <c r="AW2" s="363"/>
      <c r="AX2" s="363"/>
      <c r="AY2" s="363"/>
      <c r="AZ2" s="363"/>
      <c r="BA2" s="363"/>
      <c r="BB2" s="363"/>
      <c r="BC2" s="363"/>
      <c r="BD2" s="363"/>
      <c r="BE2" s="363"/>
      <c r="BS2" s="23" t="s">
        <v>8</v>
      </c>
      <c r="BT2" s="23" t="s">
        <v>9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8</v>
      </c>
      <c r="BT3" s="23" t="s">
        <v>10</v>
      </c>
    </row>
    <row r="4" spans="2:71" ht="36.95" customHeight="1">
      <c r="B4" s="27"/>
      <c r="C4" s="28"/>
      <c r="D4" s="29" t="s">
        <v>11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12</v>
      </c>
      <c r="BE4" s="32" t="s">
        <v>13</v>
      </c>
      <c r="BS4" s="23" t="s">
        <v>8</v>
      </c>
    </row>
    <row r="5" spans="2:71" ht="14.45" customHeight="1">
      <c r="B5" s="27"/>
      <c r="C5" s="28"/>
      <c r="D5" s="33" t="s">
        <v>14</v>
      </c>
      <c r="E5" s="28"/>
      <c r="F5" s="28"/>
      <c r="G5" s="28"/>
      <c r="H5" s="28"/>
      <c r="I5" s="28"/>
      <c r="J5" s="28"/>
      <c r="K5" s="328" t="s">
        <v>15</v>
      </c>
      <c r="L5" s="329"/>
      <c r="M5" s="329"/>
      <c r="N5" s="329"/>
      <c r="O5" s="329"/>
      <c r="P5" s="329"/>
      <c r="Q5" s="329"/>
      <c r="R5" s="329"/>
      <c r="S5" s="329"/>
      <c r="T5" s="329"/>
      <c r="U5" s="329"/>
      <c r="V5" s="329"/>
      <c r="W5" s="329"/>
      <c r="X5" s="329"/>
      <c r="Y5" s="329"/>
      <c r="Z5" s="329"/>
      <c r="AA5" s="329"/>
      <c r="AB5" s="329"/>
      <c r="AC5" s="329"/>
      <c r="AD5" s="329"/>
      <c r="AE5" s="329"/>
      <c r="AF5" s="329"/>
      <c r="AG5" s="329"/>
      <c r="AH5" s="329"/>
      <c r="AI5" s="329"/>
      <c r="AJ5" s="329"/>
      <c r="AK5" s="329"/>
      <c r="AL5" s="329"/>
      <c r="AM5" s="329"/>
      <c r="AN5" s="329"/>
      <c r="AO5" s="329"/>
      <c r="AP5" s="28"/>
      <c r="AQ5" s="30"/>
      <c r="BE5" s="326" t="s">
        <v>16</v>
      </c>
      <c r="BS5" s="23" t="s">
        <v>8</v>
      </c>
    </row>
    <row r="6" spans="2:71" ht="36.95" customHeight="1">
      <c r="B6" s="27"/>
      <c r="C6" s="28"/>
      <c r="D6" s="35" t="s">
        <v>17</v>
      </c>
      <c r="E6" s="28"/>
      <c r="F6" s="28"/>
      <c r="G6" s="28"/>
      <c r="H6" s="28"/>
      <c r="I6" s="28"/>
      <c r="J6" s="28"/>
      <c r="K6" s="330" t="s">
        <v>18</v>
      </c>
      <c r="L6" s="329"/>
      <c r="M6" s="329"/>
      <c r="N6" s="329"/>
      <c r="O6" s="329"/>
      <c r="P6" s="329"/>
      <c r="Q6" s="329"/>
      <c r="R6" s="329"/>
      <c r="S6" s="329"/>
      <c r="T6" s="329"/>
      <c r="U6" s="329"/>
      <c r="V6" s="329"/>
      <c r="W6" s="329"/>
      <c r="X6" s="329"/>
      <c r="Y6" s="329"/>
      <c r="Z6" s="329"/>
      <c r="AA6" s="329"/>
      <c r="AB6" s="329"/>
      <c r="AC6" s="329"/>
      <c r="AD6" s="329"/>
      <c r="AE6" s="329"/>
      <c r="AF6" s="329"/>
      <c r="AG6" s="329"/>
      <c r="AH6" s="329"/>
      <c r="AI6" s="329"/>
      <c r="AJ6" s="329"/>
      <c r="AK6" s="329"/>
      <c r="AL6" s="329"/>
      <c r="AM6" s="329"/>
      <c r="AN6" s="329"/>
      <c r="AO6" s="329"/>
      <c r="AP6" s="28"/>
      <c r="AQ6" s="30"/>
      <c r="BE6" s="327"/>
      <c r="BS6" s="23" t="s">
        <v>8</v>
      </c>
    </row>
    <row r="7" spans="2:71" ht="14.45" customHeight="1">
      <c r="B7" s="27"/>
      <c r="C7" s="28"/>
      <c r="D7" s="36" t="s">
        <v>19</v>
      </c>
      <c r="E7" s="28"/>
      <c r="F7" s="28"/>
      <c r="G7" s="28"/>
      <c r="H7" s="28"/>
      <c r="I7" s="28"/>
      <c r="J7" s="28"/>
      <c r="K7" s="34" t="s">
        <v>20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21</v>
      </c>
      <c r="AL7" s="28"/>
      <c r="AM7" s="28"/>
      <c r="AN7" s="34" t="s">
        <v>20</v>
      </c>
      <c r="AO7" s="28"/>
      <c r="AP7" s="28"/>
      <c r="AQ7" s="30"/>
      <c r="BE7" s="327"/>
      <c r="BS7" s="23" t="s">
        <v>8</v>
      </c>
    </row>
    <row r="8" spans="2:71" ht="14.45" customHeight="1">
      <c r="B8" s="27"/>
      <c r="C8" s="28"/>
      <c r="D8" s="36" t="s">
        <v>22</v>
      </c>
      <c r="E8" s="28"/>
      <c r="F8" s="28"/>
      <c r="G8" s="28"/>
      <c r="H8" s="28"/>
      <c r="I8" s="28"/>
      <c r="J8" s="28"/>
      <c r="K8" s="34" t="s">
        <v>23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24</v>
      </c>
      <c r="AL8" s="28"/>
      <c r="AM8" s="28"/>
      <c r="AN8" s="37" t="s">
        <v>25</v>
      </c>
      <c r="AO8" s="28"/>
      <c r="AP8" s="28"/>
      <c r="AQ8" s="30"/>
      <c r="BE8" s="327"/>
      <c r="BS8" s="23" t="s">
        <v>8</v>
      </c>
    </row>
    <row r="9" spans="2:71" ht="14.4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27"/>
      <c r="BS9" s="23" t="s">
        <v>8</v>
      </c>
    </row>
    <row r="10" spans="2:71" ht="14.45" customHeight="1">
      <c r="B10" s="27"/>
      <c r="C10" s="28"/>
      <c r="D10" s="36" t="s">
        <v>26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27</v>
      </c>
      <c r="AL10" s="28"/>
      <c r="AM10" s="28"/>
      <c r="AN10" s="34" t="s">
        <v>20</v>
      </c>
      <c r="AO10" s="28"/>
      <c r="AP10" s="28"/>
      <c r="AQ10" s="30"/>
      <c r="BE10" s="327"/>
      <c r="BS10" s="23" t="s">
        <v>8</v>
      </c>
    </row>
    <row r="11" spans="2:71" ht="18.4" customHeight="1">
      <c r="B11" s="27"/>
      <c r="C11" s="28"/>
      <c r="D11" s="28"/>
      <c r="E11" s="34" t="s">
        <v>28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29</v>
      </c>
      <c r="AL11" s="28"/>
      <c r="AM11" s="28"/>
      <c r="AN11" s="34" t="s">
        <v>20</v>
      </c>
      <c r="AO11" s="28"/>
      <c r="AP11" s="28"/>
      <c r="AQ11" s="30"/>
      <c r="BE11" s="327"/>
      <c r="BS11" s="23" t="s">
        <v>8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27"/>
      <c r="BS12" s="23" t="s">
        <v>8</v>
      </c>
    </row>
    <row r="13" spans="2:71" ht="14.45" customHeight="1">
      <c r="B13" s="27"/>
      <c r="C13" s="28"/>
      <c r="D13" s="36" t="s">
        <v>30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27</v>
      </c>
      <c r="AL13" s="28"/>
      <c r="AM13" s="28"/>
      <c r="AN13" s="38" t="s">
        <v>31</v>
      </c>
      <c r="AO13" s="28"/>
      <c r="AP13" s="28"/>
      <c r="AQ13" s="30"/>
      <c r="BE13" s="327"/>
      <c r="BS13" s="23" t="s">
        <v>8</v>
      </c>
    </row>
    <row r="14" spans="2:71" ht="13.5">
      <c r="B14" s="27"/>
      <c r="C14" s="28"/>
      <c r="D14" s="28"/>
      <c r="E14" s="331" t="s">
        <v>31</v>
      </c>
      <c r="F14" s="332"/>
      <c r="G14" s="332"/>
      <c r="H14" s="332"/>
      <c r="I14" s="332"/>
      <c r="J14" s="332"/>
      <c r="K14" s="332"/>
      <c r="L14" s="332"/>
      <c r="M14" s="332"/>
      <c r="N14" s="332"/>
      <c r="O14" s="332"/>
      <c r="P14" s="332"/>
      <c r="Q14" s="332"/>
      <c r="R14" s="332"/>
      <c r="S14" s="332"/>
      <c r="T14" s="332"/>
      <c r="U14" s="332"/>
      <c r="V14" s="332"/>
      <c r="W14" s="332"/>
      <c r="X14" s="332"/>
      <c r="Y14" s="332"/>
      <c r="Z14" s="332"/>
      <c r="AA14" s="332"/>
      <c r="AB14" s="332"/>
      <c r="AC14" s="332"/>
      <c r="AD14" s="332"/>
      <c r="AE14" s="332"/>
      <c r="AF14" s="332"/>
      <c r="AG14" s="332"/>
      <c r="AH14" s="332"/>
      <c r="AI14" s="332"/>
      <c r="AJ14" s="332"/>
      <c r="AK14" s="36" t="s">
        <v>29</v>
      </c>
      <c r="AL14" s="28"/>
      <c r="AM14" s="28"/>
      <c r="AN14" s="38" t="s">
        <v>31</v>
      </c>
      <c r="AO14" s="28"/>
      <c r="AP14" s="28"/>
      <c r="AQ14" s="30"/>
      <c r="BE14" s="327"/>
      <c r="BS14" s="23" t="s">
        <v>8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27"/>
      <c r="BS15" s="23" t="s">
        <v>6</v>
      </c>
    </row>
    <row r="16" spans="2:71" ht="14.45" customHeight="1">
      <c r="B16" s="27"/>
      <c r="C16" s="28"/>
      <c r="D16" s="36" t="s">
        <v>32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27</v>
      </c>
      <c r="AL16" s="28"/>
      <c r="AM16" s="28"/>
      <c r="AN16" s="34" t="s">
        <v>20</v>
      </c>
      <c r="AO16" s="28"/>
      <c r="AP16" s="28"/>
      <c r="AQ16" s="30"/>
      <c r="BE16" s="327"/>
      <c r="BS16" s="23" t="s">
        <v>6</v>
      </c>
    </row>
    <row r="17" spans="2:71" ht="18.4" customHeight="1">
      <c r="B17" s="27"/>
      <c r="C17" s="28"/>
      <c r="D17" s="28"/>
      <c r="E17" s="34" t="s">
        <v>33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29</v>
      </c>
      <c r="AL17" s="28"/>
      <c r="AM17" s="28"/>
      <c r="AN17" s="34" t="s">
        <v>20</v>
      </c>
      <c r="AO17" s="28"/>
      <c r="AP17" s="28"/>
      <c r="AQ17" s="30"/>
      <c r="BE17" s="327"/>
      <c r="BS17" s="23" t="s">
        <v>34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27"/>
      <c r="BS18" s="23" t="s">
        <v>8</v>
      </c>
    </row>
    <row r="19" spans="2:71" ht="14.45" customHeight="1">
      <c r="B19" s="27"/>
      <c r="C19" s="28"/>
      <c r="D19" s="36" t="s">
        <v>35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27"/>
      <c r="BS19" s="23" t="s">
        <v>8</v>
      </c>
    </row>
    <row r="20" spans="2:71" ht="16.5" customHeight="1">
      <c r="B20" s="27"/>
      <c r="C20" s="28"/>
      <c r="D20" s="28"/>
      <c r="E20" s="333" t="s">
        <v>20</v>
      </c>
      <c r="F20" s="333"/>
      <c r="G20" s="333"/>
      <c r="H20" s="333"/>
      <c r="I20" s="333"/>
      <c r="J20" s="333"/>
      <c r="K20" s="333"/>
      <c r="L20" s="333"/>
      <c r="M20" s="333"/>
      <c r="N20" s="333"/>
      <c r="O20" s="333"/>
      <c r="P20" s="333"/>
      <c r="Q20" s="333"/>
      <c r="R20" s="333"/>
      <c r="S20" s="333"/>
      <c r="T20" s="333"/>
      <c r="U20" s="333"/>
      <c r="V20" s="333"/>
      <c r="W20" s="333"/>
      <c r="X20" s="333"/>
      <c r="Y20" s="333"/>
      <c r="Z20" s="333"/>
      <c r="AA20" s="333"/>
      <c r="AB20" s="333"/>
      <c r="AC20" s="333"/>
      <c r="AD20" s="333"/>
      <c r="AE20" s="333"/>
      <c r="AF20" s="333"/>
      <c r="AG20" s="333"/>
      <c r="AH20" s="333"/>
      <c r="AI20" s="333"/>
      <c r="AJ20" s="333"/>
      <c r="AK20" s="333"/>
      <c r="AL20" s="333"/>
      <c r="AM20" s="333"/>
      <c r="AN20" s="333"/>
      <c r="AO20" s="28"/>
      <c r="AP20" s="28"/>
      <c r="AQ20" s="30"/>
      <c r="BE20" s="327"/>
      <c r="BS20" s="23" t="s">
        <v>34</v>
      </c>
    </row>
    <row r="21" spans="2:57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27"/>
    </row>
    <row r="22" spans="2:57" ht="6.95" customHeight="1">
      <c r="B22" s="27"/>
      <c r="C22" s="2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8"/>
      <c r="AQ22" s="30"/>
      <c r="BE22" s="327"/>
    </row>
    <row r="23" spans="2:57" s="1" customFormat="1" ht="25.9" customHeight="1">
      <c r="B23" s="40"/>
      <c r="C23" s="41"/>
      <c r="D23" s="42" t="s">
        <v>36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334">
        <f>ROUND(AG51,2)</f>
        <v>0</v>
      </c>
      <c r="AL23" s="335"/>
      <c r="AM23" s="335"/>
      <c r="AN23" s="335"/>
      <c r="AO23" s="335"/>
      <c r="AP23" s="41"/>
      <c r="AQ23" s="44"/>
      <c r="BE23" s="327"/>
    </row>
    <row r="24" spans="2:57" s="1" customFormat="1" ht="6.95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327"/>
    </row>
    <row r="25" spans="2:57" s="1" customFormat="1" ht="13.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336" t="s">
        <v>37</v>
      </c>
      <c r="M25" s="336"/>
      <c r="N25" s="336"/>
      <c r="O25" s="336"/>
      <c r="P25" s="41"/>
      <c r="Q25" s="41"/>
      <c r="R25" s="41"/>
      <c r="S25" s="41"/>
      <c r="T25" s="41"/>
      <c r="U25" s="41"/>
      <c r="V25" s="41"/>
      <c r="W25" s="336" t="s">
        <v>38</v>
      </c>
      <c r="X25" s="336"/>
      <c r="Y25" s="336"/>
      <c r="Z25" s="336"/>
      <c r="AA25" s="336"/>
      <c r="AB25" s="336"/>
      <c r="AC25" s="336"/>
      <c r="AD25" s="336"/>
      <c r="AE25" s="336"/>
      <c r="AF25" s="41"/>
      <c r="AG25" s="41"/>
      <c r="AH25" s="41"/>
      <c r="AI25" s="41"/>
      <c r="AJ25" s="41"/>
      <c r="AK25" s="336" t="s">
        <v>39</v>
      </c>
      <c r="AL25" s="336"/>
      <c r="AM25" s="336"/>
      <c r="AN25" s="336"/>
      <c r="AO25" s="336"/>
      <c r="AP25" s="41"/>
      <c r="AQ25" s="44"/>
      <c r="BE25" s="327"/>
    </row>
    <row r="26" spans="2:57" s="2" customFormat="1" ht="14.45" customHeight="1">
      <c r="B26" s="46"/>
      <c r="C26" s="47"/>
      <c r="D26" s="48" t="s">
        <v>40</v>
      </c>
      <c r="E26" s="47"/>
      <c r="F26" s="48" t="s">
        <v>41</v>
      </c>
      <c r="G26" s="47"/>
      <c r="H26" s="47"/>
      <c r="I26" s="47"/>
      <c r="J26" s="47"/>
      <c r="K26" s="47"/>
      <c r="L26" s="337">
        <v>0.21</v>
      </c>
      <c r="M26" s="338"/>
      <c r="N26" s="338"/>
      <c r="O26" s="338"/>
      <c r="P26" s="47"/>
      <c r="Q26" s="47"/>
      <c r="R26" s="47"/>
      <c r="S26" s="47"/>
      <c r="T26" s="47"/>
      <c r="U26" s="47"/>
      <c r="V26" s="47"/>
      <c r="W26" s="339">
        <f>ROUND(AZ51,2)</f>
        <v>0</v>
      </c>
      <c r="X26" s="338"/>
      <c r="Y26" s="338"/>
      <c r="Z26" s="338"/>
      <c r="AA26" s="338"/>
      <c r="AB26" s="338"/>
      <c r="AC26" s="338"/>
      <c r="AD26" s="338"/>
      <c r="AE26" s="338"/>
      <c r="AF26" s="47"/>
      <c r="AG26" s="47"/>
      <c r="AH26" s="47"/>
      <c r="AI26" s="47"/>
      <c r="AJ26" s="47"/>
      <c r="AK26" s="339">
        <f>ROUND(AV51,2)</f>
        <v>0</v>
      </c>
      <c r="AL26" s="338"/>
      <c r="AM26" s="338"/>
      <c r="AN26" s="338"/>
      <c r="AO26" s="338"/>
      <c r="AP26" s="47"/>
      <c r="AQ26" s="49"/>
      <c r="BE26" s="327"/>
    </row>
    <row r="27" spans="2:57" s="2" customFormat="1" ht="14.45" customHeight="1">
      <c r="B27" s="46"/>
      <c r="C27" s="47"/>
      <c r="D27" s="47"/>
      <c r="E27" s="47"/>
      <c r="F27" s="48" t="s">
        <v>42</v>
      </c>
      <c r="G27" s="47"/>
      <c r="H27" s="47"/>
      <c r="I27" s="47"/>
      <c r="J27" s="47"/>
      <c r="K27" s="47"/>
      <c r="L27" s="337">
        <v>0.15</v>
      </c>
      <c r="M27" s="338"/>
      <c r="N27" s="338"/>
      <c r="O27" s="338"/>
      <c r="P27" s="47"/>
      <c r="Q27" s="47"/>
      <c r="R27" s="47"/>
      <c r="S27" s="47"/>
      <c r="T27" s="47"/>
      <c r="U27" s="47"/>
      <c r="V27" s="47"/>
      <c r="W27" s="339">
        <f>ROUND(BA51,2)</f>
        <v>0</v>
      </c>
      <c r="X27" s="338"/>
      <c r="Y27" s="338"/>
      <c r="Z27" s="338"/>
      <c r="AA27" s="338"/>
      <c r="AB27" s="338"/>
      <c r="AC27" s="338"/>
      <c r="AD27" s="338"/>
      <c r="AE27" s="338"/>
      <c r="AF27" s="47"/>
      <c r="AG27" s="47"/>
      <c r="AH27" s="47"/>
      <c r="AI27" s="47"/>
      <c r="AJ27" s="47"/>
      <c r="AK27" s="339">
        <f>ROUND(AW51,2)</f>
        <v>0</v>
      </c>
      <c r="AL27" s="338"/>
      <c r="AM27" s="338"/>
      <c r="AN27" s="338"/>
      <c r="AO27" s="338"/>
      <c r="AP27" s="47"/>
      <c r="AQ27" s="49"/>
      <c r="BE27" s="327"/>
    </row>
    <row r="28" spans="2:57" s="2" customFormat="1" ht="14.45" customHeight="1" hidden="1">
      <c r="B28" s="46"/>
      <c r="C28" s="47"/>
      <c r="D28" s="47"/>
      <c r="E28" s="47"/>
      <c r="F28" s="48" t="s">
        <v>43</v>
      </c>
      <c r="G28" s="47"/>
      <c r="H28" s="47"/>
      <c r="I28" s="47"/>
      <c r="J28" s="47"/>
      <c r="K28" s="47"/>
      <c r="L28" s="337">
        <v>0.21</v>
      </c>
      <c r="M28" s="338"/>
      <c r="N28" s="338"/>
      <c r="O28" s="338"/>
      <c r="P28" s="47"/>
      <c r="Q28" s="47"/>
      <c r="R28" s="47"/>
      <c r="S28" s="47"/>
      <c r="T28" s="47"/>
      <c r="U28" s="47"/>
      <c r="V28" s="47"/>
      <c r="W28" s="339">
        <f>ROUND(BB51,2)</f>
        <v>0</v>
      </c>
      <c r="X28" s="338"/>
      <c r="Y28" s="338"/>
      <c r="Z28" s="338"/>
      <c r="AA28" s="338"/>
      <c r="AB28" s="338"/>
      <c r="AC28" s="338"/>
      <c r="AD28" s="338"/>
      <c r="AE28" s="338"/>
      <c r="AF28" s="47"/>
      <c r="AG28" s="47"/>
      <c r="AH28" s="47"/>
      <c r="AI28" s="47"/>
      <c r="AJ28" s="47"/>
      <c r="AK28" s="339">
        <v>0</v>
      </c>
      <c r="AL28" s="338"/>
      <c r="AM28" s="338"/>
      <c r="AN28" s="338"/>
      <c r="AO28" s="338"/>
      <c r="AP28" s="47"/>
      <c r="AQ28" s="49"/>
      <c r="BE28" s="327"/>
    </row>
    <row r="29" spans="2:57" s="2" customFormat="1" ht="14.45" customHeight="1" hidden="1">
      <c r="B29" s="46"/>
      <c r="C29" s="47"/>
      <c r="D29" s="47"/>
      <c r="E29" s="47"/>
      <c r="F29" s="48" t="s">
        <v>44</v>
      </c>
      <c r="G29" s="47"/>
      <c r="H29" s="47"/>
      <c r="I29" s="47"/>
      <c r="J29" s="47"/>
      <c r="K29" s="47"/>
      <c r="L29" s="337">
        <v>0.15</v>
      </c>
      <c r="M29" s="338"/>
      <c r="N29" s="338"/>
      <c r="O29" s="338"/>
      <c r="P29" s="47"/>
      <c r="Q29" s="47"/>
      <c r="R29" s="47"/>
      <c r="S29" s="47"/>
      <c r="T29" s="47"/>
      <c r="U29" s="47"/>
      <c r="V29" s="47"/>
      <c r="W29" s="339">
        <f>ROUND(BC51,2)</f>
        <v>0</v>
      </c>
      <c r="X29" s="338"/>
      <c r="Y29" s="338"/>
      <c r="Z29" s="338"/>
      <c r="AA29" s="338"/>
      <c r="AB29" s="338"/>
      <c r="AC29" s="338"/>
      <c r="AD29" s="338"/>
      <c r="AE29" s="338"/>
      <c r="AF29" s="47"/>
      <c r="AG29" s="47"/>
      <c r="AH29" s="47"/>
      <c r="AI29" s="47"/>
      <c r="AJ29" s="47"/>
      <c r="AK29" s="339">
        <v>0</v>
      </c>
      <c r="AL29" s="338"/>
      <c r="AM29" s="338"/>
      <c r="AN29" s="338"/>
      <c r="AO29" s="338"/>
      <c r="AP29" s="47"/>
      <c r="AQ29" s="49"/>
      <c r="BE29" s="327"/>
    </row>
    <row r="30" spans="2:57" s="2" customFormat="1" ht="14.45" customHeight="1" hidden="1">
      <c r="B30" s="46"/>
      <c r="C30" s="47"/>
      <c r="D30" s="47"/>
      <c r="E30" s="47"/>
      <c r="F30" s="48" t="s">
        <v>45</v>
      </c>
      <c r="G30" s="47"/>
      <c r="H30" s="47"/>
      <c r="I30" s="47"/>
      <c r="J30" s="47"/>
      <c r="K30" s="47"/>
      <c r="L30" s="337">
        <v>0</v>
      </c>
      <c r="M30" s="338"/>
      <c r="N30" s="338"/>
      <c r="O30" s="338"/>
      <c r="P30" s="47"/>
      <c r="Q30" s="47"/>
      <c r="R30" s="47"/>
      <c r="S30" s="47"/>
      <c r="T30" s="47"/>
      <c r="U30" s="47"/>
      <c r="V30" s="47"/>
      <c r="W30" s="339">
        <f>ROUND(BD51,2)</f>
        <v>0</v>
      </c>
      <c r="X30" s="338"/>
      <c r="Y30" s="338"/>
      <c r="Z30" s="338"/>
      <c r="AA30" s="338"/>
      <c r="AB30" s="338"/>
      <c r="AC30" s="338"/>
      <c r="AD30" s="338"/>
      <c r="AE30" s="338"/>
      <c r="AF30" s="47"/>
      <c r="AG30" s="47"/>
      <c r="AH30" s="47"/>
      <c r="AI30" s="47"/>
      <c r="AJ30" s="47"/>
      <c r="AK30" s="339">
        <v>0</v>
      </c>
      <c r="AL30" s="338"/>
      <c r="AM30" s="338"/>
      <c r="AN30" s="338"/>
      <c r="AO30" s="338"/>
      <c r="AP30" s="47"/>
      <c r="AQ30" s="49"/>
      <c r="BE30" s="327"/>
    </row>
    <row r="31" spans="2:57" s="1" customFormat="1" ht="6.95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327"/>
    </row>
    <row r="32" spans="2:57" s="1" customFormat="1" ht="25.9" customHeight="1">
      <c r="B32" s="40"/>
      <c r="C32" s="50"/>
      <c r="D32" s="51" t="s">
        <v>46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47</v>
      </c>
      <c r="U32" s="52"/>
      <c r="V32" s="52"/>
      <c r="W32" s="52"/>
      <c r="X32" s="340" t="s">
        <v>48</v>
      </c>
      <c r="Y32" s="341"/>
      <c r="Z32" s="341"/>
      <c r="AA32" s="341"/>
      <c r="AB32" s="341"/>
      <c r="AC32" s="52"/>
      <c r="AD32" s="52"/>
      <c r="AE32" s="52"/>
      <c r="AF32" s="52"/>
      <c r="AG32" s="52"/>
      <c r="AH32" s="52"/>
      <c r="AI32" s="52"/>
      <c r="AJ32" s="52"/>
      <c r="AK32" s="342">
        <f>SUM(AK23:AK30)</f>
        <v>0</v>
      </c>
      <c r="AL32" s="341"/>
      <c r="AM32" s="341"/>
      <c r="AN32" s="341"/>
      <c r="AO32" s="343"/>
      <c r="AP32" s="50"/>
      <c r="AQ32" s="54"/>
      <c r="BE32" s="327"/>
    </row>
    <row r="33" spans="2:43" s="1" customFormat="1" ht="6.95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43" s="1" customFormat="1" ht="6.95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44" s="1" customFormat="1" ht="6.95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60"/>
    </row>
    <row r="39" spans="2:44" s="1" customFormat="1" ht="36.95" customHeight="1">
      <c r="B39" s="40"/>
      <c r="C39" s="61" t="s">
        <v>49</v>
      </c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0"/>
    </row>
    <row r="40" spans="2:44" s="1" customFormat="1" ht="6.95" customHeight="1">
      <c r="B40" s="40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0"/>
    </row>
    <row r="41" spans="2:44" s="3" customFormat="1" ht="14.45" customHeight="1">
      <c r="B41" s="63"/>
      <c r="C41" s="64" t="s">
        <v>14</v>
      </c>
      <c r="D41" s="65"/>
      <c r="E41" s="65"/>
      <c r="F41" s="65"/>
      <c r="G41" s="65"/>
      <c r="H41" s="65"/>
      <c r="I41" s="65"/>
      <c r="J41" s="65"/>
      <c r="K41" s="65"/>
      <c r="L41" s="65" t="str">
        <f>K5</f>
        <v>SONA6249</v>
      </c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6"/>
    </row>
    <row r="42" spans="2:44" s="4" customFormat="1" ht="36.95" customHeight="1">
      <c r="B42" s="67"/>
      <c r="C42" s="68" t="s">
        <v>17</v>
      </c>
      <c r="D42" s="69"/>
      <c r="E42" s="69"/>
      <c r="F42" s="69"/>
      <c r="G42" s="69"/>
      <c r="H42" s="69"/>
      <c r="I42" s="69"/>
      <c r="J42" s="69"/>
      <c r="K42" s="69"/>
      <c r="L42" s="344" t="str">
        <f>K6</f>
        <v>Sokolov - Parkoviště v ul.Slovenská na p.p.č.2436/56, 2436/53 v k.ú.Sokolov</v>
      </c>
      <c r="M42" s="345"/>
      <c r="N42" s="345"/>
      <c r="O42" s="345"/>
      <c r="P42" s="345"/>
      <c r="Q42" s="345"/>
      <c r="R42" s="345"/>
      <c r="S42" s="345"/>
      <c r="T42" s="345"/>
      <c r="U42" s="345"/>
      <c r="V42" s="345"/>
      <c r="W42" s="345"/>
      <c r="X42" s="345"/>
      <c r="Y42" s="345"/>
      <c r="Z42" s="345"/>
      <c r="AA42" s="345"/>
      <c r="AB42" s="345"/>
      <c r="AC42" s="345"/>
      <c r="AD42" s="345"/>
      <c r="AE42" s="345"/>
      <c r="AF42" s="345"/>
      <c r="AG42" s="345"/>
      <c r="AH42" s="345"/>
      <c r="AI42" s="345"/>
      <c r="AJ42" s="345"/>
      <c r="AK42" s="345"/>
      <c r="AL42" s="345"/>
      <c r="AM42" s="345"/>
      <c r="AN42" s="345"/>
      <c r="AO42" s="345"/>
      <c r="AP42" s="69"/>
      <c r="AQ42" s="69"/>
      <c r="AR42" s="70"/>
    </row>
    <row r="43" spans="2:44" s="1" customFormat="1" ht="6.95" customHeight="1">
      <c r="B43" s="40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0"/>
    </row>
    <row r="44" spans="2:44" s="1" customFormat="1" ht="13.5">
      <c r="B44" s="40"/>
      <c r="C44" s="64" t="s">
        <v>22</v>
      </c>
      <c r="D44" s="62"/>
      <c r="E44" s="62"/>
      <c r="F44" s="62"/>
      <c r="G44" s="62"/>
      <c r="H44" s="62"/>
      <c r="I44" s="62"/>
      <c r="J44" s="62"/>
      <c r="K44" s="62"/>
      <c r="L44" s="71" t="str">
        <f>IF(K8="","",K8)</f>
        <v xml:space="preserve"> </v>
      </c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4" t="s">
        <v>24</v>
      </c>
      <c r="AJ44" s="62"/>
      <c r="AK44" s="62"/>
      <c r="AL44" s="62"/>
      <c r="AM44" s="346" t="str">
        <f>IF(AN8="","",AN8)</f>
        <v>9. 2. 2018</v>
      </c>
      <c r="AN44" s="346"/>
      <c r="AO44" s="62"/>
      <c r="AP44" s="62"/>
      <c r="AQ44" s="62"/>
      <c r="AR44" s="60"/>
    </row>
    <row r="45" spans="2:44" s="1" customFormat="1" ht="6.95" customHeight="1">
      <c r="B45" s="40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0"/>
    </row>
    <row r="46" spans="2:56" s="1" customFormat="1" ht="13.5">
      <c r="B46" s="40"/>
      <c r="C46" s="64" t="s">
        <v>26</v>
      </c>
      <c r="D46" s="62"/>
      <c r="E46" s="62"/>
      <c r="F46" s="62"/>
      <c r="G46" s="62"/>
      <c r="H46" s="62"/>
      <c r="I46" s="62"/>
      <c r="J46" s="62"/>
      <c r="K46" s="62"/>
      <c r="L46" s="65" t="str">
        <f>IF(E11="","",E11)</f>
        <v>Město Sokolov</v>
      </c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4" t="s">
        <v>32</v>
      </c>
      <c r="AJ46" s="62"/>
      <c r="AK46" s="62"/>
      <c r="AL46" s="62"/>
      <c r="AM46" s="347" t="str">
        <f>IF(E17="","",E17)</f>
        <v>BPO s.r.o.Ostrov</v>
      </c>
      <c r="AN46" s="347"/>
      <c r="AO46" s="347"/>
      <c r="AP46" s="347"/>
      <c r="AQ46" s="62"/>
      <c r="AR46" s="60"/>
      <c r="AS46" s="348" t="s">
        <v>50</v>
      </c>
      <c r="AT46" s="349"/>
      <c r="AU46" s="73"/>
      <c r="AV46" s="73"/>
      <c r="AW46" s="73"/>
      <c r="AX46" s="73"/>
      <c r="AY46" s="73"/>
      <c r="AZ46" s="73"/>
      <c r="BA46" s="73"/>
      <c r="BB46" s="73"/>
      <c r="BC46" s="73"/>
      <c r="BD46" s="74"/>
    </row>
    <row r="47" spans="2:56" s="1" customFormat="1" ht="13.5">
      <c r="B47" s="40"/>
      <c r="C47" s="64" t="s">
        <v>30</v>
      </c>
      <c r="D47" s="62"/>
      <c r="E47" s="62"/>
      <c r="F47" s="62"/>
      <c r="G47" s="62"/>
      <c r="H47" s="62"/>
      <c r="I47" s="62"/>
      <c r="J47" s="62"/>
      <c r="K47" s="62"/>
      <c r="L47" s="65" t="str">
        <f>IF(E14="Vyplň údaj","",E14)</f>
        <v/>
      </c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0"/>
      <c r="AS47" s="350"/>
      <c r="AT47" s="351"/>
      <c r="AU47" s="75"/>
      <c r="AV47" s="75"/>
      <c r="AW47" s="75"/>
      <c r="AX47" s="75"/>
      <c r="AY47" s="75"/>
      <c r="AZ47" s="75"/>
      <c r="BA47" s="75"/>
      <c r="BB47" s="75"/>
      <c r="BC47" s="75"/>
      <c r="BD47" s="76"/>
    </row>
    <row r="48" spans="2:56" s="1" customFormat="1" ht="10.9" customHeight="1">
      <c r="B48" s="40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0"/>
      <c r="AS48" s="352"/>
      <c r="AT48" s="353"/>
      <c r="AU48" s="41"/>
      <c r="AV48" s="41"/>
      <c r="AW48" s="41"/>
      <c r="AX48" s="41"/>
      <c r="AY48" s="41"/>
      <c r="AZ48" s="41"/>
      <c r="BA48" s="41"/>
      <c r="BB48" s="41"/>
      <c r="BC48" s="41"/>
      <c r="BD48" s="77"/>
    </row>
    <row r="49" spans="2:56" s="1" customFormat="1" ht="29.25" customHeight="1">
      <c r="B49" s="40"/>
      <c r="C49" s="354" t="s">
        <v>51</v>
      </c>
      <c r="D49" s="355"/>
      <c r="E49" s="355"/>
      <c r="F49" s="355"/>
      <c r="G49" s="355"/>
      <c r="H49" s="78"/>
      <c r="I49" s="356" t="s">
        <v>52</v>
      </c>
      <c r="J49" s="355"/>
      <c r="K49" s="355"/>
      <c r="L49" s="355"/>
      <c r="M49" s="355"/>
      <c r="N49" s="355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357" t="s">
        <v>53</v>
      </c>
      <c r="AH49" s="355"/>
      <c r="AI49" s="355"/>
      <c r="AJ49" s="355"/>
      <c r="AK49" s="355"/>
      <c r="AL49" s="355"/>
      <c r="AM49" s="355"/>
      <c r="AN49" s="356" t="s">
        <v>54</v>
      </c>
      <c r="AO49" s="355"/>
      <c r="AP49" s="355"/>
      <c r="AQ49" s="79" t="s">
        <v>55</v>
      </c>
      <c r="AR49" s="60"/>
      <c r="AS49" s="80" t="s">
        <v>56</v>
      </c>
      <c r="AT49" s="81" t="s">
        <v>57</v>
      </c>
      <c r="AU49" s="81" t="s">
        <v>58</v>
      </c>
      <c r="AV49" s="81" t="s">
        <v>59</v>
      </c>
      <c r="AW49" s="81" t="s">
        <v>60</v>
      </c>
      <c r="AX49" s="81" t="s">
        <v>61</v>
      </c>
      <c r="AY49" s="81" t="s">
        <v>62</v>
      </c>
      <c r="AZ49" s="81" t="s">
        <v>63</v>
      </c>
      <c r="BA49" s="81" t="s">
        <v>64</v>
      </c>
      <c r="BB49" s="81" t="s">
        <v>65</v>
      </c>
      <c r="BC49" s="81" t="s">
        <v>66</v>
      </c>
      <c r="BD49" s="82" t="s">
        <v>67</v>
      </c>
    </row>
    <row r="50" spans="2:56" s="1" customFormat="1" ht="10.9" customHeight="1">
      <c r="B50" s="40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0"/>
      <c r="AS50" s="83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5"/>
    </row>
    <row r="51" spans="2:90" s="4" customFormat="1" ht="32.45" customHeight="1">
      <c r="B51" s="67"/>
      <c r="C51" s="86" t="s">
        <v>68</v>
      </c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361">
        <f>ROUND(SUM(AG52:AG54),2)</f>
        <v>0</v>
      </c>
      <c r="AH51" s="361"/>
      <c r="AI51" s="361"/>
      <c r="AJ51" s="361"/>
      <c r="AK51" s="361"/>
      <c r="AL51" s="361"/>
      <c r="AM51" s="361"/>
      <c r="AN51" s="362">
        <f>SUM(AG51,AT51)</f>
        <v>0</v>
      </c>
      <c r="AO51" s="362"/>
      <c r="AP51" s="362"/>
      <c r="AQ51" s="88" t="s">
        <v>20</v>
      </c>
      <c r="AR51" s="70"/>
      <c r="AS51" s="89">
        <f>ROUND(SUM(AS52:AS54),2)</f>
        <v>0</v>
      </c>
      <c r="AT51" s="90">
        <f>ROUND(SUM(AV51:AW51),2)</f>
        <v>0</v>
      </c>
      <c r="AU51" s="91">
        <f>ROUND(SUM(AU52:AU54),5)</f>
        <v>0</v>
      </c>
      <c r="AV51" s="90">
        <f>ROUND(AZ51*L26,2)</f>
        <v>0</v>
      </c>
      <c r="AW51" s="90">
        <f>ROUND(BA51*L27,2)</f>
        <v>0</v>
      </c>
      <c r="AX51" s="90">
        <f>ROUND(BB51*L26,2)</f>
        <v>0</v>
      </c>
      <c r="AY51" s="90">
        <f>ROUND(BC51*L27,2)</f>
        <v>0</v>
      </c>
      <c r="AZ51" s="90">
        <f>ROUND(SUM(AZ52:AZ54),2)</f>
        <v>0</v>
      </c>
      <c r="BA51" s="90">
        <f>ROUND(SUM(BA52:BA54),2)</f>
        <v>0</v>
      </c>
      <c r="BB51" s="90">
        <f>ROUND(SUM(BB52:BB54),2)</f>
        <v>0</v>
      </c>
      <c r="BC51" s="90">
        <f>ROUND(SUM(BC52:BC54),2)</f>
        <v>0</v>
      </c>
      <c r="BD51" s="92">
        <f>ROUND(SUM(BD52:BD54),2)</f>
        <v>0</v>
      </c>
      <c r="BS51" s="93" t="s">
        <v>69</v>
      </c>
      <c r="BT51" s="93" t="s">
        <v>70</v>
      </c>
      <c r="BU51" s="94" t="s">
        <v>71</v>
      </c>
      <c r="BV51" s="93" t="s">
        <v>72</v>
      </c>
      <c r="BW51" s="93" t="s">
        <v>7</v>
      </c>
      <c r="BX51" s="93" t="s">
        <v>73</v>
      </c>
      <c r="CL51" s="93" t="s">
        <v>20</v>
      </c>
    </row>
    <row r="52" spans="1:91" s="5" customFormat="1" ht="16.5" customHeight="1">
      <c r="A52" s="95" t="s">
        <v>74</v>
      </c>
      <c r="B52" s="96"/>
      <c r="C52" s="97"/>
      <c r="D52" s="360" t="s">
        <v>75</v>
      </c>
      <c r="E52" s="360"/>
      <c r="F52" s="360"/>
      <c r="G52" s="360"/>
      <c r="H52" s="360"/>
      <c r="I52" s="98"/>
      <c r="J52" s="360" t="s">
        <v>76</v>
      </c>
      <c r="K52" s="360"/>
      <c r="L52" s="360"/>
      <c r="M52" s="360"/>
      <c r="N52" s="360"/>
      <c r="O52" s="360"/>
      <c r="P52" s="360"/>
      <c r="Q52" s="360"/>
      <c r="R52" s="360"/>
      <c r="S52" s="360"/>
      <c r="T52" s="360"/>
      <c r="U52" s="360"/>
      <c r="V52" s="360"/>
      <c r="W52" s="360"/>
      <c r="X52" s="360"/>
      <c r="Y52" s="360"/>
      <c r="Z52" s="360"/>
      <c r="AA52" s="360"/>
      <c r="AB52" s="360"/>
      <c r="AC52" s="360"/>
      <c r="AD52" s="360"/>
      <c r="AE52" s="360"/>
      <c r="AF52" s="360"/>
      <c r="AG52" s="358">
        <f>'01 - SO 101 Parkoviště'!J27</f>
        <v>0</v>
      </c>
      <c r="AH52" s="359"/>
      <c r="AI52" s="359"/>
      <c r="AJ52" s="359"/>
      <c r="AK52" s="359"/>
      <c r="AL52" s="359"/>
      <c r="AM52" s="359"/>
      <c r="AN52" s="358">
        <f>SUM(AG52,AT52)</f>
        <v>0</v>
      </c>
      <c r="AO52" s="359"/>
      <c r="AP52" s="359"/>
      <c r="AQ52" s="99" t="s">
        <v>77</v>
      </c>
      <c r="AR52" s="100"/>
      <c r="AS52" s="101">
        <v>0</v>
      </c>
      <c r="AT52" s="102">
        <f>ROUND(SUM(AV52:AW52),2)</f>
        <v>0</v>
      </c>
      <c r="AU52" s="103">
        <f>'01 - SO 101 Parkoviště'!P87</f>
        <v>0</v>
      </c>
      <c r="AV52" s="102">
        <f>'01 - SO 101 Parkoviště'!J30</f>
        <v>0</v>
      </c>
      <c r="AW52" s="102">
        <f>'01 - SO 101 Parkoviště'!J31</f>
        <v>0</v>
      </c>
      <c r="AX52" s="102">
        <f>'01 - SO 101 Parkoviště'!J32</f>
        <v>0</v>
      </c>
      <c r="AY52" s="102">
        <f>'01 - SO 101 Parkoviště'!J33</f>
        <v>0</v>
      </c>
      <c r="AZ52" s="102">
        <f>'01 - SO 101 Parkoviště'!F30</f>
        <v>0</v>
      </c>
      <c r="BA52" s="102">
        <f>'01 - SO 101 Parkoviště'!F31</f>
        <v>0</v>
      </c>
      <c r="BB52" s="102">
        <f>'01 - SO 101 Parkoviště'!F32</f>
        <v>0</v>
      </c>
      <c r="BC52" s="102">
        <f>'01 - SO 101 Parkoviště'!F33</f>
        <v>0</v>
      </c>
      <c r="BD52" s="104">
        <f>'01 - SO 101 Parkoviště'!F34</f>
        <v>0</v>
      </c>
      <c r="BT52" s="105" t="s">
        <v>78</v>
      </c>
      <c r="BV52" s="105" t="s">
        <v>72</v>
      </c>
      <c r="BW52" s="105" t="s">
        <v>79</v>
      </c>
      <c r="BX52" s="105" t="s">
        <v>7</v>
      </c>
      <c r="CL52" s="105" t="s">
        <v>20</v>
      </c>
      <c r="CM52" s="105" t="s">
        <v>80</v>
      </c>
    </row>
    <row r="53" spans="1:91" s="5" customFormat="1" ht="16.5" customHeight="1">
      <c r="A53" s="95" t="s">
        <v>74</v>
      </c>
      <c r="B53" s="96"/>
      <c r="C53" s="97"/>
      <c r="D53" s="360" t="s">
        <v>81</v>
      </c>
      <c r="E53" s="360"/>
      <c r="F53" s="360"/>
      <c r="G53" s="360"/>
      <c r="H53" s="360"/>
      <c r="I53" s="98"/>
      <c r="J53" s="360" t="s">
        <v>82</v>
      </c>
      <c r="K53" s="360"/>
      <c r="L53" s="360"/>
      <c r="M53" s="360"/>
      <c r="N53" s="360"/>
      <c r="O53" s="360"/>
      <c r="P53" s="360"/>
      <c r="Q53" s="360"/>
      <c r="R53" s="360"/>
      <c r="S53" s="360"/>
      <c r="T53" s="360"/>
      <c r="U53" s="360"/>
      <c r="V53" s="360"/>
      <c r="W53" s="360"/>
      <c r="X53" s="360"/>
      <c r="Y53" s="360"/>
      <c r="Z53" s="360"/>
      <c r="AA53" s="360"/>
      <c r="AB53" s="360"/>
      <c r="AC53" s="360"/>
      <c r="AD53" s="360"/>
      <c r="AE53" s="360"/>
      <c r="AF53" s="360"/>
      <c r="AG53" s="358">
        <f>'02 - SO 102 Úpravy místní...'!J27</f>
        <v>0</v>
      </c>
      <c r="AH53" s="359"/>
      <c r="AI53" s="359"/>
      <c r="AJ53" s="359"/>
      <c r="AK53" s="359"/>
      <c r="AL53" s="359"/>
      <c r="AM53" s="359"/>
      <c r="AN53" s="358">
        <f>SUM(AG53,AT53)</f>
        <v>0</v>
      </c>
      <c r="AO53" s="359"/>
      <c r="AP53" s="359"/>
      <c r="AQ53" s="99" t="s">
        <v>77</v>
      </c>
      <c r="AR53" s="100"/>
      <c r="AS53" s="101">
        <v>0</v>
      </c>
      <c r="AT53" s="102">
        <f>ROUND(SUM(AV53:AW53),2)</f>
        <v>0</v>
      </c>
      <c r="AU53" s="103">
        <f>'02 - SO 102 Úpravy místní...'!P85</f>
        <v>0</v>
      </c>
      <c r="AV53" s="102">
        <f>'02 - SO 102 Úpravy místní...'!J30</f>
        <v>0</v>
      </c>
      <c r="AW53" s="102">
        <f>'02 - SO 102 Úpravy místní...'!J31</f>
        <v>0</v>
      </c>
      <c r="AX53" s="102">
        <f>'02 - SO 102 Úpravy místní...'!J32</f>
        <v>0</v>
      </c>
      <c r="AY53" s="102">
        <f>'02 - SO 102 Úpravy místní...'!J33</f>
        <v>0</v>
      </c>
      <c r="AZ53" s="102">
        <f>'02 - SO 102 Úpravy místní...'!F30</f>
        <v>0</v>
      </c>
      <c r="BA53" s="102">
        <f>'02 - SO 102 Úpravy místní...'!F31</f>
        <v>0</v>
      </c>
      <c r="BB53" s="102">
        <f>'02 - SO 102 Úpravy místní...'!F32</f>
        <v>0</v>
      </c>
      <c r="BC53" s="102">
        <f>'02 - SO 102 Úpravy místní...'!F33</f>
        <v>0</v>
      </c>
      <c r="BD53" s="104">
        <f>'02 - SO 102 Úpravy místní...'!F34</f>
        <v>0</v>
      </c>
      <c r="BT53" s="105" t="s">
        <v>78</v>
      </c>
      <c r="BV53" s="105" t="s">
        <v>72</v>
      </c>
      <c r="BW53" s="105" t="s">
        <v>83</v>
      </c>
      <c r="BX53" s="105" t="s">
        <v>7</v>
      </c>
      <c r="CL53" s="105" t="s">
        <v>20</v>
      </c>
      <c r="CM53" s="105" t="s">
        <v>80</v>
      </c>
    </row>
    <row r="54" spans="1:91" s="5" customFormat="1" ht="16.5" customHeight="1">
      <c r="A54" s="95" t="s">
        <v>74</v>
      </c>
      <c r="B54" s="96"/>
      <c r="C54" s="97"/>
      <c r="D54" s="360" t="s">
        <v>84</v>
      </c>
      <c r="E54" s="360"/>
      <c r="F54" s="360"/>
      <c r="G54" s="360"/>
      <c r="H54" s="360"/>
      <c r="I54" s="98"/>
      <c r="J54" s="360" t="s">
        <v>85</v>
      </c>
      <c r="K54" s="360"/>
      <c r="L54" s="360"/>
      <c r="M54" s="360"/>
      <c r="N54" s="360"/>
      <c r="O54" s="360"/>
      <c r="P54" s="360"/>
      <c r="Q54" s="360"/>
      <c r="R54" s="360"/>
      <c r="S54" s="360"/>
      <c r="T54" s="360"/>
      <c r="U54" s="360"/>
      <c r="V54" s="360"/>
      <c r="W54" s="360"/>
      <c r="X54" s="360"/>
      <c r="Y54" s="360"/>
      <c r="Z54" s="360"/>
      <c r="AA54" s="360"/>
      <c r="AB54" s="360"/>
      <c r="AC54" s="360"/>
      <c r="AD54" s="360"/>
      <c r="AE54" s="360"/>
      <c r="AF54" s="360"/>
      <c r="AG54" s="358">
        <f>'03 - Veřejné osvětlení'!J27</f>
        <v>0</v>
      </c>
      <c r="AH54" s="359"/>
      <c r="AI54" s="359"/>
      <c r="AJ54" s="359"/>
      <c r="AK54" s="359"/>
      <c r="AL54" s="359"/>
      <c r="AM54" s="359"/>
      <c r="AN54" s="358">
        <f>SUM(AG54,AT54)</f>
        <v>0</v>
      </c>
      <c r="AO54" s="359"/>
      <c r="AP54" s="359"/>
      <c r="AQ54" s="99" t="s">
        <v>77</v>
      </c>
      <c r="AR54" s="100"/>
      <c r="AS54" s="106">
        <v>0</v>
      </c>
      <c r="AT54" s="107">
        <f>ROUND(SUM(AV54:AW54),2)</f>
        <v>0</v>
      </c>
      <c r="AU54" s="108">
        <f>'03 - Veřejné osvětlení'!P78</f>
        <v>0</v>
      </c>
      <c r="AV54" s="107">
        <f>'03 - Veřejné osvětlení'!J30</f>
        <v>0</v>
      </c>
      <c r="AW54" s="107">
        <f>'03 - Veřejné osvětlení'!J31</f>
        <v>0</v>
      </c>
      <c r="AX54" s="107">
        <f>'03 - Veřejné osvětlení'!J32</f>
        <v>0</v>
      </c>
      <c r="AY54" s="107">
        <f>'03 - Veřejné osvětlení'!J33</f>
        <v>0</v>
      </c>
      <c r="AZ54" s="107">
        <f>'03 - Veřejné osvětlení'!F30</f>
        <v>0</v>
      </c>
      <c r="BA54" s="107">
        <f>'03 - Veřejné osvětlení'!F31</f>
        <v>0</v>
      </c>
      <c r="BB54" s="107">
        <f>'03 - Veřejné osvětlení'!F32</f>
        <v>0</v>
      </c>
      <c r="BC54" s="107">
        <f>'03 - Veřejné osvětlení'!F33</f>
        <v>0</v>
      </c>
      <c r="BD54" s="109">
        <f>'03 - Veřejné osvětlení'!F34</f>
        <v>0</v>
      </c>
      <c r="BT54" s="105" t="s">
        <v>78</v>
      </c>
      <c r="BV54" s="105" t="s">
        <v>72</v>
      </c>
      <c r="BW54" s="105" t="s">
        <v>86</v>
      </c>
      <c r="BX54" s="105" t="s">
        <v>7</v>
      </c>
      <c r="CL54" s="105" t="s">
        <v>20</v>
      </c>
      <c r="CM54" s="105" t="s">
        <v>80</v>
      </c>
    </row>
    <row r="55" spans="2:44" s="1" customFormat="1" ht="30" customHeight="1">
      <c r="B55" s="40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0"/>
    </row>
    <row r="56" spans="2:44" s="1" customFormat="1" ht="6.95" customHeight="1">
      <c r="B56" s="55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60"/>
    </row>
  </sheetData>
  <sheetProtection algorithmName="SHA-512" hashValue="paGxT043HEDpwnTD9JKexF9UY1/+qH0vakNEc8BDZ7uNz4iCBGIkn8o3Ty3Q5cp4H3uv1EPFyVq+6Or3gaVSUQ==" saltValue="xF68mS+IGn97VpBk7hCNMXzTaw9vwwj2lzUGYdc1ILEHePTmnXUZ/0tU4WByLDan5JJ5L0ueKt3pXeUGeXSqug==" spinCount="100000" sheet="1" objects="1" scenarios="1" formatColumns="0" formatRows="0"/>
  <mergeCells count="49">
    <mergeCell ref="AR2:BE2"/>
    <mergeCell ref="AN54:AP54"/>
    <mergeCell ref="AG54:AM54"/>
    <mergeCell ref="D54:H54"/>
    <mergeCell ref="J54:AF54"/>
    <mergeCell ref="AG51:AM51"/>
    <mergeCell ref="AN51:AP51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01 - SO 101 Parkoviště'!C2" display="/"/>
    <hyperlink ref="A53" location="'02 - SO 102 Úpravy místní...'!C2" display="/"/>
    <hyperlink ref="A54" location="'03 - Veřejné osvětlení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22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87</v>
      </c>
      <c r="G1" s="372" t="s">
        <v>88</v>
      </c>
      <c r="H1" s="372"/>
      <c r="I1" s="114"/>
      <c r="J1" s="113" t="s">
        <v>89</v>
      </c>
      <c r="K1" s="112" t="s">
        <v>90</v>
      </c>
      <c r="L1" s="113" t="s">
        <v>91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AT2" s="23" t="s">
        <v>79</v>
      </c>
    </row>
    <row r="3" spans="2:46" ht="6.95" customHeight="1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80</v>
      </c>
    </row>
    <row r="4" spans="2:46" ht="36.95" customHeight="1">
      <c r="B4" s="27"/>
      <c r="C4" s="28"/>
      <c r="D4" s="29" t="s">
        <v>92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6"/>
      <c r="J5" s="28"/>
      <c r="K5" s="30"/>
    </row>
    <row r="6" spans="2:11" ht="13.5">
      <c r="B6" s="27"/>
      <c r="C6" s="28"/>
      <c r="D6" s="36" t="s">
        <v>17</v>
      </c>
      <c r="E6" s="28"/>
      <c r="F6" s="28"/>
      <c r="G6" s="28"/>
      <c r="H6" s="28"/>
      <c r="I6" s="116"/>
      <c r="J6" s="28"/>
      <c r="K6" s="30"/>
    </row>
    <row r="7" spans="2:11" ht="16.5" customHeight="1">
      <c r="B7" s="27"/>
      <c r="C7" s="28"/>
      <c r="D7" s="28"/>
      <c r="E7" s="364" t="str">
        <f>'Rekapitulace stavby'!K6</f>
        <v>Sokolov - Parkoviště v ul.Slovenská na p.p.č.2436/56, 2436/53 v k.ú.Sokolov</v>
      </c>
      <c r="F7" s="365"/>
      <c r="G7" s="365"/>
      <c r="H7" s="365"/>
      <c r="I7" s="116"/>
      <c r="J7" s="28"/>
      <c r="K7" s="30"/>
    </row>
    <row r="8" spans="2:11" s="1" customFormat="1" ht="13.5">
      <c r="B8" s="40"/>
      <c r="C8" s="41"/>
      <c r="D8" s="36" t="s">
        <v>93</v>
      </c>
      <c r="E8" s="41"/>
      <c r="F8" s="41"/>
      <c r="G8" s="41"/>
      <c r="H8" s="41"/>
      <c r="I8" s="117"/>
      <c r="J8" s="41"/>
      <c r="K8" s="44"/>
    </row>
    <row r="9" spans="2:11" s="1" customFormat="1" ht="36.95" customHeight="1">
      <c r="B9" s="40"/>
      <c r="C9" s="41"/>
      <c r="D9" s="41"/>
      <c r="E9" s="366" t="s">
        <v>94</v>
      </c>
      <c r="F9" s="367"/>
      <c r="G9" s="367"/>
      <c r="H9" s="367"/>
      <c r="I9" s="117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2:11" s="1" customFormat="1" ht="14.45" customHeight="1">
      <c r="B11" s="40"/>
      <c r="C11" s="41"/>
      <c r="D11" s="36" t="s">
        <v>19</v>
      </c>
      <c r="E11" s="41"/>
      <c r="F11" s="34" t="s">
        <v>20</v>
      </c>
      <c r="G11" s="41"/>
      <c r="H11" s="41"/>
      <c r="I11" s="118" t="s">
        <v>21</v>
      </c>
      <c r="J11" s="34" t="s">
        <v>20</v>
      </c>
      <c r="K11" s="44"/>
    </row>
    <row r="12" spans="2:11" s="1" customFormat="1" ht="14.45" customHeight="1">
      <c r="B12" s="40"/>
      <c r="C12" s="41"/>
      <c r="D12" s="36" t="s">
        <v>22</v>
      </c>
      <c r="E12" s="41"/>
      <c r="F12" s="34" t="s">
        <v>23</v>
      </c>
      <c r="G12" s="41"/>
      <c r="H12" s="41"/>
      <c r="I12" s="118" t="s">
        <v>24</v>
      </c>
      <c r="J12" s="119" t="str">
        <f>'Rekapitulace stavby'!AN8</f>
        <v>9. 2. 2018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2:11" s="1" customFormat="1" ht="14.45" customHeight="1">
      <c r="B14" s="40"/>
      <c r="C14" s="41"/>
      <c r="D14" s="36" t="s">
        <v>26</v>
      </c>
      <c r="E14" s="41"/>
      <c r="F14" s="41"/>
      <c r="G14" s="41"/>
      <c r="H14" s="41"/>
      <c r="I14" s="118" t="s">
        <v>27</v>
      </c>
      <c r="J14" s="34" t="s">
        <v>20</v>
      </c>
      <c r="K14" s="44"/>
    </row>
    <row r="15" spans="2:11" s="1" customFormat="1" ht="18" customHeight="1">
      <c r="B15" s="40"/>
      <c r="C15" s="41"/>
      <c r="D15" s="41"/>
      <c r="E15" s="34" t="s">
        <v>28</v>
      </c>
      <c r="F15" s="41"/>
      <c r="G15" s="41"/>
      <c r="H15" s="41"/>
      <c r="I15" s="118" t="s">
        <v>29</v>
      </c>
      <c r="J15" s="34" t="s">
        <v>20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5" customHeight="1">
      <c r="B17" s="40"/>
      <c r="C17" s="41"/>
      <c r="D17" s="36" t="s">
        <v>30</v>
      </c>
      <c r="E17" s="41"/>
      <c r="F17" s="41"/>
      <c r="G17" s="41"/>
      <c r="H17" s="41"/>
      <c r="I17" s="118" t="s">
        <v>27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29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5" customHeight="1">
      <c r="B20" s="40"/>
      <c r="C20" s="41"/>
      <c r="D20" s="36" t="s">
        <v>32</v>
      </c>
      <c r="E20" s="41"/>
      <c r="F20" s="41"/>
      <c r="G20" s="41"/>
      <c r="H20" s="41"/>
      <c r="I20" s="118" t="s">
        <v>27</v>
      </c>
      <c r="J20" s="34" t="s">
        <v>20</v>
      </c>
      <c r="K20" s="44"/>
    </row>
    <row r="21" spans="2:11" s="1" customFormat="1" ht="18" customHeight="1">
      <c r="B21" s="40"/>
      <c r="C21" s="41"/>
      <c r="D21" s="41"/>
      <c r="E21" s="34" t="s">
        <v>33</v>
      </c>
      <c r="F21" s="41"/>
      <c r="G21" s="41"/>
      <c r="H21" s="41"/>
      <c r="I21" s="118" t="s">
        <v>29</v>
      </c>
      <c r="J21" s="34" t="s">
        <v>20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5" customHeight="1">
      <c r="B23" s="40"/>
      <c r="C23" s="41"/>
      <c r="D23" s="36" t="s">
        <v>35</v>
      </c>
      <c r="E23" s="41"/>
      <c r="F23" s="41"/>
      <c r="G23" s="41"/>
      <c r="H23" s="41"/>
      <c r="I23" s="117"/>
      <c r="J23" s="41"/>
      <c r="K23" s="44"/>
    </row>
    <row r="24" spans="2:11" s="6" customFormat="1" ht="16.5" customHeight="1">
      <c r="B24" s="120"/>
      <c r="C24" s="121"/>
      <c r="D24" s="121"/>
      <c r="E24" s="333" t="s">
        <v>20</v>
      </c>
      <c r="F24" s="333"/>
      <c r="G24" s="333"/>
      <c r="H24" s="333"/>
      <c r="I24" s="122"/>
      <c r="J24" s="121"/>
      <c r="K24" s="123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>
      <c r="B27" s="40"/>
      <c r="C27" s="41"/>
      <c r="D27" s="126" t="s">
        <v>36</v>
      </c>
      <c r="E27" s="41"/>
      <c r="F27" s="41"/>
      <c r="G27" s="41"/>
      <c r="H27" s="41"/>
      <c r="I27" s="117"/>
      <c r="J27" s="127">
        <f>ROUND(J87,2)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5" customHeight="1">
      <c r="B29" s="40"/>
      <c r="C29" s="41"/>
      <c r="D29" s="41"/>
      <c r="E29" s="41"/>
      <c r="F29" s="45" t="s">
        <v>38</v>
      </c>
      <c r="G29" s="41"/>
      <c r="H29" s="41"/>
      <c r="I29" s="128" t="s">
        <v>37</v>
      </c>
      <c r="J29" s="45" t="s">
        <v>39</v>
      </c>
      <c r="K29" s="44"/>
    </row>
    <row r="30" spans="2:11" s="1" customFormat="1" ht="14.45" customHeight="1">
      <c r="B30" s="40"/>
      <c r="C30" s="41"/>
      <c r="D30" s="48" t="s">
        <v>40</v>
      </c>
      <c r="E30" s="48" t="s">
        <v>41</v>
      </c>
      <c r="F30" s="129">
        <f>ROUND(SUM(BE87:BE321),2)</f>
        <v>0</v>
      </c>
      <c r="G30" s="41"/>
      <c r="H30" s="41"/>
      <c r="I30" s="130">
        <v>0.21</v>
      </c>
      <c r="J30" s="129">
        <f>ROUND(ROUND((SUM(BE87:BE321)),2)*I30,2)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42</v>
      </c>
      <c r="F31" s="129">
        <f>ROUND(SUM(BF87:BF321),2)</f>
        <v>0</v>
      </c>
      <c r="G31" s="41"/>
      <c r="H31" s="41"/>
      <c r="I31" s="130">
        <v>0.15</v>
      </c>
      <c r="J31" s="129">
        <f>ROUND(ROUND((SUM(BF87:BF321)),2)*I31,2)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43</v>
      </c>
      <c r="F32" s="129">
        <f>ROUND(SUM(BG87:BG321),2)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44</v>
      </c>
      <c r="F33" s="129">
        <f>ROUND(SUM(BH87:BH321),2)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45</v>
      </c>
      <c r="F34" s="129">
        <f>ROUND(SUM(BI87:BI321),2)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>
      <c r="B36" s="40"/>
      <c r="C36" s="131"/>
      <c r="D36" s="132" t="s">
        <v>46</v>
      </c>
      <c r="E36" s="78"/>
      <c r="F36" s="78"/>
      <c r="G36" s="133" t="s">
        <v>47</v>
      </c>
      <c r="H36" s="134" t="s">
        <v>48</v>
      </c>
      <c r="I36" s="135"/>
      <c r="J36" s="136">
        <f>SUM(J27:J34)</f>
        <v>0</v>
      </c>
      <c r="K36" s="137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" customHeight="1">
      <c r="B42" s="40"/>
      <c r="C42" s="29" t="s">
        <v>95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5" customHeight="1">
      <c r="B44" s="40"/>
      <c r="C44" s="36" t="s">
        <v>17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16.5" customHeight="1">
      <c r="B45" s="40"/>
      <c r="C45" s="41"/>
      <c r="D45" s="41"/>
      <c r="E45" s="364" t="str">
        <f>E7</f>
        <v>Sokolov - Parkoviště v ul.Slovenská na p.p.č.2436/56, 2436/53 v k.ú.Sokolov</v>
      </c>
      <c r="F45" s="365"/>
      <c r="G45" s="365"/>
      <c r="H45" s="365"/>
      <c r="I45" s="117"/>
      <c r="J45" s="41"/>
      <c r="K45" s="44"/>
    </row>
    <row r="46" spans="2:11" s="1" customFormat="1" ht="14.45" customHeight="1">
      <c r="B46" s="40"/>
      <c r="C46" s="36" t="s">
        <v>93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17.25" customHeight="1">
      <c r="B47" s="40"/>
      <c r="C47" s="41"/>
      <c r="D47" s="41"/>
      <c r="E47" s="366" t="str">
        <f>E9</f>
        <v>01 - SO 101 Parkoviště</v>
      </c>
      <c r="F47" s="367"/>
      <c r="G47" s="367"/>
      <c r="H47" s="367"/>
      <c r="I47" s="117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11" s="1" customFormat="1" ht="18" customHeight="1">
      <c r="B49" s="40"/>
      <c r="C49" s="36" t="s">
        <v>22</v>
      </c>
      <c r="D49" s="41"/>
      <c r="E49" s="41"/>
      <c r="F49" s="34" t="str">
        <f>F12</f>
        <v xml:space="preserve"> </v>
      </c>
      <c r="G49" s="41"/>
      <c r="H49" s="41"/>
      <c r="I49" s="118" t="s">
        <v>24</v>
      </c>
      <c r="J49" s="119" t="str">
        <f>IF(J12="","",J12)</f>
        <v>9. 2. 2018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11" s="1" customFormat="1" ht="13.5">
      <c r="B51" s="40"/>
      <c r="C51" s="36" t="s">
        <v>26</v>
      </c>
      <c r="D51" s="41"/>
      <c r="E51" s="41"/>
      <c r="F51" s="34" t="str">
        <f>E15</f>
        <v>Město Sokolov</v>
      </c>
      <c r="G51" s="41"/>
      <c r="H51" s="41"/>
      <c r="I51" s="118" t="s">
        <v>32</v>
      </c>
      <c r="J51" s="333" t="str">
        <f>E21</f>
        <v>BPO s.r.o.Ostrov</v>
      </c>
      <c r="K51" s="44"/>
    </row>
    <row r="52" spans="2:11" s="1" customFormat="1" ht="14.45" customHeight="1">
      <c r="B52" s="40"/>
      <c r="C52" s="36" t="s">
        <v>30</v>
      </c>
      <c r="D52" s="41"/>
      <c r="E52" s="41"/>
      <c r="F52" s="34" t="str">
        <f>IF(E18="","",E18)</f>
        <v/>
      </c>
      <c r="G52" s="41"/>
      <c r="H52" s="41"/>
      <c r="I52" s="117"/>
      <c r="J52" s="368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11" s="1" customFormat="1" ht="29.25" customHeight="1">
      <c r="B54" s="40"/>
      <c r="C54" s="143" t="s">
        <v>96</v>
      </c>
      <c r="D54" s="131"/>
      <c r="E54" s="131"/>
      <c r="F54" s="131"/>
      <c r="G54" s="131"/>
      <c r="H54" s="131"/>
      <c r="I54" s="144"/>
      <c r="J54" s="145" t="s">
        <v>97</v>
      </c>
      <c r="K54" s="146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7" t="s">
        <v>98</v>
      </c>
      <c r="D56" s="41"/>
      <c r="E56" s="41"/>
      <c r="F56" s="41"/>
      <c r="G56" s="41"/>
      <c r="H56" s="41"/>
      <c r="I56" s="117"/>
      <c r="J56" s="127">
        <f>J87</f>
        <v>0</v>
      </c>
      <c r="K56" s="44"/>
      <c r="AU56" s="23" t="s">
        <v>99</v>
      </c>
    </row>
    <row r="57" spans="2:11" s="7" customFormat="1" ht="24.95" customHeight="1">
      <c r="B57" s="148"/>
      <c r="C57" s="149"/>
      <c r="D57" s="150" t="s">
        <v>100</v>
      </c>
      <c r="E57" s="151"/>
      <c r="F57" s="151"/>
      <c r="G57" s="151"/>
      <c r="H57" s="151"/>
      <c r="I57" s="152"/>
      <c r="J57" s="153">
        <f>J88</f>
        <v>0</v>
      </c>
      <c r="K57" s="154"/>
    </row>
    <row r="58" spans="2:11" s="8" customFormat="1" ht="19.9" customHeight="1">
      <c r="B58" s="155"/>
      <c r="C58" s="156"/>
      <c r="D58" s="157" t="s">
        <v>101</v>
      </c>
      <c r="E58" s="158"/>
      <c r="F58" s="158"/>
      <c r="G58" s="158"/>
      <c r="H58" s="158"/>
      <c r="I58" s="159"/>
      <c r="J58" s="160">
        <f>J89</f>
        <v>0</v>
      </c>
      <c r="K58" s="161"/>
    </row>
    <row r="59" spans="2:11" s="8" customFormat="1" ht="19.9" customHeight="1">
      <c r="B59" s="155"/>
      <c r="C59" s="156"/>
      <c r="D59" s="157" t="s">
        <v>102</v>
      </c>
      <c r="E59" s="158"/>
      <c r="F59" s="158"/>
      <c r="G59" s="158"/>
      <c r="H59" s="158"/>
      <c r="I59" s="159"/>
      <c r="J59" s="160">
        <f>J197</f>
        <v>0</v>
      </c>
      <c r="K59" s="161"/>
    </row>
    <row r="60" spans="2:11" s="8" customFormat="1" ht="19.9" customHeight="1">
      <c r="B60" s="155"/>
      <c r="C60" s="156"/>
      <c r="D60" s="157" t="s">
        <v>103</v>
      </c>
      <c r="E60" s="158"/>
      <c r="F60" s="158"/>
      <c r="G60" s="158"/>
      <c r="H60" s="158"/>
      <c r="I60" s="159"/>
      <c r="J60" s="160">
        <f>J219</f>
        <v>0</v>
      </c>
      <c r="K60" s="161"/>
    </row>
    <row r="61" spans="2:11" s="8" customFormat="1" ht="19.9" customHeight="1">
      <c r="B61" s="155"/>
      <c r="C61" s="156"/>
      <c r="D61" s="157" t="s">
        <v>104</v>
      </c>
      <c r="E61" s="158"/>
      <c r="F61" s="158"/>
      <c r="G61" s="158"/>
      <c r="H61" s="158"/>
      <c r="I61" s="159"/>
      <c r="J61" s="160">
        <f>J223</f>
        <v>0</v>
      </c>
      <c r="K61" s="161"/>
    </row>
    <row r="62" spans="2:11" s="8" customFormat="1" ht="19.9" customHeight="1">
      <c r="B62" s="155"/>
      <c r="C62" s="156"/>
      <c r="D62" s="157" t="s">
        <v>105</v>
      </c>
      <c r="E62" s="158"/>
      <c r="F62" s="158"/>
      <c r="G62" s="158"/>
      <c r="H62" s="158"/>
      <c r="I62" s="159"/>
      <c r="J62" s="160">
        <f>J230</f>
        <v>0</v>
      </c>
      <c r="K62" s="161"/>
    </row>
    <row r="63" spans="2:11" s="8" customFormat="1" ht="19.9" customHeight="1">
      <c r="B63" s="155"/>
      <c r="C63" s="156"/>
      <c r="D63" s="157" t="s">
        <v>106</v>
      </c>
      <c r="E63" s="158"/>
      <c r="F63" s="158"/>
      <c r="G63" s="158"/>
      <c r="H63" s="158"/>
      <c r="I63" s="159"/>
      <c r="J63" s="160">
        <f>J257</f>
        <v>0</v>
      </c>
      <c r="K63" s="161"/>
    </row>
    <row r="64" spans="2:11" s="8" customFormat="1" ht="19.9" customHeight="1">
      <c r="B64" s="155"/>
      <c r="C64" s="156"/>
      <c r="D64" s="157" t="s">
        <v>107</v>
      </c>
      <c r="E64" s="158"/>
      <c r="F64" s="158"/>
      <c r="G64" s="158"/>
      <c r="H64" s="158"/>
      <c r="I64" s="159"/>
      <c r="J64" s="160">
        <f>J274</f>
        <v>0</v>
      </c>
      <c r="K64" s="161"/>
    </row>
    <row r="65" spans="2:11" s="8" customFormat="1" ht="19.9" customHeight="1">
      <c r="B65" s="155"/>
      <c r="C65" s="156"/>
      <c r="D65" s="157" t="s">
        <v>108</v>
      </c>
      <c r="E65" s="158"/>
      <c r="F65" s="158"/>
      <c r="G65" s="158"/>
      <c r="H65" s="158"/>
      <c r="I65" s="159"/>
      <c r="J65" s="160">
        <f>J282</f>
        <v>0</v>
      </c>
      <c r="K65" s="161"/>
    </row>
    <row r="66" spans="2:11" s="8" customFormat="1" ht="19.9" customHeight="1">
      <c r="B66" s="155"/>
      <c r="C66" s="156"/>
      <c r="D66" s="157" t="s">
        <v>109</v>
      </c>
      <c r="E66" s="158"/>
      <c r="F66" s="158"/>
      <c r="G66" s="158"/>
      <c r="H66" s="158"/>
      <c r="I66" s="159"/>
      <c r="J66" s="160">
        <f>J309</f>
        <v>0</v>
      </c>
      <c r="K66" s="161"/>
    </row>
    <row r="67" spans="2:11" s="7" customFormat="1" ht="24.95" customHeight="1">
      <c r="B67" s="148"/>
      <c r="C67" s="149"/>
      <c r="D67" s="150" t="s">
        <v>110</v>
      </c>
      <c r="E67" s="151"/>
      <c r="F67" s="151"/>
      <c r="G67" s="151"/>
      <c r="H67" s="151"/>
      <c r="I67" s="152"/>
      <c r="J67" s="153">
        <f>J311</f>
        <v>0</v>
      </c>
      <c r="K67" s="154"/>
    </row>
    <row r="68" spans="2:11" s="1" customFormat="1" ht="21.75" customHeight="1">
      <c r="B68" s="40"/>
      <c r="C68" s="41"/>
      <c r="D68" s="41"/>
      <c r="E68" s="41"/>
      <c r="F68" s="41"/>
      <c r="G68" s="41"/>
      <c r="H68" s="41"/>
      <c r="I68" s="117"/>
      <c r="J68" s="41"/>
      <c r="K68" s="44"/>
    </row>
    <row r="69" spans="2:11" s="1" customFormat="1" ht="6.95" customHeight="1">
      <c r="B69" s="55"/>
      <c r="C69" s="56"/>
      <c r="D69" s="56"/>
      <c r="E69" s="56"/>
      <c r="F69" s="56"/>
      <c r="G69" s="56"/>
      <c r="H69" s="56"/>
      <c r="I69" s="138"/>
      <c r="J69" s="56"/>
      <c r="K69" s="57"/>
    </row>
    <row r="73" spans="2:12" s="1" customFormat="1" ht="6.95" customHeight="1">
      <c r="B73" s="58"/>
      <c r="C73" s="59"/>
      <c r="D73" s="59"/>
      <c r="E73" s="59"/>
      <c r="F73" s="59"/>
      <c r="G73" s="59"/>
      <c r="H73" s="59"/>
      <c r="I73" s="141"/>
      <c r="J73" s="59"/>
      <c r="K73" s="59"/>
      <c r="L73" s="60"/>
    </row>
    <row r="74" spans="2:12" s="1" customFormat="1" ht="36.95" customHeight="1">
      <c r="B74" s="40"/>
      <c r="C74" s="61" t="s">
        <v>111</v>
      </c>
      <c r="D74" s="62"/>
      <c r="E74" s="62"/>
      <c r="F74" s="62"/>
      <c r="G74" s="62"/>
      <c r="H74" s="62"/>
      <c r="I74" s="162"/>
      <c r="J74" s="62"/>
      <c r="K74" s="62"/>
      <c r="L74" s="60"/>
    </row>
    <row r="75" spans="2:12" s="1" customFormat="1" ht="6.95" customHeight="1">
      <c r="B75" s="40"/>
      <c r="C75" s="62"/>
      <c r="D75" s="62"/>
      <c r="E75" s="62"/>
      <c r="F75" s="62"/>
      <c r="G75" s="62"/>
      <c r="H75" s="62"/>
      <c r="I75" s="162"/>
      <c r="J75" s="62"/>
      <c r="K75" s="62"/>
      <c r="L75" s="60"/>
    </row>
    <row r="76" spans="2:12" s="1" customFormat="1" ht="14.45" customHeight="1">
      <c r="B76" s="40"/>
      <c r="C76" s="64" t="s">
        <v>17</v>
      </c>
      <c r="D76" s="62"/>
      <c r="E76" s="62"/>
      <c r="F76" s="62"/>
      <c r="G76" s="62"/>
      <c r="H76" s="62"/>
      <c r="I76" s="162"/>
      <c r="J76" s="62"/>
      <c r="K76" s="62"/>
      <c r="L76" s="60"/>
    </row>
    <row r="77" spans="2:12" s="1" customFormat="1" ht="16.5" customHeight="1">
      <c r="B77" s="40"/>
      <c r="C77" s="62"/>
      <c r="D77" s="62"/>
      <c r="E77" s="369" t="str">
        <f>E7</f>
        <v>Sokolov - Parkoviště v ul.Slovenská na p.p.č.2436/56, 2436/53 v k.ú.Sokolov</v>
      </c>
      <c r="F77" s="370"/>
      <c r="G77" s="370"/>
      <c r="H77" s="370"/>
      <c r="I77" s="162"/>
      <c r="J77" s="62"/>
      <c r="K77" s="62"/>
      <c r="L77" s="60"/>
    </row>
    <row r="78" spans="2:12" s="1" customFormat="1" ht="14.45" customHeight="1">
      <c r="B78" s="40"/>
      <c r="C78" s="64" t="s">
        <v>93</v>
      </c>
      <c r="D78" s="62"/>
      <c r="E78" s="62"/>
      <c r="F78" s="62"/>
      <c r="G78" s="62"/>
      <c r="H78" s="62"/>
      <c r="I78" s="162"/>
      <c r="J78" s="62"/>
      <c r="K78" s="62"/>
      <c r="L78" s="60"/>
    </row>
    <row r="79" spans="2:12" s="1" customFormat="1" ht="17.25" customHeight="1">
      <c r="B79" s="40"/>
      <c r="C79" s="62"/>
      <c r="D79" s="62"/>
      <c r="E79" s="344" t="str">
        <f>E9</f>
        <v>01 - SO 101 Parkoviště</v>
      </c>
      <c r="F79" s="371"/>
      <c r="G79" s="371"/>
      <c r="H79" s="371"/>
      <c r="I79" s="162"/>
      <c r="J79" s="62"/>
      <c r="K79" s="62"/>
      <c r="L79" s="60"/>
    </row>
    <row r="80" spans="2:12" s="1" customFormat="1" ht="6.95" customHeight="1">
      <c r="B80" s="40"/>
      <c r="C80" s="62"/>
      <c r="D80" s="62"/>
      <c r="E80" s="62"/>
      <c r="F80" s="62"/>
      <c r="G80" s="62"/>
      <c r="H80" s="62"/>
      <c r="I80" s="162"/>
      <c r="J80" s="62"/>
      <c r="K80" s="62"/>
      <c r="L80" s="60"/>
    </row>
    <row r="81" spans="2:12" s="1" customFormat="1" ht="18" customHeight="1">
      <c r="B81" s="40"/>
      <c r="C81" s="64" t="s">
        <v>22</v>
      </c>
      <c r="D81" s="62"/>
      <c r="E81" s="62"/>
      <c r="F81" s="163" t="str">
        <f>F12</f>
        <v xml:space="preserve"> </v>
      </c>
      <c r="G81" s="62"/>
      <c r="H81" s="62"/>
      <c r="I81" s="164" t="s">
        <v>24</v>
      </c>
      <c r="J81" s="72" t="str">
        <f>IF(J12="","",J12)</f>
        <v>9. 2. 2018</v>
      </c>
      <c r="K81" s="62"/>
      <c r="L81" s="60"/>
    </row>
    <row r="82" spans="2:12" s="1" customFormat="1" ht="6.95" customHeight="1">
      <c r="B82" s="40"/>
      <c r="C82" s="62"/>
      <c r="D82" s="62"/>
      <c r="E82" s="62"/>
      <c r="F82" s="62"/>
      <c r="G82" s="62"/>
      <c r="H82" s="62"/>
      <c r="I82" s="162"/>
      <c r="J82" s="62"/>
      <c r="K82" s="62"/>
      <c r="L82" s="60"/>
    </row>
    <row r="83" spans="2:12" s="1" customFormat="1" ht="13.5">
      <c r="B83" s="40"/>
      <c r="C83" s="64" t="s">
        <v>26</v>
      </c>
      <c r="D83" s="62"/>
      <c r="E83" s="62"/>
      <c r="F83" s="163" t="str">
        <f>E15</f>
        <v>Město Sokolov</v>
      </c>
      <c r="G83" s="62"/>
      <c r="H83" s="62"/>
      <c r="I83" s="164" t="s">
        <v>32</v>
      </c>
      <c r="J83" s="163" t="str">
        <f>E21</f>
        <v>BPO s.r.o.Ostrov</v>
      </c>
      <c r="K83" s="62"/>
      <c r="L83" s="60"/>
    </row>
    <row r="84" spans="2:12" s="1" customFormat="1" ht="14.45" customHeight="1">
      <c r="B84" s="40"/>
      <c r="C84" s="64" t="s">
        <v>30</v>
      </c>
      <c r="D84" s="62"/>
      <c r="E84" s="62"/>
      <c r="F84" s="163" t="str">
        <f>IF(E18="","",E18)</f>
        <v/>
      </c>
      <c r="G84" s="62"/>
      <c r="H84" s="62"/>
      <c r="I84" s="162"/>
      <c r="J84" s="62"/>
      <c r="K84" s="62"/>
      <c r="L84" s="60"/>
    </row>
    <row r="85" spans="2:12" s="1" customFormat="1" ht="10.35" customHeight="1">
      <c r="B85" s="40"/>
      <c r="C85" s="62"/>
      <c r="D85" s="62"/>
      <c r="E85" s="62"/>
      <c r="F85" s="62"/>
      <c r="G85" s="62"/>
      <c r="H85" s="62"/>
      <c r="I85" s="162"/>
      <c r="J85" s="62"/>
      <c r="K85" s="62"/>
      <c r="L85" s="60"/>
    </row>
    <row r="86" spans="2:20" s="9" customFormat="1" ht="29.25" customHeight="1">
      <c r="B86" s="165"/>
      <c r="C86" s="166" t="s">
        <v>112</v>
      </c>
      <c r="D86" s="167" t="s">
        <v>55</v>
      </c>
      <c r="E86" s="167" t="s">
        <v>51</v>
      </c>
      <c r="F86" s="167" t="s">
        <v>113</v>
      </c>
      <c r="G86" s="167" t="s">
        <v>114</v>
      </c>
      <c r="H86" s="167" t="s">
        <v>115</v>
      </c>
      <c r="I86" s="168" t="s">
        <v>116</v>
      </c>
      <c r="J86" s="167" t="s">
        <v>97</v>
      </c>
      <c r="K86" s="169" t="s">
        <v>117</v>
      </c>
      <c r="L86" s="170"/>
      <c r="M86" s="80" t="s">
        <v>118</v>
      </c>
      <c r="N86" s="81" t="s">
        <v>40</v>
      </c>
      <c r="O86" s="81" t="s">
        <v>119</v>
      </c>
      <c r="P86" s="81" t="s">
        <v>120</v>
      </c>
      <c r="Q86" s="81" t="s">
        <v>121</v>
      </c>
      <c r="R86" s="81" t="s">
        <v>122</v>
      </c>
      <c r="S86" s="81" t="s">
        <v>123</v>
      </c>
      <c r="T86" s="82" t="s">
        <v>124</v>
      </c>
    </row>
    <row r="87" spans="2:63" s="1" customFormat="1" ht="29.25" customHeight="1">
      <c r="B87" s="40"/>
      <c r="C87" s="86" t="s">
        <v>98</v>
      </c>
      <c r="D87" s="62"/>
      <c r="E87" s="62"/>
      <c r="F87" s="62"/>
      <c r="G87" s="62"/>
      <c r="H87" s="62"/>
      <c r="I87" s="162"/>
      <c r="J87" s="171">
        <f>BK87</f>
        <v>0</v>
      </c>
      <c r="K87" s="62"/>
      <c r="L87" s="60"/>
      <c r="M87" s="83"/>
      <c r="N87" s="84"/>
      <c r="O87" s="84"/>
      <c r="P87" s="172">
        <f>P88+P311</f>
        <v>0</v>
      </c>
      <c r="Q87" s="84"/>
      <c r="R87" s="172">
        <f>R88+R311</f>
        <v>81.67940000000002</v>
      </c>
      <c r="S87" s="84"/>
      <c r="T87" s="173">
        <f>T88+T311</f>
        <v>157.257</v>
      </c>
      <c r="AT87" s="23" t="s">
        <v>69</v>
      </c>
      <c r="AU87" s="23" t="s">
        <v>99</v>
      </c>
      <c r="BK87" s="174">
        <f>BK88+BK311</f>
        <v>0</v>
      </c>
    </row>
    <row r="88" spans="2:63" s="10" customFormat="1" ht="37.35" customHeight="1">
      <c r="B88" s="175"/>
      <c r="C88" s="176"/>
      <c r="D88" s="177" t="s">
        <v>69</v>
      </c>
      <c r="E88" s="178" t="s">
        <v>125</v>
      </c>
      <c r="F88" s="178" t="s">
        <v>126</v>
      </c>
      <c r="G88" s="176"/>
      <c r="H88" s="176"/>
      <c r="I88" s="179"/>
      <c r="J88" s="180">
        <f>BK88</f>
        <v>0</v>
      </c>
      <c r="K88" s="176"/>
      <c r="L88" s="181"/>
      <c r="M88" s="182"/>
      <c r="N88" s="183"/>
      <c r="O88" s="183"/>
      <c r="P88" s="184">
        <f>P89+P197+P219+P223+P230+P257+P274+P282+P309</f>
        <v>0</v>
      </c>
      <c r="Q88" s="183"/>
      <c r="R88" s="184">
        <f>R89+R197+R219+R223+R230+R257+R274+R282+R309</f>
        <v>81.67940000000002</v>
      </c>
      <c r="S88" s="183"/>
      <c r="T88" s="185">
        <f>T89+T197+T219+T223+T230+T257+T274+T282+T309</f>
        <v>157.257</v>
      </c>
      <c r="AR88" s="186" t="s">
        <v>78</v>
      </c>
      <c r="AT88" s="187" t="s">
        <v>69</v>
      </c>
      <c r="AU88" s="187" t="s">
        <v>70</v>
      </c>
      <c r="AY88" s="186" t="s">
        <v>127</v>
      </c>
      <c r="BK88" s="188">
        <f>BK89+BK197+BK219+BK223+BK230+BK257+BK274+BK282+BK309</f>
        <v>0</v>
      </c>
    </row>
    <row r="89" spans="2:63" s="10" customFormat="1" ht="19.9" customHeight="1">
      <c r="B89" s="175"/>
      <c r="C89" s="176"/>
      <c r="D89" s="177" t="s">
        <v>69</v>
      </c>
      <c r="E89" s="189" t="s">
        <v>78</v>
      </c>
      <c r="F89" s="189" t="s">
        <v>128</v>
      </c>
      <c r="G89" s="176"/>
      <c r="H89" s="176"/>
      <c r="I89" s="179"/>
      <c r="J89" s="190">
        <f>BK89</f>
        <v>0</v>
      </c>
      <c r="K89" s="176"/>
      <c r="L89" s="181"/>
      <c r="M89" s="182"/>
      <c r="N89" s="183"/>
      <c r="O89" s="183"/>
      <c r="P89" s="184">
        <f>SUM(P90:P196)</f>
        <v>0</v>
      </c>
      <c r="Q89" s="183"/>
      <c r="R89" s="184">
        <f>SUM(R90:R196)</f>
        <v>0.01879</v>
      </c>
      <c r="S89" s="183"/>
      <c r="T89" s="185">
        <f>SUM(T90:T196)</f>
        <v>0</v>
      </c>
      <c r="AR89" s="186" t="s">
        <v>78</v>
      </c>
      <c r="AT89" s="187" t="s">
        <v>69</v>
      </c>
      <c r="AU89" s="187" t="s">
        <v>78</v>
      </c>
      <c r="AY89" s="186" t="s">
        <v>127</v>
      </c>
      <c r="BK89" s="188">
        <f>SUM(BK90:BK196)</f>
        <v>0</v>
      </c>
    </row>
    <row r="90" spans="2:65" s="1" customFormat="1" ht="25.5" customHeight="1">
      <c r="B90" s="40"/>
      <c r="C90" s="191" t="s">
        <v>78</v>
      </c>
      <c r="D90" s="191" t="s">
        <v>129</v>
      </c>
      <c r="E90" s="192" t="s">
        <v>130</v>
      </c>
      <c r="F90" s="193" t="s">
        <v>131</v>
      </c>
      <c r="G90" s="194" t="s">
        <v>132</v>
      </c>
      <c r="H90" s="195">
        <v>8</v>
      </c>
      <c r="I90" s="196"/>
      <c r="J90" s="195">
        <f>ROUND(I90*H90,2)</f>
        <v>0</v>
      </c>
      <c r="K90" s="193" t="s">
        <v>133</v>
      </c>
      <c r="L90" s="60"/>
      <c r="M90" s="197" t="s">
        <v>20</v>
      </c>
      <c r="N90" s="198" t="s">
        <v>41</v>
      </c>
      <c r="O90" s="41"/>
      <c r="P90" s="199">
        <f>O90*H90</f>
        <v>0</v>
      </c>
      <c r="Q90" s="199">
        <v>0</v>
      </c>
      <c r="R90" s="199">
        <f>Q90*H90</f>
        <v>0</v>
      </c>
      <c r="S90" s="199">
        <v>0</v>
      </c>
      <c r="T90" s="200">
        <f>S90*H90</f>
        <v>0</v>
      </c>
      <c r="AR90" s="23" t="s">
        <v>134</v>
      </c>
      <c r="AT90" s="23" t="s">
        <v>129</v>
      </c>
      <c r="AU90" s="23" t="s">
        <v>80</v>
      </c>
      <c r="AY90" s="23" t="s">
        <v>127</v>
      </c>
      <c r="BE90" s="201">
        <f>IF(N90="základní",J90,0)</f>
        <v>0</v>
      </c>
      <c r="BF90" s="201">
        <f>IF(N90="snížená",J90,0)</f>
        <v>0</v>
      </c>
      <c r="BG90" s="201">
        <f>IF(N90="zákl. přenesená",J90,0)</f>
        <v>0</v>
      </c>
      <c r="BH90" s="201">
        <f>IF(N90="sníž. přenesená",J90,0)</f>
        <v>0</v>
      </c>
      <c r="BI90" s="201">
        <f>IF(N90="nulová",J90,0)</f>
        <v>0</v>
      </c>
      <c r="BJ90" s="23" t="s">
        <v>78</v>
      </c>
      <c r="BK90" s="201">
        <f>ROUND(I90*H90,2)</f>
        <v>0</v>
      </c>
      <c r="BL90" s="23" t="s">
        <v>134</v>
      </c>
      <c r="BM90" s="23" t="s">
        <v>135</v>
      </c>
    </row>
    <row r="91" spans="2:65" s="1" customFormat="1" ht="16.5" customHeight="1">
      <c r="B91" s="40"/>
      <c r="C91" s="191" t="s">
        <v>80</v>
      </c>
      <c r="D91" s="191" t="s">
        <v>129</v>
      </c>
      <c r="E91" s="192" t="s">
        <v>136</v>
      </c>
      <c r="F91" s="193" t="s">
        <v>137</v>
      </c>
      <c r="G91" s="194" t="s">
        <v>132</v>
      </c>
      <c r="H91" s="195">
        <v>16</v>
      </c>
      <c r="I91" s="196"/>
      <c r="J91" s="195">
        <f>ROUND(I91*H91,2)</f>
        <v>0</v>
      </c>
      <c r="K91" s="193" t="s">
        <v>133</v>
      </c>
      <c r="L91" s="60"/>
      <c r="M91" s="197" t="s">
        <v>20</v>
      </c>
      <c r="N91" s="198" t="s">
        <v>41</v>
      </c>
      <c r="O91" s="41"/>
      <c r="P91" s="199">
        <f>O91*H91</f>
        <v>0</v>
      </c>
      <c r="Q91" s="199">
        <v>0</v>
      </c>
      <c r="R91" s="199">
        <f>Q91*H91</f>
        <v>0</v>
      </c>
      <c r="S91" s="199">
        <v>0</v>
      </c>
      <c r="T91" s="200">
        <f>S91*H91</f>
        <v>0</v>
      </c>
      <c r="AR91" s="23" t="s">
        <v>134</v>
      </c>
      <c r="AT91" s="23" t="s">
        <v>129</v>
      </c>
      <c r="AU91" s="23" t="s">
        <v>80</v>
      </c>
      <c r="AY91" s="23" t="s">
        <v>127</v>
      </c>
      <c r="BE91" s="201">
        <f>IF(N91="základní",J91,0)</f>
        <v>0</v>
      </c>
      <c r="BF91" s="201">
        <f>IF(N91="snížená",J91,0)</f>
        <v>0</v>
      </c>
      <c r="BG91" s="201">
        <f>IF(N91="zákl. přenesená",J91,0)</f>
        <v>0</v>
      </c>
      <c r="BH91" s="201">
        <f>IF(N91="sníž. přenesená",J91,0)</f>
        <v>0</v>
      </c>
      <c r="BI91" s="201">
        <f>IF(N91="nulová",J91,0)</f>
        <v>0</v>
      </c>
      <c r="BJ91" s="23" t="s">
        <v>78</v>
      </c>
      <c r="BK91" s="201">
        <f>ROUND(I91*H91,2)</f>
        <v>0</v>
      </c>
      <c r="BL91" s="23" t="s">
        <v>134</v>
      </c>
      <c r="BM91" s="23" t="s">
        <v>138</v>
      </c>
    </row>
    <row r="92" spans="2:51" s="11" customFormat="1" ht="13.5">
      <c r="B92" s="202"/>
      <c r="C92" s="203"/>
      <c r="D92" s="204" t="s">
        <v>139</v>
      </c>
      <c r="E92" s="205" t="s">
        <v>20</v>
      </c>
      <c r="F92" s="206" t="s">
        <v>140</v>
      </c>
      <c r="G92" s="203"/>
      <c r="H92" s="205" t="s">
        <v>20</v>
      </c>
      <c r="I92" s="207"/>
      <c r="J92" s="203"/>
      <c r="K92" s="203"/>
      <c r="L92" s="208"/>
      <c r="M92" s="209"/>
      <c r="N92" s="210"/>
      <c r="O92" s="210"/>
      <c r="P92" s="210"/>
      <c r="Q92" s="210"/>
      <c r="R92" s="210"/>
      <c r="S92" s="210"/>
      <c r="T92" s="211"/>
      <c r="AT92" s="212" t="s">
        <v>139</v>
      </c>
      <c r="AU92" s="212" t="s">
        <v>80</v>
      </c>
      <c r="AV92" s="11" t="s">
        <v>78</v>
      </c>
      <c r="AW92" s="11" t="s">
        <v>34</v>
      </c>
      <c r="AX92" s="11" t="s">
        <v>70</v>
      </c>
      <c r="AY92" s="212" t="s">
        <v>127</v>
      </c>
    </row>
    <row r="93" spans="2:51" s="12" customFormat="1" ht="13.5">
      <c r="B93" s="213"/>
      <c r="C93" s="214"/>
      <c r="D93" s="204" t="s">
        <v>139</v>
      </c>
      <c r="E93" s="215" t="s">
        <v>20</v>
      </c>
      <c r="F93" s="216" t="s">
        <v>141</v>
      </c>
      <c r="G93" s="214"/>
      <c r="H93" s="217">
        <v>16</v>
      </c>
      <c r="I93" s="218"/>
      <c r="J93" s="214"/>
      <c r="K93" s="214"/>
      <c r="L93" s="219"/>
      <c r="M93" s="220"/>
      <c r="N93" s="221"/>
      <c r="O93" s="221"/>
      <c r="P93" s="221"/>
      <c r="Q93" s="221"/>
      <c r="R93" s="221"/>
      <c r="S93" s="221"/>
      <c r="T93" s="222"/>
      <c r="AT93" s="223" t="s">
        <v>139</v>
      </c>
      <c r="AU93" s="223" t="s">
        <v>80</v>
      </c>
      <c r="AV93" s="12" t="s">
        <v>80</v>
      </c>
      <c r="AW93" s="12" t="s">
        <v>34</v>
      </c>
      <c r="AX93" s="12" t="s">
        <v>78</v>
      </c>
      <c r="AY93" s="223" t="s">
        <v>127</v>
      </c>
    </row>
    <row r="94" spans="2:65" s="1" customFormat="1" ht="16.5" customHeight="1">
      <c r="B94" s="40"/>
      <c r="C94" s="191" t="s">
        <v>142</v>
      </c>
      <c r="D94" s="191" t="s">
        <v>129</v>
      </c>
      <c r="E94" s="192" t="s">
        <v>143</v>
      </c>
      <c r="F94" s="193" t="s">
        <v>144</v>
      </c>
      <c r="G94" s="194" t="s">
        <v>145</v>
      </c>
      <c r="H94" s="195">
        <v>5</v>
      </c>
      <c r="I94" s="196"/>
      <c r="J94" s="195">
        <f aca="true" t="shared" si="0" ref="J94:J99">ROUND(I94*H94,2)</f>
        <v>0</v>
      </c>
      <c r="K94" s="193" t="s">
        <v>133</v>
      </c>
      <c r="L94" s="60"/>
      <c r="M94" s="197" t="s">
        <v>20</v>
      </c>
      <c r="N94" s="198" t="s">
        <v>41</v>
      </c>
      <c r="O94" s="41"/>
      <c r="P94" s="199">
        <f aca="true" t="shared" si="1" ref="P94:P99">O94*H94</f>
        <v>0</v>
      </c>
      <c r="Q94" s="199">
        <v>0</v>
      </c>
      <c r="R94" s="199">
        <f aca="true" t="shared" si="2" ref="R94:R99">Q94*H94</f>
        <v>0</v>
      </c>
      <c r="S94" s="199">
        <v>0</v>
      </c>
      <c r="T94" s="200">
        <f aca="true" t="shared" si="3" ref="T94:T99">S94*H94</f>
        <v>0</v>
      </c>
      <c r="AR94" s="23" t="s">
        <v>134</v>
      </c>
      <c r="AT94" s="23" t="s">
        <v>129</v>
      </c>
      <c r="AU94" s="23" t="s">
        <v>80</v>
      </c>
      <c r="AY94" s="23" t="s">
        <v>127</v>
      </c>
      <c r="BE94" s="201">
        <f aca="true" t="shared" si="4" ref="BE94:BE99">IF(N94="základní",J94,0)</f>
        <v>0</v>
      </c>
      <c r="BF94" s="201">
        <f aca="true" t="shared" si="5" ref="BF94:BF99">IF(N94="snížená",J94,0)</f>
        <v>0</v>
      </c>
      <c r="BG94" s="201">
        <f aca="true" t="shared" si="6" ref="BG94:BG99">IF(N94="zákl. přenesená",J94,0)</f>
        <v>0</v>
      </c>
      <c r="BH94" s="201">
        <f aca="true" t="shared" si="7" ref="BH94:BH99">IF(N94="sníž. přenesená",J94,0)</f>
        <v>0</v>
      </c>
      <c r="BI94" s="201">
        <f aca="true" t="shared" si="8" ref="BI94:BI99">IF(N94="nulová",J94,0)</f>
        <v>0</v>
      </c>
      <c r="BJ94" s="23" t="s">
        <v>78</v>
      </c>
      <c r="BK94" s="201">
        <f aca="true" t="shared" si="9" ref="BK94:BK99">ROUND(I94*H94,2)</f>
        <v>0</v>
      </c>
      <c r="BL94" s="23" t="s">
        <v>134</v>
      </c>
      <c r="BM94" s="23" t="s">
        <v>146</v>
      </c>
    </row>
    <row r="95" spans="2:65" s="1" customFormat="1" ht="16.5" customHeight="1">
      <c r="B95" s="40"/>
      <c r="C95" s="191" t="s">
        <v>134</v>
      </c>
      <c r="D95" s="191" t="s">
        <v>129</v>
      </c>
      <c r="E95" s="192" t="s">
        <v>147</v>
      </c>
      <c r="F95" s="193" t="s">
        <v>148</v>
      </c>
      <c r="G95" s="194" t="s">
        <v>145</v>
      </c>
      <c r="H95" s="195">
        <v>5</v>
      </c>
      <c r="I95" s="196"/>
      <c r="J95" s="195">
        <f t="shared" si="0"/>
        <v>0</v>
      </c>
      <c r="K95" s="193" t="s">
        <v>133</v>
      </c>
      <c r="L95" s="60"/>
      <c r="M95" s="197" t="s">
        <v>20</v>
      </c>
      <c r="N95" s="198" t="s">
        <v>41</v>
      </c>
      <c r="O95" s="41"/>
      <c r="P95" s="199">
        <f t="shared" si="1"/>
        <v>0</v>
      </c>
      <c r="Q95" s="199">
        <v>5E-05</v>
      </c>
      <c r="R95" s="199">
        <f t="shared" si="2"/>
        <v>0.00025</v>
      </c>
      <c r="S95" s="199">
        <v>0</v>
      </c>
      <c r="T95" s="200">
        <f t="shared" si="3"/>
        <v>0</v>
      </c>
      <c r="AR95" s="23" t="s">
        <v>134</v>
      </c>
      <c r="AT95" s="23" t="s">
        <v>129</v>
      </c>
      <c r="AU95" s="23" t="s">
        <v>80</v>
      </c>
      <c r="AY95" s="23" t="s">
        <v>127</v>
      </c>
      <c r="BE95" s="201">
        <f t="shared" si="4"/>
        <v>0</v>
      </c>
      <c r="BF95" s="201">
        <f t="shared" si="5"/>
        <v>0</v>
      </c>
      <c r="BG95" s="201">
        <f t="shared" si="6"/>
        <v>0</v>
      </c>
      <c r="BH95" s="201">
        <f t="shared" si="7"/>
        <v>0</v>
      </c>
      <c r="BI95" s="201">
        <f t="shared" si="8"/>
        <v>0</v>
      </c>
      <c r="BJ95" s="23" t="s">
        <v>78</v>
      </c>
      <c r="BK95" s="201">
        <f t="shared" si="9"/>
        <v>0</v>
      </c>
      <c r="BL95" s="23" t="s">
        <v>134</v>
      </c>
      <c r="BM95" s="23" t="s">
        <v>149</v>
      </c>
    </row>
    <row r="96" spans="2:65" s="1" customFormat="1" ht="25.5" customHeight="1">
      <c r="B96" s="40"/>
      <c r="C96" s="191" t="s">
        <v>150</v>
      </c>
      <c r="D96" s="191" t="s">
        <v>129</v>
      </c>
      <c r="E96" s="192" t="s">
        <v>151</v>
      </c>
      <c r="F96" s="193" t="s">
        <v>152</v>
      </c>
      <c r="G96" s="194" t="s">
        <v>145</v>
      </c>
      <c r="H96" s="195">
        <v>5</v>
      </c>
      <c r="I96" s="196"/>
      <c r="J96" s="195">
        <f t="shared" si="0"/>
        <v>0</v>
      </c>
      <c r="K96" s="193" t="s">
        <v>133</v>
      </c>
      <c r="L96" s="60"/>
      <c r="M96" s="197" t="s">
        <v>20</v>
      </c>
      <c r="N96" s="198" t="s">
        <v>41</v>
      </c>
      <c r="O96" s="41"/>
      <c r="P96" s="199">
        <f t="shared" si="1"/>
        <v>0</v>
      </c>
      <c r="Q96" s="199">
        <v>0</v>
      </c>
      <c r="R96" s="199">
        <f t="shared" si="2"/>
        <v>0</v>
      </c>
      <c r="S96" s="199">
        <v>0</v>
      </c>
      <c r="T96" s="200">
        <f t="shared" si="3"/>
        <v>0</v>
      </c>
      <c r="AR96" s="23" t="s">
        <v>134</v>
      </c>
      <c r="AT96" s="23" t="s">
        <v>129</v>
      </c>
      <c r="AU96" s="23" t="s">
        <v>80</v>
      </c>
      <c r="AY96" s="23" t="s">
        <v>127</v>
      </c>
      <c r="BE96" s="201">
        <f t="shared" si="4"/>
        <v>0</v>
      </c>
      <c r="BF96" s="201">
        <f t="shared" si="5"/>
        <v>0</v>
      </c>
      <c r="BG96" s="201">
        <f t="shared" si="6"/>
        <v>0</v>
      </c>
      <c r="BH96" s="201">
        <f t="shared" si="7"/>
        <v>0</v>
      </c>
      <c r="BI96" s="201">
        <f t="shared" si="8"/>
        <v>0</v>
      </c>
      <c r="BJ96" s="23" t="s">
        <v>78</v>
      </c>
      <c r="BK96" s="201">
        <f t="shared" si="9"/>
        <v>0</v>
      </c>
      <c r="BL96" s="23" t="s">
        <v>134</v>
      </c>
      <c r="BM96" s="23" t="s">
        <v>153</v>
      </c>
    </row>
    <row r="97" spans="2:65" s="1" customFormat="1" ht="25.5" customHeight="1">
      <c r="B97" s="40"/>
      <c r="C97" s="191" t="s">
        <v>154</v>
      </c>
      <c r="D97" s="191" t="s">
        <v>129</v>
      </c>
      <c r="E97" s="192" t="s">
        <v>155</v>
      </c>
      <c r="F97" s="193" t="s">
        <v>156</v>
      </c>
      <c r="G97" s="194" t="s">
        <v>145</v>
      </c>
      <c r="H97" s="195">
        <v>5</v>
      </c>
      <c r="I97" s="196"/>
      <c r="J97" s="195">
        <f t="shared" si="0"/>
        <v>0</v>
      </c>
      <c r="K97" s="193" t="s">
        <v>133</v>
      </c>
      <c r="L97" s="60"/>
      <c r="M97" s="197" t="s">
        <v>20</v>
      </c>
      <c r="N97" s="198" t="s">
        <v>41</v>
      </c>
      <c r="O97" s="41"/>
      <c r="P97" s="199">
        <f t="shared" si="1"/>
        <v>0</v>
      </c>
      <c r="Q97" s="199">
        <v>0</v>
      </c>
      <c r="R97" s="199">
        <f t="shared" si="2"/>
        <v>0</v>
      </c>
      <c r="S97" s="199">
        <v>0</v>
      </c>
      <c r="T97" s="200">
        <f t="shared" si="3"/>
        <v>0</v>
      </c>
      <c r="AR97" s="23" t="s">
        <v>134</v>
      </c>
      <c r="AT97" s="23" t="s">
        <v>129</v>
      </c>
      <c r="AU97" s="23" t="s">
        <v>80</v>
      </c>
      <c r="AY97" s="23" t="s">
        <v>127</v>
      </c>
      <c r="BE97" s="201">
        <f t="shared" si="4"/>
        <v>0</v>
      </c>
      <c r="BF97" s="201">
        <f t="shared" si="5"/>
        <v>0</v>
      </c>
      <c r="BG97" s="201">
        <f t="shared" si="6"/>
        <v>0</v>
      </c>
      <c r="BH97" s="201">
        <f t="shared" si="7"/>
        <v>0</v>
      </c>
      <c r="BI97" s="201">
        <f t="shared" si="8"/>
        <v>0</v>
      </c>
      <c r="BJ97" s="23" t="s">
        <v>78</v>
      </c>
      <c r="BK97" s="201">
        <f t="shared" si="9"/>
        <v>0</v>
      </c>
      <c r="BL97" s="23" t="s">
        <v>134</v>
      </c>
      <c r="BM97" s="23" t="s">
        <v>157</v>
      </c>
    </row>
    <row r="98" spans="2:65" s="1" customFormat="1" ht="16.5" customHeight="1">
      <c r="B98" s="40"/>
      <c r="C98" s="191" t="s">
        <v>158</v>
      </c>
      <c r="D98" s="191" t="s">
        <v>129</v>
      </c>
      <c r="E98" s="192" t="s">
        <v>159</v>
      </c>
      <c r="F98" s="193" t="s">
        <v>160</v>
      </c>
      <c r="G98" s="194" t="s">
        <v>145</v>
      </c>
      <c r="H98" s="195">
        <v>5</v>
      </c>
      <c r="I98" s="196"/>
      <c r="J98" s="195">
        <f t="shared" si="0"/>
        <v>0</v>
      </c>
      <c r="K98" s="193" t="s">
        <v>133</v>
      </c>
      <c r="L98" s="60"/>
      <c r="M98" s="197" t="s">
        <v>20</v>
      </c>
      <c r="N98" s="198" t="s">
        <v>41</v>
      </c>
      <c r="O98" s="41"/>
      <c r="P98" s="199">
        <f t="shared" si="1"/>
        <v>0</v>
      </c>
      <c r="Q98" s="199">
        <v>0</v>
      </c>
      <c r="R98" s="199">
        <f t="shared" si="2"/>
        <v>0</v>
      </c>
      <c r="S98" s="199">
        <v>0</v>
      </c>
      <c r="T98" s="200">
        <f t="shared" si="3"/>
        <v>0</v>
      </c>
      <c r="AR98" s="23" t="s">
        <v>134</v>
      </c>
      <c r="AT98" s="23" t="s">
        <v>129</v>
      </c>
      <c r="AU98" s="23" t="s">
        <v>80</v>
      </c>
      <c r="AY98" s="23" t="s">
        <v>127</v>
      </c>
      <c r="BE98" s="201">
        <f t="shared" si="4"/>
        <v>0</v>
      </c>
      <c r="BF98" s="201">
        <f t="shared" si="5"/>
        <v>0</v>
      </c>
      <c r="BG98" s="201">
        <f t="shared" si="6"/>
        <v>0</v>
      </c>
      <c r="BH98" s="201">
        <f t="shared" si="7"/>
        <v>0</v>
      </c>
      <c r="BI98" s="201">
        <f t="shared" si="8"/>
        <v>0</v>
      </c>
      <c r="BJ98" s="23" t="s">
        <v>78</v>
      </c>
      <c r="BK98" s="201">
        <f t="shared" si="9"/>
        <v>0</v>
      </c>
      <c r="BL98" s="23" t="s">
        <v>134</v>
      </c>
      <c r="BM98" s="23" t="s">
        <v>161</v>
      </c>
    </row>
    <row r="99" spans="2:65" s="1" customFormat="1" ht="25.5" customHeight="1">
      <c r="B99" s="40"/>
      <c r="C99" s="191" t="s">
        <v>162</v>
      </c>
      <c r="D99" s="191" t="s">
        <v>129</v>
      </c>
      <c r="E99" s="192" t="s">
        <v>163</v>
      </c>
      <c r="F99" s="193" t="s">
        <v>164</v>
      </c>
      <c r="G99" s="194" t="s">
        <v>145</v>
      </c>
      <c r="H99" s="195">
        <v>5</v>
      </c>
      <c r="I99" s="196"/>
      <c r="J99" s="195">
        <f t="shared" si="0"/>
        <v>0</v>
      </c>
      <c r="K99" s="193" t="s">
        <v>133</v>
      </c>
      <c r="L99" s="60"/>
      <c r="M99" s="197" t="s">
        <v>20</v>
      </c>
      <c r="N99" s="198" t="s">
        <v>41</v>
      </c>
      <c r="O99" s="41"/>
      <c r="P99" s="199">
        <f t="shared" si="1"/>
        <v>0</v>
      </c>
      <c r="Q99" s="199">
        <v>0</v>
      </c>
      <c r="R99" s="199">
        <f t="shared" si="2"/>
        <v>0</v>
      </c>
      <c r="S99" s="199">
        <v>0</v>
      </c>
      <c r="T99" s="200">
        <f t="shared" si="3"/>
        <v>0</v>
      </c>
      <c r="AR99" s="23" t="s">
        <v>134</v>
      </c>
      <c r="AT99" s="23" t="s">
        <v>129</v>
      </c>
      <c r="AU99" s="23" t="s">
        <v>80</v>
      </c>
      <c r="AY99" s="23" t="s">
        <v>127</v>
      </c>
      <c r="BE99" s="201">
        <f t="shared" si="4"/>
        <v>0</v>
      </c>
      <c r="BF99" s="201">
        <f t="shared" si="5"/>
        <v>0</v>
      </c>
      <c r="BG99" s="201">
        <f t="shared" si="6"/>
        <v>0</v>
      </c>
      <c r="BH99" s="201">
        <f t="shared" si="7"/>
        <v>0</v>
      </c>
      <c r="BI99" s="201">
        <f t="shared" si="8"/>
        <v>0</v>
      </c>
      <c r="BJ99" s="23" t="s">
        <v>78</v>
      </c>
      <c r="BK99" s="201">
        <f t="shared" si="9"/>
        <v>0</v>
      </c>
      <c r="BL99" s="23" t="s">
        <v>134</v>
      </c>
      <c r="BM99" s="23" t="s">
        <v>165</v>
      </c>
    </row>
    <row r="100" spans="2:51" s="11" customFormat="1" ht="13.5">
      <c r="B100" s="202"/>
      <c r="C100" s="203"/>
      <c r="D100" s="204" t="s">
        <v>139</v>
      </c>
      <c r="E100" s="205" t="s">
        <v>20</v>
      </c>
      <c r="F100" s="206" t="s">
        <v>166</v>
      </c>
      <c r="G100" s="203"/>
      <c r="H100" s="205" t="s">
        <v>20</v>
      </c>
      <c r="I100" s="207"/>
      <c r="J100" s="203"/>
      <c r="K100" s="203"/>
      <c r="L100" s="208"/>
      <c r="M100" s="209"/>
      <c r="N100" s="210"/>
      <c r="O100" s="210"/>
      <c r="P100" s="210"/>
      <c r="Q100" s="210"/>
      <c r="R100" s="210"/>
      <c r="S100" s="210"/>
      <c r="T100" s="211"/>
      <c r="AT100" s="212" t="s">
        <v>139</v>
      </c>
      <c r="AU100" s="212" t="s">
        <v>80</v>
      </c>
      <c r="AV100" s="11" t="s">
        <v>78</v>
      </c>
      <c r="AW100" s="11" t="s">
        <v>34</v>
      </c>
      <c r="AX100" s="11" t="s">
        <v>70</v>
      </c>
      <c r="AY100" s="212" t="s">
        <v>127</v>
      </c>
    </row>
    <row r="101" spans="2:51" s="12" customFormat="1" ht="13.5">
      <c r="B101" s="213"/>
      <c r="C101" s="214"/>
      <c r="D101" s="204" t="s">
        <v>139</v>
      </c>
      <c r="E101" s="215" t="s">
        <v>20</v>
      </c>
      <c r="F101" s="216" t="s">
        <v>150</v>
      </c>
      <c r="G101" s="214"/>
      <c r="H101" s="217">
        <v>5</v>
      </c>
      <c r="I101" s="218"/>
      <c r="J101" s="214"/>
      <c r="K101" s="214"/>
      <c r="L101" s="219"/>
      <c r="M101" s="220"/>
      <c r="N101" s="221"/>
      <c r="O101" s="221"/>
      <c r="P101" s="221"/>
      <c r="Q101" s="221"/>
      <c r="R101" s="221"/>
      <c r="S101" s="221"/>
      <c r="T101" s="222"/>
      <c r="AT101" s="223" t="s">
        <v>139</v>
      </c>
      <c r="AU101" s="223" t="s">
        <v>80</v>
      </c>
      <c r="AV101" s="12" t="s">
        <v>80</v>
      </c>
      <c r="AW101" s="12" t="s">
        <v>34</v>
      </c>
      <c r="AX101" s="12" t="s">
        <v>78</v>
      </c>
      <c r="AY101" s="223" t="s">
        <v>127</v>
      </c>
    </row>
    <row r="102" spans="2:65" s="1" customFormat="1" ht="25.5" customHeight="1">
      <c r="B102" s="40"/>
      <c r="C102" s="191" t="s">
        <v>167</v>
      </c>
      <c r="D102" s="191" t="s">
        <v>129</v>
      </c>
      <c r="E102" s="192" t="s">
        <v>168</v>
      </c>
      <c r="F102" s="193" t="s">
        <v>169</v>
      </c>
      <c r="G102" s="194" t="s">
        <v>145</v>
      </c>
      <c r="H102" s="195">
        <v>5</v>
      </c>
      <c r="I102" s="196"/>
      <c r="J102" s="195">
        <f>ROUND(I102*H102,2)</f>
        <v>0</v>
      </c>
      <c r="K102" s="193" t="s">
        <v>133</v>
      </c>
      <c r="L102" s="60"/>
      <c r="M102" s="197" t="s">
        <v>20</v>
      </c>
      <c r="N102" s="198" t="s">
        <v>41</v>
      </c>
      <c r="O102" s="41"/>
      <c r="P102" s="199">
        <f>O102*H102</f>
        <v>0</v>
      </c>
      <c r="Q102" s="199">
        <v>0</v>
      </c>
      <c r="R102" s="199">
        <f>Q102*H102</f>
        <v>0</v>
      </c>
      <c r="S102" s="199">
        <v>0</v>
      </c>
      <c r="T102" s="200">
        <f>S102*H102</f>
        <v>0</v>
      </c>
      <c r="AR102" s="23" t="s">
        <v>134</v>
      </c>
      <c r="AT102" s="23" t="s">
        <v>129</v>
      </c>
      <c r="AU102" s="23" t="s">
        <v>80</v>
      </c>
      <c r="AY102" s="23" t="s">
        <v>127</v>
      </c>
      <c r="BE102" s="201">
        <f>IF(N102="základní",J102,0)</f>
        <v>0</v>
      </c>
      <c r="BF102" s="201">
        <f>IF(N102="snížená",J102,0)</f>
        <v>0</v>
      </c>
      <c r="BG102" s="201">
        <f>IF(N102="zákl. přenesená",J102,0)</f>
        <v>0</v>
      </c>
      <c r="BH102" s="201">
        <f>IF(N102="sníž. přenesená",J102,0)</f>
        <v>0</v>
      </c>
      <c r="BI102" s="201">
        <f>IF(N102="nulová",J102,0)</f>
        <v>0</v>
      </c>
      <c r="BJ102" s="23" t="s">
        <v>78</v>
      </c>
      <c r="BK102" s="201">
        <f>ROUND(I102*H102,2)</f>
        <v>0</v>
      </c>
      <c r="BL102" s="23" t="s">
        <v>134</v>
      </c>
      <c r="BM102" s="23" t="s">
        <v>170</v>
      </c>
    </row>
    <row r="103" spans="2:51" s="11" customFormat="1" ht="13.5">
      <c r="B103" s="202"/>
      <c r="C103" s="203"/>
      <c r="D103" s="204" t="s">
        <v>139</v>
      </c>
      <c r="E103" s="205" t="s">
        <v>20</v>
      </c>
      <c r="F103" s="206" t="s">
        <v>166</v>
      </c>
      <c r="G103" s="203"/>
      <c r="H103" s="205" t="s">
        <v>20</v>
      </c>
      <c r="I103" s="207"/>
      <c r="J103" s="203"/>
      <c r="K103" s="203"/>
      <c r="L103" s="208"/>
      <c r="M103" s="209"/>
      <c r="N103" s="210"/>
      <c r="O103" s="210"/>
      <c r="P103" s="210"/>
      <c r="Q103" s="210"/>
      <c r="R103" s="210"/>
      <c r="S103" s="210"/>
      <c r="T103" s="211"/>
      <c r="AT103" s="212" t="s">
        <v>139</v>
      </c>
      <c r="AU103" s="212" t="s">
        <v>80</v>
      </c>
      <c r="AV103" s="11" t="s">
        <v>78</v>
      </c>
      <c r="AW103" s="11" t="s">
        <v>34</v>
      </c>
      <c r="AX103" s="11" t="s">
        <v>70</v>
      </c>
      <c r="AY103" s="212" t="s">
        <v>127</v>
      </c>
    </row>
    <row r="104" spans="2:51" s="12" customFormat="1" ht="13.5">
      <c r="B104" s="213"/>
      <c r="C104" s="214"/>
      <c r="D104" s="204" t="s">
        <v>139</v>
      </c>
      <c r="E104" s="215" t="s">
        <v>20</v>
      </c>
      <c r="F104" s="216" t="s">
        <v>150</v>
      </c>
      <c r="G104" s="214"/>
      <c r="H104" s="217">
        <v>5</v>
      </c>
      <c r="I104" s="218"/>
      <c r="J104" s="214"/>
      <c r="K104" s="214"/>
      <c r="L104" s="219"/>
      <c r="M104" s="220"/>
      <c r="N104" s="221"/>
      <c r="O104" s="221"/>
      <c r="P104" s="221"/>
      <c r="Q104" s="221"/>
      <c r="R104" s="221"/>
      <c r="S104" s="221"/>
      <c r="T104" s="222"/>
      <c r="AT104" s="223" t="s">
        <v>139</v>
      </c>
      <c r="AU104" s="223" t="s">
        <v>80</v>
      </c>
      <c r="AV104" s="12" t="s">
        <v>80</v>
      </c>
      <c r="AW104" s="12" t="s">
        <v>34</v>
      </c>
      <c r="AX104" s="12" t="s">
        <v>78</v>
      </c>
      <c r="AY104" s="223" t="s">
        <v>127</v>
      </c>
    </row>
    <row r="105" spans="2:65" s="1" customFormat="1" ht="25.5" customHeight="1">
      <c r="B105" s="40"/>
      <c r="C105" s="191" t="s">
        <v>171</v>
      </c>
      <c r="D105" s="191" t="s">
        <v>129</v>
      </c>
      <c r="E105" s="192" t="s">
        <v>172</v>
      </c>
      <c r="F105" s="193" t="s">
        <v>173</v>
      </c>
      <c r="G105" s="194" t="s">
        <v>145</v>
      </c>
      <c r="H105" s="195">
        <v>5</v>
      </c>
      <c r="I105" s="196"/>
      <c r="J105" s="195">
        <f>ROUND(I105*H105,2)</f>
        <v>0</v>
      </c>
      <c r="K105" s="193" t="s">
        <v>133</v>
      </c>
      <c r="L105" s="60"/>
      <c r="M105" s="197" t="s">
        <v>20</v>
      </c>
      <c r="N105" s="198" t="s">
        <v>41</v>
      </c>
      <c r="O105" s="41"/>
      <c r="P105" s="199">
        <f>O105*H105</f>
        <v>0</v>
      </c>
      <c r="Q105" s="199">
        <v>0</v>
      </c>
      <c r="R105" s="199">
        <f>Q105*H105</f>
        <v>0</v>
      </c>
      <c r="S105" s="199">
        <v>0</v>
      </c>
      <c r="T105" s="200">
        <f>S105*H105</f>
        <v>0</v>
      </c>
      <c r="AR105" s="23" t="s">
        <v>134</v>
      </c>
      <c r="AT105" s="23" t="s">
        <v>129</v>
      </c>
      <c r="AU105" s="23" t="s">
        <v>80</v>
      </c>
      <c r="AY105" s="23" t="s">
        <v>127</v>
      </c>
      <c r="BE105" s="201">
        <f>IF(N105="základní",J105,0)</f>
        <v>0</v>
      </c>
      <c r="BF105" s="201">
        <f>IF(N105="snížená",J105,0)</f>
        <v>0</v>
      </c>
      <c r="BG105" s="201">
        <f>IF(N105="zákl. přenesená",J105,0)</f>
        <v>0</v>
      </c>
      <c r="BH105" s="201">
        <f>IF(N105="sníž. přenesená",J105,0)</f>
        <v>0</v>
      </c>
      <c r="BI105" s="201">
        <f>IF(N105="nulová",J105,0)</f>
        <v>0</v>
      </c>
      <c r="BJ105" s="23" t="s">
        <v>78</v>
      </c>
      <c r="BK105" s="201">
        <f>ROUND(I105*H105,2)</f>
        <v>0</v>
      </c>
      <c r="BL105" s="23" t="s">
        <v>134</v>
      </c>
      <c r="BM105" s="23" t="s">
        <v>174</v>
      </c>
    </row>
    <row r="106" spans="2:51" s="11" customFormat="1" ht="13.5">
      <c r="B106" s="202"/>
      <c r="C106" s="203"/>
      <c r="D106" s="204" t="s">
        <v>139</v>
      </c>
      <c r="E106" s="205" t="s">
        <v>20</v>
      </c>
      <c r="F106" s="206" t="s">
        <v>166</v>
      </c>
      <c r="G106" s="203"/>
      <c r="H106" s="205" t="s">
        <v>20</v>
      </c>
      <c r="I106" s="207"/>
      <c r="J106" s="203"/>
      <c r="K106" s="203"/>
      <c r="L106" s="208"/>
      <c r="M106" s="209"/>
      <c r="N106" s="210"/>
      <c r="O106" s="210"/>
      <c r="P106" s="210"/>
      <c r="Q106" s="210"/>
      <c r="R106" s="210"/>
      <c r="S106" s="210"/>
      <c r="T106" s="211"/>
      <c r="AT106" s="212" t="s">
        <v>139</v>
      </c>
      <c r="AU106" s="212" t="s">
        <v>80</v>
      </c>
      <c r="AV106" s="11" t="s">
        <v>78</v>
      </c>
      <c r="AW106" s="11" t="s">
        <v>34</v>
      </c>
      <c r="AX106" s="11" t="s">
        <v>70</v>
      </c>
      <c r="AY106" s="212" t="s">
        <v>127</v>
      </c>
    </row>
    <row r="107" spans="2:51" s="12" customFormat="1" ht="13.5">
      <c r="B107" s="213"/>
      <c r="C107" s="214"/>
      <c r="D107" s="204" t="s">
        <v>139</v>
      </c>
      <c r="E107" s="215" t="s">
        <v>20</v>
      </c>
      <c r="F107" s="216" t="s">
        <v>150</v>
      </c>
      <c r="G107" s="214"/>
      <c r="H107" s="217">
        <v>5</v>
      </c>
      <c r="I107" s="218"/>
      <c r="J107" s="214"/>
      <c r="K107" s="214"/>
      <c r="L107" s="219"/>
      <c r="M107" s="220"/>
      <c r="N107" s="221"/>
      <c r="O107" s="221"/>
      <c r="P107" s="221"/>
      <c r="Q107" s="221"/>
      <c r="R107" s="221"/>
      <c r="S107" s="221"/>
      <c r="T107" s="222"/>
      <c r="AT107" s="223" t="s">
        <v>139</v>
      </c>
      <c r="AU107" s="223" t="s">
        <v>80</v>
      </c>
      <c r="AV107" s="12" t="s">
        <v>80</v>
      </c>
      <c r="AW107" s="12" t="s">
        <v>34</v>
      </c>
      <c r="AX107" s="12" t="s">
        <v>78</v>
      </c>
      <c r="AY107" s="223" t="s">
        <v>127</v>
      </c>
    </row>
    <row r="108" spans="2:65" s="1" customFormat="1" ht="16.5" customHeight="1">
      <c r="B108" s="40"/>
      <c r="C108" s="191" t="s">
        <v>175</v>
      </c>
      <c r="D108" s="191" t="s">
        <v>129</v>
      </c>
      <c r="E108" s="192" t="s">
        <v>176</v>
      </c>
      <c r="F108" s="193" t="s">
        <v>177</v>
      </c>
      <c r="G108" s="194" t="s">
        <v>178</v>
      </c>
      <c r="H108" s="195">
        <v>1</v>
      </c>
      <c r="I108" s="196"/>
      <c r="J108" s="195">
        <f>ROUND(I108*H108,2)</f>
        <v>0</v>
      </c>
      <c r="K108" s="193" t="s">
        <v>20</v>
      </c>
      <c r="L108" s="60"/>
      <c r="M108" s="197" t="s">
        <v>20</v>
      </c>
      <c r="N108" s="198" t="s">
        <v>41</v>
      </c>
      <c r="O108" s="41"/>
      <c r="P108" s="199">
        <f>O108*H108</f>
        <v>0</v>
      </c>
      <c r="Q108" s="199">
        <v>0</v>
      </c>
      <c r="R108" s="199">
        <f>Q108*H108</f>
        <v>0</v>
      </c>
      <c r="S108" s="199">
        <v>0</v>
      </c>
      <c r="T108" s="200">
        <f>S108*H108</f>
        <v>0</v>
      </c>
      <c r="AR108" s="23" t="s">
        <v>134</v>
      </c>
      <c r="AT108" s="23" t="s">
        <v>129</v>
      </c>
      <c r="AU108" s="23" t="s">
        <v>80</v>
      </c>
      <c r="AY108" s="23" t="s">
        <v>127</v>
      </c>
      <c r="BE108" s="201">
        <f>IF(N108="základní",J108,0)</f>
        <v>0</v>
      </c>
      <c r="BF108" s="201">
        <f>IF(N108="snížená",J108,0)</f>
        <v>0</v>
      </c>
      <c r="BG108" s="201">
        <f>IF(N108="zákl. přenesená",J108,0)</f>
        <v>0</v>
      </c>
      <c r="BH108" s="201">
        <f>IF(N108="sníž. přenesená",J108,0)</f>
        <v>0</v>
      </c>
      <c r="BI108" s="201">
        <f>IF(N108="nulová",J108,0)</f>
        <v>0</v>
      </c>
      <c r="BJ108" s="23" t="s">
        <v>78</v>
      </c>
      <c r="BK108" s="201">
        <f>ROUND(I108*H108,2)</f>
        <v>0</v>
      </c>
      <c r="BL108" s="23" t="s">
        <v>134</v>
      </c>
      <c r="BM108" s="23" t="s">
        <v>179</v>
      </c>
    </row>
    <row r="109" spans="2:65" s="1" customFormat="1" ht="16.5" customHeight="1">
      <c r="B109" s="40"/>
      <c r="C109" s="191" t="s">
        <v>180</v>
      </c>
      <c r="D109" s="191" t="s">
        <v>129</v>
      </c>
      <c r="E109" s="192" t="s">
        <v>181</v>
      </c>
      <c r="F109" s="193" t="s">
        <v>182</v>
      </c>
      <c r="G109" s="194" t="s">
        <v>183</v>
      </c>
      <c r="H109" s="195">
        <v>82</v>
      </c>
      <c r="I109" s="196"/>
      <c r="J109" s="195">
        <f>ROUND(I109*H109,2)</f>
        <v>0</v>
      </c>
      <c r="K109" s="193" t="s">
        <v>133</v>
      </c>
      <c r="L109" s="60"/>
      <c r="M109" s="197" t="s">
        <v>20</v>
      </c>
      <c r="N109" s="198" t="s">
        <v>41</v>
      </c>
      <c r="O109" s="41"/>
      <c r="P109" s="199">
        <f>O109*H109</f>
        <v>0</v>
      </c>
      <c r="Q109" s="199">
        <v>0</v>
      </c>
      <c r="R109" s="199">
        <f>Q109*H109</f>
        <v>0</v>
      </c>
      <c r="S109" s="199">
        <v>0</v>
      </c>
      <c r="T109" s="200">
        <f>S109*H109</f>
        <v>0</v>
      </c>
      <c r="AR109" s="23" t="s">
        <v>134</v>
      </c>
      <c r="AT109" s="23" t="s">
        <v>129</v>
      </c>
      <c r="AU109" s="23" t="s">
        <v>80</v>
      </c>
      <c r="AY109" s="23" t="s">
        <v>127</v>
      </c>
      <c r="BE109" s="201">
        <f>IF(N109="základní",J109,0)</f>
        <v>0</v>
      </c>
      <c r="BF109" s="201">
        <f>IF(N109="snížená",J109,0)</f>
        <v>0</v>
      </c>
      <c r="BG109" s="201">
        <f>IF(N109="zákl. přenesená",J109,0)</f>
        <v>0</v>
      </c>
      <c r="BH109" s="201">
        <f>IF(N109="sníž. přenesená",J109,0)</f>
        <v>0</v>
      </c>
      <c r="BI109" s="201">
        <f>IF(N109="nulová",J109,0)</f>
        <v>0</v>
      </c>
      <c r="BJ109" s="23" t="s">
        <v>78</v>
      </c>
      <c r="BK109" s="201">
        <f>ROUND(I109*H109,2)</f>
        <v>0</v>
      </c>
      <c r="BL109" s="23" t="s">
        <v>134</v>
      </c>
      <c r="BM109" s="23" t="s">
        <v>184</v>
      </c>
    </row>
    <row r="110" spans="2:51" s="11" customFormat="1" ht="13.5">
      <c r="B110" s="202"/>
      <c r="C110" s="203"/>
      <c r="D110" s="204" t="s">
        <v>139</v>
      </c>
      <c r="E110" s="205" t="s">
        <v>20</v>
      </c>
      <c r="F110" s="206" t="s">
        <v>185</v>
      </c>
      <c r="G110" s="203"/>
      <c r="H110" s="205" t="s">
        <v>20</v>
      </c>
      <c r="I110" s="207"/>
      <c r="J110" s="203"/>
      <c r="K110" s="203"/>
      <c r="L110" s="208"/>
      <c r="M110" s="209"/>
      <c r="N110" s="210"/>
      <c r="O110" s="210"/>
      <c r="P110" s="210"/>
      <c r="Q110" s="210"/>
      <c r="R110" s="210"/>
      <c r="S110" s="210"/>
      <c r="T110" s="211"/>
      <c r="AT110" s="212" t="s">
        <v>139</v>
      </c>
      <c r="AU110" s="212" t="s">
        <v>80</v>
      </c>
      <c r="AV110" s="11" t="s">
        <v>78</v>
      </c>
      <c r="AW110" s="11" t="s">
        <v>34</v>
      </c>
      <c r="AX110" s="11" t="s">
        <v>70</v>
      </c>
      <c r="AY110" s="212" t="s">
        <v>127</v>
      </c>
    </row>
    <row r="111" spans="2:51" s="11" customFormat="1" ht="13.5">
      <c r="B111" s="202"/>
      <c r="C111" s="203"/>
      <c r="D111" s="204" t="s">
        <v>139</v>
      </c>
      <c r="E111" s="205" t="s">
        <v>20</v>
      </c>
      <c r="F111" s="206" t="s">
        <v>186</v>
      </c>
      <c r="G111" s="203"/>
      <c r="H111" s="205" t="s">
        <v>20</v>
      </c>
      <c r="I111" s="207"/>
      <c r="J111" s="203"/>
      <c r="K111" s="203"/>
      <c r="L111" s="208"/>
      <c r="M111" s="209"/>
      <c r="N111" s="210"/>
      <c r="O111" s="210"/>
      <c r="P111" s="210"/>
      <c r="Q111" s="210"/>
      <c r="R111" s="210"/>
      <c r="S111" s="210"/>
      <c r="T111" s="211"/>
      <c r="AT111" s="212" t="s">
        <v>139</v>
      </c>
      <c r="AU111" s="212" t="s">
        <v>80</v>
      </c>
      <c r="AV111" s="11" t="s">
        <v>78</v>
      </c>
      <c r="AW111" s="11" t="s">
        <v>34</v>
      </c>
      <c r="AX111" s="11" t="s">
        <v>70</v>
      </c>
      <c r="AY111" s="212" t="s">
        <v>127</v>
      </c>
    </row>
    <row r="112" spans="2:51" s="11" customFormat="1" ht="13.5">
      <c r="B112" s="202"/>
      <c r="C112" s="203"/>
      <c r="D112" s="204" t="s">
        <v>139</v>
      </c>
      <c r="E112" s="205" t="s">
        <v>20</v>
      </c>
      <c r="F112" s="206" t="s">
        <v>187</v>
      </c>
      <c r="G112" s="203"/>
      <c r="H112" s="205" t="s">
        <v>20</v>
      </c>
      <c r="I112" s="207"/>
      <c r="J112" s="203"/>
      <c r="K112" s="203"/>
      <c r="L112" s="208"/>
      <c r="M112" s="209"/>
      <c r="N112" s="210"/>
      <c r="O112" s="210"/>
      <c r="P112" s="210"/>
      <c r="Q112" s="210"/>
      <c r="R112" s="210"/>
      <c r="S112" s="210"/>
      <c r="T112" s="211"/>
      <c r="AT112" s="212" t="s">
        <v>139</v>
      </c>
      <c r="AU112" s="212" t="s">
        <v>80</v>
      </c>
      <c r="AV112" s="11" t="s">
        <v>78</v>
      </c>
      <c r="AW112" s="11" t="s">
        <v>34</v>
      </c>
      <c r="AX112" s="11" t="s">
        <v>70</v>
      </c>
      <c r="AY112" s="212" t="s">
        <v>127</v>
      </c>
    </row>
    <row r="113" spans="2:51" s="12" customFormat="1" ht="13.5">
      <c r="B113" s="213"/>
      <c r="C113" s="214"/>
      <c r="D113" s="204" t="s">
        <v>139</v>
      </c>
      <c r="E113" s="215" t="s">
        <v>20</v>
      </c>
      <c r="F113" s="216" t="s">
        <v>188</v>
      </c>
      <c r="G113" s="214"/>
      <c r="H113" s="217">
        <v>82</v>
      </c>
      <c r="I113" s="218"/>
      <c r="J113" s="214"/>
      <c r="K113" s="214"/>
      <c r="L113" s="219"/>
      <c r="M113" s="220"/>
      <c r="N113" s="221"/>
      <c r="O113" s="221"/>
      <c r="P113" s="221"/>
      <c r="Q113" s="221"/>
      <c r="R113" s="221"/>
      <c r="S113" s="221"/>
      <c r="T113" s="222"/>
      <c r="AT113" s="223" t="s">
        <v>139</v>
      </c>
      <c r="AU113" s="223" t="s">
        <v>80</v>
      </c>
      <c r="AV113" s="12" t="s">
        <v>80</v>
      </c>
      <c r="AW113" s="12" t="s">
        <v>34</v>
      </c>
      <c r="AX113" s="12" t="s">
        <v>78</v>
      </c>
      <c r="AY113" s="223" t="s">
        <v>127</v>
      </c>
    </row>
    <row r="114" spans="2:65" s="1" customFormat="1" ht="16.5" customHeight="1">
      <c r="B114" s="40"/>
      <c r="C114" s="191" t="s">
        <v>189</v>
      </c>
      <c r="D114" s="191" t="s">
        <v>129</v>
      </c>
      <c r="E114" s="192" t="s">
        <v>190</v>
      </c>
      <c r="F114" s="193" t="s">
        <v>191</v>
      </c>
      <c r="G114" s="194" t="s">
        <v>183</v>
      </c>
      <c r="H114" s="195">
        <v>82</v>
      </c>
      <c r="I114" s="196"/>
      <c r="J114" s="195">
        <f>ROUND(I114*H114,2)</f>
        <v>0</v>
      </c>
      <c r="K114" s="193" t="s">
        <v>133</v>
      </c>
      <c r="L114" s="60"/>
      <c r="M114" s="197" t="s">
        <v>20</v>
      </c>
      <c r="N114" s="198" t="s">
        <v>41</v>
      </c>
      <c r="O114" s="41"/>
      <c r="P114" s="199">
        <f>O114*H114</f>
        <v>0</v>
      </c>
      <c r="Q114" s="199">
        <v>0</v>
      </c>
      <c r="R114" s="199">
        <f>Q114*H114</f>
        <v>0</v>
      </c>
      <c r="S114" s="199">
        <v>0</v>
      </c>
      <c r="T114" s="200">
        <f>S114*H114</f>
        <v>0</v>
      </c>
      <c r="AR114" s="23" t="s">
        <v>134</v>
      </c>
      <c r="AT114" s="23" t="s">
        <v>129</v>
      </c>
      <c r="AU114" s="23" t="s">
        <v>80</v>
      </c>
      <c r="AY114" s="23" t="s">
        <v>127</v>
      </c>
      <c r="BE114" s="201">
        <f>IF(N114="základní",J114,0)</f>
        <v>0</v>
      </c>
      <c r="BF114" s="201">
        <f>IF(N114="snížená",J114,0)</f>
        <v>0</v>
      </c>
      <c r="BG114" s="201">
        <f>IF(N114="zákl. přenesená",J114,0)</f>
        <v>0</v>
      </c>
      <c r="BH114" s="201">
        <f>IF(N114="sníž. přenesená",J114,0)</f>
        <v>0</v>
      </c>
      <c r="BI114" s="201">
        <f>IF(N114="nulová",J114,0)</f>
        <v>0</v>
      </c>
      <c r="BJ114" s="23" t="s">
        <v>78</v>
      </c>
      <c r="BK114" s="201">
        <f>ROUND(I114*H114,2)</f>
        <v>0</v>
      </c>
      <c r="BL114" s="23" t="s">
        <v>134</v>
      </c>
      <c r="BM114" s="23" t="s">
        <v>192</v>
      </c>
    </row>
    <row r="115" spans="2:51" s="11" customFormat="1" ht="13.5">
      <c r="B115" s="202"/>
      <c r="C115" s="203"/>
      <c r="D115" s="204" t="s">
        <v>139</v>
      </c>
      <c r="E115" s="205" t="s">
        <v>20</v>
      </c>
      <c r="F115" s="206" t="s">
        <v>193</v>
      </c>
      <c r="G115" s="203"/>
      <c r="H115" s="205" t="s">
        <v>20</v>
      </c>
      <c r="I115" s="207"/>
      <c r="J115" s="203"/>
      <c r="K115" s="203"/>
      <c r="L115" s="208"/>
      <c r="M115" s="209"/>
      <c r="N115" s="210"/>
      <c r="O115" s="210"/>
      <c r="P115" s="210"/>
      <c r="Q115" s="210"/>
      <c r="R115" s="210"/>
      <c r="S115" s="210"/>
      <c r="T115" s="211"/>
      <c r="AT115" s="212" t="s">
        <v>139</v>
      </c>
      <c r="AU115" s="212" t="s">
        <v>80</v>
      </c>
      <c r="AV115" s="11" t="s">
        <v>78</v>
      </c>
      <c r="AW115" s="11" t="s">
        <v>34</v>
      </c>
      <c r="AX115" s="11" t="s">
        <v>70</v>
      </c>
      <c r="AY115" s="212" t="s">
        <v>127</v>
      </c>
    </row>
    <row r="116" spans="2:51" s="11" customFormat="1" ht="13.5">
      <c r="B116" s="202"/>
      <c r="C116" s="203"/>
      <c r="D116" s="204" t="s">
        <v>139</v>
      </c>
      <c r="E116" s="205" t="s">
        <v>20</v>
      </c>
      <c r="F116" s="206" t="s">
        <v>194</v>
      </c>
      <c r="G116" s="203"/>
      <c r="H116" s="205" t="s">
        <v>20</v>
      </c>
      <c r="I116" s="207"/>
      <c r="J116" s="203"/>
      <c r="K116" s="203"/>
      <c r="L116" s="208"/>
      <c r="M116" s="209"/>
      <c r="N116" s="210"/>
      <c r="O116" s="210"/>
      <c r="P116" s="210"/>
      <c r="Q116" s="210"/>
      <c r="R116" s="210"/>
      <c r="S116" s="210"/>
      <c r="T116" s="211"/>
      <c r="AT116" s="212" t="s">
        <v>139</v>
      </c>
      <c r="AU116" s="212" t="s">
        <v>80</v>
      </c>
      <c r="AV116" s="11" t="s">
        <v>78</v>
      </c>
      <c r="AW116" s="11" t="s">
        <v>34</v>
      </c>
      <c r="AX116" s="11" t="s">
        <v>70</v>
      </c>
      <c r="AY116" s="212" t="s">
        <v>127</v>
      </c>
    </row>
    <row r="117" spans="2:51" s="11" customFormat="1" ht="13.5">
      <c r="B117" s="202"/>
      <c r="C117" s="203"/>
      <c r="D117" s="204" t="s">
        <v>139</v>
      </c>
      <c r="E117" s="205" t="s">
        <v>20</v>
      </c>
      <c r="F117" s="206" t="s">
        <v>195</v>
      </c>
      <c r="G117" s="203"/>
      <c r="H117" s="205" t="s">
        <v>20</v>
      </c>
      <c r="I117" s="207"/>
      <c r="J117" s="203"/>
      <c r="K117" s="203"/>
      <c r="L117" s="208"/>
      <c r="M117" s="209"/>
      <c r="N117" s="210"/>
      <c r="O117" s="210"/>
      <c r="P117" s="210"/>
      <c r="Q117" s="210"/>
      <c r="R117" s="210"/>
      <c r="S117" s="210"/>
      <c r="T117" s="211"/>
      <c r="AT117" s="212" t="s">
        <v>139</v>
      </c>
      <c r="AU117" s="212" t="s">
        <v>80</v>
      </c>
      <c r="AV117" s="11" t="s">
        <v>78</v>
      </c>
      <c r="AW117" s="11" t="s">
        <v>34</v>
      </c>
      <c r="AX117" s="11" t="s">
        <v>70</v>
      </c>
      <c r="AY117" s="212" t="s">
        <v>127</v>
      </c>
    </row>
    <row r="118" spans="2:51" s="12" customFormat="1" ht="13.5">
      <c r="B118" s="213"/>
      <c r="C118" s="214"/>
      <c r="D118" s="204" t="s">
        <v>139</v>
      </c>
      <c r="E118" s="215" t="s">
        <v>20</v>
      </c>
      <c r="F118" s="216" t="s">
        <v>196</v>
      </c>
      <c r="G118" s="214"/>
      <c r="H118" s="217">
        <v>82</v>
      </c>
      <c r="I118" s="218"/>
      <c r="J118" s="214"/>
      <c r="K118" s="214"/>
      <c r="L118" s="219"/>
      <c r="M118" s="220"/>
      <c r="N118" s="221"/>
      <c r="O118" s="221"/>
      <c r="P118" s="221"/>
      <c r="Q118" s="221"/>
      <c r="R118" s="221"/>
      <c r="S118" s="221"/>
      <c r="T118" s="222"/>
      <c r="AT118" s="223" t="s">
        <v>139</v>
      </c>
      <c r="AU118" s="223" t="s">
        <v>80</v>
      </c>
      <c r="AV118" s="12" t="s">
        <v>80</v>
      </c>
      <c r="AW118" s="12" t="s">
        <v>34</v>
      </c>
      <c r="AX118" s="12" t="s">
        <v>78</v>
      </c>
      <c r="AY118" s="223" t="s">
        <v>127</v>
      </c>
    </row>
    <row r="119" spans="2:65" s="1" customFormat="1" ht="16.5" customHeight="1">
      <c r="B119" s="40"/>
      <c r="C119" s="191" t="s">
        <v>197</v>
      </c>
      <c r="D119" s="191" t="s">
        <v>129</v>
      </c>
      <c r="E119" s="192" t="s">
        <v>198</v>
      </c>
      <c r="F119" s="193" t="s">
        <v>199</v>
      </c>
      <c r="G119" s="194" t="s">
        <v>183</v>
      </c>
      <c r="H119" s="195">
        <v>36</v>
      </c>
      <c r="I119" s="196"/>
      <c r="J119" s="195">
        <f>ROUND(I119*H119,2)</f>
        <v>0</v>
      </c>
      <c r="K119" s="193" t="s">
        <v>133</v>
      </c>
      <c r="L119" s="60"/>
      <c r="M119" s="197" t="s">
        <v>20</v>
      </c>
      <c r="N119" s="198" t="s">
        <v>41</v>
      </c>
      <c r="O119" s="41"/>
      <c r="P119" s="199">
        <f>O119*H119</f>
        <v>0</v>
      </c>
      <c r="Q119" s="199">
        <v>0</v>
      </c>
      <c r="R119" s="199">
        <f>Q119*H119</f>
        <v>0</v>
      </c>
      <c r="S119" s="199">
        <v>0</v>
      </c>
      <c r="T119" s="200">
        <f>S119*H119</f>
        <v>0</v>
      </c>
      <c r="AR119" s="23" t="s">
        <v>134</v>
      </c>
      <c r="AT119" s="23" t="s">
        <v>129</v>
      </c>
      <c r="AU119" s="23" t="s">
        <v>80</v>
      </c>
      <c r="AY119" s="23" t="s">
        <v>127</v>
      </c>
      <c r="BE119" s="201">
        <f>IF(N119="základní",J119,0)</f>
        <v>0</v>
      </c>
      <c r="BF119" s="201">
        <f>IF(N119="snížená",J119,0)</f>
        <v>0</v>
      </c>
      <c r="BG119" s="201">
        <f>IF(N119="zákl. přenesená",J119,0)</f>
        <v>0</v>
      </c>
      <c r="BH119" s="201">
        <f>IF(N119="sníž. přenesená",J119,0)</f>
        <v>0</v>
      </c>
      <c r="BI119" s="201">
        <f>IF(N119="nulová",J119,0)</f>
        <v>0</v>
      </c>
      <c r="BJ119" s="23" t="s">
        <v>78</v>
      </c>
      <c r="BK119" s="201">
        <f>ROUND(I119*H119,2)</f>
        <v>0</v>
      </c>
      <c r="BL119" s="23" t="s">
        <v>134</v>
      </c>
      <c r="BM119" s="23" t="s">
        <v>200</v>
      </c>
    </row>
    <row r="120" spans="2:51" s="11" customFormat="1" ht="13.5">
      <c r="B120" s="202"/>
      <c r="C120" s="203"/>
      <c r="D120" s="204" t="s">
        <v>139</v>
      </c>
      <c r="E120" s="205" t="s">
        <v>20</v>
      </c>
      <c r="F120" s="206" t="s">
        <v>201</v>
      </c>
      <c r="G120" s="203"/>
      <c r="H120" s="205" t="s">
        <v>20</v>
      </c>
      <c r="I120" s="207"/>
      <c r="J120" s="203"/>
      <c r="K120" s="203"/>
      <c r="L120" s="208"/>
      <c r="M120" s="209"/>
      <c r="N120" s="210"/>
      <c r="O120" s="210"/>
      <c r="P120" s="210"/>
      <c r="Q120" s="210"/>
      <c r="R120" s="210"/>
      <c r="S120" s="210"/>
      <c r="T120" s="211"/>
      <c r="AT120" s="212" t="s">
        <v>139</v>
      </c>
      <c r="AU120" s="212" t="s">
        <v>80</v>
      </c>
      <c r="AV120" s="11" t="s">
        <v>78</v>
      </c>
      <c r="AW120" s="11" t="s">
        <v>34</v>
      </c>
      <c r="AX120" s="11" t="s">
        <v>70</v>
      </c>
      <c r="AY120" s="212" t="s">
        <v>127</v>
      </c>
    </row>
    <row r="121" spans="2:51" s="12" customFormat="1" ht="13.5">
      <c r="B121" s="213"/>
      <c r="C121" s="214"/>
      <c r="D121" s="204" t="s">
        <v>139</v>
      </c>
      <c r="E121" s="215" t="s">
        <v>20</v>
      </c>
      <c r="F121" s="216" t="s">
        <v>202</v>
      </c>
      <c r="G121" s="214"/>
      <c r="H121" s="217">
        <v>36</v>
      </c>
      <c r="I121" s="218"/>
      <c r="J121" s="214"/>
      <c r="K121" s="214"/>
      <c r="L121" s="219"/>
      <c r="M121" s="220"/>
      <c r="N121" s="221"/>
      <c r="O121" s="221"/>
      <c r="P121" s="221"/>
      <c r="Q121" s="221"/>
      <c r="R121" s="221"/>
      <c r="S121" s="221"/>
      <c r="T121" s="222"/>
      <c r="AT121" s="223" t="s">
        <v>139</v>
      </c>
      <c r="AU121" s="223" t="s">
        <v>80</v>
      </c>
      <c r="AV121" s="12" t="s">
        <v>80</v>
      </c>
      <c r="AW121" s="12" t="s">
        <v>34</v>
      </c>
      <c r="AX121" s="12" t="s">
        <v>78</v>
      </c>
      <c r="AY121" s="223" t="s">
        <v>127</v>
      </c>
    </row>
    <row r="122" spans="2:65" s="1" customFormat="1" ht="16.5" customHeight="1">
      <c r="B122" s="40"/>
      <c r="C122" s="191" t="s">
        <v>10</v>
      </c>
      <c r="D122" s="191" t="s">
        <v>129</v>
      </c>
      <c r="E122" s="192" t="s">
        <v>203</v>
      </c>
      <c r="F122" s="193" t="s">
        <v>204</v>
      </c>
      <c r="G122" s="194" t="s">
        <v>183</v>
      </c>
      <c r="H122" s="195">
        <v>11</v>
      </c>
      <c r="I122" s="196"/>
      <c r="J122" s="195">
        <f>ROUND(I122*H122,2)</f>
        <v>0</v>
      </c>
      <c r="K122" s="193" t="s">
        <v>133</v>
      </c>
      <c r="L122" s="60"/>
      <c r="M122" s="197" t="s">
        <v>20</v>
      </c>
      <c r="N122" s="198" t="s">
        <v>41</v>
      </c>
      <c r="O122" s="41"/>
      <c r="P122" s="199">
        <f>O122*H122</f>
        <v>0</v>
      </c>
      <c r="Q122" s="199">
        <v>0</v>
      </c>
      <c r="R122" s="199">
        <f>Q122*H122</f>
        <v>0</v>
      </c>
      <c r="S122" s="199">
        <v>0</v>
      </c>
      <c r="T122" s="200">
        <f>S122*H122</f>
        <v>0</v>
      </c>
      <c r="AR122" s="23" t="s">
        <v>134</v>
      </c>
      <c r="AT122" s="23" t="s">
        <v>129</v>
      </c>
      <c r="AU122" s="23" t="s">
        <v>80</v>
      </c>
      <c r="AY122" s="23" t="s">
        <v>127</v>
      </c>
      <c r="BE122" s="201">
        <f>IF(N122="základní",J122,0)</f>
        <v>0</v>
      </c>
      <c r="BF122" s="201">
        <f>IF(N122="snížená",J122,0)</f>
        <v>0</v>
      </c>
      <c r="BG122" s="201">
        <f>IF(N122="zákl. přenesená",J122,0)</f>
        <v>0</v>
      </c>
      <c r="BH122" s="201">
        <f>IF(N122="sníž. přenesená",J122,0)</f>
        <v>0</v>
      </c>
      <c r="BI122" s="201">
        <f>IF(N122="nulová",J122,0)</f>
        <v>0</v>
      </c>
      <c r="BJ122" s="23" t="s">
        <v>78</v>
      </c>
      <c r="BK122" s="201">
        <f>ROUND(I122*H122,2)</f>
        <v>0</v>
      </c>
      <c r="BL122" s="23" t="s">
        <v>134</v>
      </c>
      <c r="BM122" s="23" t="s">
        <v>205</v>
      </c>
    </row>
    <row r="123" spans="2:51" s="11" customFormat="1" ht="13.5">
      <c r="B123" s="202"/>
      <c r="C123" s="203"/>
      <c r="D123" s="204" t="s">
        <v>139</v>
      </c>
      <c r="E123" s="205" t="s">
        <v>20</v>
      </c>
      <c r="F123" s="206" t="s">
        <v>206</v>
      </c>
      <c r="G123" s="203"/>
      <c r="H123" s="205" t="s">
        <v>20</v>
      </c>
      <c r="I123" s="207"/>
      <c r="J123" s="203"/>
      <c r="K123" s="203"/>
      <c r="L123" s="208"/>
      <c r="M123" s="209"/>
      <c r="N123" s="210"/>
      <c r="O123" s="210"/>
      <c r="P123" s="210"/>
      <c r="Q123" s="210"/>
      <c r="R123" s="210"/>
      <c r="S123" s="210"/>
      <c r="T123" s="211"/>
      <c r="AT123" s="212" t="s">
        <v>139</v>
      </c>
      <c r="AU123" s="212" t="s">
        <v>80</v>
      </c>
      <c r="AV123" s="11" t="s">
        <v>78</v>
      </c>
      <c r="AW123" s="11" t="s">
        <v>34</v>
      </c>
      <c r="AX123" s="11" t="s">
        <v>70</v>
      </c>
      <c r="AY123" s="212" t="s">
        <v>127</v>
      </c>
    </row>
    <row r="124" spans="2:51" s="12" customFormat="1" ht="13.5">
      <c r="B124" s="213"/>
      <c r="C124" s="214"/>
      <c r="D124" s="204" t="s">
        <v>139</v>
      </c>
      <c r="E124" s="215" t="s">
        <v>20</v>
      </c>
      <c r="F124" s="216" t="s">
        <v>207</v>
      </c>
      <c r="G124" s="214"/>
      <c r="H124" s="217">
        <v>11</v>
      </c>
      <c r="I124" s="218"/>
      <c r="J124" s="214"/>
      <c r="K124" s="214"/>
      <c r="L124" s="219"/>
      <c r="M124" s="220"/>
      <c r="N124" s="221"/>
      <c r="O124" s="221"/>
      <c r="P124" s="221"/>
      <c r="Q124" s="221"/>
      <c r="R124" s="221"/>
      <c r="S124" s="221"/>
      <c r="T124" s="222"/>
      <c r="AT124" s="223" t="s">
        <v>139</v>
      </c>
      <c r="AU124" s="223" t="s">
        <v>80</v>
      </c>
      <c r="AV124" s="12" t="s">
        <v>80</v>
      </c>
      <c r="AW124" s="12" t="s">
        <v>34</v>
      </c>
      <c r="AX124" s="12" t="s">
        <v>78</v>
      </c>
      <c r="AY124" s="223" t="s">
        <v>127</v>
      </c>
    </row>
    <row r="125" spans="2:65" s="1" customFormat="1" ht="25.5" customHeight="1">
      <c r="B125" s="40"/>
      <c r="C125" s="191" t="s">
        <v>208</v>
      </c>
      <c r="D125" s="191" t="s">
        <v>129</v>
      </c>
      <c r="E125" s="192" t="s">
        <v>209</v>
      </c>
      <c r="F125" s="193" t="s">
        <v>210</v>
      </c>
      <c r="G125" s="194" t="s">
        <v>183</v>
      </c>
      <c r="H125" s="195">
        <v>93</v>
      </c>
      <c r="I125" s="196"/>
      <c r="J125" s="195">
        <f>ROUND(I125*H125,2)</f>
        <v>0</v>
      </c>
      <c r="K125" s="193" t="s">
        <v>133</v>
      </c>
      <c r="L125" s="60"/>
      <c r="M125" s="197" t="s">
        <v>20</v>
      </c>
      <c r="N125" s="198" t="s">
        <v>41</v>
      </c>
      <c r="O125" s="41"/>
      <c r="P125" s="199">
        <f>O125*H125</f>
        <v>0</v>
      </c>
      <c r="Q125" s="199">
        <v>0</v>
      </c>
      <c r="R125" s="199">
        <f>Q125*H125</f>
        <v>0</v>
      </c>
      <c r="S125" s="199">
        <v>0</v>
      </c>
      <c r="T125" s="200">
        <f>S125*H125</f>
        <v>0</v>
      </c>
      <c r="AR125" s="23" t="s">
        <v>134</v>
      </c>
      <c r="AT125" s="23" t="s">
        <v>129</v>
      </c>
      <c r="AU125" s="23" t="s">
        <v>80</v>
      </c>
      <c r="AY125" s="23" t="s">
        <v>127</v>
      </c>
      <c r="BE125" s="201">
        <f>IF(N125="základní",J125,0)</f>
        <v>0</v>
      </c>
      <c r="BF125" s="201">
        <f>IF(N125="snížená",J125,0)</f>
        <v>0</v>
      </c>
      <c r="BG125" s="201">
        <f>IF(N125="zákl. přenesená",J125,0)</f>
        <v>0</v>
      </c>
      <c r="BH125" s="201">
        <f>IF(N125="sníž. přenesená",J125,0)</f>
        <v>0</v>
      </c>
      <c r="BI125" s="201">
        <f>IF(N125="nulová",J125,0)</f>
        <v>0</v>
      </c>
      <c r="BJ125" s="23" t="s">
        <v>78</v>
      </c>
      <c r="BK125" s="201">
        <f>ROUND(I125*H125,2)</f>
        <v>0</v>
      </c>
      <c r="BL125" s="23" t="s">
        <v>134</v>
      </c>
      <c r="BM125" s="23" t="s">
        <v>211</v>
      </c>
    </row>
    <row r="126" spans="2:51" s="11" customFormat="1" ht="13.5">
      <c r="B126" s="202"/>
      <c r="C126" s="203"/>
      <c r="D126" s="204" t="s">
        <v>139</v>
      </c>
      <c r="E126" s="205" t="s">
        <v>20</v>
      </c>
      <c r="F126" s="206" t="s">
        <v>212</v>
      </c>
      <c r="G126" s="203"/>
      <c r="H126" s="205" t="s">
        <v>20</v>
      </c>
      <c r="I126" s="207"/>
      <c r="J126" s="203"/>
      <c r="K126" s="203"/>
      <c r="L126" s="208"/>
      <c r="M126" s="209"/>
      <c r="N126" s="210"/>
      <c r="O126" s="210"/>
      <c r="P126" s="210"/>
      <c r="Q126" s="210"/>
      <c r="R126" s="210"/>
      <c r="S126" s="210"/>
      <c r="T126" s="211"/>
      <c r="AT126" s="212" t="s">
        <v>139</v>
      </c>
      <c r="AU126" s="212" t="s">
        <v>80</v>
      </c>
      <c r="AV126" s="11" t="s">
        <v>78</v>
      </c>
      <c r="AW126" s="11" t="s">
        <v>34</v>
      </c>
      <c r="AX126" s="11" t="s">
        <v>70</v>
      </c>
      <c r="AY126" s="212" t="s">
        <v>127</v>
      </c>
    </row>
    <row r="127" spans="2:51" s="11" customFormat="1" ht="13.5">
      <c r="B127" s="202"/>
      <c r="C127" s="203"/>
      <c r="D127" s="204" t="s">
        <v>139</v>
      </c>
      <c r="E127" s="205" t="s">
        <v>20</v>
      </c>
      <c r="F127" s="206" t="s">
        <v>213</v>
      </c>
      <c r="G127" s="203"/>
      <c r="H127" s="205" t="s">
        <v>20</v>
      </c>
      <c r="I127" s="207"/>
      <c r="J127" s="203"/>
      <c r="K127" s="203"/>
      <c r="L127" s="208"/>
      <c r="M127" s="209"/>
      <c r="N127" s="210"/>
      <c r="O127" s="210"/>
      <c r="P127" s="210"/>
      <c r="Q127" s="210"/>
      <c r="R127" s="210"/>
      <c r="S127" s="210"/>
      <c r="T127" s="211"/>
      <c r="AT127" s="212" t="s">
        <v>139</v>
      </c>
      <c r="AU127" s="212" t="s">
        <v>80</v>
      </c>
      <c r="AV127" s="11" t="s">
        <v>78</v>
      </c>
      <c r="AW127" s="11" t="s">
        <v>34</v>
      </c>
      <c r="AX127" s="11" t="s">
        <v>70</v>
      </c>
      <c r="AY127" s="212" t="s">
        <v>127</v>
      </c>
    </row>
    <row r="128" spans="2:51" s="11" customFormat="1" ht="13.5">
      <c r="B128" s="202"/>
      <c r="C128" s="203"/>
      <c r="D128" s="204" t="s">
        <v>139</v>
      </c>
      <c r="E128" s="205" t="s">
        <v>20</v>
      </c>
      <c r="F128" s="206" t="s">
        <v>214</v>
      </c>
      <c r="G128" s="203"/>
      <c r="H128" s="205" t="s">
        <v>20</v>
      </c>
      <c r="I128" s="207"/>
      <c r="J128" s="203"/>
      <c r="K128" s="203"/>
      <c r="L128" s="208"/>
      <c r="M128" s="209"/>
      <c r="N128" s="210"/>
      <c r="O128" s="210"/>
      <c r="P128" s="210"/>
      <c r="Q128" s="210"/>
      <c r="R128" s="210"/>
      <c r="S128" s="210"/>
      <c r="T128" s="211"/>
      <c r="AT128" s="212" t="s">
        <v>139</v>
      </c>
      <c r="AU128" s="212" t="s">
        <v>80</v>
      </c>
      <c r="AV128" s="11" t="s">
        <v>78</v>
      </c>
      <c r="AW128" s="11" t="s">
        <v>34</v>
      </c>
      <c r="AX128" s="11" t="s">
        <v>70</v>
      </c>
      <c r="AY128" s="212" t="s">
        <v>127</v>
      </c>
    </row>
    <row r="129" spans="2:51" s="11" customFormat="1" ht="13.5">
      <c r="B129" s="202"/>
      <c r="C129" s="203"/>
      <c r="D129" s="204" t="s">
        <v>139</v>
      </c>
      <c r="E129" s="205" t="s">
        <v>20</v>
      </c>
      <c r="F129" s="206" t="s">
        <v>215</v>
      </c>
      <c r="G129" s="203"/>
      <c r="H129" s="205" t="s">
        <v>20</v>
      </c>
      <c r="I129" s="207"/>
      <c r="J129" s="203"/>
      <c r="K129" s="203"/>
      <c r="L129" s="208"/>
      <c r="M129" s="209"/>
      <c r="N129" s="210"/>
      <c r="O129" s="210"/>
      <c r="P129" s="210"/>
      <c r="Q129" s="210"/>
      <c r="R129" s="210"/>
      <c r="S129" s="210"/>
      <c r="T129" s="211"/>
      <c r="AT129" s="212" t="s">
        <v>139</v>
      </c>
      <c r="AU129" s="212" t="s">
        <v>80</v>
      </c>
      <c r="AV129" s="11" t="s">
        <v>78</v>
      </c>
      <c r="AW129" s="11" t="s">
        <v>34</v>
      </c>
      <c r="AX129" s="11" t="s">
        <v>70</v>
      </c>
      <c r="AY129" s="212" t="s">
        <v>127</v>
      </c>
    </row>
    <row r="130" spans="2:51" s="12" customFormat="1" ht="13.5">
      <c r="B130" s="213"/>
      <c r="C130" s="214"/>
      <c r="D130" s="204" t="s">
        <v>139</v>
      </c>
      <c r="E130" s="215" t="s">
        <v>20</v>
      </c>
      <c r="F130" s="216" t="s">
        <v>216</v>
      </c>
      <c r="G130" s="214"/>
      <c r="H130" s="217">
        <v>93</v>
      </c>
      <c r="I130" s="218"/>
      <c r="J130" s="214"/>
      <c r="K130" s="214"/>
      <c r="L130" s="219"/>
      <c r="M130" s="220"/>
      <c r="N130" s="221"/>
      <c r="O130" s="221"/>
      <c r="P130" s="221"/>
      <c r="Q130" s="221"/>
      <c r="R130" s="221"/>
      <c r="S130" s="221"/>
      <c r="T130" s="222"/>
      <c r="AT130" s="223" t="s">
        <v>139</v>
      </c>
      <c r="AU130" s="223" t="s">
        <v>80</v>
      </c>
      <c r="AV130" s="12" t="s">
        <v>80</v>
      </c>
      <c r="AW130" s="12" t="s">
        <v>34</v>
      </c>
      <c r="AX130" s="12" t="s">
        <v>78</v>
      </c>
      <c r="AY130" s="223" t="s">
        <v>127</v>
      </c>
    </row>
    <row r="131" spans="2:65" s="1" customFormat="1" ht="25.5" customHeight="1">
      <c r="B131" s="40"/>
      <c r="C131" s="191" t="s">
        <v>217</v>
      </c>
      <c r="D131" s="191" t="s">
        <v>129</v>
      </c>
      <c r="E131" s="192" t="s">
        <v>218</v>
      </c>
      <c r="F131" s="193" t="s">
        <v>219</v>
      </c>
      <c r="G131" s="194" t="s">
        <v>183</v>
      </c>
      <c r="H131" s="195">
        <v>186</v>
      </c>
      <c r="I131" s="196"/>
      <c r="J131" s="195">
        <f>ROUND(I131*H131,2)</f>
        <v>0</v>
      </c>
      <c r="K131" s="193" t="s">
        <v>133</v>
      </c>
      <c r="L131" s="60"/>
      <c r="M131" s="197" t="s">
        <v>20</v>
      </c>
      <c r="N131" s="198" t="s">
        <v>41</v>
      </c>
      <c r="O131" s="41"/>
      <c r="P131" s="199">
        <f>O131*H131</f>
        <v>0</v>
      </c>
      <c r="Q131" s="199">
        <v>0</v>
      </c>
      <c r="R131" s="199">
        <f>Q131*H131</f>
        <v>0</v>
      </c>
      <c r="S131" s="199">
        <v>0</v>
      </c>
      <c r="T131" s="200">
        <f>S131*H131</f>
        <v>0</v>
      </c>
      <c r="AR131" s="23" t="s">
        <v>134</v>
      </c>
      <c r="AT131" s="23" t="s">
        <v>129</v>
      </c>
      <c r="AU131" s="23" t="s">
        <v>80</v>
      </c>
      <c r="AY131" s="23" t="s">
        <v>127</v>
      </c>
      <c r="BE131" s="201">
        <f>IF(N131="základní",J131,0)</f>
        <v>0</v>
      </c>
      <c r="BF131" s="201">
        <f>IF(N131="snížená",J131,0)</f>
        <v>0</v>
      </c>
      <c r="BG131" s="201">
        <f>IF(N131="zákl. přenesená",J131,0)</f>
        <v>0</v>
      </c>
      <c r="BH131" s="201">
        <f>IF(N131="sníž. přenesená",J131,0)</f>
        <v>0</v>
      </c>
      <c r="BI131" s="201">
        <f>IF(N131="nulová",J131,0)</f>
        <v>0</v>
      </c>
      <c r="BJ131" s="23" t="s">
        <v>78</v>
      </c>
      <c r="BK131" s="201">
        <f>ROUND(I131*H131,2)</f>
        <v>0</v>
      </c>
      <c r="BL131" s="23" t="s">
        <v>134</v>
      </c>
      <c r="BM131" s="23" t="s">
        <v>220</v>
      </c>
    </row>
    <row r="132" spans="2:51" s="11" customFormat="1" ht="13.5">
      <c r="B132" s="202"/>
      <c r="C132" s="203"/>
      <c r="D132" s="204" t="s">
        <v>139</v>
      </c>
      <c r="E132" s="205" t="s">
        <v>20</v>
      </c>
      <c r="F132" s="206" t="s">
        <v>212</v>
      </c>
      <c r="G132" s="203"/>
      <c r="H132" s="205" t="s">
        <v>20</v>
      </c>
      <c r="I132" s="207"/>
      <c r="J132" s="203"/>
      <c r="K132" s="203"/>
      <c r="L132" s="208"/>
      <c r="M132" s="209"/>
      <c r="N132" s="210"/>
      <c r="O132" s="210"/>
      <c r="P132" s="210"/>
      <c r="Q132" s="210"/>
      <c r="R132" s="210"/>
      <c r="S132" s="210"/>
      <c r="T132" s="211"/>
      <c r="AT132" s="212" t="s">
        <v>139</v>
      </c>
      <c r="AU132" s="212" t="s">
        <v>80</v>
      </c>
      <c r="AV132" s="11" t="s">
        <v>78</v>
      </c>
      <c r="AW132" s="11" t="s">
        <v>34</v>
      </c>
      <c r="AX132" s="11" t="s">
        <v>70</v>
      </c>
      <c r="AY132" s="212" t="s">
        <v>127</v>
      </c>
    </row>
    <row r="133" spans="2:51" s="11" customFormat="1" ht="13.5">
      <c r="B133" s="202"/>
      <c r="C133" s="203"/>
      <c r="D133" s="204" t="s">
        <v>139</v>
      </c>
      <c r="E133" s="205" t="s">
        <v>20</v>
      </c>
      <c r="F133" s="206" t="s">
        <v>213</v>
      </c>
      <c r="G133" s="203"/>
      <c r="H133" s="205" t="s">
        <v>20</v>
      </c>
      <c r="I133" s="207"/>
      <c r="J133" s="203"/>
      <c r="K133" s="203"/>
      <c r="L133" s="208"/>
      <c r="M133" s="209"/>
      <c r="N133" s="210"/>
      <c r="O133" s="210"/>
      <c r="P133" s="210"/>
      <c r="Q133" s="210"/>
      <c r="R133" s="210"/>
      <c r="S133" s="210"/>
      <c r="T133" s="211"/>
      <c r="AT133" s="212" t="s">
        <v>139</v>
      </c>
      <c r="AU133" s="212" t="s">
        <v>80</v>
      </c>
      <c r="AV133" s="11" t="s">
        <v>78</v>
      </c>
      <c r="AW133" s="11" t="s">
        <v>34</v>
      </c>
      <c r="AX133" s="11" t="s">
        <v>70</v>
      </c>
      <c r="AY133" s="212" t="s">
        <v>127</v>
      </c>
    </row>
    <row r="134" spans="2:51" s="11" customFormat="1" ht="13.5">
      <c r="B134" s="202"/>
      <c r="C134" s="203"/>
      <c r="D134" s="204" t="s">
        <v>139</v>
      </c>
      <c r="E134" s="205" t="s">
        <v>20</v>
      </c>
      <c r="F134" s="206" t="s">
        <v>221</v>
      </c>
      <c r="G134" s="203"/>
      <c r="H134" s="205" t="s">
        <v>20</v>
      </c>
      <c r="I134" s="207"/>
      <c r="J134" s="203"/>
      <c r="K134" s="203"/>
      <c r="L134" s="208"/>
      <c r="M134" s="209"/>
      <c r="N134" s="210"/>
      <c r="O134" s="210"/>
      <c r="P134" s="210"/>
      <c r="Q134" s="210"/>
      <c r="R134" s="210"/>
      <c r="S134" s="210"/>
      <c r="T134" s="211"/>
      <c r="AT134" s="212" t="s">
        <v>139</v>
      </c>
      <c r="AU134" s="212" t="s">
        <v>80</v>
      </c>
      <c r="AV134" s="11" t="s">
        <v>78</v>
      </c>
      <c r="AW134" s="11" t="s">
        <v>34</v>
      </c>
      <c r="AX134" s="11" t="s">
        <v>70</v>
      </c>
      <c r="AY134" s="212" t="s">
        <v>127</v>
      </c>
    </row>
    <row r="135" spans="2:51" s="12" customFormat="1" ht="13.5">
      <c r="B135" s="213"/>
      <c r="C135" s="214"/>
      <c r="D135" s="204" t="s">
        <v>139</v>
      </c>
      <c r="E135" s="215" t="s">
        <v>20</v>
      </c>
      <c r="F135" s="216" t="s">
        <v>222</v>
      </c>
      <c r="G135" s="214"/>
      <c r="H135" s="217">
        <v>186</v>
      </c>
      <c r="I135" s="218"/>
      <c r="J135" s="214"/>
      <c r="K135" s="214"/>
      <c r="L135" s="219"/>
      <c r="M135" s="220"/>
      <c r="N135" s="221"/>
      <c r="O135" s="221"/>
      <c r="P135" s="221"/>
      <c r="Q135" s="221"/>
      <c r="R135" s="221"/>
      <c r="S135" s="221"/>
      <c r="T135" s="222"/>
      <c r="AT135" s="223" t="s">
        <v>139</v>
      </c>
      <c r="AU135" s="223" t="s">
        <v>80</v>
      </c>
      <c r="AV135" s="12" t="s">
        <v>80</v>
      </c>
      <c r="AW135" s="12" t="s">
        <v>34</v>
      </c>
      <c r="AX135" s="12" t="s">
        <v>78</v>
      </c>
      <c r="AY135" s="223" t="s">
        <v>127</v>
      </c>
    </row>
    <row r="136" spans="2:65" s="1" customFormat="1" ht="25.5" customHeight="1">
      <c r="B136" s="40"/>
      <c r="C136" s="191" t="s">
        <v>223</v>
      </c>
      <c r="D136" s="191" t="s">
        <v>129</v>
      </c>
      <c r="E136" s="192" t="s">
        <v>224</v>
      </c>
      <c r="F136" s="193" t="s">
        <v>225</v>
      </c>
      <c r="G136" s="194" t="s">
        <v>183</v>
      </c>
      <c r="H136" s="195">
        <v>93</v>
      </c>
      <c r="I136" s="196"/>
      <c r="J136" s="195">
        <f>ROUND(I136*H136,2)</f>
        <v>0</v>
      </c>
      <c r="K136" s="193" t="s">
        <v>133</v>
      </c>
      <c r="L136" s="60"/>
      <c r="M136" s="197" t="s">
        <v>20</v>
      </c>
      <c r="N136" s="198" t="s">
        <v>41</v>
      </c>
      <c r="O136" s="41"/>
      <c r="P136" s="199">
        <f>O136*H136</f>
        <v>0</v>
      </c>
      <c r="Q136" s="199">
        <v>0</v>
      </c>
      <c r="R136" s="199">
        <f>Q136*H136</f>
        <v>0</v>
      </c>
      <c r="S136" s="199">
        <v>0</v>
      </c>
      <c r="T136" s="200">
        <f>S136*H136</f>
        <v>0</v>
      </c>
      <c r="AR136" s="23" t="s">
        <v>134</v>
      </c>
      <c r="AT136" s="23" t="s">
        <v>129</v>
      </c>
      <c r="AU136" s="23" t="s">
        <v>80</v>
      </c>
      <c r="AY136" s="23" t="s">
        <v>127</v>
      </c>
      <c r="BE136" s="201">
        <f>IF(N136="základní",J136,0)</f>
        <v>0</v>
      </c>
      <c r="BF136" s="201">
        <f>IF(N136="snížená",J136,0)</f>
        <v>0</v>
      </c>
      <c r="BG136" s="201">
        <f>IF(N136="zákl. přenesená",J136,0)</f>
        <v>0</v>
      </c>
      <c r="BH136" s="201">
        <f>IF(N136="sníž. přenesená",J136,0)</f>
        <v>0</v>
      </c>
      <c r="BI136" s="201">
        <f>IF(N136="nulová",J136,0)</f>
        <v>0</v>
      </c>
      <c r="BJ136" s="23" t="s">
        <v>78</v>
      </c>
      <c r="BK136" s="201">
        <f>ROUND(I136*H136,2)</f>
        <v>0</v>
      </c>
      <c r="BL136" s="23" t="s">
        <v>134</v>
      </c>
      <c r="BM136" s="23" t="s">
        <v>226</v>
      </c>
    </row>
    <row r="137" spans="2:51" s="11" customFormat="1" ht="13.5">
      <c r="B137" s="202"/>
      <c r="C137" s="203"/>
      <c r="D137" s="204" t="s">
        <v>139</v>
      </c>
      <c r="E137" s="205" t="s">
        <v>20</v>
      </c>
      <c r="F137" s="206" t="s">
        <v>227</v>
      </c>
      <c r="G137" s="203"/>
      <c r="H137" s="205" t="s">
        <v>20</v>
      </c>
      <c r="I137" s="207"/>
      <c r="J137" s="203"/>
      <c r="K137" s="203"/>
      <c r="L137" s="208"/>
      <c r="M137" s="209"/>
      <c r="N137" s="210"/>
      <c r="O137" s="210"/>
      <c r="P137" s="210"/>
      <c r="Q137" s="210"/>
      <c r="R137" s="210"/>
      <c r="S137" s="210"/>
      <c r="T137" s="211"/>
      <c r="AT137" s="212" t="s">
        <v>139</v>
      </c>
      <c r="AU137" s="212" t="s">
        <v>80</v>
      </c>
      <c r="AV137" s="11" t="s">
        <v>78</v>
      </c>
      <c r="AW137" s="11" t="s">
        <v>34</v>
      </c>
      <c r="AX137" s="11" t="s">
        <v>70</v>
      </c>
      <c r="AY137" s="212" t="s">
        <v>127</v>
      </c>
    </row>
    <row r="138" spans="2:51" s="12" customFormat="1" ht="13.5">
      <c r="B138" s="213"/>
      <c r="C138" s="214"/>
      <c r="D138" s="204" t="s">
        <v>139</v>
      </c>
      <c r="E138" s="215" t="s">
        <v>20</v>
      </c>
      <c r="F138" s="216" t="s">
        <v>228</v>
      </c>
      <c r="G138" s="214"/>
      <c r="H138" s="217">
        <v>93</v>
      </c>
      <c r="I138" s="218"/>
      <c r="J138" s="214"/>
      <c r="K138" s="214"/>
      <c r="L138" s="219"/>
      <c r="M138" s="220"/>
      <c r="N138" s="221"/>
      <c r="O138" s="221"/>
      <c r="P138" s="221"/>
      <c r="Q138" s="221"/>
      <c r="R138" s="221"/>
      <c r="S138" s="221"/>
      <c r="T138" s="222"/>
      <c r="AT138" s="223" t="s">
        <v>139</v>
      </c>
      <c r="AU138" s="223" t="s">
        <v>80</v>
      </c>
      <c r="AV138" s="12" t="s">
        <v>80</v>
      </c>
      <c r="AW138" s="12" t="s">
        <v>34</v>
      </c>
      <c r="AX138" s="12" t="s">
        <v>78</v>
      </c>
      <c r="AY138" s="223" t="s">
        <v>127</v>
      </c>
    </row>
    <row r="139" spans="2:65" s="1" customFormat="1" ht="25.5" customHeight="1">
      <c r="B139" s="40"/>
      <c r="C139" s="191" t="s">
        <v>229</v>
      </c>
      <c r="D139" s="191" t="s">
        <v>129</v>
      </c>
      <c r="E139" s="192" t="s">
        <v>230</v>
      </c>
      <c r="F139" s="193" t="s">
        <v>231</v>
      </c>
      <c r="G139" s="194" t="s">
        <v>183</v>
      </c>
      <c r="H139" s="195">
        <v>186</v>
      </c>
      <c r="I139" s="196"/>
      <c r="J139" s="195">
        <f>ROUND(I139*H139,2)</f>
        <v>0</v>
      </c>
      <c r="K139" s="193" t="s">
        <v>133</v>
      </c>
      <c r="L139" s="60"/>
      <c r="M139" s="197" t="s">
        <v>20</v>
      </c>
      <c r="N139" s="198" t="s">
        <v>41</v>
      </c>
      <c r="O139" s="41"/>
      <c r="P139" s="199">
        <f>O139*H139</f>
        <v>0</v>
      </c>
      <c r="Q139" s="199">
        <v>0</v>
      </c>
      <c r="R139" s="199">
        <f>Q139*H139</f>
        <v>0</v>
      </c>
      <c r="S139" s="199">
        <v>0</v>
      </c>
      <c r="T139" s="200">
        <f>S139*H139</f>
        <v>0</v>
      </c>
      <c r="AR139" s="23" t="s">
        <v>134</v>
      </c>
      <c r="AT139" s="23" t="s">
        <v>129</v>
      </c>
      <c r="AU139" s="23" t="s">
        <v>80</v>
      </c>
      <c r="AY139" s="23" t="s">
        <v>127</v>
      </c>
      <c r="BE139" s="201">
        <f>IF(N139="základní",J139,0)</f>
        <v>0</v>
      </c>
      <c r="BF139" s="201">
        <f>IF(N139="snížená",J139,0)</f>
        <v>0</v>
      </c>
      <c r="BG139" s="201">
        <f>IF(N139="zákl. přenesená",J139,0)</f>
        <v>0</v>
      </c>
      <c r="BH139" s="201">
        <f>IF(N139="sníž. přenesená",J139,0)</f>
        <v>0</v>
      </c>
      <c r="BI139" s="201">
        <f>IF(N139="nulová",J139,0)</f>
        <v>0</v>
      </c>
      <c r="BJ139" s="23" t="s">
        <v>78</v>
      </c>
      <c r="BK139" s="201">
        <f>ROUND(I139*H139,2)</f>
        <v>0</v>
      </c>
      <c r="BL139" s="23" t="s">
        <v>134</v>
      </c>
      <c r="BM139" s="23" t="s">
        <v>232</v>
      </c>
    </row>
    <row r="140" spans="2:51" s="11" customFormat="1" ht="13.5">
      <c r="B140" s="202"/>
      <c r="C140" s="203"/>
      <c r="D140" s="204" t="s">
        <v>139</v>
      </c>
      <c r="E140" s="205" t="s">
        <v>20</v>
      </c>
      <c r="F140" s="206" t="s">
        <v>212</v>
      </c>
      <c r="G140" s="203"/>
      <c r="H140" s="205" t="s">
        <v>20</v>
      </c>
      <c r="I140" s="207"/>
      <c r="J140" s="203"/>
      <c r="K140" s="203"/>
      <c r="L140" s="208"/>
      <c r="M140" s="209"/>
      <c r="N140" s="210"/>
      <c r="O140" s="210"/>
      <c r="P140" s="210"/>
      <c r="Q140" s="210"/>
      <c r="R140" s="210"/>
      <c r="S140" s="210"/>
      <c r="T140" s="211"/>
      <c r="AT140" s="212" t="s">
        <v>139</v>
      </c>
      <c r="AU140" s="212" t="s">
        <v>80</v>
      </c>
      <c r="AV140" s="11" t="s">
        <v>78</v>
      </c>
      <c r="AW140" s="11" t="s">
        <v>34</v>
      </c>
      <c r="AX140" s="11" t="s">
        <v>70</v>
      </c>
      <c r="AY140" s="212" t="s">
        <v>127</v>
      </c>
    </row>
    <row r="141" spans="2:51" s="11" customFormat="1" ht="13.5">
      <c r="B141" s="202"/>
      <c r="C141" s="203"/>
      <c r="D141" s="204" t="s">
        <v>139</v>
      </c>
      <c r="E141" s="205" t="s">
        <v>20</v>
      </c>
      <c r="F141" s="206" t="s">
        <v>213</v>
      </c>
      <c r="G141" s="203"/>
      <c r="H141" s="205" t="s">
        <v>20</v>
      </c>
      <c r="I141" s="207"/>
      <c r="J141" s="203"/>
      <c r="K141" s="203"/>
      <c r="L141" s="208"/>
      <c r="M141" s="209"/>
      <c r="N141" s="210"/>
      <c r="O141" s="210"/>
      <c r="P141" s="210"/>
      <c r="Q141" s="210"/>
      <c r="R141" s="210"/>
      <c r="S141" s="210"/>
      <c r="T141" s="211"/>
      <c r="AT141" s="212" t="s">
        <v>139</v>
      </c>
      <c r="AU141" s="212" t="s">
        <v>80</v>
      </c>
      <c r="AV141" s="11" t="s">
        <v>78</v>
      </c>
      <c r="AW141" s="11" t="s">
        <v>34</v>
      </c>
      <c r="AX141" s="11" t="s">
        <v>70</v>
      </c>
      <c r="AY141" s="212" t="s">
        <v>127</v>
      </c>
    </row>
    <row r="142" spans="2:51" s="11" customFormat="1" ht="13.5">
      <c r="B142" s="202"/>
      <c r="C142" s="203"/>
      <c r="D142" s="204" t="s">
        <v>139</v>
      </c>
      <c r="E142" s="205" t="s">
        <v>20</v>
      </c>
      <c r="F142" s="206" t="s">
        <v>221</v>
      </c>
      <c r="G142" s="203"/>
      <c r="H142" s="205" t="s">
        <v>20</v>
      </c>
      <c r="I142" s="207"/>
      <c r="J142" s="203"/>
      <c r="K142" s="203"/>
      <c r="L142" s="208"/>
      <c r="M142" s="209"/>
      <c r="N142" s="210"/>
      <c r="O142" s="210"/>
      <c r="P142" s="210"/>
      <c r="Q142" s="210"/>
      <c r="R142" s="210"/>
      <c r="S142" s="210"/>
      <c r="T142" s="211"/>
      <c r="AT142" s="212" t="s">
        <v>139</v>
      </c>
      <c r="AU142" s="212" t="s">
        <v>80</v>
      </c>
      <c r="AV142" s="11" t="s">
        <v>78</v>
      </c>
      <c r="AW142" s="11" t="s">
        <v>34</v>
      </c>
      <c r="AX142" s="11" t="s">
        <v>70</v>
      </c>
      <c r="AY142" s="212" t="s">
        <v>127</v>
      </c>
    </row>
    <row r="143" spans="2:51" s="12" customFormat="1" ht="13.5">
      <c r="B143" s="213"/>
      <c r="C143" s="214"/>
      <c r="D143" s="204" t="s">
        <v>139</v>
      </c>
      <c r="E143" s="215" t="s">
        <v>20</v>
      </c>
      <c r="F143" s="216" t="s">
        <v>222</v>
      </c>
      <c r="G143" s="214"/>
      <c r="H143" s="217">
        <v>186</v>
      </c>
      <c r="I143" s="218"/>
      <c r="J143" s="214"/>
      <c r="K143" s="214"/>
      <c r="L143" s="219"/>
      <c r="M143" s="220"/>
      <c r="N143" s="221"/>
      <c r="O143" s="221"/>
      <c r="P143" s="221"/>
      <c r="Q143" s="221"/>
      <c r="R143" s="221"/>
      <c r="S143" s="221"/>
      <c r="T143" s="222"/>
      <c r="AT143" s="223" t="s">
        <v>139</v>
      </c>
      <c r="AU143" s="223" t="s">
        <v>80</v>
      </c>
      <c r="AV143" s="12" t="s">
        <v>80</v>
      </c>
      <c r="AW143" s="12" t="s">
        <v>34</v>
      </c>
      <c r="AX143" s="12" t="s">
        <v>78</v>
      </c>
      <c r="AY143" s="223" t="s">
        <v>127</v>
      </c>
    </row>
    <row r="144" spans="2:65" s="1" customFormat="1" ht="25.5" customHeight="1">
      <c r="B144" s="40"/>
      <c r="C144" s="191" t="s">
        <v>233</v>
      </c>
      <c r="D144" s="191" t="s">
        <v>129</v>
      </c>
      <c r="E144" s="192" t="s">
        <v>234</v>
      </c>
      <c r="F144" s="193" t="s">
        <v>235</v>
      </c>
      <c r="G144" s="194" t="s">
        <v>183</v>
      </c>
      <c r="H144" s="195">
        <v>93</v>
      </c>
      <c r="I144" s="196"/>
      <c r="J144" s="195">
        <f>ROUND(I144*H144,2)</f>
        <v>0</v>
      </c>
      <c r="K144" s="193" t="s">
        <v>133</v>
      </c>
      <c r="L144" s="60"/>
      <c r="M144" s="197" t="s">
        <v>20</v>
      </c>
      <c r="N144" s="198" t="s">
        <v>41</v>
      </c>
      <c r="O144" s="41"/>
      <c r="P144" s="199">
        <f>O144*H144</f>
        <v>0</v>
      </c>
      <c r="Q144" s="199">
        <v>0</v>
      </c>
      <c r="R144" s="199">
        <f>Q144*H144</f>
        <v>0</v>
      </c>
      <c r="S144" s="199">
        <v>0</v>
      </c>
      <c r="T144" s="200">
        <f>S144*H144</f>
        <v>0</v>
      </c>
      <c r="AR144" s="23" t="s">
        <v>134</v>
      </c>
      <c r="AT144" s="23" t="s">
        <v>129</v>
      </c>
      <c r="AU144" s="23" t="s">
        <v>80</v>
      </c>
      <c r="AY144" s="23" t="s">
        <v>127</v>
      </c>
      <c r="BE144" s="201">
        <f>IF(N144="základní",J144,0)</f>
        <v>0</v>
      </c>
      <c r="BF144" s="201">
        <f>IF(N144="snížená",J144,0)</f>
        <v>0</v>
      </c>
      <c r="BG144" s="201">
        <f>IF(N144="zákl. přenesená",J144,0)</f>
        <v>0</v>
      </c>
      <c r="BH144" s="201">
        <f>IF(N144="sníž. přenesená",J144,0)</f>
        <v>0</v>
      </c>
      <c r="BI144" s="201">
        <f>IF(N144="nulová",J144,0)</f>
        <v>0</v>
      </c>
      <c r="BJ144" s="23" t="s">
        <v>78</v>
      </c>
      <c r="BK144" s="201">
        <f>ROUND(I144*H144,2)</f>
        <v>0</v>
      </c>
      <c r="BL144" s="23" t="s">
        <v>134</v>
      </c>
      <c r="BM144" s="23" t="s">
        <v>236</v>
      </c>
    </row>
    <row r="145" spans="2:51" s="11" customFormat="1" ht="13.5">
      <c r="B145" s="202"/>
      <c r="C145" s="203"/>
      <c r="D145" s="204" t="s">
        <v>139</v>
      </c>
      <c r="E145" s="205" t="s">
        <v>20</v>
      </c>
      <c r="F145" s="206" t="s">
        <v>227</v>
      </c>
      <c r="G145" s="203"/>
      <c r="H145" s="205" t="s">
        <v>20</v>
      </c>
      <c r="I145" s="207"/>
      <c r="J145" s="203"/>
      <c r="K145" s="203"/>
      <c r="L145" s="208"/>
      <c r="M145" s="209"/>
      <c r="N145" s="210"/>
      <c r="O145" s="210"/>
      <c r="P145" s="210"/>
      <c r="Q145" s="210"/>
      <c r="R145" s="210"/>
      <c r="S145" s="210"/>
      <c r="T145" s="211"/>
      <c r="AT145" s="212" t="s">
        <v>139</v>
      </c>
      <c r="AU145" s="212" t="s">
        <v>80</v>
      </c>
      <c r="AV145" s="11" t="s">
        <v>78</v>
      </c>
      <c r="AW145" s="11" t="s">
        <v>34</v>
      </c>
      <c r="AX145" s="11" t="s">
        <v>70</v>
      </c>
      <c r="AY145" s="212" t="s">
        <v>127</v>
      </c>
    </row>
    <row r="146" spans="2:51" s="12" customFormat="1" ht="13.5">
      <c r="B146" s="213"/>
      <c r="C146" s="214"/>
      <c r="D146" s="204" t="s">
        <v>139</v>
      </c>
      <c r="E146" s="215" t="s">
        <v>20</v>
      </c>
      <c r="F146" s="216" t="s">
        <v>228</v>
      </c>
      <c r="G146" s="214"/>
      <c r="H146" s="217">
        <v>93</v>
      </c>
      <c r="I146" s="218"/>
      <c r="J146" s="214"/>
      <c r="K146" s="214"/>
      <c r="L146" s="219"/>
      <c r="M146" s="220"/>
      <c r="N146" s="221"/>
      <c r="O146" s="221"/>
      <c r="P146" s="221"/>
      <c r="Q146" s="221"/>
      <c r="R146" s="221"/>
      <c r="S146" s="221"/>
      <c r="T146" s="222"/>
      <c r="AT146" s="223" t="s">
        <v>139</v>
      </c>
      <c r="AU146" s="223" t="s">
        <v>80</v>
      </c>
      <c r="AV146" s="12" t="s">
        <v>80</v>
      </c>
      <c r="AW146" s="12" t="s">
        <v>34</v>
      </c>
      <c r="AX146" s="12" t="s">
        <v>78</v>
      </c>
      <c r="AY146" s="223" t="s">
        <v>127</v>
      </c>
    </row>
    <row r="147" spans="2:65" s="1" customFormat="1" ht="16.5" customHeight="1">
      <c r="B147" s="40"/>
      <c r="C147" s="191" t="s">
        <v>9</v>
      </c>
      <c r="D147" s="191" t="s">
        <v>129</v>
      </c>
      <c r="E147" s="192" t="s">
        <v>237</v>
      </c>
      <c r="F147" s="193" t="s">
        <v>238</v>
      </c>
      <c r="G147" s="194" t="s">
        <v>183</v>
      </c>
      <c r="H147" s="195">
        <v>50</v>
      </c>
      <c r="I147" s="196"/>
      <c r="J147" s="195">
        <f>ROUND(I147*H147,2)</f>
        <v>0</v>
      </c>
      <c r="K147" s="193" t="s">
        <v>133</v>
      </c>
      <c r="L147" s="60"/>
      <c r="M147" s="197" t="s">
        <v>20</v>
      </c>
      <c r="N147" s="198" t="s">
        <v>41</v>
      </c>
      <c r="O147" s="41"/>
      <c r="P147" s="199">
        <f>O147*H147</f>
        <v>0</v>
      </c>
      <c r="Q147" s="199">
        <v>0</v>
      </c>
      <c r="R147" s="199">
        <f>Q147*H147</f>
        <v>0</v>
      </c>
      <c r="S147" s="199">
        <v>0</v>
      </c>
      <c r="T147" s="200">
        <f>S147*H147</f>
        <v>0</v>
      </c>
      <c r="AR147" s="23" t="s">
        <v>134</v>
      </c>
      <c r="AT147" s="23" t="s">
        <v>129</v>
      </c>
      <c r="AU147" s="23" t="s">
        <v>80</v>
      </c>
      <c r="AY147" s="23" t="s">
        <v>127</v>
      </c>
      <c r="BE147" s="201">
        <f>IF(N147="základní",J147,0)</f>
        <v>0</v>
      </c>
      <c r="BF147" s="201">
        <f>IF(N147="snížená",J147,0)</f>
        <v>0</v>
      </c>
      <c r="BG147" s="201">
        <f>IF(N147="zákl. přenesená",J147,0)</f>
        <v>0</v>
      </c>
      <c r="BH147" s="201">
        <f>IF(N147="sníž. přenesená",J147,0)</f>
        <v>0</v>
      </c>
      <c r="BI147" s="201">
        <f>IF(N147="nulová",J147,0)</f>
        <v>0</v>
      </c>
      <c r="BJ147" s="23" t="s">
        <v>78</v>
      </c>
      <c r="BK147" s="201">
        <f>ROUND(I147*H147,2)</f>
        <v>0</v>
      </c>
      <c r="BL147" s="23" t="s">
        <v>134</v>
      </c>
      <c r="BM147" s="23" t="s">
        <v>239</v>
      </c>
    </row>
    <row r="148" spans="2:65" s="1" customFormat="1" ht="16.5" customHeight="1">
      <c r="B148" s="40"/>
      <c r="C148" s="191" t="s">
        <v>240</v>
      </c>
      <c r="D148" s="191" t="s">
        <v>129</v>
      </c>
      <c r="E148" s="192" t="s">
        <v>241</v>
      </c>
      <c r="F148" s="193" t="s">
        <v>242</v>
      </c>
      <c r="G148" s="194" t="s">
        <v>183</v>
      </c>
      <c r="H148" s="195">
        <v>2.26</v>
      </c>
      <c r="I148" s="196"/>
      <c r="J148" s="195">
        <f>ROUND(I148*H148,2)</f>
        <v>0</v>
      </c>
      <c r="K148" s="193" t="s">
        <v>133</v>
      </c>
      <c r="L148" s="60"/>
      <c r="M148" s="197" t="s">
        <v>20</v>
      </c>
      <c r="N148" s="198" t="s">
        <v>41</v>
      </c>
      <c r="O148" s="41"/>
      <c r="P148" s="199">
        <f>O148*H148</f>
        <v>0</v>
      </c>
      <c r="Q148" s="199">
        <v>0</v>
      </c>
      <c r="R148" s="199">
        <f>Q148*H148</f>
        <v>0</v>
      </c>
      <c r="S148" s="199">
        <v>0</v>
      </c>
      <c r="T148" s="200">
        <f>S148*H148</f>
        <v>0</v>
      </c>
      <c r="AR148" s="23" t="s">
        <v>134</v>
      </c>
      <c r="AT148" s="23" t="s">
        <v>129</v>
      </c>
      <c r="AU148" s="23" t="s">
        <v>80</v>
      </c>
      <c r="AY148" s="23" t="s">
        <v>127</v>
      </c>
      <c r="BE148" s="201">
        <f>IF(N148="základní",J148,0)</f>
        <v>0</v>
      </c>
      <c r="BF148" s="201">
        <f>IF(N148="snížená",J148,0)</f>
        <v>0</v>
      </c>
      <c r="BG148" s="201">
        <f>IF(N148="zákl. přenesená",J148,0)</f>
        <v>0</v>
      </c>
      <c r="BH148" s="201">
        <f>IF(N148="sníž. přenesená",J148,0)</f>
        <v>0</v>
      </c>
      <c r="BI148" s="201">
        <f>IF(N148="nulová",J148,0)</f>
        <v>0</v>
      </c>
      <c r="BJ148" s="23" t="s">
        <v>78</v>
      </c>
      <c r="BK148" s="201">
        <f>ROUND(I148*H148,2)</f>
        <v>0</v>
      </c>
      <c r="BL148" s="23" t="s">
        <v>134</v>
      </c>
      <c r="BM148" s="23" t="s">
        <v>243</v>
      </c>
    </row>
    <row r="149" spans="2:51" s="11" customFormat="1" ht="13.5">
      <c r="B149" s="202"/>
      <c r="C149" s="203"/>
      <c r="D149" s="204" t="s">
        <v>139</v>
      </c>
      <c r="E149" s="205" t="s">
        <v>20</v>
      </c>
      <c r="F149" s="206" t="s">
        <v>214</v>
      </c>
      <c r="G149" s="203"/>
      <c r="H149" s="205" t="s">
        <v>20</v>
      </c>
      <c r="I149" s="207"/>
      <c r="J149" s="203"/>
      <c r="K149" s="203"/>
      <c r="L149" s="208"/>
      <c r="M149" s="209"/>
      <c r="N149" s="210"/>
      <c r="O149" s="210"/>
      <c r="P149" s="210"/>
      <c r="Q149" s="210"/>
      <c r="R149" s="210"/>
      <c r="S149" s="210"/>
      <c r="T149" s="211"/>
      <c r="AT149" s="212" t="s">
        <v>139</v>
      </c>
      <c r="AU149" s="212" t="s">
        <v>80</v>
      </c>
      <c r="AV149" s="11" t="s">
        <v>78</v>
      </c>
      <c r="AW149" s="11" t="s">
        <v>34</v>
      </c>
      <c r="AX149" s="11" t="s">
        <v>70</v>
      </c>
      <c r="AY149" s="212" t="s">
        <v>127</v>
      </c>
    </row>
    <row r="150" spans="2:51" s="11" customFormat="1" ht="13.5">
      <c r="B150" s="202"/>
      <c r="C150" s="203"/>
      <c r="D150" s="204" t="s">
        <v>139</v>
      </c>
      <c r="E150" s="205" t="s">
        <v>20</v>
      </c>
      <c r="F150" s="206" t="s">
        <v>244</v>
      </c>
      <c r="G150" s="203"/>
      <c r="H150" s="205" t="s">
        <v>20</v>
      </c>
      <c r="I150" s="207"/>
      <c r="J150" s="203"/>
      <c r="K150" s="203"/>
      <c r="L150" s="208"/>
      <c r="M150" s="209"/>
      <c r="N150" s="210"/>
      <c r="O150" s="210"/>
      <c r="P150" s="210"/>
      <c r="Q150" s="210"/>
      <c r="R150" s="210"/>
      <c r="S150" s="210"/>
      <c r="T150" s="211"/>
      <c r="AT150" s="212" t="s">
        <v>139</v>
      </c>
      <c r="AU150" s="212" t="s">
        <v>80</v>
      </c>
      <c r="AV150" s="11" t="s">
        <v>78</v>
      </c>
      <c r="AW150" s="11" t="s">
        <v>34</v>
      </c>
      <c r="AX150" s="11" t="s">
        <v>70</v>
      </c>
      <c r="AY150" s="212" t="s">
        <v>127</v>
      </c>
    </row>
    <row r="151" spans="2:51" s="12" customFormat="1" ht="13.5">
      <c r="B151" s="213"/>
      <c r="C151" s="214"/>
      <c r="D151" s="204" t="s">
        <v>139</v>
      </c>
      <c r="E151" s="215" t="s">
        <v>20</v>
      </c>
      <c r="F151" s="216" t="s">
        <v>245</v>
      </c>
      <c r="G151" s="214"/>
      <c r="H151" s="217">
        <v>1.68</v>
      </c>
      <c r="I151" s="218"/>
      <c r="J151" s="214"/>
      <c r="K151" s="214"/>
      <c r="L151" s="219"/>
      <c r="M151" s="220"/>
      <c r="N151" s="221"/>
      <c r="O151" s="221"/>
      <c r="P151" s="221"/>
      <c r="Q151" s="221"/>
      <c r="R151" s="221"/>
      <c r="S151" s="221"/>
      <c r="T151" s="222"/>
      <c r="AT151" s="223" t="s">
        <v>139</v>
      </c>
      <c r="AU151" s="223" t="s">
        <v>80</v>
      </c>
      <c r="AV151" s="12" t="s">
        <v>80</v>
      </c>
      <c r="AW151" s="12" t="s">
        <v>34</v>
      </c>
      <c r="AX151" s="12" t="s">
        <v>70</v>
      </c>
      <c r="AY151" s="223" t="s">
        <v>127</v>
      </c>
    </row>
    <row r="152" spans="2:51" s="11" customFormat="1" ht="13.5">
      <c r="B152" s="202"/>
      <c r="C152" s="203"/>
      <c r="D152" s="204" t="s">
        <v>139</v>
      </c>
      <c r="E152" s="205" t="s">
        <v>20</v>
      </c>
      <c r="F152" s="206" t="s">
        <v>246</v>
      </c>
      <c r="G152" s="203"/>
      <c r="H152" s="205" t="s">
        <v>20</v>
      </c>
      <c r="I152" s="207"/>
      <c r="J152" s="203"/>
      <c r="K152" s="203"/>
      <c r="L152" s="208"/>
      <c r="M152" s="209"/>
      <c r="N152" s="210"/>
      <c r="O152" s="210"/>
      <c r="P152" s="210"/>
      <c r="Q152" s="210"/>
      <c r="R152" s="210"/>
      <c r="S152" s="210"/>
      <c r="T152" s="211"/>
      <c r="AT152" s="212" t="s">
        <v>139</v>
      </c>
      <c r="AU152" s="212" t="s">
        <v>80</v>
      </c>
      <c r="AV152" s="11" t="s">
        <v>78</v>
      </c>
      <c r="AW152" s="11" t="s">
        <v>34</v>
      </c>
      <c r="AX152" s="11" t="s">
        <v>70</v>
      </c>
      <c r="AY152" s="212" t="s">
        <v>127</v>
      </c>
    </row>
    <row r="153" spans="2:51" s="12" customFormat="1" ht="13.5">
      <c r="B153" s="213"/>
      <c r="C153" s="214"/>
      <c r="D153" s="204" t="s">
        <v>139</v>
      </c>
      <c r="E153" s="215" t="s">
        <v>20</v>
      </c>
      <c r="F153" s="216" t="s">
        <v>247</v>
      </c>
      <c r="G153" s="214"/>
      <c r="H153" s="217">
        <v>0.58</v>
      </c>
      <c r="I153" s="218"/>
      <c r="J153" s="214"/>
      <c r="K153" s="214"/>
      <c r="L153" s="219"/>
      <c r="M153" s="220"/>
      <c r="N153" s="221"/>
      <c r="O153" s="221"/>
      <c r="P153" s="221"/>
      <c r="Q153" s="221"/>
      <c r="R153" s="221"/>
      <c r="S153" s="221"/>
      <c r="T153" s="222"/>
      <c r="AT153" s="223" t="s">
        <v>139</v>
      </c>
      <c r="AU153" s="223" t="s">
        <v>80</v>
      </c>
      <c r="AV153" s="12" t="s">
        <v>80</v>
      </c>
      <c r="AW153" s="12" t="s">
        <v>34</v>
      </c>
      <c r="AX153" s="12" t="s">
        <v>70</v>
      </c>
      <c r="AY153" s="223" t="s">
        <v>127</v>
      </c>
    </row>
    <row r="154" spans="2:51" s="13" customFormat="1" ht="13.5">
      <c r="B154" s="224"/>
      <c r="C154" s="225"/>
      <c r="D154" s="204" t="s">
        <v>139</v>
      </c>
      <c r="E154" s="226" t="s">
        <v>20</v>
      </c>
      <c r="F154" s="227" t="s">
        <v>248</v>
      </c>
      <c r="G154" s="225"/>
      <c r="H154" s="228">
        <v>2.26</v>
      </c>
      <c r="I154" s="229"/>
      <c r="J154" s="225"/>
      <c r="K154" s="225"/>
      <c r="L154" s="230"/>
      <c r="M154" s="231"/>
      <c r="N154" s="232"/>
      <c r="O154" s="232"/>
      <c r="P154" s="232"/>
      <c r="Q154" s="232"/>
      <c r="R154" s="232"/>
      <c r="S154" s="232"/>
      <c r="T154" s="233"/>
      <c r="AT154" s="234" t="s">
        <v>139</v>
      </c>
      <c r="AU154" s="234" t="s">
        <v>80</v>
      </c>
      <c r="AV154" s="13" t="s">
        <v>134</v>
      </c>
      <c r="AW154" s="13" t="s">
        <v>34</v>
      </c>
      <c r="AX154" s="13" t="s">
        <v>78</v>
      </c>
      <c r="AY154" s="234" t="s">
        <v>127</v>
      </c>
    </row>
    <row r="155" spans="2:65" s="1" customFormat="1" ht="16.5" customHeight="1">
      <c r="B155" s="40"/>
      <c r="C155" s="191" t="s">
        <v>249</v>
      </c>
      <c r="D155" s="191" t="s">
        <v>129</v>
      </c>
      <c r="E155" s="192" t="s">
        <v>250</v>
      </c>
      <c r="F155" s="193" t="s">
        <v>251</v>
      </c>
      <c r="G155" s="194" t="s">
        <v>183</v>
      </c>
      <c r="H155" s="195">
        <v>4.51</v>
      </c>
      <c r="I155" s="196"/>
      <c r="J155" s="195">
        <f>ROUND(I155*H155,2)</f>
        <v>0</v>
      </c>
      <c r="K155" s="193" t="s">
        <v>133</v>
      </c>
      <c r="L155" s="60"/>
      <c r="M155" s="197" t="s">
        <v>20</v>
      </c>
      <c r="N155" s="198" t="s">
        <v>41</v>
      </c>
      <c r="O155" s="41"/>
      <c r="P155" s="199">
        <f>O155*H155</f>
        <v>0</v>
      </c>
      <c r="Q155" s="199">
        <v>0</v>
      </c>
      <c r="R155" s="199">
        <f>Q155*H155</f>
        <v>0</v>
      </c>
      <c r="S155" s="199">
        <v>0</v>
      </c>
      <c r="T155" s="200">
        <f>S155*H155</f>
        <v>0</v>
      </c>
      <c r="AR155" s="23" t="s">
        <v>134</v>
      </c>
      <c r="AT155" s="23" t="s">
        <v>129</v>
      </c>
      <c r="AU155" s="23" t="s">
        <v>80</v>
      </c>
      <c r="AY155" s="23" t="s">
        <v>127</v>
      </c>
      <c r="BE155" s="201">
        <f>IF(N155="základní",J155,0)</f>
        <v>0</v>
      </c>
      <c r="BF155" s="201">
        <f>IF(N155="snížená",J155,0)</f>
        <v>0</v>
      </c>
      <c r="BG155" s="201">
        <f>IF(N155="zákl. přenesená",J155,0)</f>
        <v>0</v>
      </c>
      <c r="BH155" s="201">
        <f>IF(N155="sníž. přenesená",J155,0)</f>
        <v>0</v>
      </c>
      <c r="BI155" s="201">
        <f>IF(N155="nulová",J155,0)</f>
        <v>0</v>
      </c>
      <c r="BJ155" s="23" t="s">
        <v>78</v>
      </c>
      <c r="BK155" s="201">
        <f>ROUND(I155*H155,2)</f>
        <v>0</v>
      </c>
      <c r="BL155" s="23" t="s">
        <v>134</v>
      </c>
      <c r="BM155" s="23" t="s">
        <v>252</v>
      </c>
    </row>
    <row r="156" spans="2:51" s="11" customFormat="1" ht="13.5">
      <c r="B156" s="202"/>
      <c r="C156" s="203"/>
      <c r="D156" s="204" t="s">
        <v>139</v>
      </c>
      <c r="E156" s="205" t="s">
        <v>20</v>
      </c>
      <c r="F156" s="206" t="s">
        <v>221</v>
      </c>
      <c r="G156" s="203"/>
      <c r="H156" s="205" t="s">
        <v>20</v>
      </c>
      <c r="I156" s="207"/>
      <c r="J156" s="203"/>
      <c r="K156" s="203"/>
      <c r="L156" s="208"/>
      <c r="M156" s="209"/>
      <c r="N156" s="210"/>
      <c r="O156" s="210"/>
      <c r="P156" s="210"/>
      <c r="Q156" s="210"/>
      <c r="R156" s="210"/>
      <c r="S156" s="210"/>
      <c r="T156" s="211"/>
      <c r="AT156" s="212" t="s">
        <v>139</v>
      </c>
      <c r="AU156" s="212" t="s">
        <v>80</v>
      </c>
      <c r="AV156" s="11" t="s">
        <v>78</v>
      </c>
      <c r="AW156" s="11" t="s">
        <v>34</v>
      </c>
      <c r="AX156" s="11" t="s">
        <v>70</v>
      </c>
      <c r="AY156" s="212" t="s">
        <v>127</v>
      </c>
    </row>
    <row r="157" spans="2:51" s="11" customFormat="1" ht="13.5">
      <c r="B157" s="202"/>
      <c r="C157" s="203"/>
      <c r="D157" s="204" t="s">
        <v>139</v>
      </c>
      <c r="E157" s="205" t="s">
        <v>20</v>
      </c>
      <c r="F157" s="206" t="s">
        <v>244</v>
      </c>
      <c r="G157" s="203"/>
      <c r="H157" s="205" t="s">
        <v>20</v>
      </c>
      <c r="I157" s="207"/>
      <c r="J157" s="203"/>
      <c r="K157" s="203"/>
      <c r="L157" s="208"/>
      <c r="M157" s="209"/>
      <c r="N157" s="210"/>
      <c r="O157" s="210"/>
      <c r="P157" s="210"/>
      <c r="Q157" s="210"/>
      <c r="R157" s="210"/>
      <c r="S157" s="210"/>
      <c r="T157" s="211"/>
      <c r="AT157" s="212" t="s">
        <v>139</v>
      </c>
      <c r="AU157" s="212" t="s">
        <v>80</v>
      </c>
      <c r="AV157" s="11" t="s">
        <v>78</v>
      </c>
      <c r="AW157" s="11" t="s">
        <v>34</v>
      </c>
      <c r="AX157" s="11" t="s">
        <v>70</v>
      </c>
      <c r="AY157" s="212" t="s">
        <v>127</v>
      </c>
    </row>
    <row r="158" spans="2:51" s="12" customFormat="1" ht="13.5">
      <c r="B158" s="213"/>
      <c r="C158" s="214"/>
      <c r="D158" s="204" t="s">
        <v>139</v>
      </c>
      <c r="E158" s="215" t="s">
        <v>20</v>
      </c>
      <c r="F158" s="216" t="s">
        <v>253</v>
      </c>
      <c r="G158" s="214"/>
      <c r="H158" s="217">
        <v>3.36</v>
      </c>
      <c r="I158" s="218"/>
      <c r="J158" s="214"/>
      <c r="K158" s="214"/>
      <c r="L158" s="219"/>
      <c r="M158" s="220"/>
      <c r="N158" s="221"/>
      <c r="O158" s="221"/>
      <c r="P158" s="221"/>
      <c r="Q158" s="221"/>
      <c r="R158" s="221"/>
      <c r="S158" s="221"/>
      <c r="T158" s="222"/>
      <c r="AT158" s="223" t="s">
        <v>139</v>
      </c>
      <c r="AU158" s="223" t="s">
        <v>80</v>
      </c>
      <c r="AV158" s="12" t="s">
        <v>80</v>
      </c>
      <c r="AW158" s="12" t="s">
        <v>34</v>
      </c>
      <c r="AX158" s="12" t="s">
        <v>70</v>
      </c>
      <c r="AY158" s="223" t="s">
        <v>127</v>
      </c>
    </row>
    <row r="159" spans="2:51" s="11" customFormat="1" ht="13.5">
      <c r="B159" s="202"/>
      <c r="C159" s="203"/>
      <c r="D159" s="204" t="s">
        <v>139</v>
      </c>
      <c r="E159" s="205" t="s">
        <v>20</v>
      </c>
      <c r="F159" s="206" t="s">
        <v>246</v>
      </c>
      <c r="G159" s="203"/>
      <c r="H159" s="205" t="s">
        <v>20</v>
      </c>
      <c r="I159" s="207"/>
      <c r="J159" s="203"/>
      <c r="K159" s="203"/>
      <c r="L159" s="208"/>
      <c r="M159" s="209"/>
      <c r="N159" s="210"/>
      <c r="O159" s="210"/>
      <c r="P159" s="210"/>
      <c r="Q159" s="210"/>
      <c r="R159" s="210"/>
      <c r="S159" s="210"/>
      <c r="T159" s="211"/>
      <c r="AT159" s="212" t="s">
        <v>139</v>
      </c>
      <c r="AU159" s="212" t="s">
        <v>80</v>
      </c>
      <c r="AV159" s="11" t="s">
        <v>78</v>
      </c>
      <c r="AW159" s="11" t="s">
        <v>34</v>
      </c>
      <c r="AX159" s="11" t="s">
        <v>70</v>
      </c>
      <c r="AY159" s="212" t="s">
        <v>127</v>
      </c>
    </row>
    <row r="160" spans="2:51" s="12" customFormat="1" ht="13.5">
      <c r="B160" s="213"/>
      <c r="C160" s="214"/>
      <c r="D160" s="204" t="s">
        <v>139</v>
      </c>
      <c r="E160" s="215" t="s">
        <v>20</v>
      </c>
      <c r="F160" s="216" t="s">
        <v>254</v>
      </c>
      <c r="G160" s="214"/>
      <c r="H160" s="217">
        <v>1.15</v>
      </c>
      <c r="I160" s="218"/>
      <c r="J160" s="214"/>
      <c r="K160" s="214"/>
      <c r="L160" s="219"/>
      <c r="M160" s="220"/>
      <c r="N160" s="221"/>
      <c r="O160" s="221"/>
      <c r="P160" s="221"/>
      <c r="Q160" s="221"/>
      <c r="R160" s="221"/>
      <c r="S160" s="221"/>
      <c r="T160" s="222"/>
      <c r="AT160" s="223" t="s">
        <v>139</v>
      </c>
      <c r="AU160" s="223" t="s">
        <v>80</v>
      </c>
      <c r="AV160" s="12" t="s">
        <v>80</v>
      </c>
      <c r="AW160" s="12" t="s">
        <v>34</v>
      </c>
      <c r="AX160" s="12" t="s">
        <v>70</v>
      </c>
      <c r="AY160" s="223" t="s">
        <v>127</v>
      </c>
    </row>
    <row r="161" spans="2:51" s="13" customFormat="1" ht="13.5">
      <c r="B161" s="224"/>
      <c r="C161" s="225"/>
      <c r="D161" s="204" t="s">
        <v>139</v>
      </c>
      <c r="E161" s="226" t="s">
        <v>20</v>
      </c>
      <c r="F161" s="227" t="s">
        <v>248</v>
      </c>
      <c r="G161" s="225"/>
      <c r="H161" s="228">
        <v>4.51</v>
      </c>
      <c r="I161" s="229"/>
      <c r="J161" s="225"/>
      <c r="K161" s="225"/>
      <c r="L161" s="230"/>
      <c r="M161" s="231"/>
      <c r="N161" s="232"/>
      <c r="O161" s="232"/>
      <c r="P161" s="232"/>
      <c r="Q161" s="232"/>
      <c r="R161" s="232"/>
      <c r="S161" s="232"/>
      <c r="T161" s="233"/>
      <c r="AT161" s="234" t="s">
        <v>139</v>
      </c>
      <c r="AU161" s="234" t="s">
        <v>80</v>
      </c>
      <c r="AV161" s="13" t="s">
        <v>134</v>
      </c>
      <c r="AW161" s="13" t="s">
        <v>34</v>
      </c>
      <c r="AX161" s="13" t="s">
        <v>78</v>
      </c>
      <c r="AY161" s="234" t="s">
        <v>127</v>
      </c>
    </row>
    <row r="162" spans="2:65" s="1" customFormat="1" ht="16.5" customHeight="1">
      <c r="B162" s="40"/>
      <c r="C162" s="191" t="s">
        <v>255</v>
      </c>
      <c r="D162" s="191" t="s">
        <v>129</v>
      </c>
      <c r="E162" s="192" t="s">
        <v>256</v>
      </c>
      <c r="F162" s="193" t="s">
        <v>257</v>
      </c>
      <c r="G162" s="194" t="s">
        <v>183</v>
      </c>
      <c r="H162" s="195">
        <v>2.25</v>
      </c>
      <c r="I162" s="196"/>
      <c r="J162" s="195">
        <f>ROUND(I162*H162,2)</f>
        <v>0</v>
      </c>
      <c r="K162" s="193" t="s">
        <v>133</v>
      </c>
      <c r="L162" s="60"/>
      <c r="M162" s="197" t="s">
        <v>20</v>
      </c>
      <c r="N162" s="198" t="s">
        <v>41</v>
      </c>
      <c r="O162" s="41"/>
      <c r="P162" s="199">
        <f>O162*H162</f>
        <v>0</v>
      </c>
      <c r="Q162" s="199">
        <v>0</v>
      </c>
      <c r="R162" s="199">
        <f>Q162*H162</f>
        <v>0</v>
      </c>
      <c r="S162" s="199">
        <v>0</v>
      </c>
      <c r="T162" s="200">
        <f>S162*H162</f>
        <v>0</v>
      </c>
      <c r="AR162" s="23" t="s">
        <v>134</v>
      </c>
      <c r="AT162" s="23" t="s">
        <v>129</v>
      </c>
      <c r="AU162" s="23" t="s">
        <v>80</v>
      </c>
      <c r="AY162" s="23" t="s">
        <v>127</v>
      </c>
      <c r="BE162" s="201">
        <f>IF(N162="základní",J162,0)</f>
        <v>0</v>
      </c>
      <c r="BF162" s="201">
        <f>IF(N162="snížená",J162,0)</f>
        <v>0</v>
      </c>
      <c r="BG162" s="201">
        <f>IF(N162="zákl. přenesená",J162,0)</f>
        <v>0</v>
      </c>
      <c r="BH162" s="201">
        <f>IF(N162="sníž. přenesená",J162,0)</f>
        <v>0</v>
      </c>
      <c r="BI162" s="201">
        <f>IF(N162="nulová",J162,0)</f>
        <v>0</v>
      </c>
      <c r="BJ162" s="23" t="s">
        <v>78</v>
      </c>
      <c r="BK162" s="201">
        <f>ROUND(I162*H162,2)</f>
        <v>0</v>
      </c>
      <c r="BL162" s="23" t="s">
        <v>134</v>
      </c>
      <c r="BM162" s="23" t="s">
        <v>258</v>
      </c>
    </row>
    <row r="163" spans="2:51" s="11" customFormat="1" ht="13.5">
      <c r="B163" s="202"/>
      <c r="C163" s="203"/>
      <c r="D163" s="204" t="s">
        <v>139</v>
      </c>
      <c r="E163" s="205" t="s">
        <v>20</v>
      </c>
      <c r="F163" s="206" t="s">
        <v>259</v>
      </c>
      <c r="G163" s="203"/>
      <c r="H163" s="205" t="s">
        <v>20</v>
      </c>
      <c r="I163" s="207"/>
      <c r="J163" s="203"/>
      <c r="K163" s="203"/>
      <c r="L163" s="208"/>
      <c r="M163" s="209"/>
      <c r="N163" s="210"/>
      <c r="O163" s="210"/>
      <c r="P163" s="210"/>
      <c r="Q163" s="210"/>
      <c r="R163" s="210"/>
      <c r="S163" s="210"/>
      <c r="T163" s="211"/>
      <c r="AT163" s="212" t="s">
        <v>139</v>
      </c>
      <c r="AU163" s="212" t="s">
        <v>80</v>
      </c>
      <c r="AV163" s="11" t="s">
        <v>78</v>
      </c>
      <c r="AW163" s="11" t="s">
        <v>34</v>
      </c>
      <c r="AX163" s="11" t="s">
        <v>70</v>
      </c>
      <c r="AY163" s="212" t="s">
        <v>127</v>
      </c>
    </row>
    <row r="164" spans="2:51" s="12" customFormat="1" ht="13.5">
      <c r="B164" s="213"/>
      <c r="C164" s="214"/>
      <c r="D164" s="204" t="s">
        <v>139</v>
      </c>
      <c r="E164" s="215" t="s">
        <v>20</v>
      </c>
      <c r="F164" s="216" t="s">
        <v>260</v>
      </c>
      <c r="G164" s="214"/>
      <c r="H164" s="217">
        <v>2.25</v>
      </c>
      <c r="I164" s="218"/>
      <c r="J164" s="214"/>
      <c r="K164" s="214"/>
      <c r="L164" s="219"/>
      <c r="M164" s="220"/>
      <c r="N164" s="221"/>
      <c r="O164" s="221"/>
      <c r="P164" s="221"/>
      <c r="Q164" s="221"/>
      <c r="R164" s="221"/>
      <c r="S164" s="221"/>
      <c r="T164" s="222"/>
      <c r="AT164" s="223" t="s">
        <v>139</v>
      </c>
      <c r="AU164" s="223" t="s">
        <v>80</v>
      </c>
      <c r="AV164" s="12" t="s">
        <v>80</v>
      </c>
      <c r="AW164" s="12" t="s">
        <v>34</v>
      </c>
      <c r="AX164" s="12" t="s">
        <v>78</v>
      </c>
      <c r="AY164" s="223" t="s">
        <v>127</v>
      </c>
    </row>
    <row r="165" spans="2:65" s="1" customFormat="1" ht="16.5" customHeight="1">
      <c r="B165" s="40"/>
      <c r="C165" s="191" t="s">
        <v>261</v>
      </c>
      <c r="D165" s="191" t="s">
        <v>129</v>
      </c>
      <c r="E165" s="192" t="s">
        <v>262</v>
      </c>
      <c r="F165" s="193" t="s">
        <v>263</v>
      </c>
      <c r="G165" s="194" t="s">
        <v>183</v>
      </c>
      <c r="H165" s="195">
        <v>4.51</v>
      </c>
      <c r="I165" s="196"/>
      <c r="J165" s="195">
        <f>ROUND(I165*H165,2)</f>
        <v>0</v>
      </c>
      <c r="K165" s="193" t="s">
        <v>133</v>
      </c>
      <c r="L165" s="60"/>
      <c r="M165" s="197" t="s">
        <v>20</v>
      </c>
      <c r="N165" s="198" t="s">
        <v>41</v>
      </c>
      <c r="O165" s="41"/>
      <c r="P165" s="199">
        <f>O165*H165</f>
        <v>0</v>
      </c>
      <c r="Q165" s="199">
        <v>0</v>
      </c>
      <c r="R165" s="199">
        <f>Q165*H165</f>
        <v>0</v>
      </c>
      <c r="S165" s="199">
        <v>0</v>
      </c>
      <c r="T165" s="200">
        <f>S165*H165</f>
        <v>0</v>
      </c>
      <c r="AR165" s="23" t="s">
        <v>134</v>
      </c>
      <c r="AT165" s="23" t="s">
        <v>129</v>
      </c>
      <c r="AU165" s="23" t="s">
        <v>80</v>
      </c>
      <c r="AY165" s="23" t="s">
        <v>127</v>
      </c>
      <c r="BE165" s="201">
        <f>IF(N165="základní",J165,0)</f>
        <v>0</v>
      </c>
      <c r="BF165" s="201">
        <f>IF(N165="snížená",J165,0)</f>
        <v>0</v>
      </c>
      <c r="BG165" s="201">
        <f>IF(N165="zákl. přenesená",J165,0)</f>
        <v>0</v>
      </c>
      <c r="BH165" s="201">
        <f>IF(N165="sníž. přenesená",J165,0)</f>
        <v>0</v>
      </c>
      <c r="BI165" s="201">
        <f>IF(N165="nulová",J165,0)</f>
        <v>0</v>
      </c>
      <c r="BJ165" s="23" t="s">
        <v>78</v>
      </c>
      <c r="BK165" s="201">
        <f>ROUND(I165*H165,2)</f>
        <v>0</v>
      </c>
      <c r="BL165" s="23" t="s">
        <v>134</v>
      </c>
      <c r="BM165" s="23" t="s">
        <v>264</v>
      </c>
    </row>
    <row r="166" spans="2:51" s="11" customFormat="1" ht="13.5">
      <c r="B166" s="202"/>
      <c r="C166" s="203"/>
      <c r="D166" s="204" t="s">
        <v>139</v>
      </c>
      <c r="E166" s="205" t="s">
        <v>20</v>
      </c>
      <c r="F166" s="206" t="s">
        <v>221</v>
      </c>
      <c r="G166" s="203"/>
      <c r="H166" s="205" t="s">
        <v>20</v>
      </c>
      <c r="I166" s="207"/>
      <c r="J166" s="203"/>
      <c r="K166" s="203"/>
      <c r="L166" s="208"/>
      <c r="M166" s="209"/>
      <c r="N166" s="210"/>
      <c r="O166" s="210"/>
      <c r="P166" s="210"/>
      <c r="Q166" s="210"/>
      <c r="R166" s="210"/>
      <c r="S166" s="210"/>
      <c r="T166" s="211"/>
      <c r="AT166" s="212" t="s">
        <v>139</v>
      </c>
      <c r="AU166" s="212" t="s">
        <v>80</v>
      </c>
      <c r="AV166" s="11" t="s">
        <v>78</v>
      </c>
      <c r="AW166" s="11" t="s">
        <v>34</v>
      </c>
      <c r="AX166" s="11" t="s">
        <v>70</v>
      </c>
      <c r="AY166" s="212" t="s">
        <v>127</v>
      </c>
    </row>
    <row r="167" spans="2:51" s="11" customFormat="1" ht="13.5">
      <c r="B167" s="202"/>
      <c r="C167" s="203"/>
      <c r="D167" s="204" t="s">
        <v>139</v>
      </c>
      <c r="E167" s="205" t="s">
        <v>20</v>
      </c>
      <c r="F167" s="206" t="s">
        <v>244</v>
      </c>
      <c r="G167" s="203"/>
      <c r="H167" s="205" t="s">
        <v>20</v>
      </c>
      <c r="I167" s="207"/>
      <c r="J167" s="203"/>
      <c r="K167" s="203"/>
      <c r="L167" s="208"/>
      <c r="M167" s="209"/>
      <c r="N167" s="210"/>
      <c r="O167" s="210"/>
      <c r="P167" s="210"/>
      <c r="Q167" s="210"/>
      <c r="R167" s="210"/>
      <c r="S167" s="210"/>
      <c r="T167" s="211"/>
      <c r="AT167" s="212" t="s">
        <v>139</v>
      </c>
      <c r="AU167" s="212" t="s">
        <v>80</v>
      </c>
      <c r="AV167" s="11" t="s">
        <v>78</v>
      </c>
      <c r="AW167" s="11" t="s">
        <v>34</v>
      </c>
      <c r="AX167" s="11" t="s">
        <v>70</v>
      </c>
      <c r="AY167" s="212" t="s">
        <v>127</v>
      </c>
    </row>
    <row r="168" spans="2:51" s="12" customFormat="1" ht="13.5">
      <c r="B168" s="213"/>
      <c r="C168" s="214"/>
      <c r="D168" s="204" t="s">
        <v>139</v>
      </c>
      <c r="E168" s="215" t="s">
        <v>20</v>
      </c>
      <c r="F168" s="216" t="s">
        <v>253</v>
      </c>
      <c r="G168" s="214"/>
      <c r="H168" s="217">
        <v>3.36</v>
      </c>
      <c r="I168" s="218"/>
      <c r="J168" s="214"/>
      <c r="K168" s="214"/>
      <c r="L168" s="219"/>
      <c r="M168" s="220"/>
      <c r="N168" s="221"/>
      <c r="O168" s="221"/>
      <c r="P168" s="221"/>
      <c r="Q168" s="221"/>
      <c r="R168" s="221"/>
      <c r="S168" s="221"/>
      <c r="T168" s="222"/>
      <c r="AT168" s="223" t="s">
        <v>139</v>
      </c>
      <c r="AU168" s="223" t="s">
        <v>80</v>
      </c>
      <c r="AV168" s="12" t="s">
        <v>80</v>
      </c>
      <c r="AW168" s="12" t="s">
        <v>34</v>
      </c>
      <c r="AX168" s="12" t="s">
        <v>70</v>
      </c>
      <c r="AY168" s="223" t="s">
        <v>127</v>
      </c>
    </row>
    <row r="169" spans="2:51" s="11" customFormat="1" ht="13.5">
      <c r="B169" s="202"/>
      <c r="C169" s="203"/>
      <c r="D169" s="204" t="s">
        <v>139</v>
      </c>
      <c r="E169" s="205" t="s">
        <v>20</v>
      </c>
      <c r="F169" s="206" t="s">
        <v>246</v>
      </c>
      <c r="G169" s="203"/>
      <c r="H169" s="205" t="s">
        <v>20</v>
      </c>
      <c r="I169" s="207"/>
      <c r="J169" s="203"/>
      <c r="K169" s="203"/>
      <c r="L169" s="208"/>
      <c r="M169" s="209"/>
      <c r="N169" s="210"/>
      <c r="O169" s="210"/>
      <c r="P169" s="210"/>
      <c r="Q169" s="210"/>
      <c r="R169" s="210"/>
      <c r="S169" s="210"/>
      <c r="T169" s="211"/>
      <c r="AT169" s="212" t="s">
        <v>139</v>
      </c>
      <c r="AU169" s="212" t="s">
        <v>80</v>
      </c>
      <c r="AV169" s="11" t="s">
        <v>78</v>
      </c>
      <c r="AW169" s="11" t="s">
        <v>34</v>
      </c>
      <c r="AX169" s="11" t="s">
        <v>70</v>
      </c>
      <c r="AY169" s="212" t="s">
        <v>127</v>
      </c>
    </row>
    <row r="170" spans="2:51" s="12" customFormat="1" ht="13.5">
      <c r="B170" s="213"/>
      <c r="C170" s="214"/>
      <c r="D170" s="204" t="s">
        <v>139</v>
      </c>
      <c r="E170" s="215" t="s">
        <v>20</v>
      </c>
      <c r="F170" s="216" t="s">
        <v>254</v>
      </c>
      <c r="G170" s="214"/>
      <c r="H170" s="217">
        <v>1.15</v>
      </c>
      <c r="I170" s="218"/>
      <c r="J170" s="214"/>
      <c r="K170" s="214"/>
      <c r="L170" s="219"/>
      <c r="M170" s="220"/>
      <c r="N170" s="221"/>
      <c r="O170" s="221"/>
      <c r="P170" s="221"/>
      <c r="Q170" s="221"/>
      <c r="R170" s="221"/>
      <c r="S170" s="221"/>
      <c r="T170" s="222"/>
      <c r="AT170" s="223" t="s">
        <v>139</v>
      </c>
      <c r="AU170" s="223" t="s">
        <v>80</v>
      </c>
      <c r="AV170" s="12" t="s">
        <v>80</v>
      </c>
      <c r="AW170" s="12" t="s">
        <v>34</v>
      </c>
      <c r="AX170" s="12" t="s">
        <v>70</v>
      </c>
      <c r="AY170" s="223" t="s">
        <v>127</v>
      </c>
    </row>
    <row r="171" spans="2:51" s="13" customFormat="1" ht="13.5">
      <c r="B171" s="224"/>
      <c r="C171" s="225"/>
      <c r="D171" s="204" t="s">
        <v>139</v>
      </c>
      <c r="E171" s="226" t="s">
        <v>20</v>
      </c>
      <c r="F171" s="227" t="s">
        <v>248</v>
      </c>
      <c r="G171" s="225"/>
      <c r="H171" s="228">
        <v>4.51</v>
      </c>
      <c r="I171" s="229"/>
      <c r="J171" s="225"/>
      <c r="K171" s="225"/>
      <c r="L171" s="230"/>
      <c r="M171" s="231"/>
      <c r="N171" s="232"/>
      <c r="O171" s="232"/>
      <c r="P171" s="232"/>
      <c r="Q171" s="232"/>
      <c r="R171" s="232"/>
      <c r="S171" s="232"/>
      <c r="T171" s="233"/>
      <c r="AT171" s="234" t="s">
        <v>139</v>
      </c>
      <c r="AU171" s="234" t="s">
        <v>80</v>
      </c>
      <c r="AV171" s="13" t="s">
        <v>134</v>
      </c>
      <c r="AW171" s="13" t="s">
        <v>34</v>
      </c>
      <c r="AX171" s="13" t="s">
        <v>78</v>
      </c>
      <c r="AY171" s="234" t="s">
        <v>127</v>
      </c>
    </row>
    <row r="172" spans="2:65" s="1" customFormat="1" ht="16.5" customHeight="1">
      <c r="B172" s="40"/>
      <c r="C172" s="191" t="s">
        <v>265</v>
      </c>
      <c r="D172" s="191" t="s">
        <v>129</v>
      </c>
      <c r="E172" s="192" t="s">
        <v>266</v>
      </c>
      <c r="F172" s="193" t="s">
        <v>267</v>
      </c>
      <c r="G172" s="194" t="s">
        <v>183</v>
      </c>
      <c r="H172" s="195">
        <v>2.25</v>
      </c>
      <c r="I172" s="196"/>
      <c r="J172" s="195">
        <f>ROUND(I172*H172,2)</f>
        <v>0</v>
      </c>
      <c r="K172" s="193" t="s">
        <v>133</v>
      </c>
      <c r="L172" s="60"/>
      <c r="M172" s="197" t="s">
        <v>20</v>
      </c>
      <c r="N172" s="198" t="s">
        <v>41</v>
      </c>
      <c r="O172" s="41"/>
      <c r="P172" s="199">
        <f>O172*H172</f>
        <v>0</v>
      </c>
      <c r="Q172" s="199">
        <v>0</v>
      </c>
      <c r="R172" s="199">
        <f>Q172*H172</f>
        <v>0</v>
      </c>
      <c r="S172" s="199">
        <v>0</v>
      </c>
      <c r="T172" s="200">
        <f>S172*H172</f>
        <v>0</v>
      </c>
      <c r="AR172" s="23" t="s">
        <v>134</v>
      </c>
      <c r="AT172" s="23" t="s">
        <v>129</v>
      </c>
      <c r="AU172" s="23" t="s">
        <v>80</v>
      </c>
      <c r="AY172" s="23" t="s">
        <v>127</v>
      </c>
      <c r="BE172" s="201">
        <f>IF(N172="základní",J172,0)</f>
        <v>0</v>
      </c>
      <c r="BF172" s="201">
        <f>IF(N172="snížená",J172,0)</f>
        <v>0</v>
      </c>
      <c r="BG172" s="201">
        <f>IF(N172="zákl. přenesená",J172,0)</f>
        <v>0</v>
      </c>
      <c r="BH172" s="201">
        <f>IF(N172="sníž. přenesená",J172,0)</f>
        <v>0</v>
      </c>
      <c r="BI172" s="201">
        <f>IF(N172="nulová",J172,0)</f>
        <v>0</v>
      </c>
      <c r="BJ172" s="23" t="s">
        <v>78</v>
      </c>
      <c r="BK172" s="201">
        <f>ROUND(I172*H172,2)</f>
        <v>0</v>
      </c>
      <c r="BL172" s="23" t="s">
        <v>134</v>
      </c>
      <c r="BM172" s="23" t="s">
        <v>268</v>
      </c>
    </row>
    <row r="173" spans="2:51" s="11" customFormat="1" ht="13.5">
      <c r="B173" s="202"/>
      <c r="C173" s="203"/>
      <c r="D173" s="204" t="s">
        <v>139</v>
      </c>
      <c r="E173" s="205" t="s">
        <v>20</v>
      </c>
      <c r="F173" s="206" t="s">
        <v>259</v>
      </c>
      <c r="G173" s="203"/>
      <c r="H173" s="205" t="s">
        <v>20</v>
      </c>
      <c r="I173" s="207"/>
      <c r="J173" s="203"/>
      <c r="K173" s="203"/>
      <c r="L173" s="208"/>
      <c r="M173" s="209"/>
      <c r="N173" s="210"/>
      <c r="O173" s="210"/>
      <c r="P173" s="210"/>
      <c r="Q173" s="210"/>
      <c r="R173" s="210"/>
      <c r="S173" s="210"/>
      <c r="T173" s="211"/>
      <c r="AT173" s="212" t="s">
        <v>139</v>
      </c>
      <c r="AU173" s="212" t="s">
        <v>80</v>
      </c>
      <c r="AV173" s="11" t="s">
        <v>78</v>
      </c>
      <c r="AW173" s="11" t="s">
        <v>34</v>
      </c>
      <c r="AX173" s="11" t="s">
        <v>70</v>
      </c>
      <c r="AY173" s="212" t="s">
        <v>127</v>
      </c>
    </row>
    <row r="174" spans="2:51" s="12" customFormat="1" ht="13.5">
      <c r="B174" s="213"/>
      <c r="C174" s="214"/>
      <c r="D174" s="204" t="s">
        <v>139</v>
      </c>
      <c r="E174" s="215" t="s">
        <v>20</v>
      </c>
      <c r="F174" s="216" t="s">
        <v>260</v>
      </c>
      <c r="G174" s="214"/>
      <c r="H174" s="217">
        <v>2.25</v>
      </c>
      <c r="I174" s="218"/>
      <c r="J174" s="214"/>
      <c r="K174" s="214"/>
      <c r="L174" s="219"/>
      <c r="M174" s="220"/>
      <c r="N174" s="221"/>
      <c r="O174" s="221"/>
      <c r="P174" s="221"/>
      <c r="Q174" s="221"/>
      <c r="R174" s="221"/>
      <c r="S174" s="221"/>
      <c r="T174" s="222"/>
      <c r="AT174" s="223" t="s">
        <v>139</v>
      </c>
      <c r="AU174" s="223" t="s">
        <v>80</v>
      </c>
      <c r="AV174" s="12" t="s">
        <v>80</v>
      </c>
      <c r="AW174" s="12" t="s">
        <v>34</v>
      </c>
      <c r="AX174" s="12" t="s">
        <v>78</v>
      </c>
      <c r="AY174" s="223" t="s">
        <v>127</v>
      </c>
    </row>
    <row r="175" spans="2:65" s="1" customFormat="1" ht="16.5" customHeight="1">
      <c r="B175" s="40"/>
      <c r="C175" s="191" t="s">
        <v>269</v>
      </c>
      <c r="D175" s="191" t="s">
        <v>129</v>
      </c>
      <c r="E175" s="192" t="s">
        <v>270</v>
      </c>
      <c r="F175" s="193" t="s">
        <v>271</v>
      </c>
      <c r="G175" s="194" t="s">
        <v>183</v>
      </c>
      <c r="H175" s="195">
        <v>511.3</v>
      </c>
      <c r="I175" s="196"/>
      <c r="J175" s="195">
        <f>ROUND(I175*H175,2)</f>
        <v>0</v>
      </c>
      <c r="K175" s="193" t="s">
        <v>133</v>
      </c>
      <c r="L175" s="60"/>
      <c r="M175" s="197" t="s">
        <v>20</v>
      </c>
      <c r="N175" s="198" t="s">
        <v>41</v>
      </c>
      <c r="O175" s="41"/>
      <c r="P175" s="199">
        <f>O175*H175</f>
        <v>0</v>
      </c>
      <c r="Q175" s="199">
        <v>0</v>
      </c>
      <c r="R175" s="199">
        <f>Q175*H175</f>
        <v>0</v>
      </c>
      <c r="S175" s="199">
        <v>0</v>
      </c>
      <c r="T175" s="200">
        <f>S175*H175</f>
        <v>0</v>
      </c>
      <c r="AR175" s="23" t="s">
        <v>134</v>
      </c>
      <c r="AT175" s="23" t="s">
        <v>129</v>
      </c>
      <c r="AU175" s="23" t="s">
        <v>80</v>
      </c>
      <c r="AY175" s="23" t="s">
        <v>127</v>
      </c>
      <c r="BE175" s="201">
        <f>IF(N175="základní",J175,0)</f>
        <v>0</v>
      </c>
      <c r="BF175" s="201">
        <f>IF(N175="snížená",J175,0)</f>
        <v>0</v>
      </c>
      <c r="BG175" s="201">
        <f>IF(N175="zákl. přenesená",J175,0)</f>
        <v>0</v>
      </c>
      <c r="BH175" s="201">
        <f>IF(N175="sníž. přenesená",J175,0)</f>
        <v>0</v>
      </c>
      <c r="BI175" s="201">
        <f>IF(N175="nulová",J175,0)</f>
        <v>0</v>
      </c>
      <c r="BJ175" s="23" t="s">
        <v>78</v>
      </c>
      <c r="BK175" s="201">
        <f>ROUND(I175*H175,2)</f>
        <v>0</v>
      </c>
      <c r="BL175" s="23" t="s">
        <v>134</v>
      </c>
      <c r="BM175" s="23" t="s">
        <v>272</v>
      </c>
    </row>
    <row r="176" spans="2:51" s="11" customFormat="1" ht="13.5">
      <c r="B176" s="202"/>
      <c r="C176" s="203"/>
      <c r="D176" s="204" t="s">
        <v>139</v>
      </c>
      <c r="E176" s="205" t="s">
        <v>20</v>
      </c>
      <c r="F176" s="206" t="s">
        <v>273</v>
      </c>
      <c r="G176" s="203"/>
      <c r="H176" s="205" t="s">
        <v>20</v>
      </c>
      <c r="I176" s="207"/>
      <c r="J176" s="203"/>
      <c r="K176" s="203"/>
      <c r="L176" s="208"/>
      <c r="M176" s="209"/>
      <c r="N176" s="210"/>
      <c r="O176" s="210"/>
      <c r="P176" s="210"/>
      <c r="Q176" s="210"/>
      <c r="R176" s="210"/>
      <c r="S176" s="210"/>
      <c r="T176" s="211"/>
      <c r="AT176" s="212" t="s">
        <v>139</v>
      </c>
      <c r="AU176" s="212" t="s">
        <v>80</v>
      </c>
      <c r="AV176" s="11" t="s">
        <v>78</v>
      </c>
      <c r="AW176" s="11" t="s">
        <v>34</v>
      </c>
      <c r="AX176" s="11" t="s">
        <v>70</v>
      </c>
      <c r="AY176" s="212" t="s">
        <v>127</v>
      </c>
    </row>
    <row r="177" spans="2:51" s="12" customFormat="1" ht="13.5">
      <c r="B177" s="213"/>
      <c r="C177" s="214"/>
      <c r="D177" s="204" t="s">
        <v>139</v>
      </c>
      <c r="E177" s="215" t="s">
        <v>20</v>
      </c>
      <c r="F177" s="216" t="s">
        <v>274</v>
      </c>
      <c r="G177" s="214"/>
      <c r="H177" s="217">
        <v>476.3</v>
      </c>
      <c r="I177" s="218"/>
      <c r="J177" s="214"/>
      <c r="K177" s="214"/>
      <c r="L177" s="219"/>
      <c r="M177" s="220"/>
      <c r="N177" s="221"/>
      <c r="O177" s="221"/>
      <c r="P177" s="221"/>
      <c r="Q177" s="221"/>
      <c r="R177" s="221"/>
      <c r="S177" s="221"/>
      <c r="T177" s="222"/>
      <c r="AT177" s="223" t="s">
        <v>139</v>
      </c>
      <c r="AU177" s="223" t="s">
        <v>80</v>
      </c>
      <c r="AV177" s="12" t="s">
        <v>80</v>
      </c>
      <c r="AW177" s="12" t="s">
        <v>34</v>
      </c>
      <c r="AX177" s="12" t="s">
        <v>70</v>
      </c>
      <c r="AY177" s="223" t="s">
        <v>127</v>
      </c>
    </row>
    <row r="178" spans="2:51" s="11" customFormat="1" ht="13.5">
      <c r="B178" s="202"/>
      <c r="C178" s="203"/>
      <c r="D178" s="204" t="s">
        <v>139</v>
      </c>
      <c r="E178" s="205" t="s">
        <v>20</v>
      </c>
      <c r="F178" s="206" t="s">
        <v>275</v>
      </c>
      <c r="G178" s="203"/>
      <c r="H178" s="205" t="s">
        <v>20</v>
      </c>
      <c r="I178" s="207"/>
      <c r="J178" s="203"/>
      <c r="K178" s="203"/>
      <c r="L178" s="208"/>
      <c r="M178" s="209"/>
      <c r="N178" s="210"/>
      <c r="O178" s="210"/>
      <c r="P178" s="210"/>
      <c r="Q178" s="210"/>
      <c r="R178" s="210"/>
      <c r="S178" s="210"/>
      <c r="T178" s="211"/>
      <c r="AT178" s="212" t="s">
        <v>139</v>
      </c>
      <c r="AU178" s="212" t="s">
        <v>80</v>
      </c>
      <c r="AV178" s="11" t="s">
        <v>78</v>
      </c>
      <c r="AW178" s="11" t="s">
        <v>34</v>
      </c>
      <c r="AX178" s="11" t="s">
        <v>70</v>
      </c>
      <c r="AY178" s="212" t="s">
        <v>127</v>
      </c>
    </row>
    <row r="179" spans="2:51" s="12" customFormat="1" ht="13.5">
      <c r="B179" s="213"/>
      <c r="C179" s="214"/>
      <c r="D179" s="204" t="s">
        <v>139</v>
      </c>
      <c r="E179" s="215" t="s">
        <v>20</v>
      </c>
      <c r="F179" s="216" t="s">
        <v>276</v>
      </c>
      <c r="G179" s="214"/>
      <c r="H179" s="217">
        <v>35</v>
      </c>
      <c r="I179" s="218"/>
      <c r="J179" s="214"/>
      <c r="K179" s="214"/>
      <c r="L179" s="219"/>
      <c r="M179" s="220"/>
      <c r="N179" s="221"/>
      <c r="O179" s="221"/>
      <c r="P179" s="221"/>
      <c r="Q179" s="221"/>
      <c r="R179" s="221"/>
      <c r="S179" s="221"/>
      <c r="T179" s="222"/>
      <c r="AT179" s="223" t="s">
        <v>139</v>
      </c>
      <c r="AU179" s="223" t="s">
        <v>80</v>
      </c>
      <c r="AV179" s="12" t="s">
        <v>80</v>
      </c>
      <c r="AW179" s="12" t="s">
        <v>34</v>
      </c>
      <c r="AX179" s="12" t="s">
        <v>70</v>
      </c>
      <c r="AY179" s="223" t="s">
        <v>127</v>
      </c>
    </row>
    <row r="180" spans="2:51" s="13" customFormat="1" ht="13.5">
      <c r="B180" s="224"/>
      <c r="C180" s="225"/>
      <c r="D180" s="204" t="s">
        <v>139</v>
      </c>
      <c r="E180" s="226" t="s">
        <v>20</v>
      </c>
      <c r="F180" s="227" t="s">
        <v>248</v>
      </c>
      <c r="G180" s="225"/>
      <c r="H180" s="228">
        <v>511.3</v>
      </c>
      <c r="I180" s="229"/>
      <c r="J180" s="225"/>
      <c r="K180" s="225"/>
      <c r="L180" s="230"/>
      <c r="M180" s="231"/>
      <c r="N180" s="232"/>
      <c r="O180" s="232"/>
      <c r="P180" s="232"/>
      <c r="Q180" s="232"/>
      <c r="R180" s="232"/>
      <c r="S180" s="232"/>
      <c r="T180" s="233"/>
      <c r="AT180" s="234" t="s">
        <v>139</v>
      </c>
      <c r="AU180" s="234" t="s">
        <v>80</v>
      </c>
      <c r="AV180" s="13" t="s">
        <v>134</v>
      </c>
      <c r="AW180" s="13" t="s">
        <v>34</v>
      </c>
      <c r="AX180" s="13" t="s">
        <v>78</v>
      </c>
      <c r="AY180" s="234" t="s">
        <v>127</v>
      </c>
    </row>
    <row r="181" spans="2:65" s="1" customFormat="1" ht="16.5" customHeight="1">
      <c r="B181" s="40"/>
      <c r="C181" s="191" t="s">
        <v>277</v>
      </c>
      <c r="D181" s="191" t="s">
        <v>129</v>
      </c>
      <c r="E181" s="192" t="s">
        <v>278</v>
      </c>
      <c r="F181" s="193" t="s">
        <v>279</v>
      </c>
      <c r="G181" s="194" t="s">
        <v>183</v>
      </c>
      <c r="H181" s="195">
        <v>511.3</v>
      </c>
      <c r="I181" s="196"/>
      <c r="J181" s="195">
        <f>ROUND(I181*H181,2)</f>
        <v>0</v>
      </c>
      <c r="K181" s="193" t="s">
        <v>133</v>
      </c>
      <c r="L181" s="60"/>
      <c r="M181" s="197" t="s">
        <v>20</v>
      </c>
      <c r="N181" s="198" t="s">
        <v>41</v>
      </c>
      <c r="O181" s="41"/>
      <c r="P181" s="199">
        <f>O181*H181</f>
        <v>0</v>
      </c>
      <c r="Q181" s="199">
        <v>0</v>
      </c>
      <c r="R181" s="199">
        <f>Q181*H181</f>
        <v>0</v>
      </c>
      <c r="S181" s="199">
        <v>0</v>
      </c>
      <c r="T181" s="200">
        <f>S181*H181</f>
        <v>0</v>
      </c>
      <c r="AR181" s="23" t="s">
        <v>134</v>
      </c>
      <c r="AT181" s="23" t="s">
        <v>129</v>
      </c>
      <c r="AU181" s="23" t="s">
        <v>80</v>
      </c>
      <c r="AY181" s="23" t="s">
        <v>127</v>
      </c>
      <c r="BE181" s="201">
        <f>IF(N181="základní",J181,0)</f>
        <v>0</v>
      </c>
      <c r="BF181" s="201">
        <f>IF(N181="snížená",J181,0)</f>
        <v>0</v>
      </c>
      <c r="BG181" s="201">
        <f>IF(N181="zákl. přenesená",J181,0)</f>
        <v>0</v>
      </c>
      <c r="BH181" s="201">
        <f>IF(N181="sníž. přenesená",J181,0)</f>
        <v>0</v>
      </c>
      <c r="BI181" s="201">
        <f>IF(N181="nulová",J181,0)</f>
        <v>0</v>
      </c>
      <c r="BJ181" s="23" t="s">
        <v>78</v>
      </c>
      <c r="BK181" s="201">
        <f>ROUND(I181*H181,2)</f>
        <v>0</v>
      </c>
      <c r="BL181" s="23" t="s">
        <v>134</v>
      </c>
      <c r="BM181" s="23" t="s">
        <v>280</v>
      </c>
    </row>
    <row r="182" spans="2:65" s="1" customFormat="1" ht="16.5" customHeight="1">
      <c r="B182" s="40"/>
      <c r="C182" s="191" t="s">
        <v>281</v>
      </c>
      <c r="D182" s="191" t="s">
        <v>129</v>
      </c>
      <c r="E182" s="192" t="s">
        <v>282</v>
      </c>
      <c r="F182" s="193" t="s">
        <v>283</v>
      </c>
      <c r="G182" s="194" t="s">
        <v>178</v>
      </c>
      <c r="H182" s="195">
        <v>869.21</v>
      </c>
      <c r="I182" s="196"/>
      <c r="J182" s="195">
        <f>ROUND(I182*H182,2)</f>
        <v>0</v>
      </c>
      <c r="K182" s="193" t="s">
        <v>133</v>
      </c>
      <c r="L182" s="60"/>
      <c r="M182" s="197" t="s">
        <v>20</v>
      </c>
      <c r="N182" s="198" t="s">
        <v>41</v>
      </c>
      <c r="O182" s="41"/>
      <c r="P182" s="199">
        <f>O182*H182</f>
        <v>0</v>
      </c>
      <c r="Q182" s="199">
        <v>0</v>
      </c>
      <c r="R182" s="199">
        <f>Q182*H182</f>
        <v>0</v>
      </c>
      <c r="S182" s="199">
        <v>0</v>
      </c>
      <c r="T182" s="200">
        <f>S182*H182</f>
        <v>0</v>
      </c>
      <c r="AR182" s="23" t="s">
        <v>134</v>
      </c>
      <c r="AT182" s="23" t="s">
        <v>129</v>
      </c>
      <c r="AU182" s="23" t="s">
        <v>80</v>
      </c>
      <c r="AY182" s="23" t="s">
        <v>127</v>
      </c>
      <c r="BE182" s="201">
        <f>IF(N182="základní",J182,0)</f>
        <v>0</v>
      </c>
      <c r="BF182" s="201">
        <f>IF(N182="snížená",J182,0)</f>
        <v>0</v>
      </c>
      <c r="BG182" s="201">
        <f>IF(N182="zákl. přenesená",J182,0)</f>
        <v>0</v>
      </c>
      <c r="BH182" s="201">
        <f>IF(N182="sníž. přenesená",J182,0)</f>
        <v>0</v>
      </c>
      <c r="BI182" s="201">
        <f>IF(N182="nulová",J182,0)</f>
        <v>0</v>
      </c>
      <c r="BJ182" s="23" t="s">
        <v>78</v>
      </c>
      <c r="BK182" s="201">
        <f>ROUND(I182*H182,2)</f>
        <v>0</v>
      </c>
      <c r="BL182" s="23" t="s">
        <v>134</v>
      </c>
      <c r="BM182" s="23" t="s">
        <v>284</v>
      </c>
    </row>
    <row r="183" spans="2:51" s="12" customFormat="1" ht="13.5">
      <c r="B183" s="213"/>
      <c r="C183" s="214"/>
      <c r="D183" s="204" t="s">
        <v>139</v>
      </c>
      <c r="E183" s="215" t="s">
        <v>20</v>
      </c>
      <c r="F183" s="216" t="s">
        <v>285</v>
      </c>
      <c r="G183" s="214"/>
      <c r="H183" s="217">
        <v>869.21</v>
      </c>
      <c r="I183" s="218"/>
      <c r="J183" s="214"/>
      <c r="K183" s="214"/>
      <c r="L183" s="219"/>
      <c r="M183" s="220"/>
      <c r="N183" s="221"/>
      <c r="O183" s="221"/>
      <c r="P183" s="221"/>
      <c r="Q183" s="221"/>
      <c r="R183" s="221"/>
      <c r="S183" s="221"/>
      <c r="T183" s="222"/>
      <c r="AT183" s="223" t="s">
        <v>139</v>
      </c>
      <c r="AU183" s="223" t="s">
        <v>80</v>
      </c>
      <c r="AV183" s="12" t="s">
        <v>80</v>
      </c>
      <c r="AW183" s="12" t="s">
        <v>34</v>
      </c>
      <c r="AX183" s="12" t="s">
        <v>78</v>
      </c>
      <c r="AY183" s="223" t="s">
        <v>127</v>
      </c>
    </row>
    <row r="184" spans="2:65" s="1" customFormat="1" ht="16.5" customHeight="1">
      <c r="B184" s="40"/>
      <c r="C184" s="191" t="s">
        <v>286</v>
      </c>
      <c r="D184" s="191" t="s">
        <v>129</v>
      </c>
      <c r="E184" s="192" t="s">
        <v>287</v>
      </c>
      <c r="F184" s="193" t="s">
        <v>288</v>
      </c>
      <c r="G184" s="194" t="s">
        <v>132</v>
      </c>
      <c r="H184" s="195">
        <v>745</v>
      </c>
      <c r="I184" s="196"/>
      <c r="J184" s="195">
        <f>ROUND(I184*H184,2)</f>
        <v>0</v>
      </c>
      <c r="K184" s="193" t="s">
        <v>133</v>
      </c>
      <c r="L184" s="60"/>
      <c r="M184" s="197" t="s">
        <v>20</v>
      </c>
      <c r="N184" s="198" t="s">
        <v>41</v>
      </c>
      <c r="O184" s="41"/>
      <c r="P184" s="199">
        <f>O184*H184</f>
        <v>0</v>
      </c>
      <c r="Q184" s="199">
        <v>0</v>
      </c>
      <c r="R184" s="199">
        <f>Q184*H184</f>
        <v>0</v>
      </c>
      <c r="S184" s="199">
        <v>0</v>
      </c>
      <c r="T184" s="200">
        <f>S184*H184</f>
        <v>0</v>
      </c>
      <c r="AR184" s="23" t="s">
        <v>134</v>
      </c>
      <c r="AT184" s="23" t="s">
        <v>129</v>
      </c>
      <c r="AU184" s="23" t="s">
        <v>80</v>
      </c>
      <c r="AY184" s="23" t="s">
        <v>127</v>
      </c>
      <c r="BE184" s="201">
        <f>IF(N184="základní",J184,0)</f>
        <v>0</v>
      </c>
      <c r="BF184" s="201">
        <f>IF(N184="snížená",J184,0)</f>
        <v>0</v>
      </c>
      <c r="BG184" s="201">
        <f>IF(N184="zákl. přenesená",J184,0)</f>
        <v>0</v>
      </c>
      <c r="BH184" s="201">
        <f>IF(N184="sníž. přenesená",J184,0)</f>
        <v>0</v>
      </c>
      <c r="BI184" s="201">
        <f>IF(N184="nulová",J184,0)</f>
        <v>0</v>
      </c>
      <c r="BJ184" s="23" t="s">
        <v>78</v>
      </c>
      <c r="BK184" s="201">
        <f>ROUND(I184*H184,2)</f>
        <v>0</v>
      </c>
      <c r="BL184" s="23" t="s">
        <v>134</v>
      </c>
      <c r="BM184" s="23" t="s">
        <v>289</v>
      </c>
    </row>
    <row r="185" spans="2:51" s="11" customFormat="1" ht="13.5">
      <c r="B185" s="202"/>
      <c r="C185" s="203"/>
      <c r="D185" s="204" t="s">
        <v>139</v>
      </c>
      <c r="E185" s="205" t="s">
        <v>20</v>
      </c>
      <c r="F185" s="206" t="s">
        <v>290</v>
      </c>
      <c r="G185" s="203"/>
      <c r="H185" s="205" t="s">
        <v>20</v>
      </c>
      <c r="I185" s="207"/>
      <c r="J185" s="203"/>
      <c r="K185" s="203"/>
      <c r="L185" s="208"/>
      <c r="M185" s="209"/>
      <c r="N185" s="210"/>
      <c r="O185" s="210"/>
      <c r="P185" s="210"/>
      <c r="Q185" s="210"/>
      <c r="R185" s="210"/>
      <c r="S185" s="210"/>
      <c r="T185" s="211"/>
      <c r="AT185" s="212" t="s">
        <v>139</v>
      </c>
      <c r="AU185" s="212" t="s">
        <v>80</v>
      </c>
      <c r="AV185" s="11" t="s">
        <v>78</v>
      </c>
      <c r="AW185" s="11" t="s">
        <v>34</v>
      </c>
      <c r="AX185" s="11" t="s">
        <v>70</v>
      </c>
      <c r="AY185" s="212" t="s">
        <v>127</v>
      </c>
    </row>
    <row r="186" spans="2:51" s="12" customFormat="1" ht="13.5">
      <c r="B186" s="213"/>
      <c r="C186" s="214"/>
      <c r="D186" s="204" t="s">
        <v>139</v>
      </c>
      <c r="E186" s="215" t="s">
        <v>20</v>
      </c>
      <c r="F186" s="216" t="s">
        <v>291</v>
      </c>
      <c r="G186" s="214"/>
      <c r="H186" s="217">
        <v>745</v>
      </c>
      <c r="I186" s="218"/>
      <c r="J186" s="214"/>
      <c r="K186" s="214"/>
      <c r="L186" s="219"/>
      <c r="M186" s="220"/>
      <c r="N186" s="221"/>
      <c r="O186" s="221"/>
      <c r="P186" s="221"/>
      <c r="Q186" s="221"/>
      <c r="R186" s="221"/>
      <c r="S186" s="221"/>
      <c r="T186" s="222"/>
      <c r="AT186" s="223" t="s">
        <v>139</v>
      </c>
      <c r="AU186" s="223" t="s">
        <v>80</v>
      </c>
      <c r="AV186" s="12" t="s">
        <v>80</v>
      </c>
      <c r="AW186" s="12" t="s">
        <v>34</v>
      </c>
      <c r="AX186" s="12" t="s">
        <v>78</v>
      </c>
      <c r="AY186" s="223" t="s">
        <v>127</v>
      </c>
    </row>
    <row r="187" spans="2:65" s="1" customFormat="1" ht="16.5" customHeight="1">
      <c r="B187" s="40"/>
      <c r="C187" s="191" t="s">
        <v>292</v>
      </c>
      <c r="D187" s="191" t="s">
        <v>129</v>
      </c>
      <c r="E187" s="192" t="s">
        <v>293</v>
      </c>
      <c r="F187" s="193" t="s">
        <v>294</v>
      </c>
      <c r="G187" s="194" t="s">
        <v>132</v>
      </c>
      <c r="H187" s="195">
        <v>360</v>
      </c>
      <c r="I187" s="196"/>
      <c r="J187" s="195">
        <f>ROUND(I187*H187,2)</f>
        <v>0</v>
      </c>
      <c r="K187" s="193" t="s">
        <v>133</v>
      </c>
      <c r="L187" s="60"/>
      <c r="M187" s="197" t="s">
        <v>20</v>
      </c>
      <c r="N187" s="198" t="s">
        <v>41</v>
      </c>
      <c r="O187" s="41"/>
      <c r="P187" s="199">
        <f>O187*H187</f>
        <v>0</v>
      </c>
      <c r="Q187" s="199">
        <v>0</v>
      </c>
      <c r="R187" s="199">
        <f>Q187*H187</f>
        <v>0</v>
      </c>
      <c r="S187" s="199">
        <v>0</v>
      </c>
      <c r="T187" s="200">
        <f>S187*H187</f>
        <v>0</v>
      </c>
      <c r="AR187" s="23" t="s">
        <v>134</v>
      </c>
      <c r="AT187" s="23" t="s">
        <v>129</v>
      </c>
      <c r="AU187" s="23" t="s">
        <v>80</v>
      </c>
      <c r="AY187" s="23" t="s">
        <v>127</v>
      </c>
      <c r="BE187" s="201">
        <f>IF(N187="základní",J187,0)</f>
        <v>0</v>
      </c>
      <c r="BF187" s="201">
        <f>IF(N187="snížená",J187,0)</f>
        <v>0</v>
      </c>
      <c r="BG187" s="201">
        <f>IF(N187="zákl. přenesená",J187,0)</f>
        <v>0</v>
      </c>
      <c r="BH187" s="201">
        <f>IF(N187="sníž. přenesená",J187,0)</f>
        <v>0</v>
      </c>
      <c r="BI187" s="201">
        <f>IF(N187="nulová",J187,0)</f>
        <v>0</v>
      </c>
      <c r="BJ187" s="23" t="s">
        <v>78</v>
      </c>
      <c r="BK187" s="201">
        <f>ROUND(I187*H187,2)</f>
        <v>0</v>
      </c>
      <c r="BL187" s="23" t="s">
        <v>134</v>
      </c>
      <c r="BM187" s="23" t="s">
        <v>295</v>
      </c>
    </row>
    <row r="188" spans="2:51" s="11" customFormat="1" ht="13.5">
      <c r="B188" s="202"/>
      <c r="C188" s="203"/>
      <c r="D188" s="204" t="s">
        <v>139</v>
      </c>
      <c r="E188" s="205" t="s">
        <v>20</v>
      </c>
      <c r="F188" s="206" t="s">
        <v>296</v>
      </c>
      <c r="G188" s="203"/>
      <c r="H188" s="205" t="s">
        <v>20</v>
      </c>
      <c r="I188" s="207"/>
      <c r="J188" s="203"/>
      <c r="K188" s="203"/>
      <c r="L188" s="208"/>
      <c r="M188" s="209"/>
      <c r="N188" s="210"/>
      <c r="O188" s="210"/>
      <c r="P188" s="210"/>
      <c r="Q188" s="210"/>
      <c r="R188" s="210"/>
      <c r="S188" s="210"/>
      <c r="T188" s="211"/>
      <c r="AT188" s="212" t="s">
        <v>139</v>
      </c>
      <c r="AU188" s="212" t="s">
        <v>80</v>
      </c>
      <c r="AV188" s="11" t="s">
        <v>78</v>
      </c>
      <c r="AW188" s="11" t="s">
        <v>34</v>
      </c>
      <c r="AX188" s="11" t="s">
        <v>70</v>
      </c>
      <c r="AY188" s="212" t="s">
        <v>127</v>
      </c>
    </row>
    <row r="189" spans="2:51" s="12" customFormat="1" ht="13.5">
      <c r="B189" s="213"/>
      <c r="C189" s="214"/>
      <c r="D189" s="204" t="s">
        <v>139</v>
      </c>
      <c r="E189" s="215" t="s">
        <v>20</v>
      </c>
      <c r="F189" s="216" t="s">
        <v>297</v>
      </c>
      <c r="G189" s="214"/>
      <c r="H189" s="217">
        <v>360</v>
      </c>
      <c r="I189" s="218"/>
      <c r="J189" s="214"/>
      <c r="K189" s="214"/>
      <c r="L189" s="219"/>
      <c r="M189" s="220"/>
      <c r="N189" s="221"/>
      <c r="O189" s="221"/>
      <c r="P189" s="221"/>
      <c r="Q189" s="221"/>
      <c r="R189" s="221"/>
      <c r="S189" s="221"/>
      <c r="T189" s="222"/>
      <c r="AT189" s="223" t="s">
        <v>139</v>
      </c>
      <c r="AU189" s="223" t="s">
        <v>80</v>
      </c>
      <c r="AV189" s="12" t="s">
        <v>80</v>
      </c>
      <c r="AW189" s="12" t="s">
        <v>34</v>
      </c>
      <c r="AX189" s="12" t="s">
        <v>78</v>
      </c>
      <c r="AY189" s="223" t="s">
        <v>127</v>
      </c>
    </row>
    <row r="190" spans="2:65" s="1" customFormat="1" ht="25.5" customHeight="1">
      <c r="B190" s="40"/>
      <c r="C190" s="191" t="s">
        <v>298</v>
      </c>
      <c r="D190" s="191" t="s">
        <v>129</v>
      </c>
      <c r="E190" s="192" t="s">
        <v>299</v>
      </c>
      <c r="F190" s="193" t="s">
        <v>300</v>
      </c>
      <c r="G190" s="194" t="s">
        <v>132</v>
      </c>
      <c r="H190" s="195">
        <v>360</v>
      </c>
      <c r="I190" s="196"/>
      <c r="J190" s="195">
        <f>ROUND(I190*H190,2)</f>
        <v>0</v>
      </c>
      <c r="K190" s="193" t="s">
        <v>133</v>
      </c>
      <c r="L190" s="60"/>
      <c r="M190" s="197" t="s">
        <v>20</v>
      </c>
      <c r="N190" s="198" t="s">
        <v>41</v>
      </c>
      <c r="O190" s="41"/>
      <c r="P190" s="199">
        <f>O190*H190</f>
        <v>0</v>
      </c>
      <c r="Q190" s="199">
        <v>0</v>
      </c>
      <c r="R190" s="199">
        <f>Q190*H190</f>
        <v>0</v>
      </c>
      <c r="S190" s="199">
        <v>0</v>
      </c>
      <c r="T190" s="200">
        <f>S190*H190</f>
        <v>0</v>
      </c>
      <c r="AR190" s="23" t="s">
        <v>134</v>
      </c>
      <c r="AT190" s="23" t="s">
        <v>129</v>
      </c>
      <c r="AU190" s="23" t="s">
        <v>80</v>
      </c>
      <c r="AY190" s="23" t="s">
        <v>127</v>
      </c>
      <c r="BE190" s="201">
        <f>IF(N190="základní",J190,0)</f>
        <v>0</v>
      </c>
      <c r="BF190" s="201">
        <f>IF(N190="snížená",J190,0)</f>
        <v>0</v>
      </c>
      <c r="BG190" s="201">
        <f>IF(N190="zákl. přenesená",J190,0)</f>
        <v>0</v>
      </c>
      <c r="BH190" s="201">
        <f>IF(N190="sníž. přenesená",J190,0)</f>
        <v>0</v>
      </c>
      <c r="BI190" s="201">
        <f>IF(N190="nulová",J190,0)</f>
        <v>0</v>
      </c>
      <c r="BJ190" s="23" t="s">
        <v>78</v>
      </c>
      <c r="BK190" s="201">
        <f>ROUND(I190*H190,2)</f>
        <v>0</v>
      </c>
      <c r="BL190" s="23" t="s">
        <v>134</v>
      </c>
      <c r="BM190" s="23" t="s">
        <v>301</v>
      </c>
    </row>
    <row r="191" spans="2:51" s="11" customFormat="1" ht="13.5">
      <c r="B191" s="202"/>
      <c r="C191" s="203"/>
      <c r="D191" s="204" t="s">
        <v>139</v>
      </c>
      <c r="E191" s="205" t="s">
        <v>20</v>
      </c>
      <c r="F191" s="206" t="s">
        <v>302</v>
      </c>
      <c r="G191" s="203"/>
      <c r="H191" s="205" t="s">
        <v>20</v>
      </c>
      <c r="I191" s="207"/>
      <c r="J191" s="203"/>
      <c r="K191" s="203"/>
      <c r="L191" s="208"/>
      <c r="M191" s="209"/>
      <c r="N191" s="210"/>
      <c r="O191" s="210"/>
      <c r="P191" s="210"/>
      <c r="Q191" s="210"/>
      <c r="R191" s="210"/>
      <c r="S191" s="210"/>
      <c r="T191" s="211"/>
      <c r="AT191" s="212" t="s">
        <v>139</v>
      </c>
      <c r="AU191" s="212" t="s">
        <v>80</v>
      </c>
      <c r="AV191" s="11" t="s">
        <v>78</v>
      </c>
      <c r="AW191" s="11" t="s">
        <v>34</v>
      </c>
      <c r="AX191" s="11" t="s">
        <v>70</v>
      </c>
      <c r="AY191" s="212" t="s">
        <v>127</v>
      </c>
    </row>
    <row r="192" spans="2:51" s="12" customFormat="1" ht="13.5">
      <c r="B192" s="213"/>
      <c r="C192" s="214"/>
      <c r="D192" s="204" t="s">
        <v>139</v>
      </c>
      <c r="E192" s="215" t="s">
        <v>20</v>
      </c>
      <c r="F192" s="216" t="s">
        <v>297</v>
      </c>
      <c r="G192" s="214"/>
      <c r="H192" s="217">
        <v>360</v>
      </c>
      <c r="I192" s="218"/>
      <c r="J192" s="214"/>
      <c r="K192" s="214"/>
      <c r="L192" s="219"/>
      <c r="M192" s="220"/>
      <c r="N192" s="221"/>
      <c r="O192" s="221"/>
      <c r="P192" s="221"/>
      <c r="Q192" s="221"/>
      <c r="R192" s="221"/>
      <c r="S192" s="221"/>
      <c r="T192" s="222"/>
      <c r="AT192" s="223" t="s">
        <v>139</v>
      </c>
      <c r="AU192" s="223" t="s">
        <v>80</v>
      </c>
      <c r="AV192" s="12" t="s">
        <v>80</v>
      </c>
      <c r="AW192" s="12" t="s">
        <v>34</v>
      </c>
      <c r="AX192" s="12" t="s">
        <v>78</v>
      </c>
      <c r="AY192" s="223" t="s">
        <v>127</v>
      </c>
    </row>
    <row r="193" spans="2:65" s="1" customFormat="1" ht="25.5" customHeight="1">
      <c r="B193" s="40"/>
      <c r="C193" s="191" t="s">
        <v>303</v>
      </c>
      <c r="D193" s="191" t="s">
        <v>129</v>
      </c>
      <c r="E193" s="192" t="s">
        <v>304</v>
      </c>
      <c r="F193" s="193" t="s">
        <v>305</v>
      </c>
      <c r="G193" s="194" t="s">
        <v>132</v>
      </c>
      <c r="H193" s="195">
        <v>360</v>
      </c>
      <c r="I193" s="196"/>
      <c r="J193" s="195">
        <f>ROUND(I193*H193,2)</f>
        <v>0</v>
      </c>
      <c r="K193" s="193" t="s">
        <v>133</v>
      </c>
      <c r="L193" s="60"/>
      <c r="M193" s="197" t="s">
        <v>20</v>
      </c>
      <c r="N193" s="198" t="s">
        <v>41</v>
      </c>
      <c r="O193" s="41"/>
      <c r="P193" s="199">
        <f>O193*H193</f>
        <v>0</v>
      </c>
      <c r="Q193" s="199">
        <v>0</v>
      </c>
      <c r="R193" s="199">
        <f>Q193*H193</f>
        <v>0</v>
      </c>
      <c r="S193" s="199">
        <v>0</v>
      </c>
      <c r="T193" s="200">
        <f>S193*H193</f>
        <v>0</v>
      </c>
      <c r="AR193" s="23" t="s">
        <v>134</v>
      </c>
      <c r="AT193" s="23" t="s">
        <v>129</v>
      </c>
      <c r="AU193" s="23" t="s">
        <v>80</v>
      </c>
      <c r="AY193" s="23" t="s">
        <v>127</v>
      </c>
      <c r="BE193" s="201">
        <f>IF(N193="základní",J193,0)</f>
        <v>0</v>
      </c>
      <c r="BF193" s="201">
        <f>IF(N193="snížená",J193,0)</f>
        <v>0</v>
      </c>
      <c r="BG193" s="201">
        <f>IF(N193="zákl. přenesená",J193,0)</f>
        <v>0</v>
      </c>
      <c r="BH193" s="201">
        <f>IF(N193="sníž. přenesená",J193,0)</f>
        <v>0</v>
      </c>
      <c r="BI193" s="201">
        <f>IF(N193="nulová",J193,0)</f>
        <v>0</v>
      </c>
      <c r="BJ193" s="23" t="s">
        <v>78</v>
      </c>
      <c r="BK193" s="201">
        <f>ROUND(I193*H193,2)</f>
        <v>0</v>
      </c>
      <c r="BL193" s="23" t="s">
        <v>134</v>
      </c>
      <c r="BM193" s="23" t="s">
        <v>306</v>
      </c>
    </row>
    <row r="194" spans="2:65" s="1" customFormat="1" ht="16.5" customHeight="1">
      <c r="B194" s="40"/>
      <c r="C194" s="235" t="s">
        <v>307</v>
      </c>
      <c r="D194" s="235" t="s">
        <v>308</v>
      </c>
      <c r="E194" s="236" t="s">
        <v>309</v>
      </c>
      <c r="F194" s="237" t="s">
        <v>310</v>
      </c>
      <c r="G194" s="238" t="s">
        <v>311</v>
      </c>
      <c r="H194" s="239">
        <v>18.54</v>
      </c>
      <c r="I194" s="240"/>
      <c r="J194" s="239">
        <f>ROUND(I194*H194,2)</f>
        <v>0</v>
      </c>
      <c r="K194" s="237" t="s">
        <v>133</v>
      </c>
      <c r="L194" s="241"/>
      <c r="M194" s="242" t="s">
        <v>20</v>
      </c>
      <c r="N194" s="243" t="s">
        <v>41</v>
      </c>
      <c r="O194" s="41"/>
      <c r="P194" s="199">
        <f>O194*H194</f>
        <v>0</v>
      </c>
      <c r="Q194" s="199">
        <v>0.001</v>
      </c>
      <c r="R194" s="199">
        <f>Q194*H194</f>
        <v>0.01854</v>
      </c>
      <c r="S194" s="199">
        <v>0</v>
      </c>
      <c r="T194" s="200">
        <f>S194*H194</f>
        <v>0</v>
      </c>
      <c r="AR194" s="23" t="s">
        <v>162</v>
      </c>
      <c r="AT194" s="23" t="s">
        <v>308</v>
      </c>
      <c r="AU194" s="23" t="s">
        <v>80</v>
      </c>
      <c r="AY194" s="23" t="s">
        <v>127</v>
      </c>
      <c r="BE194" s="201">
        <f>IF(N194="základní",J194,0)</f>
        <v>0</v>
      </c>
      <c r="BF194" s="201">
        <f>IF(N194="snížená",J194,0)</f>
        <v>0</v>
      </c>
      <c r="BG194" s="201">
        <f>IF(N194="zákl. přenesená",J194,0)</f>
        <v>0</v>
      </c>
      <c r="BH194" s="201">
        <f>IF(N194="sníž. přenesená",J194,0)</f>
        <v>0</v>
      </c>
      <c r="BI194" s="201">
        <f>IF(N194="nulová",J194,0)</f>
        <v>0</v>
      </c>
      <c r="BJ194" s="23" t="s">
        <v>78</v>
      </c>
      <c r="BK194" s="201">
        <f>ROUND(I194*H194,2)</f>
        <v>0</v>
      </c>
      <c r="BL194" s="23" t="s">
        <v>134</v>
      </c>
      <c r="BM194" s="23" t="s">
        <v>312</v>
      </c>
    </row>
    <row r="195" spans="2:51" s="12" customFormat="1" ht="13.5">
      <c r="B195" s="213"/>
      <c r="C195" s="214"/>
      <c r="D195" s="204" t="s">
        <v>139</v>
      </c>
      <c r="E195" s="215" t="s">
        <v>20</v>
      </c>
      <c r="F195" s="216" t="s">
        <v>313</v>
      </c>
      <c r="G195" s="214"/>
      <c r="H195" s="217">
        <v>18.54</v>
      </c>
      <c r="I195" s="218"/>
      <c r="J195" s="214"/>
      <c r="K195" s="214"/>
      <c r="L195" s="219"/>
      <c r="M195" s="220"/>
      <c r="N195" s="221"/>
      <c r="O195" s="221"/>
      <c r="P195" s="221"/>
      <c r="Q195" s="221"/>
      <c r="R195" s="221"/>
      <c r="S195" s="221"/>
      <c r="T195" s="222"/>
      <c r="AT195" s="223" t="s">
        <v>139</v>
      </c>
      <c r="AU195" s="223" t="s">
        <v>80</v>
      </c>
      <c r="AV195" s="12" t="s">
        <v>80</v>
      </c>
      <c r="AW195" s="12" t="s">
        <v>34</v>
      </c>
      <c r="AX195" s="12" t="s">
        <v>78</v>
      </c>
      <c r="AY195" s="223" t="s">
        <v>127</v>
      </c>
    </row>
    <row r="196" spans="2:65" s="1" customFormat="1" ht="38.25" customHeight="1">
      <c r="B196" s="40"/>
      <c r="C196" s="191" t="s">
        <v>314</v>
      </c>
      <c r="D196" s="191" t="s">
        <v>129</v>
      </c>
      <c r="E196" s="192" t="s">
        <v>315</v>
      </c>
      <c r="F196" s="193" t="s">
        <v>316</v>
      </c>
      <c r="G196" s="194" t="s">
        <v>145</v>
      </c>
      <c r="H196" s="195">
        <v>1</v>
      </c>
      <c r="I196" s="196"/>
      <c r="J196" s="195">
        <f>ROUND(I196*H196,2)</f>
        <v>0</v>
      </c>
      <c r="K196" s="193" t="s">
        <v>20</v>
      </c>
      <c r="L196" s="60"/>
      <c r="M196" s="197" t="s">
        <v>20</v>
      </c>
      <c r="N196" s="198" t="s">
        <v>41</v>
      </c>
      <c r="O196" s="41"/>
      <c r="P196" s="199">
        <f>O196*H196</f>
        <v>0</v>
      </c>
      <c r="Q196" s="199">
        <v>0</v>
      </c>
      <c r="R196" s="199">
        <f>Q196*H196</f>
        <v>0</v>
      </c>
      <c r="S196" s="199">
        <v>0</v>
      </c>
      <c r="T196" s="200">
        <f>S196*H196</f>
        <v>0</v>
      </c>
      <c r="AR196" s="23" t="s">
        <v>134</v>
      </c>
      <c r="AT196" s="23" t="s">
        <v>129</v>
      </c>
      <c r="AU196" s="23" t="s">
        <v>80</v>
      </c>
      <c r="AY196" s="23" t="s">
        <v>127</v>
      </c>
      <c r="BE196" s="201">
        <f>IF(N196="základní",J196,0)</f>
        <v>0</v>
      </c>
      <c r="BF196" s="201">
        <f>IF(N196="snížená",J196,0)</f>
        <v>0</v>
      </c>
      <c r="BG196" s="201">
        <f>IF(N196="zákl. přenesená",J196,0)</f>
        <v>0</v>
      </c>
      <c r="BH196" s="201">
        <f>IF(N196="sníž. přenesená",J196,0)</f>
        <v>0</v>
      </c>
      <c r="BI196" s="201">
        <f>IF(N196="nulová",J196,0)</f>
        <v>0</v>
      </c>
      <c r="BJ196" s="23" t="s">
        <v>78</v>
      </c>
      <c r="BK196" s="201">
        <f>ROUND(I196*H196,2)</f>
        <v>0</v>
      </c>
      <c r="BL196" s="23" t="s">
        <v>134</v>
      </c>
      <c r="BM196" s="23" t="s">
        <v>317</v>
      </c>
    </row>
    <row r="197" spans="2:63" s="10" customFormat="1" ht="29.85" customHeight="1">
      <c r="B197" s="175"/>
      <c r="C197" s="176"/>
      <c r="D197" s="177" t="s">
        <v>69</v>
      </c>
      <c r="E197" s="189" t="s">
        <v>175</v>
      </c>
      <c r="F197" s="189" t="s">
        <v>318</v>
      </c>
      <c r="G197" s="176"/>
      <c r="H197" s="176"/>
      <c r="I197" s="179"/>
      <c r="J197" s="190">
        <f>BK197</f>
        <v>0</v>
      </c>
      <c r="K197" s="176"/>
      <c r="L197" s="181"/>
      <c r="M197" s="182"/>
      <c r="N197" s="183"/>
      <c r="O197" s="183"/>
      <c r="P197" s="184">
        <f>SUM(P198:P218)</f>
        <v>0</v>
      </c>
      <c r="Q197" s="183"/>
      <c r="R197" s="184">
        <f>SUM(R198:R218)</f>
        <v>0.026000000000000002</v>
      </c>
      <c r="S197" s="183"/>
      <c r="T197" s="185">
        <f>SUM(T198:T218)</f>
        <v>157.257</v>
      </c>
      <c r="AR197" s="186" t="s">
        <v>78</v>
      </c>
      <c r="AT197" s="187" t="s">
        <v>69</v>
      </c>
      <c r="AU197" s="187" t="s">
        <v>78</v>
      </c>
      <c r="AY197" s="186" t="s">
        <v>127</v>
      </c>
      <c r="BK197" s="188">
        <f>SUM(BK198:BK218)</f>
        <v>0</v>
      </c>
    </row>
    <row r="198" spans="2:65" s="1" customFormat="1" ht="16.5" customHeight="1">
      <c r="B198" s="40"/>
      <c r="C198" s="191" t="s">
        <v>202</v>
      </c>
      <c r="D198" s="191" t="s">
        <v>129</v>
      </c>
      <c r="E198" s="192" t="s">
        <v>319</v>
      </c>
      <c r="F198" s="193" t="s">
        <v>320</v>
      </c>
      <c r="G198" s="194" t="s">
        <v>132</v>
      </c>
      <c r="H198" s="195">
        <v>57</v>
      </c>
      <c r="I198" s="196"/>
      <c r="J198" s="195">
        <f>ROUND(I198*H198,2)</f>
        <v>0</v>
      </c>
      <c r="K198" s="193" t="s">
        <v>133</v>
      </c>
      <c r="L198" s="60"/>
      <c r="M198" s="197" t="s">
        <v>20</v>
      </c>
      <c r="N198" s="198" t="s">
        <v>41</v>
      </c>
      <c r="O198" s="41"/>
      <c r="P198" s="199">
        <f>O198*H198</f>
        <v>0</v>
      </c>
      <c r="Q198" s="199">
        <v>0</v>
      </c>
      <c r="R198" s="199">
        <f>Q198*H198</f>
        <v>0</v>
      </c>
      <c r="S198" s="199">
        <v>0.316</v>
      </c>
      <c r="T198" s="200">
        <f>S198*H198</f>
        <v>18.012</v>
      </c>
      <c r="AR198" s="23" t="s">
        <v>134</v>
      </c>
      <c r="AT198" s="23" t="s">
        <v>129</v>
      </c>
      <c r="AU198" s="23" t="s">
        <v>80</v>
      </c>
      <c r="AY198" s="23" t="s">
        <v>127</v>
      </c>
      <c r="BE198" s="201">
        <f>IF(N198="základní",J198,0)</f>
        <v>0</v>
      </c>
      <c r="BF198" s="201">
        <f>IF(N198="snížená",J198,0)</f>
        <v>0</v>
      </c>
      <c r="BG198" s="201">
        <f>IF(N198="zákl. přenesená",J198,0)</f>
        <v>0</v>
      </c>
      <c r="BH198" s="201">
        <f>IF(N198="sníž. přenesená",J198,0)</f>
        <v>0</v>
      </c>
      <c r="BI198" s="201">
        <f>IF(N198="nulová",J198,0)</f>
        <v>0</v>
      </c>
      <c r="BJ198" s="23" t="s">
        <v>78</v>
      </c>
      <c r="BK198" s="201">
        <f>ROUND(I198*H198,2)</f>
        <v>0</v>
      </c>
      <c r="BL198" s="23" t="s">
        <v>134</v>
      </c>
      <c r="BM198" s="23" t="s">
        <v>321</v>
      </c>
    </row>
    <row r="199" spans="2:51" s="12" customFormat="1" ht="13.5">
      <c r="B199" s="213"/>
      <c r="C199" s="214"/>
      <c r="D199" s="204" t="s">
        <v>139</v>
      </c>
      <c r="E199" s="215" t="s">
        <v>20</v>
      </c>
      <c r="F199" s="216" t="s">
        <v>322</v>
      </c>
      <c r="G199" s="214"/>
      <c r="H199" s="217">
        <v>57</v>
      </c>
      <c r="I199" s="218"/>
      <c r="J199" s="214"/>
      <c r="K199" s="214"/>
      <c r="L199" s="219"/>
      <c r="M199" s="220"/>
      <c r="N199" s="221"/>
      <c r="O199" s="221"/>
      <c r="P199" s="221"/>
      <c r="Q199" s="221"/>
      <c r="R199" s="221"/>
      <c r="S199" s="221"/>
      <c r="T199" s="222"/>
      <c r="AT199" s="223" t="s">
        <v>139</v>
      </c>
      <c r="AU199" s="223" t="s">
        <v>80</v>
      </c>
      <c r="AV199" s="12" t="s">
        <v>80</v>
      </c>
      <c r="AW199" s="12" t="s">
        <v>34</v>
      </c>
      <c r="AX199" s="12" t="s">
        <v>78</v>
      </c>
      <c r="AY199" s="223" t="s">
        <v>127</v>
      </c>
    </row>
    <row r="200" spans="2:65" s="1" customFormat="1" ht="16.5" customHeight="1">
      <c r="B200" s="40"/>
      <c r="C200" s="191" t="s">
        <v>323</v>
      </c>
      <c r="D200" s="191" t="s">
        <v>129</v>
      </c>
      <c r="E200" s="192" t="s">
        <v>324</v>
      </c>
      <c r="F200" s="193" t="s">
        <v>325</v>
      </c>
      <c r="G200" s="194" t="s">
        <v>132</v>
      </c>
      <c r="H200" s="195">
        <v>28</v>
      </c>
      <c r="I200" s="196"/>
      <c r="J200" s="195">
        <f>ROUND(I200*H200,2)</f>
        <v>0</v>
      </c>
      <c r="K200" s="193" t="s">
        <v>133</v>
      </c>
      <c r="L200" s="60"/>
      <c r="M200" s="197" t="s">
        <v>20</v>
      </c>
      <c r="N200" s="198" t="s">
        <v>41</v>
      </c>
      <c r="O200" s="41"/>
      <c r="P200" s="199">
        <f>O200*H200</f>
        <v>0</v>
      </c>
      <c r="Q200" s="199">
        <v>0</v>
      </c>
      <c r="R200" s="199">
        <f>Q200*H200</f>
        <v>0</v>
      </c>
      <c r="S200" s="199">
        <v>0.625</v>
      </c>
      <c r="T200" s="200">
        <f>S200*H200</f>
        <v>17.5</v>
      </c>
      <c r="AR200" s="23" t="s">
        <v>134</v>
      </c>
      <c r="AT200" s="23" t="s">
        <v>129</v>
      </c>
      <c r="AU200" s="23" t="s">
        <v>80</v>
      </c>
      <c r="AY200" s="23" t="s">
        <v>127</v>
      </c>
      <c r="BE200" s="201">
        <f>IF(N200="základní",J200,0)</f>
        <v>0</v>
      </c>
      <c r="BF200" s="201">
        <f>IF(N200="snížená",J200,0)</f>
        <v>0</v>
      </c>
      <c r="BG200" s="201">
        <f>IF(N200="zákl. přenesená",J200,0)</f>
        <v>0</v>
      </c>
      <c r="BH200" s="201">
        <f>IF(N200="sníž. přenesená",J200,0)</f>
        <v>0</v>
      </c>
      <c r="BI200" s="201">
        <f>IF(N200="nulová",J200,0)</f>
        <v>0</v>
      </c>
      <c r="BJ200" s="23" t="s">
        <v>78</v>
      </c>
      <c r="BK200" s="201">
        <f>ROUND(I200*H200,2)</f>
        <v>0</v>
      </c>
      <c r="BL200" s="23" t="s">
        <v>134</v>
      </c>
      <c r="BM200" s="23" t="s">
        <v>326</v>
      </c>
    </row>
    <row r="201" spans="2:65" s="1" customFormat="1" ht="25.5" customHeight="1">
      <c r="B201" s="40"/>
      <c r="C201" s="191" t="s">
        <v>327</v>
      </c>
      <c r="D201" s="191" t="s">
        <v>129</v>
      </c>
      <c r="E201" s="192" t="s">
        <v>328</v>
      </c>
      <c r="F201" s="193" t="s">
        <v>329</v>
      </c>
      <c r="G201" s="194" t="s">
        <v>132</v>
      </c>
      <c r="H201" s="195">
        <v>85</v>
      </c>
      <c r="I201" s="196"/>
      <c r="J201" s="195">
        <f>ROUND(I201*H201,2)</f>
        <v>0</v>
      </c>
      <c r="K201" s="193" t="s">
        <v>133</v>
      </c>
      <c r="L201" s="60"/>
      <c r="M201" s="197" t="s">
        <v>20</v>
      </c>
      <c r="N201" s="198" t="s">
        <v>41</v>
      </c>
      <c r="O201" s="41"/>
      <c r="P201" s="199">
        <f>O201*H201</f>
        <v>0</v>
      </c>
      <c r="Q201" s="199">
        <v>0</v>
      </c>
      <c r="R201" s="199">
        <f>Q201*H201</f>
        <v>0</v>
      </c>
      <c r="S201" s="199">
        <v>0.44</v>
      </c>
      <c r="T201" s="200">
        <f>S201*H201</f>
        <v>37.4</v>
      </c>
      <c r="AR201" s="23" t="s">
        <v>134</v>
      </c>
      <c r="AT201" s="23" t="s">
        <v>129</v>
      </c>
      <c r="AU201" s="23" t="s">
        <v>80</v>
      </c>
      <c r="AY201" s="23" t="s">
        <v>127</v>
      </c>
      <c r="BE201" s="201">
        <f>IF(N201="základní",J201,0)</f>
        <v>0</v>
      </c>
      <c r="BF201" s="201">
        <f>IF(N201="snížená",J201,0)</f>
        <v>0</v>
      </c>
      <c r="BG201" s="201">
        <f>IF(N201="zákl. přenesená",J201,0)</f>
        <v>0</v>
      </c>
      <c r="BH201" s="201">
        <f>IF(N201="sníž. přenesená",J201,0)</f>
        <v>0</v>
      </c>
      <c r="BI201" s="201">
        <f>IF(N201="nulová",J201,0)</f>
        <v>0</v>
      </c>
      <c r="BJ201" s="23" t="s">
        <v>78</v>
      </c>
      <c r="BK201" s="201">
        <f>ROUND(I201*H201,2)</f>
        <v>0</v>
      </c>
      <c r="BL201" s="23" t="s">
        <v>134</v>
      </c>
      <c r="BM201" s="23" t="s">
        <v>330</v>
      </c>
    </row>
    <row r="202" spans="2:65" s="1" customFormat="1" ht="25.5" customHeight="1">
      <c r="B202" s="40"/>
      <c r="C202" s="191" t="s">
        <v>331</v>
      </c>
      <c r="D202" s="191" t="s">
        <v>129</v>
      </c>
      <c r="E202" s="192" t="s">
        <v>332</v>
      </c>
      <c r="F202" s="193" t="s">
        <v>333</v>
      </c>
      <c r="G202" s="194" t="s">
        <v>132</v>
      </c>
      <c r="H202" s="195">
        <v>20</v>
      </c>
      <c r="I202" s="196"/>
      <c r="J202" s="195">
        <f>ROUND(I202*H202,2)</f>
        <v>0</v>
      </c>
      <c r="K202" s="193" t="s">
        <v>133</v>
      </c>
      <c r="L202" s="60"/>
      <c r="M202" s="197" t="s">
        <v>20</v>
      </c>
      <c r="N202" s="198" t="s">
        <v>41</v>
      </c>
      <c r="O202" s="41"/>
      <c r="P202" s="199">
        <f>O202*H202</f>
        <v>0</v>
      </c>
      <c r="Q202" s="199">
        <v>3E-05</v>
      </c>
      <c r="R202" s="199">
        <f>Q202*H202</f>
        <v>0.0006000000000000001</v>
      </c>
      <c r="S202" s="199">
        <v>0.103</v>
      </c>
      <c r="T202" s="200">
        <f>S202*H202</f>
        <v>2.06</v>
      </c>
      <c r="AR202" s="23" t="s">
        <v>134</v>
      </c>
      <c r="AT202" s="23" t="s">
        <v>129</v>
      </c>
      <c r="AU202" s="23" t="s">
        <v>80</v>
      </c>
      <c r="AY202" s="23" t="s">
        <v>127</v>
      </c>
      <c r="BE202" s="201">
        <f>IF(N202="základní",J202,0)</f>
        <v>0</v>
      </c>
      <c r="BF202" s="201">
        <f>IF(N202="snížená",J202,0)</f>
        <v>0</v>
      </c>
      <c r="BG202" s="201">
        <f>IF(N202="zákl. přenesená",J202,0)</f>
        <v>0</v>
      </c>
      <c r="BH202" s="201">
        <f>IF(N202="sníž. přenesená",J202,0)</f>
        <v>0</v>
      </c>
      <c r="BI202" s="201">
        <f>IF(N202="nulová",J202,0)</f>
        <v>0</v>
      </c>
      <c r="BJ202" s="23" t="s">
        <v>78</v>
      </c>
      <c r="BK202" s="201">
        <f>ROUND(I202*H202,2)</f>
        <v>0</v>
      </c>
      <c r="BL202" s="23" t="s">
        <v>134</v>
      </c>
      <c r="BM202" s="23" t="s">
        <v>334</v>
      </c>
    </row>
    <row r="203" spans="2:51" s="11" customFormat="1" ht="13.5">
      <c r="B203" s="202"/>
      <c r="C203" s="203"/>
      <c r="D203" s="204" t="s">
        <v>139</v>
      </c>
      <c r="E203" s="205" t="s">
        <v>20</v>
      </c>
      <c r="F203" s="206" t="s">
        <v>335</v>
      </c>
      <c r="G203" s="203"/>
      <c r="H203" s="205" t="s">
        <v>20</v>
      </c>
      <c r="I203" s="207"/>
      <c r="J203" s="203"/>
      <c r="K203" s="203"/>
      <c r="L203" s="208"/>
      <c r="M203" s="209"/>
      <c r="N203" s="210"/>
      <c r="O203" s="210"/>
      <c r="P203" s="210"/>
      <c r="Q203" s="210"/>
      <c r="R203" s="210"/>
      <c r="S203" s="210"/>
      <c r="T203" s="211"/>
      <c r="AT203" s="212" t="s">
        <v>139</v>
      </c>
      <c r="AU203" s="212" t="s">
        <v>80</v>
      </c>
      <c r="AV203" s="11" t="s">
        <v>78</v>
      </c>
      <c r="AW203" s="11" t="s">
        <v>34</v>
      </c>
      <c r="AX203" s="11" t="s">
        <v>70</v>
      </c>
      <c r="AY203" s="212" t="s">
        <v>127</v>
      </c>
    </row>
    <row r="204" spans="2:51" s="12" customFormat="1" ht="13.5">
      <c r="B204" s="213"/>
      <c r="C204" s="214"/>
      <c r="D204" s="204" t="s">
        <v>139</v>
      </c>
      <c r="E204" s="215" t="s">
        <v>20</v>
      </c>
      <c r="F204" s="216" t="s">
        <v>233</v>
      </c>
      <c r="G204" s="214"/>
      <c r="H204" s="217">
        <v>20</v>
      </c>
      <c r="I204" s="218"/>
      <c r="J204" s="214"/>
      <c r="K204" s="214"/>
      <c r="L204" s="219"/>
      <c r="M204" s="220"/>
      <c r="N204" s="221"/>
      <c r="O204" s="221"/>
      <c r="P204" s="221"/>
      <c r="Q204" s="221"/>
      <c r="R204" s="221"/>
      <c r="S204" s="221"/>
      <c r="T204" s="222"/>
      <c r="AT204" s="223" t="s">
        <v>139</v>
      </c>
      <c r="AU204" s="223" t="s">
        <v>80</v>
      </c>
      <c r="AV204" s="12" t="s">
        <v>80</v>
      </c>
      <c r="AW204" s="12" t="s">
        <v>34</v>
      </c>
      <c r="AX204" s="12" t="s">
        <v>78</v>
      </c>
      <c r="AY204" s="223" t="s">
        <v>127</v>
      </c>
    </row>
    <row r="205" spans="2:65" s="1" customFormat="1" ht="25.5" customHeight="1">
      <c r="B205" s="40"/>
      <c r="C205" s="191" t="s">
        <v>336</v>
      </c>
      <c r="D205" s="191" t="s">
        <v>129</v>
      </c>
      <c r="E205" s="192" t="s">
        <v>337</v>
      </c>
      <c r="F205" s="193" t="s">
        <v>338</v>
      </c>
      <c r="G205" s="194" t="s">
        <v>132</v>
      </c>
      <c r="H205" s="195">
        <v>635</v>
      </c>
      <c r="I205" s="196"/>
      <c r="J205" s="195">
        <f>ROUND(I205*H205,2)</f>
        <v>0</v>
      </c>
      <c r="K205" s="193" t="s">
        <v>133</v>
      </c>
      <c r="L205" s="60"/>
      <c r="M205" s="197" t="s">
        <v>20</v>
      </c>
      <c r="N205" s="198" t="s">
        <v>41</v>
      </c>
      <c r="O205" s="41"/>
      <c r="P205" s="199">
        <f>O205*H205</f>
        <v>0</v>
      </c>
      <c r="Q205" s="199">
        <v>4E-05</v>
      </c>
      <c r="R205" s="199">
        <f>Q205*H205</f>
        <v>0.025400000000000002</v>
      </c>
      <c r="S205" s="199">
        <v>0.103</v>
      </c>
      <c r="T205" s="200">
        <f>S205*H205</f>
        <v>65.405</v>
      </c>
      <c r="AR205" s="23" t="s">
        <v>134</v>
      </c>
      <c r="AT205" s="23" t="s">
        <v>129</v>
      </c>
      <c r="AU205" s="23" t="s">
        <v>80</v>
      </c>
      <c r="AY205" s="23" t="s">
        <v>127</v>
      </c>
      <c r="BE205" s="201">
        <f>IF(N205="základní",J205,0)</f>
        <v>0</v>
      </c>
      <c r="BF205" s="201">
        <f>IF(N205="snížená",J205,0)</f>
        <v>0</v>
      </c>
      <c r="BG205" s="201">
        <f>IF(N205="zákl. přenesená",J205,0)</f>
        <v>0</v>
      </c>
      <c r="BH205" s="201">
        <f>IF(N205="sníž. přenesená",J205,0)</f>
        <v>0</v>
      </c>
      <c r="BI205" s="201">
        <f>IF(N205="nulová",J205,0)</f>
        <v>0</v>
      </c>
      <c r="BJ205" s="23" t="s">
        <v>78</v>
      </c>
      <c r="BK205" s="201">
        <f>ROUND(I205*H205,2)</f>
        <v>0</v>
      </c>
      <c r="BL205" s="23" t="s">
        <v>134</v>
      </c>
      <c r="BM205" s="23" t="s">
        <v>339</v>
      </c>
    </row>
    <row r="206" spans="2:65" s="1" customFormat="1" ht="16.5" customHeight="1">
      <c r="B206" s="40"/>
      <c r="C206" s="191" t="s">
        <v>340</v>
      </c>
      <c r="D206" s="191" t="s">
        <v>129</v>
      </c>
      <c r="E206" s="192" t="s">
        <v>341</v>
      </c>
      <c r="F206" s="193" t="s">
        <v>342</v>
      </c>
      <c r="G206" s="194" t="s">
        <v>343</v>
      </c>
      <c r="H206" s="195">
        <v>80</v>
      </c>
      <c r="I206" s="196"/>
      <c r="J206" s="195">
        <f>ROUND(I206*H206,2)</f>
        <v>0</v>
      </c>
      <c r="K206" s="193" t="s">
        <v>133</v>
      </c>
      <c r="L206" s="60"/>
      <c r="M206" s="197" t="s">
        <v>20</v>
      </c>
      <c r="N206" s="198" t="s">
        <v>41</v>
      </c>
      <c r="O206" s="41"/>
      <c r="P206" s="199">
        <f>O206*H206</f>
        <v>0</v>
      </c>
      <c r="Q206" s="199">
        <v>0</v>
      </c>
      <c r="R206" s="199">
        <f>Q206*H206</f>
        <v>0</v>
      </c>
      <c r="S206" s="199">
        <v>0.205</v>
      </c>
      <c r="T206" s="200">
        <f>S206*H206</f>
        <v>16.4</v>
      </c>
      <c r="AR206" s="23" t="s">
        <v>134</v>
      </c>
      <c r="AT206" s="23" t="s">
        <v>129</v>
      </c>
      <c r="AU206" s="23" t="s">
        <v>80</v>
      </c>
      <c r="AY206" s="23" t="s">
        <v>127</v>
      </c>
      <c r="BE206" s="201">
        <f>IF(N206="základní",J206,0)</f>
        <v>0</v>
      </c>
      <c r="BF206" s="201">
        <f>IF(N206="snížená",J206,0)</f>
        <v>0</v>
      </c>
      <c r="BG206" s="201">
        <f>IF(N206="zákl. přenesená",J206,0)</f>
        <v>0</v>
      </c>
      <c r="BH206" s="201">
        <f>IF(N206="sníž. přenesená",J206,0)</f>
        <v>0</v>
      </c>
      <c r="BI206" s="201">
        <f>IF(N206="nulová",J206,0)</f>
        <v>0</v>
      </c>
      <c r="BJ206" s="23" t="s">
        <v>78</v>
      </c>
      <c r="BK206" s="201">
        <f>ROUND(I206*H206,2)</f>
        <v>0</v>
      </c>
      <c r="BL206" s="23" t="s">
        <v>134</v>
      </c>
      <c r="BM206" s="23" t="s">
        <v>344</v>
      </c>
    </row>
    <row r="207" spans="2:65" s="1" customFormat="1" ht="16.5" customHeight="1">
      <c r="B207" s="40"/>
      <c r="C207" s="191" t="s">
        <v>345</v>
      </c>
      <c r="D207" s="191" t="s">
        <v>129</v>
      </c>
      <c r="E207" s="192" t="s">
        <v>346</v>
      </c>
      <c r="F207" s="193" t="s">
        <v>347</v>
      </c>
      <c r="G207" s="194" t="s">
        <v>343</v>
      </c>
      <c r="H207" s="195">
        <v>12</v>
      </c>
      <c r="I207" s="196"/>
      <c r="J207" s="195">
        <f>ROUND(I207*H207,2)</f>
        <v>0</v>
      </c>
      <c r="K207" s="193" t="s">
        <v>133</v>
      </c>
      <c r="L207" s="60"/>
      <c r="M207" s="197" t="s">
        <v>20</v>
      </c>
      <c r="N207" s="198" t="s">
        <v>41</v>
      </c>
      <c r="O207" s="41"/>
      <c r="P207" s="199">
        <f>O207*H207</f>
        <v>0</v>
      </c>
      <c r="Q207" s="199">
        <v>0</v>
      </c>
      <c r="R207" s="199">
        <f>Q207*H207</f>
        <v>0</v>
      </c>
      <c r="S207" s="199">
        <v>0.04</v>
      </c>
      <c r="T207" s="200">
        <f>S207*H207</f>
        <v>0.48</v>
      </c>
      <c r="AR207" s="23" t="s">
        <v>134</v>
      </c>
      <c r="AT207" s="23" t="s">
        <v>129</v>
      </c>
      <c r="AU207" s="23" t="s">
        <v>80</v>
      </c>
      <c r="AY207" s="23" t="s">
        <v>127</v>
      </c>
      <c r="BE207" s="201">
        <f>IF(N207="základní",J207,0)</f>
        <v>0</v>
      </c>
      <c r="BF207" s="201">
        <f>IF(N207="snížená",J207,0)</f>
        <v>0</v>
      </c>
      <c r="BG207" s="201">
        <f>IF(N207="zákl. přenesená",J207,0)</f>
        <v>0</v>
      </c>
      <c r="BH207" s="201">
        <f>IF(N207="sníž. přenesená",J207,0)</f>
        <v>0</v>
      </c>
      <c r="BI207" s="201">
        <f>IF(N207="nulová",J207,0)</f>
        <v>0</v>
      </c>
      <c r="BJ207" s="23" t="s">
        <v>78</v>
      </c>
      <c r="BK207" s="201">
        <f>ROUND(I207*H207,2)</f>
        <v>0</v>
      </c>
      <c r="BL207" s="23" t="s">
        <v>134</v>
      </c>
      <c r="BM207" s="23" t="s">
        <v>348</v>
      </c>
    </row>
    <row r="208" spans="2:65" s="1" customFormat="1" ht="16.5" customHeight="1">
      <c r="B208" s="40"/>
      <c r="C208" s="191" t="s">
        <v>349</v>
      </c>
      <c r="D208" s="191" t="s">
        <v>129</v>
      </c>
      <c r="E208" s="192" t="s">
        <v>350</v>
      </c>
      <c r="F208" s="193" t="s">
        <v>351</v>
      </c>
      <c r="G208" s="194" t="s">
        <v>178</v>
      </c>
      <c r="H208" s="195">
        <v>157.26</v>
      </c>
      <c r="I208" s="196"/>
      <c r="J208" s="195">
        <f>ROUND(I208*H208,2)</f>
        <v>0</v>
      </c>
      <c r="K208" s="193" t="s">
        <v>133</v>
      </c>
      <c r="L208" s="60"/>
      <c r="M208" s="197" t="s">
        <v>20</v>
      </c>
      <c r="N208" s="198" t="s">
        <v>41</v>
      </c>
      <c r="O208" s="41"/>
      <c r="P208" s="199">
        <f>O208*H208</f>
        <v>0</v>
      </c>
      <c r="Q208" s="199">
        <v>0</v>
      </c>
      <c r="R208" s="199">
        <f>Q208*H208</f>
        <v>0</v>
      </c>
      <c r="S208" s="199">
        <v>0</v>
      </c>
      <c r="T208" s="200">
        <f>S208*H208</f>
        <v>0</v>
      </c>
      <c r="AR208" s="23" t="s">
        <v>134</v>
      </c>
      <c r="AT208" s="23" t="s">
        <v>129</v>
      </c>
      <c r="AU208" s="23" t="s">
        <v>80</v>
      </c>
      <c r="AY208" s="23" t="s">
        <v>127</v>
      </c>
      <c r="BE208" s="201">
        <f>IF(N208="základní",J208,0)</f>
        <v>0</v>
      </c>
      <c r="BF208" s="201">
        <f>IF(N208="snížená",J208,0)</f>
        <v>0</v>
      </c>
      <c r="BG208" s="201">
        <f>IF(N208="zákl. přenesená",J208,0)</f>
        <v>0</v>
      </c>
      <c r="BH208" s="201">
        <f>IF(N208="sníž. přenesená",J208,0)</f>
        <v>0</v>
      </c>
      <c r="BI208" s="201">
        <f>IF(N208="nulová",J208,0)</f>
        <v>0</v>
      </c>
      <c r="BJ208" s="23" t="s">
        <v>78</v>
      </c>
      <c r="BK208" s="201">
        <f>ROUND(I208*H208,2)</f>
        <v>0</v>
      </c>
      <c r="BL208" s="23" t="s">
        <v>134</v>
      </c>
      <c r="BM208" s="23" t="s">
        <v>352</v>
      </c>
    </row>
    <row r="209" spans="2:65" s="1" customFormat="1" ht="16.5" customHeight="1">
      <c r="B209" s="40"/>
      <c r="C209" s="191" t="s">
        <v>353</v>
      </c>
      <c r="D209" s="191" t="s">
        <v>129</v>
      </c>
      <c r="E209" s="192" t="s">
        <v>354</v>
      </c>
      <c r="F209" s="193" t="s">
        <v>355</v>
      </c>
      <c r="G209" s="194" t="s">
        <v>178</v>
      </c>
      <c r="H209" s="195">
        <v>816</v>
      </c>
      <c r="I209" s="196"/>
      <c r="J209" s="195">
        <f>ROUND(I209*H209,2)</f>
        <v>0</v>
      </c>
      <c r="K209" s="193" t="s">
        <v>133</v>
      </c>
      <c r="L209" s="60"/>
      <c r="M209" s="197" t="s">
        <v>20</v>
      </c>
      <c r="N209" s="198" t="s">
        <v>41</v>
      </c>
      <c r="O209" s="41"/>
      <c r="P209" s="199">
        <f>O209*H209</f>
        <v>0</v>
      </c>
      <c r="Q209" s="199">
        <v>0</v>
      </c>
      <c r="R209" s="199">
        <f>Q209*H209</f>
        <v>0</v>
      </c>
      <c r="S209" s="199">
        <v>0</v>
      </c>
      <c r="T209" s="200">
        <f>S209*H209</f>
        <v>0</v>
      </c>
      <c r="AR209" s="23" t="s">
        <v>134</v>
      </c>
      <c r="AT209" s="23" t="s">
        <v>129</v>
      </c>
      <c r="AU209" s="23" t="s">
        <v>80</v>
      </c>
      <c r="AY209" s="23" t="s">
        <v>127</v>
      </c>
      <c r="BE209" s="201">
        <f>IF(N209="základní",J209,0)</f>
        <v>0</v>
      </c>
      <c r="BF209" s="201">
        <f>IF(N209="snížená",J209,0)</f>
        <v>0</v>
      </c>
      <c r="BG209" s="201">
        <f>IF(N209="zákl. přenesená",J209,0)</f>
        <v>0</v>
      </c>
      <c r="BH209" s="201">
        <f>IF(N209="sníž. přenesená",J209,0)</f>
        <v>0</v>
      </c>
      <c r="BI209" s="201">
        <f>IF(N209="nulová",J209,0)</f>
        <v>0</v>
      </c>
      <c r="BJ209" s="23" t="s">
        <v>78</v>
      </c>
      <c r="BK209" s="201">
        <f>ROUND(I209*H209,2)</f>
        <v>0</v>
      </c>
      <c r="BL209" s="23" t="s">
        <v>134</v>
      </c>
      <c r="BM209" s="23" t="s">
        <v>356</v>
      </c>
    </row>
    <row r="210" spans="2:51" s="11" customFormat="1" ht="13.5">
      <c r="B210" s="202"/>
      <c r="C210" s="203"/>
      <c r="D210" s="204" t="s">
        <v>139</v>
      </c>
      <c r="E210" s="205" t="s">
        <v>20</v>
      </c>
      <c r="F210" s="206" t="s">
        <v>357</v>
      </c>
      <c r="G210" s="203"/>
      <c r="H210" s="205" t="s">
        <v>20</v>
      </c>
      <c r="I210" s="207"/>
      <c r="J210" s="203"/>
      <c r="K210" s="203"/>
      <c r="L210" s="208"/>
      <c r="M210" s="209"/>
      <c r="N210" s="210"/>
      <c r="O210" s="210"/>
      <c r="P210" s="210"/>
      <c r="Q210" s="210"/>
      <c r="R210" s="210"/>
      <c r="S210" s="210"/>
      <c r="T210" s="211"/>
      <c r="AT210" s="212" t="s">
        <v>139</v>
      </c>
      <c r="AU210" s="212" t="s">
        <v>80</v>
      </c>
      <c r="AV210" s="11" t="s">
        <v>78</v>
      </c>
      <c r="AW210" s="11" t="s">
        <v>34</v>
      </c>
      <c r="AX210" s="11" t="s">
        <v>70</v>
      </c>
      <c r="AY210" s="212" t="s">
        <v>127</v>
      </c>
    </row>
    <row r="211" spans="2:51" s="12" customFormat="1" ht="13.5">
      <c r="B211" s="213"/>
      <c r="C211" s="214"/>
      <c r="D211" s="204" t="s">
        <v>139</v>
      </c>
      <c r="E211" s="215" t="s">
        <v>20</v>
      </c>
      <c r="F211" s="216" t="s">
        <v>358</v>
      </c>
      <c r="G211" s="214"/>
      <c r="H211" s="217">
        <v>341.88</v>
      </c>
      <c r="I211" s="218"/>
      <c r="J211" s="214"/>
      <c r="K211" s="214"/>
      <c r="L211" s="219"/>
      <c r="M211" s="220"/>
      <c r="N211" s="221"/>
      <c r="O211" s="221"/>
      <c r="P211" s="221"/>
      <c r="Q211" s="221"/>
      <c r="R211" s="221"/>
      <c r="S211" s="221"/>
      <c r="T211" s="222"/>
      <c r="AT211" s="223" t="s">
        <v>139</v>
      </c>
      <c r="AU211" s="223" t="s">
        <v>80</v>
      </c>
      <c r="AV211" s="12" t="s">
        <v>80</v>
      </c>
      <c r="AW211" s="12" t="s">
        <v>34</v>
      </c>
      <c r="AX211" s="12" t="s">
        <v>70</v>
      </c>
      <c r="AY211" s="223" t="s">
        <v>127</v>
      </c>
    </row>
    <row r="212" spans="2:51" s="11" customFormat="1" ht="13.5">
      <c r="B212" s="202"/>
      <c r="C212" s="203"/>
      <c r="D212" s="204" t="s">
        <v>139</v>
      </c>
      <c r="E212" s="205" t="s">
        <v>20</v>
      </c>
      <c r="F212" s="206" t="s">
        <v>359</v>
      </c>
      <c r="G212" s="203"/>
      <c r="H212" s="205" t="s">
        <v>20</v>
      </c>
      <c r="I212" s="207"/>
      <c r="J212" s="203"/>
      <c r="K212" s="203"/>
      <c r="L212" s="208"/>
      <c r="M212" s="209"/>
      <c r="N212" s="210"/>
      <c r="O212" s="210"/>
      <c r="P212" s="210"/>
      <c r="Q212" s="210"/>
      <c r="R212" s="210"/>
      <c r="S212" s="210"/>
      <c r="T212" s="211"/>
      <c r="AT212" s="212" t="s">
        <v>139</v>
      </c>
      <c r="AU212" s="212" t="s">
        <v>80</v>
      </c>
      <c r="AV212" s="11" t="s">
        <v>78</v>
      </c>
      <c r="AW212" s="11" t="s">
        <v>34</v>
      </c>
      <c r="AX212" s="11" t="s">
        <v>70</v>
      </c>
      <c r="AY212" s="212" t="s">
        <v>127</v>
      </c>
    </row>
    <row r="213" spans="2:51" s="12" customFormat="1" ht="13.5">
      <c r="B213" s="213"/>
      <c r="C213" s="214"/>
      <c r="D213" s="204" t="s">
        <v>139</v>
      </c>
      <c r="E213" s="215" t="s">
        <v>20</v>
      </c>
      <c r="F213" s="216" t="s">
        <v>360</v>
      </c>
      <c r="G213" s="214"/>
      <c r="H213" s="217">
        <v>137.52</v>
      </c>
      <c r="I213" s="218"/>
      <c r="J213" s="214"/>
      <c r="K213" s="214"/>
      <c r="L213" s="219"/>
      <c r="M213" s="220"/>
      <c r="N213" s="221"/>
      <c r="O213" s="221"/>
      <c r="P213" s="221"/>
      <c r="Q213" s="221"/>
      <c r="R213" s="221"/>
      <c r="S213" s="221"/>
      <c r="T213" s="222"/>
      <c r="AT213" s="223" t="s">
        <v>139</v>
      </c>
      <c r="AU213" s="223" t="s">
        <v>80</v>
      </c>
      <c r="AV213" s="12" t="s">
        <v>80</v>
      </c>
      <c r="AW213" s="12" t="s">
        <v>34</v>
      </c>
      <c r="AX213" s="12" t="s">
        <v>70</v>
      </c>
      <c r="AY213" s="223" t="s">
        <v>127</v>
      </c>
    </row>
    <row r="214" spans="2:51" s="11" customFormat="1" ht="13.5">
      <c r="B214" s="202"/>
      <c r="C214" s="203"/>
      <c r="D214" s="204" t="s">
        <v>139</v>
      </c>
      <c r="E214" s="205" t="s">
        <v>20</v>
      </c>
      <c r="F214" s="206" t="s">
        <v>361</v>
      </c>
      <c r="G214" s="203"/>
      <c r="H214" s="205" t="s">
        <v>20</v>
      </c>
      <c r="I214" s="207"/>
      <c r="J214" s="203"/>
      <c r="K214" s="203"/>
      <c r="L214" s="208"/>
      <c r="M214" s="209"/>
      <c r="N214" s="210"/>
      <c r="O214" s="210"/>
      <c r="P214" s="210"/>
      <c r="Q214" s="210"/>
      <c r="R214" s="210"/>
      <c r="S214" s="210"/>
      <c r="T214" s="211"/>
      <c r="AT214" s="212" t="s">
        <v>139</v>
      </c>
      <c r="AU214" s="212" t="s">
        <v>80</v>
      </c>
      <c r="AV214" s="11" t="s">
        <v>78</v>
      </c>
      <c r="AW214" s="11" t="s">
        <v>34</v>
      </c>
      <c r="AX214" s="11" t="s">
        <v>70</v>
      </c>
      <c r="AY214" s="212" t="s">
        <v>127</v>
      </c>
    </row>
    <row r="215" spans="2:51" s="12" customFormat="1" ht="13.5">
      <c r="B215" s="213"/>
      <c r="C215" s="214"/>
      <c r="D215" s="204" t="s">
        <v>139</v>
      </c>
      <c r="E215" s="215" t="s">
        <v>20</v>
      </c>
      <c r="F215" s="216" t="s">
        <v>362</v>
      </c>
      <c r="G215" s="214"/>
      <c r="H215" s="217">
        <v>336.6</v>
      </c>
      <c r="I215" s="218"/>
      <c r="J215" s="214"/>
      <c r="K215" s="214"/>
      <c r="L215" s="219"/>
      <c r="M215" s="220"/>
      <c r="N215" s="221"/>
      <c r="O215" s="221"/>
      <c r="P215" s="221"/>
      <c r="Q215" s="221"/>
      <c r="R215" s="221"/>
      <c r="S215" s="221"/>
      <c r="T215" s="222"/>
      <c r="AT215" s="223" t="s">
        <v>139</v>
      </c>
      <c r="AU215" s="223" t="s">
        <v>80</v>
      </c>
      <c r="AV215" s="12" t="s">
        <v>80</v>
      </c>
      <c r="AW215" s="12" t="s">
        <v>34</v>
      </c>
      <c r="AX215" s="12" t="s">
        <v>70</v>
      </c>
      <c r="AY215" s="223" t="s">
        <v>127</v>
      </c>
    </row>
    <row r="216" spans="2:51" s="13" customFormat="1" ht="13.5">
      <c r="B216" s="224"/>
      <c r="C216" s="225"/>
      <c r="D216" s="204" t="s">
        <v>139</v>
      </c>
      <c r="E216" s="226" t="s">
        <v>20</v>
      </c>
      <c r="F216" s="227" t="s">
        <v>248</v>
      </c>
      <c r="G216" s="225"/>
      <c r="H216" s="228">
        <v>816</v>
      </c>
      <c r="I216" s="229"/>
      <c r="J216" s="225"/>
      <c r="K216" s="225"/>
      <c r="L216" s="230"/>
      <c r="M216" s="231"/>
      <c r="N216" s="232"/>
      <c r="O216" s="232"/>
      <c r="P216" s="232"/>
      <c r="Q216" s="232"/>
      <c r="R216" s="232"/>
      <c r="S216" s="232"/>
      <c r="T216" s="233"/>
      <c r="AT216" s="234" t="s">
        <v>139</v>
      </c>
      <c r="AU216" s="234" t="s">
        <v>80</v>
      </c>
      <c r="AV216" s="13" t="s">
        <v>134</v>
      </c>
      <c r="AW216" s="13" t="s">
        <v>34</v>
      </c>
      <c r="AX216" s="13" t="s">
        <v>78</v>
      </c>
      <c r="AY216" s="234" t="s">
        <v>127</v>
      </c>
    </row>
    <row r="217" spans="2:65" s="1" customFormat="1" ht="25.5" customHeight="1">
      <c r="B217" s="40"/>
      <c r="C217" s="191" t="s">
        <v>363</v>
      </c>
      <c r="D217" s="191" t="s">
        <v>129</v>
      </c>
      <c r="E217" s="192" t="s">
        <v>364</v>
      </c>
      <c r="F217" s="193" t="s">
        <v>365</v>
      </c>
      <c r="G217" s="194" t="s">
        <v>178</v>
      </c>
      <c r="H217" s="195">
        <v>34.38</v>
      </c>
      <c r="I217" s="196"/>
      <c r="J217" s="195">
        <f>ROUND(I217*H217,2)</f>
        <v>0</v>
      </c>
      <c r="K217" s="193" t="s">
        <v>133</v>
      </c>
      <c r="L217" s="60"/>
      <c r="M217" s="197" t="s">
        <v>20</v>
      </c>
      <c r="N217" s="198" t="s">
        <v>41</v>
      </c>
      <c r="O217" s="41"/>
      <c r="P217" s="199">
        <f>O217*H217</f>
        <v>0</v>
      </c>
      <c r="Q217" s="199">
        <v>0</v>
      </c>
      <c r="R217" s="199">
        <f>Q217*H217</f>
        <v>0</v>
      </c>
      <c r="S217" s="199">
        <v>0</v>
      </c>
      <c r="T217" s="200">
        <f>S217*H217</f>
        <v>0</v>
      </c>
      <c r="AR217" s="23" t="s">
        <v>134</v>
      </c>
      <c r="AT217" s="23" t="s">
        <v>129</v>
      </c>
      <c r="AU217" s="23" t="s">
        <v>80</v>
      </c>
      <c r="AY217" s="23" t="s">
        <v>127</v>
      </c>
      <c r="BE217" s="201">
        <f>IF(N217="základní",J217,0)</f>
        <v>0</v>
      </c>
      <c r="BF217" s="201">
        <f>IF(N217="snížená",J217,0)</f>
        <v>0</v>
      </c>
      <c r="BG217" s="201">
        <f>IF(N217="zákl. přenesená",J217,0)</f>
        <v>0</v>
      </c>
      <c r="BH217" s="201">
        <f>IF(N217="sníž. přenesená",J217,0)</f>
        <v>0</v>
      </c>
      <c r="BI217" s="201">
        <f>IF(N217="nulová",J217,0)</f>
        <v>0</v>
      </c>
      <c r="BJ217" s="23" t="s">
        <v>78</v>
      </c>
      <c r="BK217" s="201">
        <f>ROUND(I217*H217,2)</f>
        <v>0</v>
      </c>
      <c r="BL217" s="23" t="s">
        <v>134</v>
      </c>
      <c r="BM217" s="23" t="s">
        <v>366</v>
      </c>
    </row>
    <row r="218" spans="2:65" s="1" customFormat="1" ht="25.5" customHeight="1">
      <c r="B218" s="40"/>
      <c r="C218" s="191" t="s">
        <v>367</v>
      </c>
      <c r="D218" s="191" t="s">
        <v>129</v>
      </c>
      <c r="E218" s="192" t="s">
        <v>368</v>
      </c>
      <c r="F218" s="193" t="s">
        <v>369</v>
      </c>
      <c r="G218" s="194" t="s">
        <v>178</v>
      </c>
      <c r="H218" s="195">
        <v>37.4</v>
      </c>
      <c r="I218" s="196"/>
      <c r="J218" s="195">
        <f>ROUND(I218*H218,2)</f>
        <v>0</v>
      </c>
      <c r="K218" s="193" t="s">
        <v>133</v>
      </c>
      <c r="L218" s="60"/>
      <c r="M218" s="197" t="s">
        <v>20</v>
      </c>
      <c r="N218" s="198" t="s">
        <v>41</v>
      </c>
      <c r="O218" s="41"/>
      <c r="P218" s="199">
        <f>O218*H218</f>
        <v>0</v>
      </c>
      <c r="Q218" s="199">
        <v>0</v>
      </c>
      <c r="R218" s="199">
        <f>Q218*H218</f>
        <v>0</v>
      </c>
      <c r="S218" s="199">
        <v>0</v>
      </c>
      <c r="T218" s="200">
        <f>S218*H218</f>
        <v>0</v>
      </c>
      <c r="AR218" s="23" t="s">
        <v>134</v>
      </c>
      <c r="AT218" s="23" t="s">
        <v>129</v>
      </c>
      <c r="AU218" s="23" t="s">
        <v>80</v>
      </c>
      <c r="AY218" s="23" t="s">
        <v>127</v>
      </c>
      <c r="BE218" s="201">
        <f>IF(N218="základní",J218,0)</f>
        <v>0</v>
      </c>
      <c r="BF218" s="201">
        <f>IF(N218="snížená",J218,0)</f>
        <v>0</v>
      </c>
      <c r="BG218" s="201">
        <f>IF(N218="zákl. přenesená",J218,0)</f>
        <v>0</v>
      </c>
      <c r="BH218" s="201">
        <f>IF(N218="sníž. přenesená",J218,0)</f>
        <v>0</v>
      </c>
      <c r="BI218" s="201">
        <f>IF(N218="nulová",J218,0)</f>
        <v>0</v>
      </c>
      <c r="BJ218" s="23" t="s">
        <v>78</v>
      </c>
      <c r="BK218" s="201">
        <f>ROUND(I218*H218,2)</f>
        <v>0</v>
      </c>
      <c r="BL218" s="23" t="s">
        <v>134</v>
      </c>
      <c r="BM218" s="23" t="s">
        <v>370</v>
      </c>
    </row>
    <row r="219" spans="2:63" s="10" customFormat="1" ht="29.85" customHeight="1">
      <c r="B219" s="175"/>
      <c r="C219" s="176"/>
      <c r="D219" s="177" t="s">
        <v>69</v>
      </c>
      <c r="E219" s="189" t="s">
        <v>9</v>
      </c>
      <c r="F219" s="189" t="s">
        <v>371</v>
      </c>
      <c r="G219" s="176"/>
      <c r="H219" s="176"/>
      <c r="I219" s="179"/>
      <c r="J219" s="190">
        <f>BK219</f>
        <v>0</v>
      </c>
      <c r="K219" s="176"/>
      <c r="L219" s="181"/>
      <c r="M219" s="182"/>
      <c r="N219" s="183"/>
      <c r="O219" s="183"/>
      <c r="P219" s="184">
        <f>SUM(P220:P222)</f>
        <v>0</v>
      </c>
      <c r="Q219" s="183"/>
      <c r="R219" s="184">
        <f>SUM(R220:R222)</f>
        <v>0.02555</v>
      </c>
      <c r="S219" s="183"/>
      <c r="T219" s="185">
        <f>SUM(T220:T222)</f>
        <v>0</v>
      </c>
      <c r="AR219" s="186" t="s">
        <v>78</v>
      </c>
      <c r="AT219" s="187" t="s">
        <v>69</v>
      </c>
      <c r="AU219" s="187" t="s">
        <v>78</v>
      </c>
      <c r="AY219" s="186" t="s">
        <v>127</v>
      </c>
      <c r="BK219" s="188">
        <f>SUM(BK220:BK222)</f>
        <v>0</v>
      </c>
    </row>
    <row r="220" spans="2:65" s="1" customFormat="1" ht="16.5" customHeight="1">
      <c r="B220" s="40"/>
      <c r="C220" s="191" t="s">
        <v>372</v>
      </c>
      <c r="D220" s="191" t="s">
        <v>129</v>
      </c>
      <c r="E220" s="192" t="s">
        <v>373</v>
      </c>
      <c r="F220" s="193" t="s">
        <v>374</v>
      </c>
      <c r="G220" s="194" t="s">
        <v>343</v>
      </c>
      <c r="H220" s="195">
        <v>35</v>
      </c>
      <c r="I220" s="196"/>
      <c r="J220" s="195">
        <f>ROUND(I220*H220,2)</f>
        <v>0</v>
      </c>
      <c r="K220" s="193" t="s">
        <v>133</v>
      </c>
      <c r="L220" s="60"/>
      <c r="M220" s="197" t="s">
        <v>20</v>
      </c>
      <c r="N220" s="198" t="s">
        <v>41</v>
      </c>
      <c r="O220" s="41"/>
      <c r="P220" s="199">
        <f>O220*H220</f>
        <v>0</v>
      </c>
      <c r="Q220" s="199">
        <v>0.00073</v>
      </c>
      <c r="R220" s="199">
        <f>Q220*H220</f>
        <v>0.02555</v>
      </c>
      <c r="S220" s="199">
        <v>0</v>
      </c>
      <c r="T220" s="200">
        <f>S220*H220</f>
        <v>0</v>
      </c>
      <c r="AR220" s="23" t="s">
        <v>134</v>
      </c>
      <c r="AT220" s="23" t="s">
        <v>129</v>
      </c>
      <c r="AU220" s="23" t="s">
        <v>80</v>
      </c>
      <c r="AY220" s="23" t="s">
        <v>127</v>
      </c>
      <c r="BE220" s="201">
        <f>IF(N220="základní",J220,0)</f>
        <v>0</v>
      </c>
      <c r="BF220" s="201">
        <f>IF(N220="snížená",J220,0)</f>
        <v>0</v>
      </c>
      <c r="BG220" s="201">
        <f>IF(N220="zákl. přenesená",J220,0)</f>
        <v>0</v>
      </c>
      <c r="BH220" s="201">
        <f>IF(N220="sníž. přenesená",J220,0)</f>
        <v>0</v>
      </c>
      <c r="BI220" s="201">
        <f>IF(N220="nulová",J220,0)</f>
        <v>0</v>
      </c>
      <c r="BJ220" s="23" t="s">
        <v>78</v>
      </c>
      <c r="BK220" s="201">
        <f>ROUND(I220*H220,2)</f>
        <v>0</v>
      </c>
      <c r="BL220" s="23" t="s">
        <v>134</v>
      </c>
      <c r="BM220" s="23" t="s">
        <v>375</v>
      </c>
    </row>
    <row r="221" spans="2:65" s="1" customFormat="1" ht="25.5" customHeight="1">
      <c r="B221" s="40"/>
      <c r="C221" s="191" t="s">
        <v>376</v>
      </c>
      <c r="D221" s="191" t="s">
        <v>129</v>
      </c>
      <c r="E221" s="192" t="s">
        <v>377</v>
      </c>
      <c r="F221" s="193" t="s">
        <v>378</v>
      </c>
      <c r="G221" s="194" t="s">
        <v>183</v>
      </c>
      <c r="H221" s="195">
        <v>8.4</v>
      </c>
      <c r="I221" s="196"/>
      <c r="J221" s="195">
        <f>ROUND(I221*H221,2)</f>
        <v>0</v>
      </c>
      <c r="K221" s="193" t="s">
        <v>133</v>
      </c>
      <c r="L221" s="60"/>
      <c r="M221" s="197" t="s">
        <v>20</v>
      </c>
      <c r="N221" s="198" t="s">
        <v>41</v>
      </c>
      <c r="O221" s="41"/>
      <c r="P221" s="199">
        <f>O221*H221</f>
        <v>0</v>
      </c>
      <c r="Q221" s="199">
        <v>0</v>
      </c>
      <c r="R221" s="199">
        <f>Q221*H221</f>
        <v>0</v>
      </c>
      <c r="S221" s="199">
        <v>0</v>
      </c>
      <c r="T221" s="200">
        <f>S221*H221</f>
        <v>0</v>
      </c>
      <c r="AR221" s="23" t="s">
        <v>134</v>
      </c>
      <c r="AT221" s="23" t="s">
        <v>129</v>
      </c>
      <c r="AU221" s="23" t="s">
        <v>80</v>
      </c>
      <c r="AY221" s="23" t="s">
        <v>127</v>
      </c>
      <c r="BE221" s="201">
        <f>IF(N221="základní",J221,0)</f>
        <v>0</v>
      </c>
      <c r="BF221" s="201">
        <f>IF(N221="snížená",J221,0)</f>
        <v>0</v>
      </c>
      <c r="BG221" s="201">
        <f>IF(N221="zákl. přenesená",J221,0)</f>
        <v>0</v>
      </c>
      <c r="BH221" s="201">
        <f>IF(N221="sníž. přenesená",J221,0)</f>
        <v>0</v>
      </c>
      <c r="BI221" s="201">
        <f>IF(N221="nulová",J221,0)</f>
        <v>0</v>
      </c>
      <c r="BJ221" s="23" t="s">
        <v>78</v>
      </c>
      <c r="BK221" s="201">
        <f>ROUND(I221*H221,2)</f>
        <v>0</v>
      </c>
      <c r="BL221" s="23" t="s">
        <v>134</v>
      </c>
      <c r="BM221" s="23" t="s">
        <v>379</v>
      </c>
    </row>
    <row r="222" spans="2:51" s="12" customFormat="1" ht="13.5">
      <c r="B222" s="213"/>
      <c r="C222" s="214"/>
      <c r="D222" s="204" t="s">
        <v>139</v>
      </c>
      <c r="E222" s="215" t="s">
        <v>20</v>
      </c>
      <c r="F222" s="216" t="s">
        <v>380</v>
      </c>
      <c r="G222" s="214"/>
      <c r="H222" s="217">
        <v>8.4</v>
      </c>
      <c r="I222" s="218"/>
      <c r="J222" s="214"/>
      <c r="K222" s="214"/>
      <c r="L222" s="219"/>
      <c r="M222" s="220"/>
      <c r="N222" s="221"/>
      <c r="O222" s="221"/>
      <c r="P222" s="221"/>
      <c r="Q222" s="221"/>
      <c r="R222" s="221"/>
      <c r="S222" s="221"/>
      <c r="T222" s="222"/>
      <c r="AT222" s="223" t="s">
        <v>139</v>
      </c>
      <c r="AU222" s="223" t="s">
        <v>80</v>
      </c>
      <c r="AV222" s="12" t="s">
        <v>80</v>
      </c>
      <c r="AW222" s="12" t="s">
        <v>34</v>
      </c>
      <c r="AX222" s="12" t="s">
        <v>78</v>
      </c>
      <c r="AY222" s="223" t="s">
        <v>127</v>
      </c>
    </row>
    <row r="223" spans="2:63" s="10" customFormat="1" ht="29.85" customHeight="1">
      <c r="B223" s="175"/>
      <c r="C223" s="176"/>
      <c r="D223" s="177" t="s">
        <v>69</v>
      </c>
      <c r="E223" s="189" t="s">
        <v>327</v>
      </c>
      <c r="F223" s="189" t="s">
        <v>381</v>
      </c>
      <c r="G223" s="176"/>
      <c r="H223" s="176"/>
      <c r="I223" s="179"/>
      <c r="J223" s="190">
        <f>BK223</f>
        <v>0</v>
      </c>
      <c r="K223" s="176"/>
      <c r="L223" s="181"/>
      <c r="M223" s="182"/>
      <c r="N223" s="183"/>
      <c r="O223" s="183"/>
      <c r="P223" s="184">
        <f>SUM(P224:P229)</f>
        <v>0</v>
      </c>
      <c r="Q223" s="183"/>
      <c r="R223" s="184">
        <f>SUM(R224:R229)</f>
        <v>0.0247</v>
      </c>
      <c r="S223" s="183"/>
      <c r="T223" s="185">
        <f>SUM(T224:T229)</f>
        <v>0</v>
      </c>
      <c r="AR223" s="186" t="s">
        <v>78</v>
      </c>
      <c r="AT223" s="187" t="s">
        <v>69</v>
      </c>
      <c r="AU223" s="187" t="s">
        <v>78</v>
      </c>
      <c r="AY223" s="186" t="s">
        <v>127</v>
      </c>
      <c r="BK223" s="188">
        <f>SUM(BK224:BK229)</f>
        <v>0</v>
      </c>
    </row>
    <row r="224" spans="2:65" s="1" customFormat="1" ht="16.5" customHeight="1">
      <c r="B224" s="40"/>
      <c r="C224" s="191" t="s">
        <v>382</v>
      </c>
      <c r="D224" s="191" t="s">
        <v>129</v>
      </c>
      <c r="E224" s="192" t="s">
        <v>383</v>
      </c>
      <c r="F224" s="193" t="s">
        <v>384</v>
      </c>
      <c r="G224" s="194" t="s">
        <v>343</v>
      </c>
      <c r="H224" s="195">
        <v>14</v>
      </c>
      <c r="I224" s="196"/>
      <c r="J224" s="195">
        <f>ROUND(I224*H224,2)</f>
        <v>0</v>
      </c>
      <c r="K224" s="193" t="s">
        <v>20</v>
      </c>
      <c r="L224" s="60"/>
      <c r="M224" s="197" t="s">
        <v>20</v>
      </c>
      <c r="N224" s="198" t="s">
        <v>41</v>
      </c>
      <c r="O224" s="41"/>
      <c r="P224" s="199">
        <f>O224*H224</f>
        <v>0</v>
      </c>
      <c r="Q224" s="199">
        <v>0.00107</v>
      </c>
      <c r="R224" s="199">
        <f>Q224*H224</f>
        <v>0.01498</v>
      </c>
      <c r="S224" s="199">
        <v>0</v>
      </c>
      <c r="T224" s="200">
        <f>S224*H224</f>
        <v>0</v>
      </c>
      <c r="AR224" s="23" t="s">
        <v>134</v>
      </c>
      <c r="AT224" s="23" t="s">
        <v>129</v>
      </c>
      <c r="AU224" s="23" t="s">
        <v>80</v>
      </c>
      <c r="AY224" s="23" t="s">
        <v>127</v>
      </c>
      <c r="BE224" s="201">
        <f>IF(N224="základní",J224,0)</f>
        <v>0</v>
      </c>
      <c r="BF224" s="201">
        <f>IF(N224="snížená",J224,0)</f>
        <v>0</v>
      </c>
      <c r="BG224" s="201">
        <f>IF(N224="zákl. přenesená",J224,0)</f>
        <v>0</v>
      </c>
      <c r="BH224" s="201">
        <f>IF(N224="sníž. přenesená",J224,0)</f>
        <v>0</v>
      </c>
      <c r="BI224" s="201">
        <f>IF(N224="nulová",J224,0)</f>
        <v>0</v>
      </c>
      <c r="BJ224" s="23" t="s">
        <v>78</v>
      </c>
      <c r="BK224" s="201">
        <f>ROUND(I224*H224,2)</f>
        <v>0</v>
      </c>
      <c r="BL224" s="23" t="s">
        <v>134</v>
      </c>
      <c r="BM224" s="23" t="s">
        <v>385</v>
      </c>
    </row>
    <row r="225" spans="2:51" s="11" customFormat="1" ht="13.5">
      <c r="B225" s="202"/>
      <c r="C225" s="203"/>
      <c r="D225" s="204" t="s">
        <v>139</v>
      </c>
      <c r="E225" s="205" t="s">
        <v>20</v>
      </c>
      <c r="F225" s="206" t="s">
        <v>386</v>
      </c>
      <c r="G225" s="203"/>
      <c r="H225" s="205" t="s">
        <v>20</v>
      </c>
      <c r="I225" s="207"/>
      <c r="J225" s="203"/>
      <c r="K225" s="203"/>
      <c r="L225" s="208"/>
      <c r="M225" s="209"/>
      <c r="N225" s="210"/>
      <c r="O225" s="210"/>
      <c r="P225" s="210"/>
      <c r="Q225" s="210"/>
      <c r="R225" s="210"/>
      <c r="S225" s="210"/>
      <c r="T225" s="211"/>
      <c r="AT225" s="212" t="s">
        <v>139</v>
      </c>
      <c r="AU225" s="212" t="s">
        <v>80</v>
      </c>
      <c r="AV225" s="11" t="s">
        <v>78</v>
      </c>
      <c r="AW225" s="11" t="s">
        <v>34</v>
      </c>
      <c r="AX225" s="11" t="s">
        <v>70</v>
      </c>
      <c r="AY225" s="212" t="s">
        <v>127</v>
      </c>
    </row>
    <row r="226" spans="2:51" s="12" customFormat="1" ht="13.5">
      <c r="B226" s="213"/>
      <c r="C226" s="214"/>
      <c r="D226" s="204" t="s">
        <v>139</v>
      </c>
      <c r="E226" s="215" t="s">
        <v>20</v>
      </c>
      <c r="F226" s="216" t="s">
        <v>197</v>
      </c>
      <c r="G226" s="214"/>
      <c r="H226" s="217">
        <v>14</v>
      </c>
      <c r="I226" s="218"/>
      <c r="J226" s="214"/>
      <c r="K226" s="214"/>
      <c r="L226" s="219"/>
      <c r="M226" s="220"/>
      <c r="N226" s="221"/>
      <c r="O226" s="221"/>
      <c r="P226" s="221"/>
      <c r="Q226" s="221"/>
      <c r="R226" s="221"/>
      <c r="S226" s="221"/>
      <c r="T226" s="222"/>
      <c r="AT226" s="223" t="s">
        <v>139</v>
      </c>
      <c r="AU226" s="223" t="s">
        <v>80</v>
      </c>
      <c r="AV226" s="12" t="s">
        <v>80</v>
      </c>
      <c r="AW226" s="12" t="s">
        <v>34</v>
      </c>
      <c r="AX226" s="12" t="s">
        <v>78</v>
      </c>
      <c r="AY226" s="223" t="s">
        <v>127</v>
      </c>
    </row>
    <row r="227" spans="2:65" s="1" customFormat="1" ht="16.5" customHeight="1">
      <c r="B227" s="40"/>
      <c r="C227" s="191" t="s">
        <v>387</v>
      </c>
      <c r="D227" s="191" t="s">
        <v>129</v>
      </c>
      <c r="E227" s="192" t="s">
        <v>388</v>
      </c>
      <c r="F227" s="193" t="s">
        <v>389</v>
      </c>
      <c r="G227" s="194" t="s">
        <v>343</v>
      </c>
      <c r="H227" s="195">
        <v>12</v>
      </c>
      <c r="I227" s="196"/>
      <c r="J227" s="195">
        <f>ROUND(I227*H227,2)</f>
        <v>0</v>
      </c>
      <c r="K227" s="193" t="s">
        <v>133</v>
      </c>
      <c r="L227" s="60"/>
      <c r="M227" s="197" t="s">
        <v>20</v>
      </c>
      <c r="N227" s="198" t="s">
        <v>41</v>
      </c>
      <c r="O227" s="41"/>
      <c r="P227" s="199">
        <f>O227*H227</f>
        <v>0</v>
      </c>
      <c r="Q227" s="199">
        <v>0.00081</v>
      </c>
      <c r="R227" s="199">
        <f>Q227*H227</f>
        <v>0.00972</v>
      </c>
      <c r="S227" s="199">
        <v>0</v>
      </c>
      <c r="T227" s="200">
        <f>S227*H227</f>
        <v>0</v>
      </c>
      <c r="AR227" s="23" t="s">
        <v>134</v>
      </c>
      <c r="AT227" s="23" t="s">
        <v>129</v>
      </c>
      <c r="AU227" s="23" t="s">
        <v>80</v>
      </c>
      <c r="AY227" s="23" t="s">
        <v>127</v>
      </c>
      <c r="BE227" s="201">
        <f>IF(N227="základní",J227,0)</f>
        <v>0</v>
      </c>
      <c r="BF227" s="201">
        <f>IF(N227="snížená",J227,0)</f>
        <v>0</v>
      </c>
      <c r="BG227" s="201">
        <f>IF(N227="zákl. přenesená",J227,0)</f>
        <v>0</v>
      </c>
      <c r="BH227" s="201">
        <f>IF(N227="sníž. přenesená",J227,0)</f>
        <v>0</v>
      </c>
      <c r="BI227" s="201">
        <f>IF(N227="nulová",J227,0)</f>
        <v>0</v>
      </c>
      <c r="BJ227" s="23" t="s">
        <v>78</v>
      </c>
      <c r="BK227" s="201">
        <f>ROUND(I227*H227,2)</f>
        <v>0</v>
      </c>
      <c r="BL227" s="23" t="s">
        <v>134</v>
      </c>
      <c r="BM227" s="23" t="s">
        <v>390</v>
      </c>
    </row>
    <row r="228" spans="2:51" s="11" customFormat="1" ht="13.5">
      <c r="B228" s="202"/>
      <c r="C228" s="203"/>
      <c r="D228" s="204" t="s">
        <v>139</v>
      </c>
      <c r="E228" s="205" t="s">
        <v>20</v>
      </c>
      <c r="F228" s="206" t="s">
        <v>391</v>
      </c>
      <c r="G228" s="203"/>
      <c r="H228" s="205" t="s">
        <v>20</v>
      </c>
      <c r="I228" s="207"/>
      <c r="J228" s="203"/>
      <c r="K228" s="203"/>
      <c r="L228" s="208"/>
      <c r="M228" s="209"/>
      <c r="N228" s="210"/>
      <c r="O228" s="210"/>
      <c r="P228" s="210"/>
      <c r="Q228" s="210"/>
      <c r="R228" s="210"/>
      <c r="S228" s="210"/>
      <c r="T228" s="211"/>
      <c r="AT228" s="212" t="s">
        <v>139</v>
      </c>
      <c r="AU228" s="212" t="s">
        <v>80</v>
      </c>
      <c r="AV228" s="11" t="s">
        <v>78</v>
      </c>
      <c r="AW228" s="11" t="s">
        <v>34</v>
      </c>
      <c r="AX228" s="11" t="s">
        <v>70</v>
      </c>
      <c r="AY228" s="212" t="s">
        <v>127</v>
      </c>
    </row>
    <row r="229" spans="2:51" s="12" customFormat="1" ht="13.5">
      <c r="B229" s="213"/>
      <c r="C229" s="214"/>
      <c r="D229" s="204" t="s">
        <v>139</v>
      </c>
      <c r="E229" s="215" t="s">
        <v>20</v>
      </c>
      <c r="F229" s="216" t="s">
        <v>180</v>
      </c>
      <c r="G229" s="214"/>
      <c r="H229" s="217">
        <v>12</v>
      </c>
      <c r="I229" s="218"/>
      <c r="J229" s="214"/>
      <c r="K229" s="214"/>
      <c r="L229" s="219"/>
      <c r="M229" s="220"/>
      <c r="N229" s="221"/>
      <c r="O229" s="221"/>
      <c r="P229" s="221"/>
      <c r="Q229" s="221"/>
      <c r="R229" s="221"/>
      <c r="S229" s="221"/>
      <c r="T229" s="222"/>
      <c r="AT229" s="223" t="s">
        <v>139</v>
      </c>
      <c r="AU229" s="223" t="s">
        <v>80</v>
      </c>
      <c r="AV229" s="12" t="s">
        <v>80</v>
      </c>
      <c r="AW229" s="12" t="s">
        <v>34</v>
      </c>
      <c r="AX229" s="12" t="s">
        <v>78</v>
      </c>
      <c r="AY229" s="223" t="s">
        <v>127</v>
      </c>
    </row>
    <row r="230" spans="2:63" s="10" customFormat="1" ht="29.85" customHeight="1">
      <c r="B230" s="175"/>
      <c r="C230" s="176"/>
      <c r="D230" s="177" t="s">
        <v>69</v>
      </c>
      <c r="E230" s="189" t="s">
        <v>392</v>
      </c>
      <c r="F230" s="189" t="s">
        <v>393</v>
      </c>
      <c r="G230" s="176"/>
      <c r="H230" s="176"/>
      <c r="I230" s="179"/>
      <c r="J230" s="190">
        <f>BK230</f>
        <v>0</v>
      </c>
      <c r="K230" s="176"/>
      <c r="L230" s="181"/>
      <c r="M230" s="182"/>
      <c r="N230" s="183"/>
      <c r="O230" s="183"/>
      <c r="P230" s="184">
        <f>SUM(P231:P256)</f>
        <v>0</v>
      </c>
      <c r="Q230" s="183"/>
      <c r="R230" s="184">
        <f>SUM(R231:R256)</f>
        <v>0.0648</v>
      </c>
      <c r="S230" s="183"/>
      <c r="T230" s="185">
        <f>SUM(T231:T256)</f>
        <v>0</v>
      </c>
      <c r="AR230" s="186" t="s">
        <v>78</v>
      </c>
      <c r="AT230" s="187" t="s">
        <v>69</v>
      </c>
      <c r="AU230" s="187" t="s">
        <v>78</v>
      </c>
      <c r="AY230" s="186" t="s">
        <v>127</v>
      </c>
      <c r="BK230" s="188">
        <f>SUM(BK231:BK256)</f>
        <v>0</v>
      </c>
    </row>
    <row r="231" spans="2:65" s="1" customFormat="1" ht="16.5" customHeight="1">
      <c r="B231" s="40"/>
      <c r="C231" s="191" t="s">
        <v>394</v>
      </c>
      <c r="D231" s="191" t="s">
        <v>129</v>
      </c>
      <c r="E231" s="192" t="s">
        <v>395</v>
      </c>
      <c r="F231" s="193" t="s">
        <v>396</v>
      </c>
      <c r="G231" s="194" t="s">
        <v>132</v>
      </c>
      <c r="H231" s="195">
        <v>240</v>
      </c>
      <c r="I231" s="196"/>
      <c r="J231" s="195">
        <f>ROUND(I231*H231,2)</f>
        <v>0</v>
      </c>
      <c r="K231" s="193" t="s">
        <v>133</v>
      </c>
      <c r="L231" s="60"/>
      <c r="M231" s="197" t="s">
        <v>20</v>
      </c>
      <c r="N231" s="198" t="s">
        <v>41</v>
      </c>
      <c r="O231" s="41"/>
      <c r="P231" s="199">
        <f>O231*H231</f>
        <v>0</v>
      </c>
      <c r="Q231" s="199">
        <v>0</v>
      </c>
      <c r="R231" s="199">
        <f>Q231*H231</f>
        <v>0</v>
      </c>
      <c r="S231" s="199">
        <v>0</v>
      </c>
      <c r="T231" s="200">
        <f>S231*H231</f>
        <v>0</v>
      </c>
      <c r="AR231" s="23" t="s">
        <v>134</v>
      </c>
      <c r="AT231" s="23" t="s">
        <v>129</v>
      </c>
      <c r="AU231" s="23" t="s">
        <v>80</v>
      </c>
      <c r="AY231" s="23" t="s">
        <v>127</v>
      </c>
      <c r="BE231" s="201">
        <f>IF(N231="základní",J231,0)</f>
        <v>0</v>
      </c>
      <c r="BF231" s="201">
        <f>IF(N231="snížená",J231,0)</f>
        <v>0</v>
      </c>
      <c r="BG231" s="201">
        <f>IF(N231="zákl. přenesená",J231,0)</f>
        <v>0</v>
      </c>
      <c r="BH231" s="201">
        <f>IF(N231="sníž. přenesená",J231,0)</f>
        <v>0</v>
      </c>
      <c r="BI231" s="201">
        <f>IF(N231="nulová",J231,0)</f>
        <v>0</v>
      </c>
      <c r="BJ231" s="23" t="s">
        <v>78</v>
      </c>
      <c r="BK231" s="201">
        <f>ROUND(I231*H231,2)</f>
        <v>0</v>
      </c>
      <c r="BL231" s="23" t="s">
        <v>134</v>
      </c>
      <c r="BM231" s="23" t="s">
        <v>397</v>
      </c>
    </row>
    <row r="232" spans="2:51" s="11" customFormat="1" ht="13.5">
      <c r="B232" s="202"/>
      <c r="C232" s="203"/>
      <c r="D232" s="204" t="s">
        <v>139</v>
      </c>
      <c r="E232" s="205" t="s">
        <v>20</v>
      </c>
      <c r="F232" s="206" t="s">
        <v>398</v>
      </c>
      <c r="G232" s="203"/>
      <c r="H232" s="205" t="s">
        <v>20</v>
      </c>
      <c r="I232" s="207"/>
      <c r="J232" s="203"/>
      <c r="K232" s="203"/>
      <c r="L232" s="208"/>
      <c r="M232" s="209"/>
      <c r="N232" s="210"/>
      <c r="O232" s="210"/>
      <c r="P232" s="210"/>
      <c r="Q232" s="210"/>
      <c r="R232" s="210"/>
      <c r="S232" s="210"/>
      <c r="T232" s="211"/>
      <c r="AT232" s="212" t="s">
        <v>139</v>
      </c>
      <c r="AU232" s="212" t="s">
        <v>80</v>
      </c>
      <c r="AV232" s="11" t="s">
        <v>78</v>
      </c>
      <c r="AW232" s="11" t="s">
        <v>34</v>
      </c>
      <c r="AX232" s="11" t="s">
        <v>70</v>
      </c>
      <c r="AY232" s="212" t="s">
        <v>127</v>
      </c>
    </row>
    <row r="233" spans="2:51" s="12" customFormat="1" ht="13.5">
      <c r="B233" s="213"/>
      <c r="C233" s="214"/>
      <c r="D233" s="204" t="s">
        <v>139</v>
      </c>
      <c r="E233" s="215" t="s">
        <v>20</v>
      </c>
      <c r="F233" s="216" t="s">
        <v>399</v>
      </c>
      <c r="G233" s="214"/>
      <c r="H233" s="217">
        <v>240</v>
      </c>
      <c r="I233" s="218"/>
      <c r="J233" s="214"/>
      <c r="K233" s="214"/>
      <c r="L233" s="219"/>
      <c r="M233" s="220"/>
      <c r="N233" s="221"/>
      <c r="O233" s="221"/>
      <c r="P233" s="221"/>
      <c r="Q233" s="221"/>
      <c r="R233" s="221"/>
      <c r="S233" s="221"/>
      <c r="T233" s="222"/>
      <c r="AT233" s="223" t="s">
        <v>139</v>
      </c>
      <c r="AU233" s="223" t="s">
        <v>80</v>
      </c>
      <c r="AV233" s="12" t="s">
        <v>80</v>
      </c>
      <c r="AW233" s="12" t="s">
        <v>34</v>
      </c>
      <c r="AX233" s="12" t="s">
        <v>78</v>
      </c>
      <c r="AY233" s="223" t="s">
        <v>127</v>
      </c>
    </row>
    <row r="234" spans="2:65" s="1" customFormat="1" ht="16.5" customHeight="1">
      <c r="B234" s="40"/>
      <c r="C234" s="191" t="s">
        <v>400</v>
      </c>
      <c r="D234" s="191" t="s">
        <v>129</v>
      </c>
      <c r="E234" s="192" t="s">
        <v>401</v>
      </c>
      <c r="F234" s="193" t="s">
        <v>402</v>
      </c>
      <c r="G234" s="194" t="s">
        <v>132</v>
      </c>
      <c r="H234" s="195">
        <v>1240</v>
      </c>
      <c r="I234" s="196"/>
      <c r="J234" s="195">
        <f>ROUND(I234*H234,2)</f>
        <v>0</v>
      </c>
      <c r="K234" s="193" t="s">
        <v>133</v>
      </c>
      <c r="L234" s="60"/>
      <c r="M234" s="197" t="s">
        <v>20</v>
      </c>
      <c r="N234" s="198" t="s">
        <v>41</v>
      </c>
      <c r="O234" s="41"/>
      <c r="P234" s="199">
        <f>O234*H234</f>
        <v>0</v>
      </c>
      <c r="Q234" s="199">
        <v>0</v>
      </c>
      <c r="R234" s="199">
        <f>Q234*H234</f>
        <v>0</v>
      </c>
      <c r="S234" s="199">
        <v>0</v>
      </c>
      <c r="T234" s="200">
        <f>S234*H234</f>
        <v>0</v>
      </c>
      <c r="AR234" s="23" t="s">
        <v>134</v>
      </c>
      <c r="AT234" s="23" t="s">
        <v>129</v>
      </c>
      <c r="AU234" s="23" t="s">
        <v>80</v>
      </c>
      <c r="AY234" s="23" t="s">
        <v>127</v>
      </c>
      <c r="BE234" s="201">
        <f>IF(N234="základní",J234,0)</f>
        <v>0</v>
      </c>
      <c r="BF234" s="201">
        <f>IF(N234="snížená",J234,0)</f>
        <v>0</v>
      </c>
      <c r="BG234" s="201">
        <f>IF(N234="zákl. přenesená",J234,0)</f>
        <v>0</v>
      </c>
      <c r="BH234" s="201">
        <f>IF(N234="sníž. přenesená",J234,0)</f>
        <v>0</v>
      </c>
      <c r="BI234" s="201">
        <f>IF(N234="nulová",J234,0)</f>
        <v>0</v>
      </c>
      <c r="BJ234" s="23" t="s">
        <v>78</v>
      </c>
      <c r="BK234" s="201">
        <f>ROUND(I234*H234,2)</f>
        <v>0</v>
      </c>
      <c r="BL234" s="23" t="s">
        <v>134</v>
      </c>
      <c r="BM234" s="23" t="s">
        <v>403</v>
      </c>
    </row>
    <row r="235" spans="2:51" s="11" customFormat="1" ht="13.5">
      <c r="B235" s="202"/>
      <c r="C235" s="203"/>
      <c r="D235" s="204" t="s">
        <v>139</v>
      </c>
      <c r="E235" s="205" t="s">
        <v>20</v>
      </c>
      <c r="F235" s="206" t="s">
        <v>404</v>
      </c>
      <c r="G235" s="203"/>
      <c r="H235" s="205" t="s">
        <v>20</v>
      </c>
      <c r="I235" s="207"/>
      <c r="J235" s="203"/>
      <c r="K235" s="203"/>
      <c r="L235" s="208"/>
      <c r="M235" s="209"/>
      <c r="N235" s="210"/>
      <c r="O235" s="210"/>
      <c r="P235" s="210"/>
      <c r="Q235" s="210"/>
      <c r="R235" s="210"/>
      <c r="S235" s="210"/>
      <c r="T235" s="211"/>
      <c r="AT235" s="212" t="s">
        <v>139</v>
      </c>
      <c r="AU235" s="212" t="s">
        <v>80</v>
      </c>
      <c r="AV235" s="11" t="s">
        <v>78</v>
      </c>
      <c r="AW235" s="11" t="s">
        <v>34</v>
      </c>
      <c r="AX235" s="11" t="s">
        <v>70</v>
      </c>
      <c r="AY235" s="212" t="s">
        <v>127</v>
      </c>
    </row>
    <row r="236" spans="2:51" s="11" customFormat="1" ht="13.5">
      <c r="B236" s="202"/>
      <c r="C236" s="203"/>
      <c r="D236" s="204" t="s">
        <v>139</v>
      </c>
      <c r="E236" s="205" t="s">
        <v>20</v>
      </c>
      <c r="F236" s="206" t="s">
        <v>405</v>
      </c>
      <c r="G236" s="203"/>
      <c r="H236" s="205" t="s">
        <v>20</v>
      </c>
      <c r="I236" s="207"/>
      <c r="J236" s="203"/>
      <c r="K236" s="203"/>
      <c r="L236" s="208"/>
      <c r="M236" s="209"/>
      <c r="N236" s="210"/>
      <c r="O236" s="210"/>
      <c r="P236" s="210"/>
      <c r="Q236" s="210"/>
      <c r="R236" s="210"/>
      <c r="S236" s="210"/>
      <c r="T236" s="211"/>
      <c r="AT236" s="212" t="s">
        <v>139</v>
      </c>
      <c r="AU236" s="212" t="s">
        <v>80</v>
      </c>
      <c r="AV236" s="11" t="s">
        <v>78</v>
      </c>
      <c r="AW236" s="11" t="s">
        <v>34</v>
      </c>
      <c r="AX236" s="11" t="s">
        <v>70</v>
      </c>
      <c r="AY236" s="212" t="s">
        <v>127</v>
      </c>
    </row>
    <row r="237" spans="2:51" s="12" customFormat="1" ht="13.5">
      <c r="B237" s="213"/>
      <c r="C237" s="214"/>
      <c r="D237" s="204" t="s">
        <v>139</v>
      </c>
      <c r="E237" s="215" t="s">
        <v>20</v>
      </c>
      <c r="F237" s="216" t="s">
        <v>406</v>
      </c>
      <c r="G237" s="214"/>
      <c r="H237" s="217">
        <v>1240</v>
      </c>
      <c r="I237" s="218"/>
      <c r="J237" s="214"/>
      <c r="K237" s="214"/>
      <c r="L237" s="219"/>
      <c r="M237" s="220"/>
      <c r="N237" s="221"/>
      <c r="O237" s="221"/>
      <c r="P237" s="221"/>
      <c r="Q237" s="221"/>
      <c r="R237" s="221"/>
      <c r="S237" s="221"/>
      <c r="T237" s="222"/>
      <c r="AT237" s="223" t="s">
        <v>139</v>
      </c>
      <c r="AU237" s="223" t="s">
        <v>80</v>
      </c>
      <c r="AV237" s="12" t="s">
        <v>80</v>
      </c>
      <c r="AW237" s="12" t="s">
        <v>34</v>
      </c>
      <c r="AX237" s="12" t="s">
        <v>78</v>
      </c>
      <c r="AY237" s="223" t="s">
        <v>127</v>
      </c>
    </row>
    <row r="238" spans="2:65" s="1" customFormat="1" ht="16.5" customHeight="1">
      <c r="B238" s="40"/>
      <c r="C238" s="191" t="s">
        <v>407</v>
      </c>
      <c r="D238" s="191" t="s">
        <v>129</v>
      </c>
      <c r="E238" s="192" t="s">
        <v>408</v>
      </c>
      <c r="F238" s="193" t="s">
        <v>409</v>
      </c>
      <c r="G238" s="194" t="s">
        <v>132</v>
      </c>
      <c r="H238" s="195">
        <v>620</v>
      </c>
      <c r="I238" s="196"/>
      <c r="J238" s="195">
        <f>ROUND(I238*H238,2)</f>
        <v>0</v>
      </c>
      <c r="K238" s="193" t="s">
        <v>133</v>
      </c>
      <c r="L238" s="60"/>
      <c r="M238" s="197" t="s">
        <v>20</v>
      </c>
      <c r="N238" s="198" t="s">
        <v>41</v>
      </c>
      <c r="O238" s="41"/>
      <c r="P238" s="199">
        <f>O238*H238</f>
        <v>0</v>
      </c>
      <c r="Q238" s="199">
        <v>0</v>
      </c>
      <c r="R238" s="199">
        <f>Q238*H238</f>
        <v>0</v>
      </c>
      <c r="S238" s="199">
        <v>0</v>
      </c>
      <c r="T238" s="200">
        <f>S238*H238</f>
        <v>0</v>
      </c>
      <c r="AR238" s="23" t="s">
        <v>134</v>
      </c>
      <c r="AT238" s="23" t="s">
        <v>129</v>
      </c>
      <c r="AU238" s="23" t="s">
        <v>80</v>
      </c>
      <c r="AY238" s="23" t="s">
        <v>127</v>
      </c>
      <c r="BE238" s="201">
        <f>IF(N238="základní",J238,0)</f>
        <v>0</v>
      </c>
      <c r="BF238" s="201">
        <f>IF(N238="snížená",J238,0)</f>
        <v>0</v>
      </c>
      <c r="BG238" s="201">
        <f>IF(N238="zákl. přenesená",J238,0)</f>
        <v>0</v>
      </c>
      <c r="BH238" s="201">
        <f>IF(N238="sníž. přenesená",J238,0)</f>
        <v>0</v>
      </c>
      <c r="BI238" s="201">
        <f>IF(N238="nulová",J238,0)</f>
        <v>0</v>
      </c>
      <c r="BJ238" s="23" t="s">
        <v>78</v>
      </c>
      <c r="BK238" s="201">
        <f>ROUND(I238*H238,2)</f>
        <v>0</v>
      </c>
      <c r="BL238" s="23" t="s">
        <v>134</v>
      </c>
      <c r="BM238" s="23" t="s">
        <v>410</v>
      </c>
    </row>
    <row r="239" spans="2:51" s="11" customFormat="1" ht="13.5">
      <c r="B239" s="202"/>
      <c r="C239" s="203"/>
      <c r="D239" s="204" t="s">
        <v>139</v>
      </c>
      <c r="E239" s="205" t="s">
        <v>20</v>
      </c>
      <c r="F239" s="206" t="s">
        <v>404</v>
      </c>
      <c r="G239" s="203"/>
      <c r="H239" s="205" t="s">
        <v>20</v>
      </c>
      <c r="I239" s="207"/>
      <c r="J239" s="203"/>
      <c r="K239" s="203"/>
      <c r="L239" s="208"/>
      <c r="M239" s="209"/>
      <c r="N239" s="210"/>
      <c r="O239" s="210"/>
      <c r="P239" s="210"/>
      <c r="Q239" s="210"/>
      <c r="R239" s="210"/>
      <c r="S239" s="210"/>
      <c r="T239" s="211"/>
      <c r="AT239" s="212" t="s">
        <v>139</v>
      </c>
      <c r="AU239" s="212" t="s">
        <v>80</v>
      </c>
      <c r="AV239" s="11" t="s">
        <v>78</v>
      </c>
      <c r="AW239" s="11" t="s">
        <v>34</v>
      </c>
      <c r="AX239" s="11" t="s">
        <v>70</v>
      </c>
      <c r="AY239" s="212" t="s">
        <v>127</v>
      </c>
    </row>
    <row r="240" spans="2:51" s="12" customFormat="1" ht="13.5">
      <c r="B240" s="213"/>
      <c r="C240" s="214"/>
      <c r="D240" s="204" t="s">
        <v>139</v>
      </c>
      <c r="E240" s="215" t="s">
        <v>20</v>
      </c>
      <c r="F240" s="216" t="s">
        <v>411</v>
      </c>
      <c r="G240" s="214"/>
      <c r="H240" s="217">
        <v>620</v>
      </c>
      <c r="I240" s="218"/>
      <c r="J240" s="214"/>
      <c r="K240" s="214"/>
      <c r="L240" s="219"/>
      <c r="M240" s="220"/>
      <c r="N240" s="221"/>
      <c r="O240" s="221"/>
      <c r="P240" s="221"/>
      <c r="Q240" s="221"/>
      <c r="R240" s="221"/>
      <c r="S240" s="221"/>
      <c r="T240" s="222"/>
      <c r="AT240" s="223" t="s">
        <v>139</v>
      </c>
      <c r="AU240" s="223" t="s">
        <v>80</v>
      </c>
      <c r="AV240" s="12" t="s">
        <v>80</v>
      </c>
      <c r="AW240" s="12" t="s">
        <v>34</v>
      </c>
      <c r="AX240" s="12" t="s">
        <v>78</v>
      </c>
      <c r="AY240" s="223" t="s">
        <v>127</v>
      </c>
    </row>
    <row r="241" spans="2:65" s="1" customFormat="1" ht="16.5" customHeight="1">
      <c r="B241" s="40"/>
      <c r="C241" s="191" t="s">
        <v>412</v>
      </c>
      <c r="D241" s="191" t="s">
        <v>129</v>
      </c>
      <c r="E241" s="192" t="s">
        <v>413</v>
      </c>
      <c r="F241" s="193" t="s">
        <v>414</v>
      </c>
      <c r="G241" s="194" t="s">
        <v>132</v>
      </c>
      <c r="H241" s="195">
        <v>620</v>
      </c>
      <c r="I241" s="196"/>
      <c r="J241" s="195">
        <f>ROUND(I241*H241,2)</f>
        <v>0</v>
      </c>
      <c r="K241" s="193" t="s">
        <v>133</v>
      </c>
      <c r="L241" s="60"/>
      <c r="M241" s="197" t="s">
        <v>20</v>
      </c>
      <c r="N241" s="198" t="s">
        <v>41</v>
      </c>
      <c r="O241" s="41"/>
      <c r="P241" s="199">
        <f>O241*H241</f>
        <v>0</v>
      </c>
      <c r="Q241" s="199">
        <v>0</v>
      </c>
      <c r="R241" s="199">
        <f>Q241*H241</f>
        <v>0</v>
      </c>
      <c r="S241" s="199">
        <v>0</v>
      </c>
      <c r="T241" s="200">
        <f>S241*H241</f>
        <v>0</v>
      </c>
      <c r="AR241" s="23" t="s">
        <v>134</v>
      </c>
      <c r="AT241" s="23" t="s">
        <v>129</v>
      </c>
      <c r="AU241" s="23" t="s">
        <v>80</v>
      </c>
      <c r="AY241" s="23" t="s">
        <v>127</v>
      </c>
      <c r="BE241" s="201">
        <f>IF(N241="základní",J241,0)</f>
        <v>0</v>
      </c>
      <c r="BF241" s="201">
        <f>IF(N241="snížená",J241,0)</f>
        <v>0</v>
      </c>
      <c r="BG241" s="201">
        <f>IF(N241="zákl. přenesená",J241,0)</f>
        <v>0</v>
      </c>
      <c r="BH241" s="201">
        <f>IF(N241="sníž. přenesená",J241,0)</f>
        <v>0</v>
      </c>
      <c r="BI241" s="201">
        <f>IF(N241="nulová",J241,0)</f>
        <v>0</v>
      </c>
      <c r="BJ241" s="23" t="s">
        <v>78</v>
      </c>
      <c r="BK241" s="201">
        <f>ROUND(I241*H241,2)</f>
        <v>0</v>
      </c>
      <c r="BL241" s="23" t="s">
        <v>134</v>
      </c>
      <c r="BM241" s="23" t="s">
        <v>415</v>
      </c>
    </row>
    <row r="242" spans="2:51" s="11" customFormat="1" ht="13.5">
      <c r="B242" s="202"/>
      <c r="C242" s="203"/>
      <c r="D242" s="204" t="s">
        <v>139</v>
      </c>
      <c r="E242" s="205" t="s">
        <v>20</v>
      </c>
      <c r="F242" s="206" t="s">
        <v>404</v>
      </c>
      <c r="G242" s="203"/>
      <c r="H242" s="205" t="s">
        <v>20</v>
      </c>
      <c r="I242" s="207"/>
      <c r="J242" s="203"/>
      <c r="K242" s="203"/>
      <c r="L242" s="208"/>
      <c r="M242" s="209"/>
      <c r="N242" s="210"/>
      <c r="O242" s="210"/>
      <c r="P242" s="210"/>
      <c r="Q242" s="210"/>
      <c r="R242" s="210"/>
      <c r="S242" s="210"/>
      <c r="T242" s="211"/>
      <c r="AT242" s="212" t="s">
        <v>139</v>
      </c>
      <c r="AU242" s="212" t="s">
        <v>80</v>
      </c>
      <c r="AV242" s="11" t="s">
        <v>78</v>
      </c>
      <c r="AW242" s="11" t="s">
        <v>34</v>
      </c>
      <c r="AX242" s="11" t="s">
        <v>70</v>
      </c>
      <c r="AY242" s="212" t="s">
        <v>127</v>
      </c>
    </row>
    <row r="243" spans="2:51" s="12" customFormat="1" ht="13.5">
      <c r="B243" s="213"/>
      <c r="C243" s="214"/>
      <c r="D243" s="204" t="s">
        <v>139</v>
      </c>
      <c r="E243" s="215" t="s">
        <v>20</v>
      </c>
      <c r="F243" s="216" t="s">
        <v>411</v>
      </c>
      <c r="G243" s="214"/>
      <c r="H243" s="217">
        <v>620</v>
      </c>
      <c r="I243" s="218"/>
      <c r="J243" s="214"/>
      <c r="K243" s="214"/>
      <c r="L243" s="219"/>
      <c r="M243" s="220"/>
      <c r="N243" s="221"/>
      <c r="O243" s="221"/>
      <c r="P243" s="221"/>
      <c r="Q243" s="221"/>
      <c r="R243" s="221"/>
      <c r="S243" s="221"/>
      <c r="T243" s="222"/>
      <c r="AT243" s="223" t="s">
        <v>139</v>
      </c>
      <c r="AU243" s="223" t="s">
        <v>80</v>
      </c>
      <c r="AV243" s="12" t="s">
        <v>80</v>
      </c>
      <c r="AW243" s="12" t="s">
        <v>34</v>
      </c>
      <c r="AX243" s="12" t="s">
        <v>78</v>
      </c>
      <c r="AY243" s="223" t="s">
        <v>127</v>
      </c>
    </row>
    <row r="244" spans="2:65" s="1" customFormat="1" ht="25.5" customHeight="1">
      <c r="B244" s="40"/>
      <c r="C244" s="191" t="s">
        <v>416</v>
      </c>
      <c r="D244" s="191" t="s">
        <v>129</v>
      </c>
      <c r="E244" s="192" t="s">
        <v>417</v>
      </c>
      <c r="F244" s="193" t="s">
        <v>418</v>
      </c>
      <c r="G244" s="194" t="s">
        <v>132</v>
      </c>
      <c r="H244" s="195">
        <v>620</v>
      </c>
      <c r="I244" s="196"/>
      <c r="J244" s="195">
        <f>ROUND(I244*H244,2)</f>
        <v>0</v>
      </c>
      <c r="K244" s="193" t="s">
        <v>133</v>
      </c>
      <c r="L244" s="60"/>
      <c r="M244" s="197" t="s">
        <v>20</v>
      </c>
      <c r="N244" s="198" t="s">
        <v>41</v>
      </c>
      <c r="O244" s="41"/>
      <c r="P244" s="199">
        <f>O244*H244</f>
        <v>0</v>
      </c>
      <c r="Q244" s="199">
        <v>0</v>
      </c>
      <c r="R244" s="199">
        <f>Q244*H244</f>
        <v>0</v>
      </c>
      <c r="S244" s="199">
        <v>0</v>
      </c>
      <c r="T244" s="200">
        <f>S244*H244</f>
        <v>0</v>
      </c>
      <c r="AR244" s="23" t="s">
        <v>134</v>
      </c>
      <c r="AT244" s="23" t="s">
        <v>129</v>
      </c>
      <c r="AU244" s="23" t="s">
        <v>80</v>
      </c>
      <c r="AY244" s="23" t="s">
        <v>127</v>
      </c>
      <c r="BE244" s="201">
        <f>IF(N244="základní",J244,0)</f>
        <v>0</v>
      </c>
      <c r="BF244" s="201">
        <f>IF(N244="snížená",J244,0)</f>
        <v>0</v>
      </c>
      <c r="BG244" s="201">
        <f>IF(N244="zákl. přenesená",J244,0)</f>
        <v>0</v>
      </c>
      <c r="BH244" s="201">
        <f>IF(N244="sníž. přenesená",J244,0)</f>
        <v>0</v>
      </c>
      <c r="BI244" s="201">
        <f>IF(N244="nulová",J244,0)</f>
        <v>0</v>
      </c>
      <c r="BJ244" s="23" t="s">
        <v>78</v>
      </c>
      <c r="BK244" s="201">
        <f>ROUND(I244*H244,2)</f>
        <v>0</v>
      </c>
      <c r="BL244" s="23" t="s">
        <v>134</v>
      </c>
      <c r="BM244" s="23" t="s">
        <v>419</v>
      </c>
    </row>
    <row r="245" spans="2:51" s="11" customFormat="1" ht="13.5">
      <c r="B245" s="202"/>
      <c r="C245" s="203"/>
      <c r="D245" s="204" t="s">
        <v>139</v>
      </c>
      <c r="E245" s="205" t="s">
        <v>20</v>
      </c>
      <c r="F245" s="206" t="s">
        <v>404</v>
      </c>
      <c r="G245" s="203"/>
      <c r="H245" s="205" t="s">
        <v>20</v>
      </c>
      <c r="I245" s="207"/>
      <c r="J245" s="203"/>
      <c r="K245" s="203"/>
      <c r="L245" s="208"/>
      <c r="M245" s="209"/>
      <c r="N245" s="210"/>
      <c r="O245" s="210"/>
      <c r="P245" s="210"/>
      <c r="Q245" s="210"/>
      <c r="R245" s="210"/>
      <c r="S245" s="210"/>
      <c r="T245" s="211"/>
      <c r="AT245" s="212" t="s">
        <v>139</v>
      </c>
      <c r="AU245" s="212" t="s">
        <v>80</v>
      </c>
      <c r="AV245" s="11" t="s">
        <v>78</v>
      </c>
      <c r="AW245" s="11" t="s">
        <v>34</v>
      </c>
      <c r="AX245" s="11" t="s">
        <v>70</v>
      </c>
      <c r="AY245" s="212" t="s">
        <v>127</v>
      </c>
    </row>
    <row r="246" spans="2:51" s="12" customFormat="1" ht="13.5">
      <c r="B246" s="213"/>
      <c r="C246" s="214"/>
      <c r="D246" s="204" t="s">
        <v>139</v>
      </c>
      <c r="E246" s="215" t="s">
        <v>20</v>
      </c>
      <c r="F246" s="216" t="s">
        <v>411</v>
      </c>
      <c r="G246" s="214"/>
      <c r="H246" s="217">
        <v>620</v>
      </c>
      <c r="I246" s="218"/>
      <c r="J246" s="214"/>
      <c r="K246" s="214"/>
      <c r="L246" s="219"/>
      <c r="M246" s="220"/>
      <c r="N246" s="221"/>
      <c r="O246" s="221"/>
      <c r="P246" s="221"/>
      <c r="Q246" s="221"/>
      <c r="R246" s="221"/>
      <c r="S246" s="221"/>
      <c r="T246" s="222"/>
      <c r="AT246" s="223" t="s">
        <v>139</v>
      </c>
      <c r="AU246" s="223" t="s">
        <v>80</v>
      </c>
      <c r="AV246" s="12" t="s">
        <v>80</v>
      </c>
      <c r="AW246" s="12" t="s">
        <v>34</v>
      </c>
      <c r="AX246" s="12" t="s">
        <v>78</v>
      </c>
      <c r="AY246" s="223" t="s">
        <v>127</v>
      </c>
    </row>
    <row r="247" spans="2:65" s="1" customFormat="1" ht="16.5" customHeight="1">
      <c r="B247" s="40"/>
      <c r="C247" s="191" t="s">
        <v>420</v>
      </c>
      <c r="D247" s="191" t="s">
        <v>129</v>
      </c>
      <c r="E247" s="192" t="s">
        <v>421</v>
      </c>
      <c r="F247" s="193" t="s">
        <v>422</v>
      </c>
      <c r="G247" s="194" t="s">
        <v>132</v>
      </c>
      <c r="H247" s="195">
        <v>655</v>
      </c>
      <c r="I247" s="196"/>
      <c r="J247" s="195">
        <f>ROUND(I247*H247,2)</f>
        <v>0</v>
      </c>
      <c r="K247" s="193" t="s">
        <v>133</v>
      </c>
      <c r="L247" s="60"/>
      <c r="M247" s="197" t="s">
        <v>20</v>
      </c>
      <c r="N247" s="198" t="s">
        <v>41</v>
      </c>
      <c r="O247" s="41"/>
      <c r="P247" s="199">
        <f>O247*H247</f>
        <v>0</v>
      </c>
      <c r="Q247" s="199">
        <v>0</v>
      </c>
      <c r="R247" s="199">
        <f>Q247*H247</f>
        <v>0</v>
      </c>
      <c r="S247" s="199">
        <v>0</v>
      </c>
      <c r="T247" s="200">
        <f>S247*H247</f>
        <v>0</v>
      </c>
      <c r="AR247" s="23" t="s">
        <v>134</v>
      </c>
      <c r="AT247" s="23" t="s">
        <v>129</v>
      </c>
      <c r="AU247" s="23" t="s">
        <v>80</v>
      </c>
      <c r="AY247" s="23" t="s">
        <v>127</v>
      </c>
      <c r="BE247" s="201">
        <f>IF(N247="základní",J247,0)</f>
        <v>0</v>
      </c>
      <c r="BF247" s="201">
        <f>IF(N247="snížená",J247,0)</f>
        <v>0</v>
      </c>
      <c r="BG247" s="201">
        <f>IF(N247="zákl. přenesená",J247,0)</f>
        <v>0</v>
      </c>
      <c r="BH247" s="201">
        <f>IF(N247="sníž. přenesená",J247,0)</f>
        <v>0</v>
      </c>
      <c r="BI247" s="201">
        <f>IF(N247="nulová",J247,0)</f>
        <v>0</v>
      </c>
      <c r="BJ247" s="23" t="s">
        <v>78</v>
      </c>
      <c r="BK247" s="201">
        <f>ROUND(I247*H247,2)</f>
        <v>0</v>
      </c>
      <c r="BL247" s="23" t="s">
        <v>134</v>
      </c>
      <c r="BM247" s="23" t="s">
        <v>423</v>
      </c>
    </row>
    <row r="248" spans="2:51" s="11" customFormat="1" ht="13.5">
      <c r="B248" s="202"/>
      <c r="C248" s="203"/>
      <c r="D248" s="204" t="s">
        <v>139</v>
      </c>
      <c r="E248" s="205" t="s">
        <v>20</v>
      </c>
      <c r="F248" s="206" t="s">
        <v>424</v>
      </c>
      <c r="G248" s="203"/>
      <c r="H248" s="205" t="s">
        <v>20</v>
      </c>
      <c r="I248" s="207"/>
      <c r="J248" s="203"/>
      <c r="K248" s="203"/>
      <c r="L248" s="208"/>
      <c r="M248" s="209"/>
      <c r="N248" s="210"/>
      <c r="O248" s="210"/>
      <c r="P248" s="210"/>
      <c r="Q248" s="210"/>
      <c r="R248" s="210"/>
      <c r="S248" s="210"/>
      <c r="T248" s="211"/>
      <c r="AT248" s="212" t="s">
        <v>139</v>
      </c>
      <c r="AU248" s="212" t="s">
        <v>80</v>
      </c>
      <c r="AV248" s="11" t="s">
        <v>78</v>
      </c>
      <c r="AW248" s="11" t="s">
        <v>34</v>
      </c>
      <c r="AX248" s="11" t="s">
        <v>70</v>
      </c>
      <c r="AY248" s="212" t="s">
        <v>127</v>
      </c>
    </row>
    <row r="249" spans="2:51" s="12" customFormat="1" ht="13.5">
      <c r="B249" s="213"/>
      <c r="C249" s="214"/>
      <c r="D249" s="204" t="s">
        <v>139</v>
      </c>
      <c r="E249" s="215" t="s">
        <v>20</v>
      </c>
      <c r="F249" s="216" t="s">
        <v>425</v>
      </c>
      <c r="G249" s="214"/>
      <c r="H249" s="217">
        <v>655</v>
      </c>
      <c r="I249" s="218"/>
      <c r="J249" s="214"/>
      <c r="K249" s="214"/>
      <c r="L249" s="219"/>
      <c r="M249" s="220"/>
      <c r="N249" s="221"/>
      <c r="O249" s="221"/>
      <c r="P249" s="221"/>
      <c r="Q249" s="221"/>
      <c r="R249" s="221"/>
      <c r="S249" s="221"/>
      <c r="T249" s="222"/>
      <c r="AT249" s="223" t="s">
        <v>139</v>
      </c>
      <c r="AU249" s="223" t="s">
        <v>80</v>
      </c>
      <c r="AV249" s="12" t="s">
        <v>80</v>
      </c>
      <c r="AW249" s="12" t="s">
        <v>34</v>
      </c>
      <c r="AX249" s="12" t="s">
        <v>78</v>
      </c>
      <c r="AY249" s="223" t="s">
        <v>127</v>
      </c>
    </row>
    <row r="250" spans="2:65" s="1" customFormat="1" ht="25.5" customHeight="1">
      <c r="B250" s="40"/>
      <c r="C250" s="191" t="s">
        <v>426</v>
      </c>
      <c r="D250" s="191" t="s">
        <v>129</v>
      </c>
      <c r="E250" s="192" t="s">
        <v>427</v>
      </c>
      <c r="F250" s="193" t="s">
        <v>428</v>
      </c>
      <c r="G250" s="194" t="s">
        <v>132</v>
      </c>
      <c r="H250" s="195">
        <v>1275</v>
      </c>
      <c r="I250" s="196"/>
      <c r="J250" s="195">
        <f>ROUND(I250*H250,2)</f>
        <v>0</v>
      </c>
      <c r="K250" s="193" t="s">
        <v>133</v>
      </c>
      <c r="L250" s="60"/>
      <c r="M250" s="197" t="s">
        <v>20</v>
      </c>
      <c r="N250" s="198" t="s">
        <v>41</v>
      </c>
      <c r="O250" s="41"/>
      <c r="P250" s="199">
        <f>O250*H250</f>
        <v>0</v>
      </c>
      <c r="Q250" s="199">
        <v>0</v>
      </c>
      <c r="R250" s="199">
        <f>Q250*H250</f>
        <v>0</v>
      </c>
      <c r="S250" s="199">
        <v>0</v>
      </c>
      <c r="T250" s="200">
        <f>S250*H250</f>
        <v>0</v>
      </c>
      <c r="AR250" s="23" t="s">
        <v>134</v>
      </c>
      <c r="AT250" s="23" t="s">
        <v>129</v>
      </c>
      <c r="AU250" s="23" t="s">
        <v>80</v>
      </c>
      <c r="AY250" s="23" t="s">
        <v>127</v>
      </c>
      <c r="BE250" s="201">
        <f>IF(N250="základní",J250,0)</f>
        <v>0</v>
      </c>
      <c r="BF250" s="201">
        <f>IF(N250="snížená",J250,0)</f>
        <v>0</v>
      </c>
      <c r="BG250" s="201">
        <f>IF(N250="zákl. přenesená",J250,0)</f>
        <v>0</v>
      </c>
      <c r="BH250" s="201">
        <f>IF(N250="sníž. přenesená",J250,0)</f>
        <v>0</v>
      </c>
      <c r="BI250" s="201">
        <f>IF(N250="nulová",J250,0)</f>
        <v>0</v>
      </c>
      <c r="BJ250" s="23" t="s">
        <v>78</v>
      </c>
      <c r="BK250" s="201">
        <f>ROUND(I250*H250,2)</f>
        <v>0</v>
      </c>
      <c r="BL250" s="23" t="s">
        <v>134</v>
      </c>
      <c r="BM250" s="23" t="s">
        <v>429</v>
      </c>
    </row>
    <row r="251" spans="2:51" s="11" customFormat="1" ht="13.5">
      <c r="B251" s="202"/>
      <c r="C251" s="203"/>
      <c r="D251" s="204" t="s">
        <v>139</v>
      </c>
      <c r="E251" s="205" t="s">
        <v>20</v>
      </c>
      <c r="F251" s="206" t="s">
        <v>430</v>
      </c>
      <c r="G251" s="203"/>
      <c r="H251" s="205" t="s">
        <v>20</v>
      </c>
      <c r="I251" s="207"/>
      <c r="J251" s="203"/>
      <c r="K251" s="203"/>
      <c r="L251" s="208"/>
      <c r="M251" s="209"/>
      <c r="N251" s="210"/>
      <c r="O251" s="210"/>
      <c r="P251" s="210"/>
      <c r="Q251" s="210"/>
      <c r="R251" s="210"/>
      <c r="S251" s="210"/>
      <c r="T251" s="211"/>
      <c r="AT251" s="212" t="s">
        <v>139</v>
      </c>
      <c r="AU251" s="212" t="s">
        <v>80</v>
      </c>
      <c r="AV251" s="11" t="s">
        <v>78</v>
      </c>
      <c r="AW251" s="11" t="s">
        <v>34</v>
      </c>
      <c r="AX251" s="11" t="s">
        <v>70</v>
      </c>
      <c r="AY251" s="212" t="s">
        <v>127</v>
      </c>
    </row>
    <row r="252" spans="2:51" s="12" customFormat="1" ht="13.5">
      <c r="B252" s="213"/>
      <c r="C252" s="214"/>
      <c r="D252" s="204" t="s">
        <v>139</v>
      </c>
      <c r="E252" s="215" t="s">
        <v>20</v>
      </c>
      <c r="F252" s="216" t="s">
        <v>425</v>
      </c>
      <c r="G252" s="214"/>
      <c r="H252" s="217">
        <v>655</v>
      </c>
      <c r="I252" s="218"/>
      <c r="J252" s="214"/>
      <c r="K252" s="214"/>
      <c r="L252" s="219"/>
      <c r="M252" s="220"/>
      <c r="N252" s="221"/>
      <c r="O252" s="221"/>
      <c r="P252" s="221"/>
      <c r="Q252" s="221"/>
      <c r="R252" s="221"/>
      <c r="S252" s="221"/>
      <c r="T252" s="222"/>
      <c r="AT252" s="223" t="s">
        <v>139</v>
      </c>
      <c r="AU252" s="223" t="s">
        <v>80</v>
      </c>
      <c r="AV252" s="12" t="s">
        <v>80</v>
      </c>
      <c r="AW252" s="12" t="s">
        <v>34</v>
      </c>
      <c r="AX252" s="12" t="s">
        <v>70</v>
      </c>
      <c r="AY252" s="223" t="s">
        <v>127</v>
      </c>
    </row>
    <row r="253" spans="2:51" s="11" customFormat="1" ht="13.5">
      <c r="B253" s="202"/>
      <c r="C253" s="203"/>
      <c r="D253" s="204" t="s">
        <v>139</v>
      </c>
      <c r="E253" s="205" t="s">
        <v>20</v>
      </c>
      <c r="F253" s="206" t="s">
        <v>404</v>
      </c>
      <c r="G253" s="203"/>
      <c r="H253" s="205" t="s">
        <v>20</v>
      </c>
      <c r="I253" s="207"/>
      <c r="J253" s="203"/>
      <c r="K253" s="203"/>
      <c r="L253" s="208"/>
      <c r="M253" s="209"/>
      <c r="N253" s="210"/>
      <c r="O253" s="210"/>
      <c r="P253" s="210"/>
      <c r="Q253" s="210"/>
      <c r="R253" s="210"/>
      <c r="S253" s="210"/>
      <c r="T253" s="211"/>
      <c r="AT253" s="212" t="s">
        <v>139</v>
      </c>
      <c r="AU253" s="212" t="s">
        <v>80</v>
      </c>
      <c r="AV253" s="11" t="s">
        <v>78</v>
      </c>
      <c r="AW253" s="11" t="s">
        <v>34</v>
      </c>
      <c r="AX253" s="11" t="s">
        <v>70</v>
      </c>
      <c r="AY253" s="212" t="s">
        <v>127</v>
      </c>
    </row>
    <row r="254" spans="2:51" s="12" customFormat="1" ht="13.5">
      <c r="B254" s="213"/>
      <c r="C254" s="214"/>
      <c r="D254" s="204" t="s">
        <v>139</v>
      </c>
      <c r="E254" s="215" t="s">
        <v>20</v>
      </c>
      <c r="F254" s="216" t="s">
        <v>411</v>
      </c>
      <c r="G254" s="214"/>
      <c r="H254" s="217">
        <v>620</v>
      </c>
      <c r="I254" s="218"/>
      <c r="J254" s="214"/>
      <c r="K254" s="214"/>
      <c r="L254" s="219"/>
      <c r="M254" s="220"/>
      <c r="N254" s="221"/>
      <c r="O254" s="221"/>
      <c r="P254" s="221"/>
      <c r="Q254" s="221"/>
      <c r="R254" s="221"/>
      <c r="S254" s="221"/>
      <c r="T254" s="222"/>
      <c r="AT254" s="223" t="s">
        <v>139</v>
      </c>
      <c r="AU254" s="223" t="s">
        <v>80</v>
      </c>
      <c r="AV254" s="12" t="s">
        <v>80</v>
      </c>
      <c r="AW254" s="12" t="s">
        <v>34</v>
      </c>
      <c r="AX254" s="12" t="s">
        <v>70</v>
      </c>
      <c r="AY254" s="223" t="s">
        <v>127</v>
      </c>
    </row>
    <row r="255" spans="2:51" s="13" customFormat="1" ht="13.5">
      <c r="B255" s="224"/>
      <c r="C255" s="225"/>
      <c r="D255" s="204" t="s">
        <v>139</v>
      </c>
      <c r="E255" s="226" t="s">
        <v>20</v>
      </c>
      <c r="F255" s="227" t="s">
        <v>248</v>
      </c>
      <c r="G255" s="225"/>
      <c r="H255" s="228">
        <v>1275</v>
      </c>
      <c r="I255" s="229"/>
      <c r="J255" s="225"/>
      <c r="K255" s="225"/>
      <c r="L255" s="230"/>
      <c r="M255" s="231"/>
      <c r="N255" s="232"/>
      <c r="O255" s="232"/>
      <c r="P255" s="232"/>
      <c r="Q255" s="232"/>
      <c r="R255" s="232"/>
      <c r="S255" s="232"/>
      <c r="T255" s="233"/>
      <c r="AT255" s="234" t="s">
        <v>139</v>
      </c>
      <c r="AU255" s="234" t="s">
        <v>80</v>
      </c>
      <c r="AV255" s="13" t="s">
        <v>134</v>
      </c>
      <c r="AW255" s="13" t="s">
        <v>34</v>
      </c>
      <c r="AX255" s="13" t="s">
        <v>78</v>
      </c>
      <c r="AY255" s="234" t="s">
        <v>127</v>
      </c>
    </row>
    <row r="256" spans="2:65" s="1" customFormat="1" ht="16.5" customHeight="1">
      <c r="B256" s="40"/>
      <c r="C256" s="191" t="s">
        <v>431</v>
      </c>
      <c r="D256" s="191" t="s">
        <v>129</v>
      </c>
      <c r="E256" s="192" t="s">
        <v>432</v>
      </c>
      <c r="F256" s="193" t="s">
        <v>433</v>
      </c>
      <c r="G256" s="194" t="s">
        <v>343</v>
      </c>
      <c r="H256" s="195">
        <v>18</v>
      </c>
      <c r="I256" s="196"/>
      <c r="J256" s="195">
        <f>ROUND(I256*H256,2)</f>
        <v>0</v>
      </c>
      <c r="K256" s="193" t="s">
        <v>133</v>
      </c>
      <c r="L256" s="60"/>
      <c r="M256" s="197" t="s">
        <v>20</v>
      </c>
      <c r="N256" s="198" t="s">
        <v>41</v>
      </c>
      <c r="O256" s="41"/>
      <c r="P256" s="199">
        <f>O256*H256</f>
        <v>0</v>
      </c>
      <c r="Q256" s="199">
        <v>0.0036</v>
      </c>
      <c r="R256" s="199">
        <f>Q256*H256</f>
        <v>0.0648</v>
      </c>
      <c r="S256" s="199">
        <v>0</v>
      </c>
      <c r="T256" s="200">
        <f>S256*H256</f>
        <v>0</v>
      </c>
      <c r="AR256" s="23" t="s">
        <v>134</v>
      </c>
      <c r="AT256" s="23" t="s">
        <v>129</v>
      </c>
      <c r="AU256" s="23" t="s">
        <v>80</v>
      </c>
      <c r="AY256" s="23" t="s">
        <v>127</v>
      </c>
      <c r="BE256" s="201">
        <f>IF(N256="základní",J256,0)</f>
        <v>0</v>
      </c>
      <c r="BF256" s="201">
        <f>IF(N256="snížená",J256,0)</f>
        <v>0</v>
      </c>
      <c r="BG256" s="201">
        <f>IF(N256="zákl. přenesená",J256,0)</f>
        <v>0</v>
      </c>
      <c r="BH256" s="201">
        <f>IF(N256="sníž. přenesená",J256,0)</f>
        <v>0</v>
      </c>
      <c r="BI256" s="201">
        <f>IF(N256="nulová",J256,0)</f>
        <v>0</v>
      </c>
      <c r="BJ256" s="23" t="s">
        <v>78</v>
      </c>
      <c r="BK256" s="201">
        <f>ROUND(I256*H256,2)</f>
        <v>0</v>
      </c>
      <c r="BL256" s="23" t="s">
        <v>134</v>
      </c>
      <c r="BM256" s="23" t="s">
        <v>434</v>
      </c>
    </row>
    <row r="257" spans="2:63" s="10" customFormat="1" ht="29.85" customHeight="1">
      <c r="B257" s="175"/>
      <c r="C257" s="176"/>
      <c r="D257" s="177" t="s">
        <v>69</v>
      </c>
      <c r="E257" s="189" t="s">
        <v>435</v>
      </c>
      <c r="F257" s="189" t="s">
        <v>436</v>
      </c>
      <c r="G257" s="176"/>
      <c r="H257" s="176"/>
      <c r="I257" s="179"/>
      <c r="J257" s="190">
        <f>BK257</f>
        <v>0</v>
      </c>
      <c r="K257" s="176"/>
      <c r="L257" s="181"/>
      <c r="M257" s="182"/>
      <c r="N257" s="183"/>
      <c r="O257" s="183"/>
      <c r="P257" s="184">
        <f>SUM(P258:P273)</f>
        <v>0</v>
      </c>
      <c r="Q257" s="183"/>
      <c r="R257" s="184">
        <f>SUM(R258:R273)</f>
        <v>15.963</v>
      </c>
      <c r="S257" s="183"/>
      <c r="T257" s="185">
        <f>SUM(T258:T273)</f>
        <v>0</v>
      </c>
      <c r="AR257" s="186" t="s">
        <v>78</v>
      </c>
      <c r="AT257" s="187" t="s">
        <v>69</v>
      </c>
      <c r="AU257" s="187" t="s">
        <v>78</v>
      </c>
      <c r="AY257" s="186" t="s">
        <v>127</v>
      </c>
      <c r="BK257" s="188">
        <f>SUM(BK258:BK273)</f>
        <v>0</v>
      </c>
    </row>
    <row r="258" spans="2:65" s="1" customFormat="1" ht="16.5" customHeight="1">
      <c r="B258" s="40"/>
      <c r="C258" s="191" t="s">
        <v>437</v>
      </c>
      <c r="D258" s="191" t="s">
        <v>129</v>
      </c>
      <c r="E258" s="192" t="s">
        <v>401</v>
      </c>
      <c r="F258" s="193" t="s">
        <v>402</v>
      </c>
      <c r="G258" s="194" t="s">
        <v>132</v>
      </c>
      <c r="H258" s="195">
        <v>125</v>
      </c>
      <c r="I258" s="196"/>
      <c r="J258" s="195">
        <f>ROUND(I258*H258,2)</f>
        <v>0</v>
      </c>
      <c r="K258" s="193" t="s">
        <v>133</v>
      </c>
      <c r="L258" s="60"/>
      <c r="M258" s="197" t="s">
        <v>20</v>
      </c>
      <c r="N258" s="198" t="s">
        <v>41</v>
      </c>
      <c r="O258" s="41"/>
      <c r="P258" s="199">
        <f>O258*H258</f>
        <v>0</v>
      </c>
      <c r="Q258" s="199">
        <v>0</v>
      </c>
      <c r="R258" s="199">
        <f>Q258*H258</f>
        <v>0</v>
      </c>
      <c r="S258" s="199">
        <v>0</v>
      </c>
      <c r="T258" s="200">
        <f>S258*H258</f>
        <v>0</v>
      </c>
      <c r="AR258" s="23" t="s">
        <v>134</v>
      </c>
      <c r="AT258" s="23" t="s">
        <v>129</v>
      </c>
      <c r="AU258" s="23" t="s">
        <v>80</v>
      </c>
      <c r="AY258" s="23" t="s">
        <v>127</v>
      </c>
      <c r="BE258" s="201">
        <f>IF(N258="základní",J258,0)</f>
        <v>0</v>
      </c>
      <c r="BF258" s="201">
        <f>IF(N258="snížená",J258,0)</f>
        <v>0</v>
      </c>
      <c r="BG258" s="201">
        <f>IF(N258="zákl. přenesená",J258,0)</f>
        <v>0</v>
      </c>
      <c r="BH258" s="201">
        <f>IF(N258="sníž. přenesená",J258,0)</f>
        <v>0</v>
      </c>
      <c r="BI258" s="201">
        <f>IF(N258="nulová",J258,0)</f>
        <v>0</v>
      </c>
      <c r="BJ258" s="23" t="s">
        <v>78</v>
      </c>
      <c r="BK258" s="201">
        <f>ROUND(I258*H258,2)</f>
        <v>0</v>
      </c>
      <c r="BL258" s="23" t="s">
        <v>134</v>
      </c>
      <c r="BM258" s="23" t="s">
        <v>438</v>
      </c>
    </row>
    <row r="259" spans="2:51" s="11" customFormat="1" ht="13.5">
      <c r="B259" s="202"/>
      <c r="C259" s="203"/>
      <c r="D259" s="204" t="s">
        <v>139</v>
      </c>
      <c r="E259" s="205" t="s">
        <v>20</v>
      </c>
      <c r="F259" s="206" t="s">
        <v>439</v>
      </c>
      <c r="G259" s="203"/>
      <c r="H259" s="205" t="s">
        <v>20</v>
      </c>
      <c r="I259" s="207"/>
      <c r="J259" s="203"/>
      <c r="K259" s="203"/>
      <c r="L259" s="208"/>
      <c r="M259" s="209"/>
      <c r="N259" s="210"/>
      <c r="O259" s="210"/>
      <c r="P259" s="210"/>
      <c r="Q259" s="210"/>
      <c r="R259" s="210"/>
      <c r="S259" s="210"/>
      <c r="T259" s="211"/>
      <c r="AT259" s="212" t="s">
        <v>139</v>
      </c>
      <c r="AU259" s="212" t="s">
        <v>80</v>
      </c>
      <c r="AV259" s="11" t="s">
        <v>78</v>
      </c>
      <c r="AW259" s="11" t="s">
        <v>34</v>
      </c>
      <c r="AX259" s="11" t="s">
        <v>70</v>
      </c>
      <c r="AY259" s="212" t="s">
        <v>127</v>
      </c>
    </row>
    <row r="260" spans="2:51" s="12" customFormat="1" ht="13.5">
      <c r="B260" s="213"/>
      <c r="C260" s="214"/>
      <c r="D260" s="204" t="s">
        <v>139</v>
      </c>
      <c r="E260" s="215" t="s">
        <v>20</v>
      </c>
      <c r="F260" s="216" t="s">
        <v>440</v>
      </c>
      <c r="G260" s="214"/>
      <c r="H260" s="217">
        <v>125</v>
      </c>
      <c r="I260" s="218"/>
      <c r="J260" s="214"/>
      <c r="K260" s="214"/>
      <c r="L260" s="219"/>
      <c r="M260" s="220"/>
      <c r="N260" s="221"/>
      <c r="O260" s="221"/>
      <c r="P260" s="221"/>
      <c r="Q260" s="221"/>
      <c r="R260" s="221"/>
      <c r="S260" s="221"/>
      <c r="T260" s="222"/>
      <c r="AT260" s="223" t="s">
        <v>139</v>
      </c>
      <c r="AU260" s="223" t="s">
        <v>80</v>
      </c>
      <c r="AV260" s="12" t="s">
        <v>80</v>
      </c>
      <c r="AW260" s="12" t="s">
        <v>34</v>
      </c>
      <c r="AX260" s="12" t="s">
        <v>78</v>
      </c>
      <c r="AY260" s="223" t="s">
        <v>127</v>
      </c>
    </row>
    <row r="261" spans="2:65" s="1" customFormat="1" ht="16.5" customHeight="1">
      <c r="B261" s="40"/>
      <c r="C261" s="191" t="s">
        <v>441</v>
      </c>
      <c r="D261" s="191" t="s">
        <v>129</v>
      </c>
      <c r="E261" s="192" t="s">
        <v>442</v>
      </c>
      <c r="F261" s="193" t="s">
        <v>443</v>
      </c>
      <c r="G261" s="194" t="s">
        <v>132</v>
      </c>
      <c r="H261" s="195">
        <v>65</v>
      </c>
      <c r="I261" s="196"/>
      <c r="J261" s="195">
        <f>ROUND(I261*H261,2)</f>
        <v>0</v>
      </c>
      <c r="K261" s="193" t="s">
        <v>133</v>
      </c>
      <c r="L261" s="60"/>
      <c r="M261" s="197" t="s">
        <v>20</v>
      </c>
      <c r="N261" s="198" t="s">
        <v>41</v>
      </c>
      <c r="O261" s="41"/>
      <c r="P261" s="199">
        <f>O261*H261</f>
        <v>0</v>
      </c>
      <c r="Q261" s="199">
        <v>0</v>
      </c>
      <c r="R261" s="199">
        <f>Q261*H261</f>
        <v>0</v>
      </c>
      <c r="S261" s="199">
        <v>0</v>
      </c>
      <c r="T261" s="200">
        <f>S261*H261</f>
        <v>0</v>
      </c>
      <c r="AR261" s="23" t="s">
        <v>134</v>
      </c>
      <c r="AT261" s="23" t="s">
        <v>129</v>
      </c>
      <c r="AU261" s="23" t="s">
        <v>80</v>
      </c>
      <c r="AY261" s="23" t="s">
        <v>127</v>
      </c>
      <c r="BE261" s="201">
        <f>IF(N261="základní",J261,0)</f>
        <v>0</v>
      </c>
      <c r="BF261" s="201">
        <f>IF(N261="snížená",J261,0)</f>
        <v>0</v>
      </c>
      <c r="BG261" s="201">
        <f>IF(N261="zákl. přenesená",J261,0)</f>
        <v>0</v>
      </c>
      <c r="BH261" s="201">
        <f>IF(N261="sníž. přenesená",J261,0)</f>
        <v>0</v>
      </c>
      <c r="BI261" s="201">
        <f>IF(N261="nulová",J261,0)</f>
        <v>0</v>
      </c>
      <c r="BJ261" s="23" t="s">
        <v>78</v>
      </c>
      <c r="BK261" s="201">
        <f>ROUND(I261*H261,2)</f>
        <v>0</v>
      </c>
      <c r="BL261" s="23" t="s">
        <v>134</v>
      </c>
      <c r="BM261" s="23" t="s">
        <v>444</v>
      </c>
    </row>
    <row r="262" spans="2:51" s="11" customFormat="1" ht="13.5">
      <c r="B262" s="202"/>
      <c r="C262" s="203"/>
      <c r="D262" s="204" t="s">
        <v>139</v>
      </c>
      <c r="E262" s="205" t="s">
        <v>20</v>
      </c>
      <c r="F262" s="206" t="s">
        <v>445</v>
      </c>
      <c r="G262" s="203"/>
      <c r="H262" s="205" t="s">
        <v>20</v>
      </c>
      <c r="I262" s="207"/>
      <c r="J262" s="203"/>
      <c r="K262" s="203"/>
      <c r="L262" s="208"/>
      <c r="M262" s="209"/>
      <c r="N262" s="210"/>
      <c r="O262" s="210"/>
      <c r="P262" s="210"/>
      <c r="Q262" s="210"/>
      <c r="R262" s="210"/>
      <c r="S262" s="210"/>
      <c r="T262" s="211"/>
      <c r="AT262" s="212" t="s">
        <v>139</v>
      </c>
      <c r="AU262" s="212" t="s">
        <v>80</v>
      </c>
      <c r="AV262" s="11" t="s">
        <v>78</v>
      </c>
      <c r="AW262" s="11" t="s">
        <v>34</v>
      </c>
      <c r="AX262" s="11" t="s">
        <v>70</v>
      </c>
      <c r="AY262" s="212" t="s">
        <v>127</v>
      </c>
    </row>
    <row r="263" spans="2:51" s="12" customFormat="1" ht="13.5">
      <c r="B263" s="213"/>
      <c r="C263" s="214"/>
      <c r="D263" s="204" t="s">
        <v>139</v>
      </c>
      <c r="E263" s="215" t="s">
        <v>20</v>
      </c>
      <c r="F263" s="216" t="s">
        <v>446</v>
      </c>
      <c r="G263" s="214"/>
      <c r="H263" s="217">
        <v>65</v>
      </c>
      <c r="I263" s="218"/>
      <c r="J263" s="214"/>
      <c r="K263" s="214"/>
      <c r="L263" s="219"/>
      <c r="M263" s="220"/>
      <c r="N263" s="221"/>
      <c r="O263" s="221"/>
      <c r="P263" s="221"/>
      <c r="Q263" s="221"/>
      <c r="R263" s="221"/>
      <c r="S263" s="221"/>
      <c r="T263" s="222"/>
      <c r="AT263" s="223" t="s">
        <v>139</v>
      </c>
      <c r="AU263" s="223" t="s">
        <v>80</v>
      </c>
      <c r="AV263" s="12" t="s">
        <v>80</v>
      </c>
      <c r="AW263" s="12" t="s">
        <v>34</v>
      </c>
      <c r="AX263" s="12" t="s">
        <v>78</v>
      </c>
      <c r="AY263" s="223" t="s">
        <v>127</v>
      </c>
    </row>
    <row r="264" spans="2:65" s="1" customFormat="1" ht="25.5" customHeight="1">
      <c r="B264" s="40"/>
      <c r="C264" s="191" t="s">
        <v>447</v>
      </c>
      <c r="D264" s="191" t="s">
        <v>129</v>
      </c>
      <c r="E264" s="192" t="s">
        <v>448</v>
      </c>
      <c r="F264" s="193" t="s">
        <v>449</v>
      </c>
      <c r="G264" s="194" t="s">
        <v>132</v>
      </c>
      <c r="H264" s="195">
        <v>65</v>
      </c>
      <c r="I264" s="196"/>
      <c r="J264" s="195">
        <f>ROUND(I264*H264,2)</f>
        <v>0</v>
      </c>
      <c r="K264" s="193" t="s">
        <v>133</v>
      </c>
      <c r="L264" s="60"/>
      <c r="M264" s="197" t="s">
        <v>20</v>
      </c>
      <c r="N264" s="198" t="s">
        <v>41</v>
      </c>
      <c r="O264" s="41"/>
      <c r="P264" s="199">
        <f>O264*H264</f>
        <v>0</v>
      </c>
      <c r="Q264" s="199">
        <v>0</v>
      </c>
      <c r="R264" s="199">
        <f>Q264*H264</f>
        <v>0</v>
      </c>
      <c r="S264" s="199">
        <v>0</v>
      </c>
      <c r="T264" s="200">
        <f>S264*H264</f>
        <v>0</v>
      </c>
      <c r="AR264" s="23" t="s">
        <v>134</v>
      </c>
      <c r="AT264" s="23" t="s">
        <v>129</v>
      </c>
      <c r="AU264" s="23" t="s">
        <v>80</v>
      </c>
      <c r="AY264" s="23" t="s">
        <v>127</v>
      </c>
      <c r="BE264" s="201">
        <f>IF(N264="základní",J264,0)</f>
        <v>0</v>
      </c>
      <c r="BF264" s="201">
        <f>IF(N264="snížená",J264,0)</f>
        <v>0</v>
      </c>
      <c r="BG264" s="201">
        <f>IF(N264="zákl. přenesená",J264,0)</f>
        <v>0</v>
      </c>
      <c r="BH264" s="201">
        <f>IF(N264="sníž. přenesená",J264,0)</f>
        <v>0</v>
      </c>
      <c r="BI264" s="201">
        <f>IF(N264="nulová",J264,0)</f>
        <v>0</v>
      </c>
      <c r="BJ264" s="23" t="s">
        <v>78</v>
      </c>
      <c r="BK264" s="201">
        <f>ROUND(I264*H264,2)</f>
        <v>0</v>
      </c>
      <c r="BL264" s="23" t="s">
        <v>134</v>
      </c>
      <c r="BM264" s="23" t="s">
        <v>450</v>
      </c>
    </row>
    <row r="265" spans="2:51" s="11" customFormat="1" ht="13.5">
      <c r="B265" s="202"/>
      <c r="C265" s="203"/>
      <c r="D265" s="204" t="s">
        <v>139</v>
      </c>
      <c r="E265" s="205" t="s">
        <v>20</v>
      </c>
      <c r="F265" s="206" t="s">
        <v>445</v>
      </c>
      <c r="G265" s="203"/>
      <c r="H265" s="205" t="s">
        <v>20</v>
      </c>
      <c r="I265" s="207"/>
      <c r="J265" s="203"/>
      <c r="K265" s="203"/>
      <c r="L265" s="208"/>
      <c r="M265" s="209"/>
      <c r="N265" s="210"/>
      <c r="O265" s="210"/>
      <c r="P265" s="210"/>
      <c r="Q265" s="210"/>
      <c r="R265" s="210"/>
      <c r="S265" s="210"/>
      <c r="T265" s="211"/>
      <c r="AT265" s="212" t="s">
        <v>139</v>
      </c>
      <c r="AU265" s="212" t="s">
        <v>80</v>
      </c>
      <c r="AV265" s="11" t="s">
        <v>78</v>
      </c>
      <c r="AW265" s="11" t="s">
        <v>34</v>
      </c>
      <c r="AX265" s="11" t="s">
        <v>70</v>
      </c>
      <c r="AY265" s="212" t="s">
        <v>127</v>
      </c>
    </row>
    <row r="266" spans="2:51" s="12" customFormat="1" ht="13.5">
      <c r="B266" s="213"/>
      <c r="C266" s="214"/>
      <c r="D266" s="204" t="s">
        <v>139</v>
      </c>
      <c r="E266" s="215" t="s">
        <v>20</v>
      </c>
      <c r="F266" s="216" t="s">
        <v>446</v>
      </c>
      <c r="G266" s="214"/>
      <c r="H266" s="217">
        <v>65</v>
      </c>
      <c r="I266" s="218"/>
      <c r="J266" s="214"/>
      <c r="K266" s="214"/>
      <c r="L266" s="219"/>
      <c r="M266" s="220"/>
      <c r="N266" s="221"/>
      <c r="O266" s="221"/>
      <c r="P266" s="221"/>
      <c r="Q266" s="221"/>
      <c r="R266" s="221"/>
      <c r="S266" s="221"/>
      <c r="T266" s="222"/>
      <c r="AT266" s="223" t="s">
        <v>139</v>
      </c>
      <c r="AU266" s="223" t="s">
        <v>80</v>
      </c>
      <c r="AV266" s="12" t="s">
        <v>80</v>
      </c>
      <c r="AW266" s="12" t="s">
        <v>34</v>
      </c>
      <c r="AX266" s="12" t="s">
        <v>78</v>
      </c>
      <c r="AY266" s="223" t="s">
        <v>127</v>
      </c>
    </row>
    <row r="267" spans="2:65" s="1" customFormat="1" ht="25.5" customHeight="1">
      <c r="B267" s="40"/>
      <c r="C267" s="191" t="s">
        <v>451</v>
      </c>
      <c r="D267" s="191" t="s">
        <v>129</v>
      </c>
      <c r="E267" s="192" t="s">
        <v>452</v>
      </c>
      <c r="F267" s="193" t="s">
        <v>453</v>
      </c>
      <c r="G267" s="194" t="s">
        <v>132</v>
      </c>
      <c r="H267" s="195">
        <v>60</v>
      </c>
      <c r="I267" s="196"/>
      <c r="J267" s="195">
        <f>ROUND(I267*H267,2)</f>
        <v>0</v>
      </c>
      <c r="K267" s="193" t="s">
        <v>133</v>
      </c>
      <c r="L267" s="60"/>
      <c r="M267" s="197" t="s">
        <v>20</v>
      </c>
      <c r="N267" s="198" t="s">
        <v>41</v>
      </c>
      <c r="O267" s="41"/>
      <c r="P267" s="199">
        <f>O267*H267</f>
        <v>0</v>
      </c>
      <c r="Q267" s="199">
        <v>0.08565</v>
      </c>
      <c r="R267" s="199">
        <f>Q267*H267</f>
        <v>5.139</v>
      </c>
      <c r="S267" s="199">
        <v>0</v>
      </c>
      <c r="T267" s="200">
        <f>S267*H267</f>
        <v>0</v>
      </c>
      <c r="AR267" s="23" t="s">
        <v>134</v>
      </c>
      <c r="AT267" s="23" t="s">
        <v>129</v>
      </c>
      <c r="AU267" s="23" t="s">
        <v>80</v>
      </c>
      <c r="AY267" s="23" t="s">
        <v>127</v>
      </c>
      <c r="BE267" s="201">
        <f>IF(N267="základní",J267,0)</f>
        <v>0</v>
      </c>
      <c r="BF267" s="201">
        <f>IF(N267="snížená",J267,0)</f>
        <v>0</v>
      </c>
      <c r="BG267" s="201">
        <f>IF(N267="zákl. přenesená",J267,0)</f>
        <v>0</v>
      </c>
      <c r="BH267" s="201">
        <f>IF(N267="sníž. přenesená",J267,0)</f>
        <v>0</v>
      </c>
      <c r="BI267" s="201">
        <f>IF(N267="nulová",J267,0)</f>
        <v>0</v>
      </c>
      <c r="BJ267" s="23" t="s">
        <v>78</v>
      </c>
      <c r="BK267" s="201">
        <f>ROUND(I267*H267,2)</f>
        <v>0</v>
      </c>
      <c r="BL267" s="23" t="s">
        <v>134</v>
      </c>
      <c r="BM267" s="23" t="s">
        <v>454</v>
      </c>
    </row>
    <row r="268" spans="2:51" s="11" customFormat="1" ht="13.5">
      <c r="B268" s="202"/>
      <c r="C268" s="203"/>
      <c r="D268" s="204" t="s">
        <v>139</v>
      </c>
      <c r="E268" s="205" t="s">
        <v>20</v>
      </c>
      <c r="F268" s="206" t="s">
        <v>455</v>
      </c>
      <c r="G268" s="203"/>
      <c r="H268" s="205" t="s">
        <v>20</v>
      </c>
      <c r="I268" s="207"/>
      <c r="J268" s="203"/>
      <c r="K268" s="203"/>
      <c r="L268" s="208"/>
      <c r="M268" s="209"/>
      <c r="N268" s="210"/>
      <c r="O268" s="210"/>
      <c r="P268" s="210"/>
      <c r="Q268" s="210"/>
      <c r="R268" s="210"/>
      <c r="S268" s="210"/>
      <c r="T268" s="211"/>
      <c r="AT268" s="212" t="s">
        <v>139</v>
      </c>
      <c r="AU268" s="212" t="s">
        <v>80</v>
      </c>
      <c r="AV268" s="11" t="s">
        <v>78</v>
      </c>
      <c r="AW268" s="11" t="s">
        <v>34</v>
      </c>
      <c r="AX268" s="11" t="s">
        <v>70</v>
      </c>
      <c r="AY268" s="212" t="s">
        <v>127</v>
      </c>
    </row>
    <row r="269" spans="2:51" s="12" customFormat="1" ht="13.5">
      <c r="B269" s="213"/>
      <c r="C269" s="214"/>
      <c r="D269" s="204" t="s">
        <v>139</v>
      </c>
      <c r="E269" s="215" t="s">
        <v>20</v>
      </c>
      <c r="F269" s="216" t="s">
        <v>441</v>
      </c>
      <c r="G269" s="214"/>
      <c r="H269" s="217">
        <v>60</v>
      </c>
      <c r="I269" s="218"/>
      <c r="J269" s="214"/>
      <c r="K269" s="214"/>
      <c r="L269" s="219"/>
      <c r="M269" s="220"/>
      <c r="N269" s="221"/>
      <c r="O269" s="221"/>
      <c r="P269" s="221"/>
      <c r="Q269" s="221"/>
      <c r="R269" s="221"/>
      <c r="S269" s="221"/>
      <c r="T269" s="222"/>
      <c r="AT269" s="223" t="s">
        <v>139</v>
      </c>
      <c r="AU269" s="223" t="s">
        <v>80</v>
      </c>
      <c r="AV269" s="12" t="s">
        <v>80</v>
      </c>
      <c r="AW269" s="12" t="s">
        <v>34</v>
      </c>
      <c r="AX269" s="12" t="s">
        <v>78</v>
      </c>
      <c r="AY269" s="223" t="s">
        <v>127</v>
      </c>
    </row>
    <row r="270" spans="2:65" s="1" customFormat="1" ht="16.5" customHeight="1">
      <c r="B270" s="40"/>
      <c r="C270" s="235" t="s">
        <v>456</v>
      </c>
      <c r="D270" s="235" t="s">
        <v>308</v>
      </c>
      <c r="E270" s="236" t="s">
        <v>457</v>
      </c>
      <c r="F270" s="237" t="s">
        <v>458</v>
      </c>
      <c r="G270" s="238" t="s">
        <v>132</v>
      </c>
      <c r="H270" s="239">
        <v>51.5</v>
      </c>
      <c r="I270" s="240"/>
      <c r="J270" s="239">
        <f>ROUND(I270*H270,2)</f>
        <v>0</v>
      </c>
      <c r="K270" s="237" t="s">
        <v>133</v>
      </c>
      <c r="L270" s="241"/>
      <c r="M270" s="242" t="s">
        <v>20</v>
      </c>
      <c r="N270" s="243" t="s">
        <v>41</v>
      </c>
      <c r="O270" s="41"/>
      <c r="P270" s="199">
        <f>O270*H270</f>
        <v>0</v>
      </c>
      <c r="Q270" s="199">
        <v>0.176</v>
      </c>
      <c r="R270" s="199">
        <f>Q270*H270</f>
        <v>9.064</v>
      </c>
      <c r="S270" s="199">
        <v>0</v>
      </c>
      <c r="T270" s="200">
        <f>S270*H270</f>
        <v>0</v>
      </c>
      <c r="AR270" s="23" t="s">
        <v>162</v>
      </c>
      <c r="AT270" s="23" t="s">
        <v>308</v>
      </c>
      <c r="AU270" s="23" t="s">
        <v>80</v>
      </c>
      <c r="AY270" s="23" t="s">
        <v>127</v>
      </c>
      <c r="BE270" s="201">
        <f>IF(N270="základní",J270,0)</f>
        <v>0</v>
      </c>
      <c r="BF270" s="201">
        <f>IF(N270="snížená",J270,0)</f>
        <v>0</v>
      </c>
      <c r="BG270" s="201">
        <f>IF(N270="zákl. přenesená",J270,0)</f>
        <v>0</v>
      </c>
      <c r="BH270" s="201">
        <f>IF(N270="sníž. přenesená",J270,0)</f>
        <v>0</v>
      </c>
      <c r="BI270" s="201">
        <f>IF(N270="nulová",J270,0)</f>
        <v>0</v>
      </c>
      <c r="BJ270" s="23" t="s">
        <v>78</v>
      </c>
      <c r="BK270" s="201">
        <f>ROUND(I270*H270,2)</f>
        <v>0</v>
      </c>
      <c r="BL270" s="23" t="s">
        <v>134</v>
      </c>
      <c r="BM270" s="23" t="s">
        <v>459</v>
      </c>
    </row>
    <row r="271" spans="2:51" s="12" customFormat="1" ht="13.5">
      <c r="B271" s="213"/>
      <c r="C271" s="214"/>
      <c r="D271" s="204" t="s">
        <v>139</v>
      </c>
      <c r="E271" s="215" t="s">
        <v>20</v>
      </c>
      <c r="F271" s="216" t="s">
        <v>460</v>
      </c>
      <c r="G271" s="214"/>
      <c r="H271" s="217">
        <v>51.5</v>
      </c>
      <c r="I271" s="218"/>
      <c r="J271" s="214"/>
      <c r="K271" s="214"/>
      <c r="L271" s="219"/>
      <c r="M271" s="220"/>
      <c r="N271" s="221"/>
      <c r="O271" s="221"/>
      <c r="P271" s="221"/>
      <c r="Q271" s="221"/>
      <c r="R271" s="221"/>
      <c r="S271" s="221"/>
      <c r="T271" s="222"/>
      <c r="AT271" s="223" t="s">
        <v>139</v>
      </c>
      <c r="AU271" s="223" t="s">
        <v>80</v>
      </c>
      <c r="AV271" s="12" t="s">
        <v>80</v>
      </c>
      <c r="AW271" s="12" t="s">
        <v>34</v>
      </c>
      <c r="AX271" s="12" t="s">
        <v>78</v>
      </c>
      <c r="AY271" s="223" t="s">
        <v>127</v>
      </c>
    </row>
    <row r="272" spans="2:51" s="11" customFormat="1" ht="13.5">
      <c r="B272" s="202"/>
      <c r="C272" s="203"/>
      <c r="D272" s="204" t="s">
        <v>139</v>
      </c>
      <c r="E272" s="205" t="s">
        <v>20</v>
      </c>
      <c r="F272" s="206" t="s">
        <v>461</v>
      </c>
      <c r="G272" s="203"/>
      <c r="H272" s="205" t="s">
        <v>20</v>
      </c>
      <c r="I272" s="207"/>
      <c r="J272" s="203"/>
      <c r="K272" s="203"/>
      <c r="L272" s="208"/>
      <c r="M272" s="209"/>
      <c r="N272" s="210"/>
      <c r="O272" s="210"/>
      <c r="P272" s="210"/>
      <c r="Q272" s="210"/>
      <c r="R272" s="210"/>
      <c r="S272" s="210"/>
      <c r="T272" s="211"/>
      <c r="AT272" s="212" t="s">
        <v>139</v>
      </c>
      <c r="AU272" s="212" t="s">
        <v>80</v>
      </c>
      <c r="AV272" s="11" t="s">
        <v>78</v>
      </c>
      <c r="AW272" s="11" t="s">
        <v>34</v>
      </c>
      <c r="AX272" s="11" t="s">
        <v>70</v>
      </c>
      <c r="AY272" s="212" t="s">
        <v>127</v>
      </c>
    </row>
    <row r="273" spans="2:65" s="1" customFormat="1" ht="16.5" customHeight="1">
      <c r="B273" s="40"/>
      <c r="C273" s="235" t="s">
        <v>462</v>
      </c>
      <c r="D273" s="235" t="s">
        <v>308</v>
      </c>
      <c r="E273" s="236" t="s">
        <v>463</v>
      </c>
      <c r="F273" s="237" t="s">
        <v>464</v>
      </c>
      <c r="G273" s="238" t="s">
        <v>132</v>
      </c>
      <c r="H273" s="239">
        <v>10</v>
      </c>
      <c r="I273" s="240"/>
      <c r="J273" s="239">
        <f>ROUND(I273*H273,2)</f>
        <v>0</v>
      </c>
      <c r="K273" s="237" t="s">
        <v>20</v>
      </c>
      <c r="L273" s="241"/>
      <c r="M273" s="242" t="s">
        <v>20</v>
      </c>
      <c r="N273" s="243" t="s">
        <v>41</v>
      </c>
      <c r="O273" s="41"/>
      <c r="P273" s="199">
        <f>O273*H273</f>
        <v>0</v>
      </c>
      <c r="Q273" s="199">
        <v>0.176</v>
      </c>
      <c r="R273" s="199">
        <f>Q273*H273</f>
        <v>1.7599999999999998</v>
      </c>
      <c r="S273" s="199">
        <v>0</v>
      </c>
      <c r="T273" s="200">
        <f>S273*H273</f>
        <v>0</v>
      </c>
      <c r="AR273" s="23" t="s">
        <v>162</v>
      </c>
      <c r="AT273" s="23" t="s">
        <v>308</v>
      </c>
      <c r="AU273" s="23" t="s">
        <v>80</v>
      </c>
      <c r="AY273" s="23" t="s">
        <v>127</v>
      </c>
      <c r="BE273" s="201">
        <f>IF(N273="základní",J273,0)</f>
        <v>0</v>
      </c>
      <c r="BF273" s="201">
        <f>IF(N273="snížená",J273,0)</f>
        <v>0</v>
      </c>
      <c r="BG273" s="201">
        <f>IF(N273="zákl. přenesená",J273,0)</f>
        <v>0</v>
      </c>
      <c r="BH273" s="201">
        <f>IF(N273="sníž. přenesená",J273,0)</f>
        <v>0</v>
      </c>
      <c r="BI273" s="201">
        <f>IF(N273="nulová",J273,0)</f>
        <v>0</v>
      </c>
      <c r="BJ273" s="23" t="s">
        <v>78</v>
      </c>
      <c r="BK273" s="201">
        <f>ROUND(I273*H273,2)</f>
        <v>0</v>
      </c>
      <c r="BL273" s="23" t="s">
        <v>134</v>
      </c>
      <c r="BM273" s="23" t="s">
        <v>465</v>
      </c>
    </row>
    <row r="274" spans="2:63" s="10" customFormat="1" ht="29.85" customHeight="1">
      <c r="B274" s="175"/>
      <c r="C274" s="176"/>
      <c r="D274" s="177" t="s">
        <v>69</v>
      </c>
      <c r="E274" s="189" t="s">
        <v>466</v>
      </c>
      <c r="F274" s="189" t="s">
        <v>467</v>
      </c>
      <c r="G274" s="176"/>
      <c r="H274" s="176"/>
      <c r="I274" s="179"/>
      <c r="J274" s="190">
        <f>BK274</f>
        <v>0</v>
      </c>
      <c r="K274" s="176"/>
      <c r="L274" s="181"/>
      <c r="M274" s="182"/>
      <c r="N274" s="183"/>
      <c r="O274" s="183"/>
      <c r="P274" s="184">
        <f>SUM(P275:P281)</f>
        <v>0</v>
      </c>
      <c r="Q274" s="183"/>
      <c r="R274" s="184">
        <f>SUM(R275:R281)</f>
        <v>1.68896</v>
      </c>
      <c r="S274" s="183"/>
      <c r="T274" s="185">
        <f>SUM(T275:T281)</f>
        <v>0</v>
      </c>
      <c r="AR274" s="186" t="s">
        <v>78</v>
      </c>
      <c r="AT274" s="187" t="s">
        <v>69</v>
      </c>
      <c r="AU274" s="187" t="s">
        <v>78</v>
      </c>
      <c r="AY274" s="186" t="s">
        <v>127</v>
      </c>
      <c r="BK274" s="188">
        <f>SUM(BK275:BK281)</f>
        <v>0</v>
      </c>
    </row>
    <row r="275" spans="2:65" s="1" customFormat="1" ht="16.5" customHeight="1">
      <c r="B275" s="40"/>
      <c r="C275" s="191" t="s">
        <v>446</v>
      </c>
      <c r="D275" s="191" t="s">
        <v>129</v>
      </c>
      <c r="E275" s="192" t="s">
        <v>468</v>
      </c>
      <c r="F275" s="193" t="s">
        <v>469</v>
      </c>
      <c r="G275" s="194" t="s">
        <v>145</v>
      </c>
      <c r="H275" s="195">
        <v>2</v>
      </c>
      <c r="I275" s="196"/>
      <c r="J275" s="195">
        <f aca="true" t="shared" si="10" ref="J275:J281">ROUND(I275*H275,2)</f>
        <v>0</v>
      </c>
      <c r="K275" s="193" t="s">
        <v>133</v>
      </c>
      <c r="L275" s="60"/>
      <c r="M275" s="197" t="s">
        <v>20</v>
      </c>
      <c r="N275" s="198" t="s">
        <v>41</v>
      </c>
      <c r="O275" s="41"/>
      <c r="P275" s="199">
        <f aca="true" t="shared" si="11" ref="P275:P281">O275*H275</f>
        <v>0</v>
      </c>
      <c r="Q275" s="199">
        <v>0.42368</v>
      </c>
      <c r="R275" s="199">
        <f aca="true" t="shared" si="12" ref="R275:R281">Q275*H275</f>
        <v>0.84736</v>
      </c>
      <c r="S275" s="199">
        <v>0</v>
      </c>
      <c r="T275" s="200">
        <f aca="true" t="shared" si="13" ref="T275:T281">S275*H275</f>
        <v>0</v>
      </c>
      <c r="AR275" s="23" t="s">
        <v>134</v>
      </c>
      <c r="AT275" s="23" t="s">
        <v>129</v>
      </c>
      <c r="AU275" s="23" t="s">
        <v>80</v>
      </c>
      <c r="AY275" s="23" t="s">
        <v>127</v>
      </c>
      <c r="BE275" s="201">
        <f aca="true" t="shared" si="14" ref="BE275:BE281">IF(N275="základní",J275,0)</f>
        <v>0</v>
      </c>
      <c r="BF275" s="201">
        <f aca="true" t="shared" si="15" ref="BF275:BF281">IF(N275="snížená",J275,0)</f>
        <v>0</v>
      </c>
      <c r="BG275" s="201">
        <f aca="true" t="shared" si="16" ref="BG275:BG281">IF(N275="zákl. přenesená",J275,0)</f>
        <v>0</v>
      </c>
      <c r="BH275" s="201">
        <f aca="true" t="shared" si="17" ref="BH275:BH281">IF(N275="sníž. přenesená",J275,0)</f>
        <v>0</v>
      </c>
      <c r="BI275" s="201">
        <f aca="true" t="shared" si="18" ref="BI275:BI281">IF(N275="nulová",J275,0)</f>
        <v>0</v>
      </c>
      <c r="BJ275" s="23" t="s">
        <v>78</v>
      </c>
      <c r="BK275" s="201">
        <f aca="true" t="shared" si="19" ref="BK275:BK281">ROUND(I275*H275,2)</f>
        <v>0</v>
      </c>
      <c r="BL275" s="23" t="s">
        <v>134</v>
      </c>
      <c r="BM275" s="23" t="s">
        <v>470</v>
      </c>
    </row>
    <row r="276" spans="2:65" s="1" customFormat="1" ht="16.5" customHeight="1">
      <c r="B276" s="40"/>
      <c r="C276" s="191" t="s">
        <v>471</v>
      </c>
      <c r="D276" s="191" t="s">
        <v>129</v>
      </c>
      <c r="E276" s="192" t="s">
        <v>472</v>
      </c>
      <c r="F276" s="193" t="s">
        <v>473</v>
      </c>
      <c r="G276" s="194" t="s">
        <v>145</v>
      </c>
      <c r="H276" s="195">
        <v>2</v>
      </c>
      <c r="I276" s="196"/>
      <c r="J276" s="195">
        <f t="shared" si="10"/>
        <v>0</v>
      </c>
      <c r="K276" s="193" t="s">
        <v>133</v>
      </c>
      <c r="L276" s="60"/>
      <c r="M276" s="197" t="s">
        <v>20</v>
      </c>
      <c r="N276" s="198" t="s">
        <v>41</v>
      </c>
      <c r="O276" s="41"/>
      <c r="P276" s="199">
        <f t="shared" si="11"/>
        <v>0</v>
      </c>
      <c r="Q276" s="199">
        <v>0.4208</v>
      </c>
      <c r="R276" s="199">
        <f t="shared" si="12"/>
        <v>0.8416</v>
      </c>
      <c r="S276" s="199">
        <v>0</v>
      </c>
      <c r="T276" s="200">
        <f t="shared" si="13"/>
        <v>0</v>
      </c>
      <c r="AR276" s="23" t="s">
        <v>134</v>
      </c>
      <c r="AT276" s="23" t="s">
        <v>129</v>
      </c>
      <c r="AU276" s="23" t="s">
        <v>80</v>
      </c>
      <c r="AY276" s="23" t="s">
        <v>127</v>
      </c>
      <c r="BE276" s="201">
        <f t="shared" si="14"/>
        <v>0</v>
      </c>
      <c r="BF276" s="201">
        <f t="shared" si="15"/>
        <v>0</v>
      </c>
      <c r="BG276" s="201">
        <f t="shared" si="16"/>
        <v>0</v>
      </c>
      <c r="BH276" s="201">
        <f t="shared" si="17"/>
        <v>0</v>
      </c>
      <c r="BI276" s="201">
        <f t="shared" si="18"/>
        <v>0</v>
      </c>
      <c r="BJ276" s="23" t="s">
        <v>78</v>
      </c>
      <c r="BK276" s="201">
        <f t="shared" si="19"/>
        <v>0</v>
      </c>
      <c r="BL276" s="23" t="s">
        <v>134</v>
      </c>
      <c r="BM276" s="23" t="s">
        <v>474</v>
      </c>
    </row>
    <row r="277" spans="2:65" s="1" customFormat="1" ht="25.5" customHeight="1">
      <c r="B277" s="40"/>
      <c r="C277" s="191" t="s">
        <v>475</v>
      </c>
      <c r="D277" s="191" t="s">
        <v>129</v>
      </c>
      <c r="E277" s="192" t="s">
        <v>476</v>
      </c>
      <c r="F277" s="193" t="s">
        <v>477</v>
      </c>
      <c r="G277" s="194" t="s">
        <v>145</v>
      </c>
      <c r="H277" s="195">
        <v>2</v>
      </c>
      <c r="I277" s="196"/>
      <c r="J277" s="195">
        <f t="shared" si="10"/>
        <v>0</v>
      </c>
      <c r="K277" s="193" t="s">
        <v>20</v>
      </c>
      <c r="L277" s="60"/>
      <c r="M277" s="197" t="s">
        <v>20</v>
      </c>
      <c r="N277" s="198" t="s">
        <v>41</v>
      </c>
      <c r="O277" s="41"/>
      <c r="P277" s="199">
        <f t="shared" si="11"/>
        <v>0</v>
      </c>
      <c r="Q277" s="199">
        <v>0</v>
      </c>
      <c r="R277" s="199">
        <f t="shared" si="12"/>
        <v>0</v>
      </c>
      <c r="S277" s="199">
        <v>0</v>
      </c>
      <c r="T277" s="200">
        <f t="shared" si="13"/>
        <v>0</v>
      </c>
      <c r="AR277" s="23" t="s">
        <v>134</v>
      </c>
      <c r="AT277" s="23" t="s">
        <v>129</v>
      </c>
      <c r="AU277" s="23" t="s">
        <v>80</v>
      </c>
      <c r="AY277" s="23" t="s">
        <v>127</v>
      </c>
      <c r="BE277" s="201">
        <f t="shared" si="14"/>
        <v>0</v>
      </c>
      <c r="BF277" s="201">
        <f t="shared" si="15"/>
        <v>0</v>
      </c>
      <c r="BG277" s="201">
        <f t="shared" si="16"/>
        <v>0</v>
      </c>
      <c r="BH277" s="201">
        <f t="shared" si="17"/>
        <v>0</v>
      </c>
      <c r="BI277" s="201">
        <f t="shared" si="18"/>
        <v>0</v>
      </c>
      <c r="BJ277" s="23" t="s">
        <v>78</v>
      </c>
      <c r="BK277" s="201">
        <f t="shared" si="19"/>
        <v>0</v>
      </c>
      <c r="BL277" s="23" t="s">
        <v>134</v>
      </c>
      <c r="BM277" s="23" t="s">
        <v>478</v>
      </c>
    </row>
    <row r="278" spans="2:65" s="1" customFormat="1" ht="38.25" customHeight="1">
      <c r="B278" s="40"/>
      <c r="C278" s="191" t="s">
        <v>479</v>
      </c>
      <c r="D278" s="191" t="s">
        <v>129</v>
      </c>
      <c r="E278" s="192" t="s">
        <v>480</v>
      </c>
      <c r="F278" s="193" t="s">
        <v>481</v>
      </c>
      <c r="G278" s="194" t="s">
        <v>343</v>
      </c>
      <c r="H278" s="195">
        <v>22</v>
      </c>
      <c r="I278" s="196"/>
      <c r="J278" s="195">
        <f t="shared" si="10"/>
        <v>0</v>
      </c>
      <c r="K278" s="193" t="s">
        <v>20</v>
      </c>
      <c r="L278" s="60"/>
      <c r="M278" s="197" t="s">
        <v>20</v>
      </c>
      <c r="N278" s="198" t="s">
        <v>41</v>
      </c>
      <c r="O278" s="41"/>
      <c r="P278" s="199">
        <f t="shared" si="11"/>
        <v>0</v>
      </c>
      <c r="Q278" s="199">
        <v>0</v>
      </c>
      <c r="R278" s="199">
        <f t="shared" si="12"/>
        <v>0</v>
      </c>
      <c r="S278" s="199">
        <v>0</v>
      </c>
      <c r="T278" s="200">
        <f t="shared" si="13"/>
        <v>0</v>
      </c>
      <c r="AR278" s="23" t="s">
        <v>134</v>
      </c>
      <c r="AT278" s="23" t="s">
        <v>129</v>
      </c>
      <c r="AU278" s="23" t="s">
        <v>80</v>
      </c>
      <c r="AY278" s="23" t="s">
        <v>127</v>
      </c>
      <c r="BE278" s="201">
        <f t="shared" si="14"/>
        <v>0</v>
      </c>
      <c r="BF278" s="201">
        <f t="shared" si="15"/>
        <v>0</v>
      </c>
      <c r="BG278" s="201">
        <f t="shared" si="16"/>
        <v>0</v>
      </c>
      <c r="BH278" s="201">
        <f t="shared" si="17"/>
        <v>0</v>
      </c>
      <c r="BI278" s="201">
        <f t="shared" si="18"/>
        <v>0</v>
      </c>
      <c r="BJ278" s="23" t="s">
        <v>78</v>
      </c>
      <c r="BK278" s="201">
        <f t="shared" si="19"/>
        <v>0</v>
      </c>
      <c r="BL278" s="23" t="s">
        <v>134</v>
      </c>
      <c r="BM278" s="23" t="s">
        <v>482</v>
      </c>
    </row>
    <row r="279" spans="2:65" s="1" customFormat="1" ht="25.5" customHeight="1">
      <c r="B279" s="40"/>
      <c r="C279" s="191" t="s">
        <v>483</v>
      </c>
      <c r="D279" s="191" t="s">
        <v>129</v>
      </c>
      <c r="E279" s="192" t="s">
        <v>484</v>
      </c>
      <c r="F279" s="193" t="s">
        <v>485</v>
      </c>
      <c r="G279" s="194" t="s">
        <v>145</v>
      </c>
      <c r="H279" s="195">
        <v>2</v>
      </c>
      <c r="I279" s="196"/>
      <c r="J279" s="195">
        <f t="shared" si="10"/>
        <v>0</v>
      </c>
      <c r="K279" s="193" t="s">
        <v>20</v>
      </c>
      <c r="L279" s="60"/>
      <c r="M279" s="197" t="s">
        <v>20</v>
      </c>
      <c r="N279" s="198" t="s">
        <v>41</v>
      </c>
      <c r="O279" s="41"/>
      <c r="P279" s="199">
        <f t="shared" si="11"/>
        <v>0</v>
      </c>
      <c r="Q279" s="199">
        <v>0</v>
      </c>
      <c r="R279" s="199">
        <f t="shared" si="12"/>
        <v>0</v>
      </c>
      <c r="S279" s="199">
        <v>0</v>
      </c>
      <c r="T279" s="200">
        <f t="shared" si="13"/>
        <v>0</v>
      </c>
      <c r="AR279" s="23" t="s">
        <v>134</v>
      </c>
      <c r="AT279" s="23" t="s">
        <v>129</v>
      </c>
      <c r="AU279" s="23" t="s">
        <v>80</v>
      </c>
      <c r="AY279" s="23" t="s">
        <v>127</v>
      </c>
      <c r="BE279" s="201">
        <f t="shared" si="14"/>
        <v>0</v>
      </c>
      <c r="BF279" s="201">
        <f t="shared" si="15"/>
        <v>0</v>
      </c>
      <c r="BG279" s="201">
        <f t="shared" si="16"/>
        <v>0</v>
      </c>
      <c r="BH279" s="201">
        <f t="shared" si="17"/>
        <v>0</v>
      </c>
      <c r="BI279" s="201">
        <f t="shared" si="18"/>
        <v>0</v>
      </c>
      <c r="BJ279" s="23" t="s">
        <v>78</v>
      </c>
      <c r="BK279" s="201">
        <f t="shared" si="19"/>
        <v>0</v>
      </c>
      <c r="BL279" s="23" t="s">
        <v>134</v>
      </c>
      <c r="BM279" s="23" t="s">
        <v>486</v>
      </c>
    </row>
    <row r="280" spans="2:65" s="1" customFormat="1" ht="16.5" customHeight="1">
      <c r="B280" s="40"/>
      <c r="C280" s="191" t="s">
        <v>487</v>
      </c>
      <c r="D280" s="191" t="s">
        <v>129</v>
      </c>
      <c r="E280" s="192" t="s">
        <v>488</v>
      </c>
      <c r="F280" s="193" t="s">
        <v>489</v>
      </c>
      <c r="G280" s="194" t="s">
        <v>343</v>
      </c>
      <c r="H280" s="195">
        <v>20</v>
      </c>
      <c r="I280" s="196"/>
      <c r="J280" s="195">
        <f t="shared" si="10"/>
        <v>0</v>
      </c>
      <c r="K280" s="193" t="s">
        <v>20</v>
      </c>
      <c r="L280" s="60"/>
      <c r="M280" s="197" t="s">
        <v>20</v>
      </c>
      <c r="N280" s="198" t="s">
        <v>41</v>
      </c>
      <c r="O280" s="41"/>
      <c r="P280" s="199">
        <f t="shared" si="11"/>
        <v>0</v>
      </c>
      <c r="Q280" s="199">
        <v>0</v>
      </c>
      <c r="R280" s="199">
        <f t="shared" si="12"/>
        <v>0</v>
      </c>
      <c r="S280" s="199">
        <v>0</v>
      </c>
      <c r="T280" s="200">
        <f t="shared" si="13"/>
        <v>0</v>
      </c>
      <c r="AR280" s="23" t="s">
        <v>134</v>
      </c>
      <c r="AT280" s="23" t="s">
        <v>129</v>
      </c>
      <c r="AU280" s="23" t="s">
        <v>80</v>
      </c>
      <c r="AY280" s="23" t="s">
        <v>127</v>
      </c>
      <c r="BE280" s="201">
        <f t="shared" si="14"/>
        <v>0</v>
      </c>
      <c r="BF280" s="201">
        <f t="shared" si="15"/>
        <v>0</v>
      </c>
      <c r="BG280" s="201">
        <f t="shared" si="16"/>
        <v>0</v>
      </c>
      <c r="BH280" s="201">
        <f t="shared" si="17"/>
        <v>0</v>
      </c>
      <c r="BI280" s="201">
        <f t="shared" si="18"/>
        <v>0</v>
      </c>
      <c r="BJ280" s="23" t="s">
        <v>78</v>
      </c>
      <c r="BK280" s="201">
        <f t="shared" si="19"/>
        <v>0</v>
      </c>
      <c r="BL280" s="23" t="s">
        <v>134</v>
      </c>
      <c r="BM280" s="23" t="s">
        <v>490</v>
      </c>
    </row>
    <row r="281" spans="2:65" s="1" customFormat="1" ht="16.5" customHeight="1">
      <c r="B281" s="40"/>
      <c r="C281" s="191" t="s">
        <v>491</v>
      </c>
      <c r="D281" s="191" t="s">
        <v>129</v>
      </c>
      <c r="E281" s="192" t="s">
        <v>492</v>
      </c>
      <c r="F281" s="193" t="s">
        <v>493</v>
      </c>
      <c r="G281" s="194" t="s">
        <v>145</v>
      </c>
      <c r="H281" s="195">
        <v>2</v>
      </c>
      <c r="I281" s="196"/>
      <c r="J281" s="195">
        <f t="shared" si="10"/>
        <v>0</v>
      </c>
      <c r="K281" s="193" t="s">
        <v>20</v>
      </c>
      <c r="L281" s="60"/>
      <c r="M281" s="197" t="s">
        <v>20</v>
      </c>
      <c r="N281" s="198" t="s">
        <v>41</v>
      </c>
      <c r="O281" s="41"/>
      <c r="P281" s="199">
        <f t="shared" si="11"/>
        <v>0</v>
      </c>
      <c r="Q281" s="199">
        <v>0</v>
      </c>
      <c r="R281" s="199">
        <f t="shared" si="12"/>
        <v>0</v>
      </c>
      <c r="S281" s="199">
        <v>0</v>
      </c>
      <c r="T281" s="200">
        <f t="shared" si="13"/>
        <v>0</v>
      </c>
      <c r="AR281" s="23" t="s">
        <v>134</v>
      </c>
      <c r="AT281" s="23" t="s">
        <v>129</v>
      </c>
      <c r="AU281" s="23" t="s">
        <v>80</v>
      </c>
      <c r="AY281" s="23" t="s">
        <v>127</v>
      </c>
      <c r="BE281" s="201">
        <f t="shared" si="14"/>
        <v>0</v>
      </c>
      <c r="BF281" s="201">
        <f t="shared" si="15"/>
        <v>0</v>
      </c>
      <c r="BG281" s="201">
        <f t="shared" si="16"/>
        <v>0</v>
      </c>
      <c r="BH281" s="201">
        <f t="shared" si="17"/>
        <v>0</v>
      </c>
      <c r="BI281" s="201">
        <f t="shared" si="18"/>
        <v>0</v>
      </c>
      <c r="BJ281" s="23" t="s">
        <v>78</v>
      </c>
      <c r="BK281" s="201">
        <f t="shared" si="19"/>
        <v>0</v>
      </c>
      <c r="BL281" s="23" t="s">
        <v>134</v>
      </c>
      <c r="BM281" s="23" t="s">
        <v>494</v>
      </c>
    </row>
    <row r="282" spans="2:63" s="10" customFormat="1" ht="29.85" customHeight="1">
      <c r="B282" s="175"/>
      <c r="C282" s="176"/>
      <c r="D282" s="177" t="s">
        <v>69</v>
      </c>
      <c r="E282" s="189" t="s">
        <v>495</v>
      </c>
      <c r="F282" s="189" t="s">
        <v>496</v>
      </c>
      <c r="G282" s="176"/>
      <c r="H282" s="176"/>
      <c r="I282" s="179"/>
      <c r="J282" s="190">
        <f>BK282</f>
        <v>0</v>
      </c>
      <c r="K282" s="176"/>
      <c r="L282" s="181"/>
      <c r="M282" s="182"/>
      <c r="N282" s="183"/>
      <c r="O282" s="183"/>
      <c r="P282" s="184">
        <f>SUM(P283:P308)</f>
        <v>0</v>
      </c>
      <c r="Q282" s="183"/>
      <c r="R282" s="184">
        <f>SUM(R283:R308)</f>
        <v>63.86760000000001</v>
      </c>
      <c r="S282" s="183"/>
      <c r="T282" s="185">
        <f>SUM(T283:T308)</f>
        <v>0</v>
      </c>
      <c r="AR282" s="186" t="s">
        <v>78</v>
      </c>
      <c r="AT282" s="187" t="s">
        <v>69</v>
      </c>
      <c r="AU282" s="187" t="s">
        <v>78</v>
      </c>
      <c r="AY282" s="186" t="s">
        <v>127</v>
      </c>
      <c r="BK282" s="188">
        <f>SUM(BK283:BK308)</f>
        <v>0</v>
      </c>
    </row>
    <row r="283" spans="2:65" s="1" customFormat="1" ht="25.5" customHeight="1">
      <c r="B283" s="40"/>
      <c r="C283" s="191" t="s">
        <v>497</v>
      </c>
      <c r="D283" s="191" t="s">
        <v>129</v>
      </c>
      <c r="E283" s="192" t="s">
        <v>498</v>
      </c>
      <c r="F283" s="193" t="s">
        <v>499</v>
      </c>
      <c r="G283" s="194" t="s">
        <v>145</v>
      </c>
      <c r="H283" s="195">
        <v>4</v>
      </c>
      <c r="I283" s="196"/>
      <c r="J283" s="195">
        <f>ROUND(I283*H283,2)</f>
        <v>0</v>
      </c>
      <c r="K283" s="193" t="s">
        <v>133</v>
      </c>
      <c r="L283" s="60"/>
      <c r="M283" s="197" t="s">
        <v>20</v>
      </c>
      <c r="N283" s="198" t="s">
        <v>41</v>
      </c>
      <c r="O283" s="41"/>
      <c r="P283" s="199">
        <f>O283*H283</f>
        <v>0</v>
      </c>
      <c r="Q283" s="199">
        <v>0.0007</v>
      </c>
      <c r="R283" s="199">
        <f>Q283*H283</f>
        <v>0.0028</v>
      </c>
      <c r="S283" s="199">
        <v>0</v>
      </c>
      <c r="T283" s="200">
        <f>S283*H283</f>
        <v>0</v>
      </c>
      <c r="AR283" s="23" t="s">
        <v>134</v>
      </c>
      <c r="AT283" s="23" t="s">
        <v>129</v>
      </c>
      <c r="AU283" s="23" t="s">
        <v>80</v>
      </c>
      <c r="AY283" s="23" t="s">
        <v>127</v>
      </c>
      <c r="BE283" s="201">
        <f>IF(N283="základní",J283,0)</f>
        <v>0</v>
      </c>
      <c r="BF283" s="201">
        <f>IF(N283="snížená",J283,0)</f>
        <v>0</v>
      </c>
      <c r="BG283" s="201">
        <f>IF(N283="zákl. přenesená",J283,0)</f>
        <v>0</v>
      </c>
      <c r="BH283" s="201">
        <f>IF(N283="sníž. přenesená",J283,0)</f>
        <v>0</v>
      </c>
      <c r="BI283" s="201">
        <f>IF(N283="nulová",J283,0)</f>
        <v>0</v>
      </c>
      <c r="BJ283" s="23" t="s">
        <v>78</v>
      </c>
      <c r="BK283" s="201">
        <f>ROUND(I283*H283,2)</f>
        <v>0</v>
      </c>
      <c r="BL283" s="23" t="s">
        <v>134</v>
      </c>
      <c r="BM283" s="23" t="s">
        <v>500</v>
      </c>
    </row>
    <row r="284" spans="2:51" s="11" customFormat="1" ht="13.5">
      <c r="B284" s="202"/>
      <c r="C284" s="203"/>
      <c r="D284" s="204" t="s">
        <v>139</v>
      </c>
      <c r="E284" s="205" t="s">
        <v>20</v>
      </c>
      <c r="F284" s="206" t="s">
        <v>501</v>
      </c>
      <c r="G284" s="203"/>
      <c r="H284" s="205" t="s">
        <v>20</v>
      </c>
      <c r="I284" s="207"/>
      <c r="J284" s="203"/>
      <c r="K284" s="203"/>
      <c r="L284" s="208"/>
      <c r="M284" s="209"/>
      <c r="N284" s="210"/>
      <c r="O284" s="210"/>
      <c r="P284" s="210"/>
      <c r="Q284" s="210"/>
      <c r="R284" s="210"/>
      <c r="S284" s="210"/>
      <c r="T284" s="211"/>
      <c r="AT284" s="212" t="s">
        <v>139</v>
      </c>
      <c r="AU284" s="212" t="s">
        <v>80</v>
      </c>
      <c r="AV284" s="11" t="s">
        <v>78</v>
      </c>
      <c r="AW284" s="11" t="s">
        <v>34</v>
      </c>
      <c r="AX284" s="11" t="s">
        <v>70</v>
      </c>
      <c r="AY284" s="212" t="s">
        <v>127</v>
      </c>
    </row>
    <row r="285" spans="2:51" s="12" customFormat="1" ht="13.5">
      <c r="B285" s="213"/>
      <c r="C285" s="214"/>
      <c r="D285" s="204" t="s">
        <v>139</v>
      </c>
      <c r="E285" s="215" t="s">
        <v>20</v>
      </c>
      <c r="F285" s="216" t="s">
        <v>502</v>
      </c>
      <c r="G285" s="214"/>
      <c r="H285" s="217">
        <v>4</v>
      </c>
      <c r="I285" s="218"/>
      <c r="J285" s="214"/>
      <c r="K285" s="214"/>
      <c r="L285" s="219"/>
      <c r="M285" s="220"/>
      <c r="N285" s="221"/>
      <c r="O285" s="221"/>
      <c r="P285" s="221"/>
      <c r="Q285" s="221"/>
      <c r="R285" s="221"/>
      <c r="S285" s="221"/>
      <c r="T285" s="222"/>
      <c r="AT285" s="223" t="s">
        <v>139</v>
      </c>
      <c r="AU285" s="223" t="s">
        <v>80</v>
      </c>
      <c r="AV285" s="12" t="s">
        <v>80</v>
      </c>
      <c r="AW285" s="12" t="s">
        <v>34</v>
      </c>
      <c r="AX285" s="12" t="s">
        <v>78</v>
      </c>
      <c r="AY285" s="223" t="s">
        <v>127</v>
      </c>
    </row>
    <row r="286" spans="2:65" s="1" customFormat="1" ht="16.5" customHeight="1">
      <c r="B286" s="40"/>
      <c r="C286" s="235" t="s">
        <v>503</v>
      </c>
      <c r="D286" s="235" t="s">
        <v>308</v>
      </c>
      <c r="E286" s="236" t="s">
        <v>504</v>
      </c>
      <c r="F286" s="237" t="s">
        <v>505</v>
      </c>
      <c r="G286" s="238" t="s">
        <v>145</v>
      </c>
      <c r="H286" s="239">
        <v>3</v>
      </c>
      <c r="I286" s="240"/>
      <c r="J286" s="239">
        <f>ROUND(I286*H286,2)</f>
        <v>0</v>
      </c>
      <c r="K286" s="237" t="s">
        <v>20</v>
      </c>
      <c r="L286" s="241"/>
      <c r="M286" s="242" t="s">
        <v>20</v>
      </c>
      <c r="N286" s="243" t="s">
        <v>41</v>
      </c>
      <c r="O286" s="41"/>
      <c r="P286" s="199">
        <f>O286*H286</f>
        <v>0</v>
      </c>
      <c r="Q286" s="199">
        <v>0</v>
      </c>
      <c r="R286" s="199">
        <f>Q286*H286</f>
        <v>0</v>
      </c>
      <c r="S286" s="199">
        <v>0</v>
      </c>
      <c r="T286" s="200">
        <f>S286*H286</f>
        <v>0</v>
      </c>
      <c r="AR286" s="23" t="s">
        <v>162</v>
      </c>
      <c r="AT286" s="23" t="s">
        <v>308</v>
      </c>
      <c r="AU286" s="23" t="s">
        <v>80</v>
      </c>
      <c r="AY286" s="23" t="s">
        <v>127</v>
      </c>
      <c r="BE286" s="201">
        <f>IF(N286="základní",J286,0)</f>
        <v>0</v>
      </c>
      <c r="BF286" s="201">
        <f>IF(N286="snížená",J286,0)</f>
        <v>0</v>
      </c>
      <c r="BG286" s="201">
        <f>IF(N286="zákl. přenesená",J286,0)</f>
        <v>0</v>
      </c>
      <c r="BH286" s="201">
        <f>IF(N286="sníž. přenesená",J286,0)</f>
        <v>0</v>
      </c>
      <c r="BI286" s="201">
        <f>IF(N286="nulová",J286,0)</f>
        <v>0</v>
      </c>
      <c r="BJ286" s="23" t="s">
        <v>78</v>
      </c>
      <c r="BK286" s="201">
        <f>ROUND(I286*H286,2)</f>
        <v>0</v>
      </c>
      <c r="BL286" s="23" t="s">
        <v>134</v>
      </c>
      <c r="BM286" s="23" t="s">
        <v>506</v>
      </c>
    </row>
    <row r="287" spans="2:65" s="1" customFormat="1" ht="16.5" customHeight="1">
      <c r="B287" s="40"/>
      <c r="C287" s="235" t="s">
        <v>507</v>
      </c>
      <c r="D287" s="235" t="s">
        <v>308</v>
      </c>
      <c r="E287" s="236" t="s">
        <v>508</v>
      </c>
      <c r="F287" s="237" t="s">
        <v>509</v>
      </c>
      <c r="G287" s="238" t="s">
        <v>145</v>
      </c>
      <c r="H287" s="239">
        <v>1</v>
      </c>
      <c r="I287" s="240"/>
      <c r="J287" s="239">
        <f>ROUND(I287*H287,2)</f>
        <v>0</v>
      </c>
      <c r="K287" s="237" t="s">
        <v>20</v>
      </c>
      <c r="L287" s="241"/>
      <c r="M287" s="242" t="s">
        <v>20</v>
      </c>
      <c r="N287" s="243" t="s">
        <v>41</v>
      </c>
      <c r="O287" s="41"/>
      <c r="P287" s="199">
        <f>O287*H287</f>
        <v>0</v>
      </c>
      <c r="Q287" s="199">
        <v>0</v>
      </c>
      <c r="R287" s="199">
        <f>Q287*H287</f>
        <v>0</v>
      </c>
      <c r="S287" s="199">
        <v>0</v>
      </c>
      <c r="T287" s="200">
        <f>S287*H287</f>
        <v>0</v>
      </c>
      <c r="AR287" s="23" t="s">
        <v>162</v>
      </c>
      <c r="AT287" s="23" t="s">
        <v>308</v>
      </c>
      <c r="AU287" s="23" t="s">
        <v>80</v>
      </c>
      <c r="AY287" s="23" t="s">
        <v>127</v>
      </c>
      <c r="BE287" s="201">
        <f>IF(N287="základní",J287,0)</f>
        <v>0</v>
      </c>
      <c r="BF287" s="201">
        <f>IF(N287="snížená",J287,0)</f>
        <v>0</v>
      </c>
      <c r="BG287" s="201">
        <f>IF(N287="zákl. přenesená",J287,0)</f>
        <v>0</v>
      </c>
      <c r="BH287" s="201">
        <f>IF(N287="sníž. přenesená",J287,0)</f>
        <v>0</v>
      </c>
      <c r="BI287" s="201">
        <f>IF(N287="nulová",J287,0)</f>
        <v>0</v>
      </c>
      <c r="BJ287" s="23" t="s">
        <v>78</v>
      </c>
      <c r="BK287" s="201">
        <f>ROUND(I287*H287,2)</f>
        <v>0</v>
      </c>
      <c r="BL287" s="23" t="s">
        <v>134</v>
      </c>
      <c r="BM287" s="23" t="s">
        <v>510</v>
      </c>
    </row>
    <row r="288" spans="2:65" s="1" customFormat="1" ht="25.5" customHeight="1">
      <c r="B288" s="40"/>
      <c r="C288" s="191" t="s">
        <v>511</v>
      </c>
      <c r="D288" s="191" t="s">
        <v>129</v>
      </c>
      <c r="E288" s="192" t="s">
        <v>512</v>
      </c>
      <c r="F288" s="193" t="s">
        <v>513</v>
      </c>
      <c r="G288" s="194" t="s">
        <v>145</v>
      </c>
      <c r="H288" s="195">
        <v>3</v>
      </c>
      <c r="I288" s="196"/>
      <c r="J288" s="195">
        <f>ROUND(I288*H288,2)</f>
        <v>0</v>
      </c>
      <c r="K288" s="193" t="s">
        <v>133</v>
      </c>
      <c r="L288" s="60"/>
      <c r="M288" s="197" t="s">
        <v>20</v>
      </c>
      <c r="N288" s="198" t="s">
        <v>41</v>
      </c>
      <c r="O288" s="41"/>
      <c r="P288" s="199">
        <f>O288*H288</f>
        <v>0</v>
      </c>
      <c r="Q288" s="199">
        <v>0.11241</v>
      </c>
      <c r="R288" s="199">
        <f>Q288*H288</f>
        <v>0.33723</v>
      </c>
      <c r="S288" s="199">
        <v>0</v>
      </c>
      <c r="T288" s="200">
        <f>S288*H288</f>
        <v>0</v>
      </c>
      <c r="AR288" s="23" t="s">
        <v>134</v>
      </c>
      <c r="AT288" s="23" t="s">
        <v>129</v>
      </c>
      <c r="AU288" s="23" t="s">
        <v>80</v>
      </c>
      <c r="AY288" s="23" t="s">
        <v>127</v>
      </c>
      <c r="BE288" s="201">
        <f>IF(N288="základní",J288,0)</f>
        <v>0</v>
      </c>
      <c r="BF288" s="201">
        <f>IF(N288="snížená",J288,0)</f>
        <v>0</v>
      </c>
      <c r="BG288" s="201">
        <f>IF(N288="zákl. přenesená",J288,0)</f>
        <v>0</v>
      </c>
      <c r="BH288" s="201">
        <f>IF(N288="sníž. přenesená",J288,0)</f>
        <v>0</v>
      </c>
      <c r="BI288" s="201">
        <f>IF(N288="nulová",J288,0)</f>
        <v>0</v>
      </c>
      <c r="BJ288" s="23" t="s">
        <v>78</v>
      </c>
      <c r="BK288" s="201">
        <f>ROUND(I288*H288,2)</f>
        <v>0</v>
      </c>
      <c r="BL288" s="23" t="s">
        <v>134</v>
      </c>
      <c r="BM288" s="23" t="s">
        <v>514</v>
      </c>
    </row>
    <row r="289" spans="2:65" s="1" customFormat="1" ht="16.5" customHeight="1">
      <c r="B289" s="40"/>
      <c r="C289" s="235" t="s">
        <v>515</v>
      </c>
      <c r="D289" s="235" t="s">
        <v>308</v>
      </c>
      <c r="E289" s="236" t="s">
        <v>516</v>
      </c>
      <c r="F289" s="237" t="s">
        <v>517</v>
      </c>
      <c r="G289" s="238" t="s">
        <v>145</v>
      </c>
      <c r="H289" s="239">
        <v>3</v>
      </c>
      <c r="I289" s="240"/>
      <c r="J289" s="239">
        <f>ROUND(I289*H289,2)</f>
        <v>0</v>
      </c>
      <c r="K289" s="237" t="s">
        <v>133</v>
      </c>
      <c r="L289" s="241"/>
      <c r="M289" s="242" t="s">
        <v>20</v>
      </c>
      <c r="N289" s="243" t="s">
        <v>41</v>
      </c>
      <c r="O289" s="41"/>
      <c r="P289" s="199">
        <f>O289*H289</f>
        <v>0</v>
      </c>
      <c r="Q289" s="199">
        <v>0.0061</v>
      </c>
      <c r="R289" s="199">
        <f>Q289*H289</f>
        <v>0.0183</v>
      </c>
      <c r="S289" s="199">
        <v>0</v>
      </c>
      <c r="T289" s="200">
        <f>S289*H289</f>
        <v>0</v>
      </c>
      <c r="AR289" s="23" t="s">
        <v>162</v>
      </c>
      <c r="AT289" s="23" t="s">
        <v>308</v>
      </c>
      <c r="AU289" s="23" t="s">
        <v>80</v>
      </c>
      <c r="AY289" s="23" t="s">
        <v>127</v>
      </c>
      <c r="BE289" s="201">
        <f>IF(N289="základní",J289,0)</f>
        <v>0</v>
      </c>
      <c r="BF289" s="201">
        <f>IF(N289="snížená",J289,0)</f>
        <v>0</v>
      </c>
      <c r="BG289" s="201">
        <f>IF(N289="zákl. přenesená",J289,0)</f>
        <v>0</v>
      </c>
      <c r="BH289" s="201">
        <f>IF(N289="sníž. přenesená",J289,0)</f>
        <v>0</v>
      </c>
      <c r="BI289" s="201">
        <f>IF(N289="nulová",J289,0)</f>
        <v>0</v>
      </c>
      <c r="BJ289" s="23" t="s">
        <v>78</v>
      </c>
      <c r="BK289" s="201">
        <f>ROUND(I289*H289,2)</f>
        <v>0</v>
      </c>
      <c r="BL289" s="23" t="s">
        <v>134</v>
      </c>
      <c r="BM289" s="23" t="s">
        <v>518</v>
      </c>
    </row>
    <row r="290" spans="2:65" s="1" customFormat="1" ht="25.5" customHeight="1">
      <c r="B290" s="40"/>
      <c r="C290" s="191" t="s">
        <v>519</v>
      </c>
      <c r="D290" s="191" t="s">
        <v>129</v>
      </c>
      <c r="E290" s="192" t="s">
        <v>520</v>
      </c>
      <c r="F290" s="193" t="s">
        <v>521</v>
      </c>
      <c r="G290" s="194" t="s">
        <v>343</v>
      </c>
      <c r="H290" s="195">
        <v>215</v>
      </c>
      <c r="I290" s="196"/>
      <c r="J290" s="195">
        <f>ROUND(I290*H290,2)</f>
        <v>0</v>
      </c>
      <c r="K290" s="193" t="s">
        <v>133</v>
      </c>
      <c r="L290" s="60"/>
      <c r="M290" s="197" t="s">
        <v>20</v>
      </c>
      <c r="N290" s="198" t="s">
        <v>41</v>
      </c>
      <c r="O290" s="41"/>
      <c r="P290" s="199">
        <f>O290*H290</f>
        <v>0</v>
      </c>
      <c r="Q290" s="199">
        <v>0.00033</v>
      </c>
      <c r="R290" s="199">
        <f>Q290*H290</f>
        <v>0.07095</v>
      </c>
      <c r="S290" s="199">
        <v>0</v>
      </c>
      <c r="T290" s="200">
        <f>S290*H290</f>
        <v>0</v>
      </c>
      <c r="AR290" s="23" t="s">
        <v>134</v>
      </c>
      <c r="AT290" s="23" t="s">
        <v>129</v>
      </c>
      <c r="AU290" s="23" t="s">
        <v>80</v>
      </c>
      <c r="AY290" s="23" t="s">
        <v>127</v>
      </c>
      <c r="BE290" s="201">
        <f>IF(N290="základní",J290,0)</f>
        <v>0</v>
      </c>
      <c r="BF290" s="201">
        <f>IF(N290="snížená",J290,0)</f>
        <v>0</v>
      </c>
      <c r="BG290" s="201">
        <f>IF(N290="zákl. přenesená",J290,0)</f>
        <v>0</v>
      </c>
      <c r="BH290" s="201">
        <f>IF(N290="sníž. přenesená",J290,0)</f>
        <v>0</v>
      </c>
      <c r="BI290" s="201">
        <f>IF(N290="nulová",J290,0)</f>
        <v>0</v>
      </c>
      <c r="BJ290" s="23" t="s">
        <v>78</v>
      </c>
      <c r="BK290" s="201">
        <f>ROUND(I290*H290,2)</f>
        <v>0</v>
      </c>
      <c r="BL290" s="23" t="s">
        <v>134</v>
      </c>
      <c r="BM290" s="23" t="s">
        <v>522</v>
      </c>
    </row>
    <row r="291" spans="2:51" s="11" customFormat="1" ht="13.5">
      <c r="B291" s="202"/>
      <c r="C291" s="203"/>
      <c r="D291" s="204" t="s">
        <v>139</v>
      </c>
      <c r="E291" s="205" t="s">
        <v>20</v>
      </c>
      <c r="F291" s="206" t="s">
        <v>523</v>
      </c>
      <c r="G291" s="203"/>
      <c r="H291" s="205" t="s">
        <v>20</v>
      </c>
      <c r="I291" s="207"/>
      <c r="J291" s="203"/>
      <c r="K291" s="203"/>
      <c r="L291" s="208"/>
      <c r="M291" s="209"/>
      <c r="N291" s="210"/>
      <c r="O291" s="210"/>
      <c r="P291" s="210"/>
      <c r="Q291" s="210"/>
      <c r="R291" s="210"/>
      <c r="S291" s="210"/>
      <c r="T291" s="211"/>
      <c r="AT291" s="212" t="s">
        <v>139</v>
      </c>
      <c r="AU291" s="212" t="s">
        <v>80</v>
      </c>
      <c r="AV291" s="11" t="s">
        <v>78</v>
      </c>
      <c r="AW291" s="11" t="s">
        <v>34</v>
      </c>
      <c r="AX291" s="11" t="s">
        <v>70</v>
      </c>
      <c r="AY291" s="212" t="s">
        <v>127</v>
      </c>
    </row>
    <row r="292" spans="2:51" s="12" customFormat="1" ht="13.5">
      <c r="B292" s="213"/>
      <c r="C292" s="214"/>
      <c r="D292" s="204" t="s">
        <v>139</v>
      </c>
      <c r="E292" s="215" t="s">
        <v>20</v>
      </c>
      <c r="F292" s="216" t="s">
        <v>524</v>
      </c>
      <c r="G292" s="214"/>
      <c r="H292" s="217">
        <v>215</v>
      </c>
      <c r="I292" s="218"/>
      <c r="J292" s="214"/>
      <c r="K292" s="214"/>
      <c r="L292" s="219"/>
      <c r="M292" s="220"/>
      <c r="N292" s="221"/>
      <c r="O292" s="221"/>
      <c r="P292" s="221"/>
      <c r="Q292" s="221"/>
      <c r="R292" s="221"/>
      <c r="S292" s="221"/>
      <c r="T292" s="222"/>
      <c r="AT292" s="223" t="s">
        <v>139</v>
      </c>
      <c r="AU292" s="223" t="s">
        <v>80</v>
      </c>
      <c r="AV292" s="12" t="s">
        <v>80</v>
      </c>
      <c r="AW292" s="12" t="s">
        <v>34</v>
      </c>
      <c r="AX292" s="12" t="s">
        <v>78</v>
      </c>
      <c r="AY292" s="223" t="s">
        <v>127</v>
      </c>
    </row>
    <row r="293" spans="2:65" s="1" customFormat="1" ht="25.5" customHeight="1">
      <c r="B293" s="40"/>
      <c r="C293" s="191" t="s">
        <v>525</v>
      </c>
      <c r="D293" s="191" t="s">
        <v>129</v>
      </c>
      <c r="E293" s="192" t="s">
        <v>526</v>
      </c>
      <c r="F293" s="193" t="s">
        <v>527</v>
      </c>
      <c r="G293" s="194" t="s">
        <v>132</v>
      </c>
      <c r="H293" s="195">
        <v>2</v>
      </c>
      <c r="I293" s="196"/>
      <c r="J293" s="195">
        <f>ROUND(I293*H293,2)</f>
        <v>0</v>
      </c>
      <c r="K293" s="193" t="s">
        <v>133</v>
      </c>
      <c r="L293" s="60"/>
      <c r="M293" s="197" t="s">
        <v>20</v>
      </c>
      <c r="N293" s="198" t="s">
        <v>41</v>
      </c>
      <c r="O293" s="41"/>
      <c r="P293" s="199">
        <f>O293*H293</f>
        <v>0</v>
      </c>
      <c r="Q293" s="199">
        <v>0.0026</v>
      </c>
      <c r="R293" s="199">
        <f>Q293*H293</f>
        <v>0.0052</v>
      </c>
      <c r="S293" s="199">
        <v>0</v>
      </c>
      <c r="T293" s="200">
        <f>S293*H293</f>
        <v>0</v>
      </c>
      <c r="AR293" s="23" t="s">
        <v>134</v>
      </c>
      <c r="AT293" s="23" t="s">
        <v>129</v>
      </c>
      <c r="AU293" s="23" t="s">
        <v>80</v>
      </c>
      <c r="AY293" s="23" t="s">
        <v>127</v>
      </c>
      <c r="BE293" s="201">
        <f>IF(N293="základní",J293,0)</f>
        <v>0</v>
      </c>
      <c r="BF293" s="201">
        <f>IF(N293="snížená",J293,0)</f>
        <v>0</v>
      </c>
      <c r="BG293" s="201">
        <f>IF(N293="zákl. přenesená",J293,0)</f>
        <v>0</v>
      </c>
      <c r="BH293" s="201">
        <f>IF(N293="sníž. přenesená",J293,0)</f>
        <v>0</v>
      </c>
      <c r="BI293" s="201">
        <f>IF(N293="nulová",J293,0)</f>
        <v>0</v>
      </c>
      <c r="BJ293" s="23" t="s">
        <v>78</v>
      </c>
      <c r="BK293" s="201">
        <f>ROUND(I293*H293,2)</f>
        <v>0</v>
      </c>
      <c r="BL293" s="23" t="s">
        <v>134</v>
      </c>
      <c r="BM293" s="23" t="s">
        <v>528</v>
      </c>
    </row>
    <row r="294" spans="2:65" s="1" customFormat="1" ht="16.5" customHeight="1">
      <c r="B294" s="40"/>
      <c r="C294" s="191" t="s">
        <v>529</v>
      </c>
      <c r="D294" s="191" t="s">
        <v>129</v>
      </c>
      <c r="E294" s="192" t="s">
        <v>530</v>
      </c>
      <c r="F294" s="193" t="s">
        <v>531</v>
      </c>
      <c r="G294" s="194" t="s">
        <v>343</v>
      </c>
      <c r="H294" s="195">
        <v>215</v>
      </c>
      <c r="I294" s="196"/>
      <c r="J294" s="195">
        <f>ROUND(I294*H294,2)</f>
        <v>0</v>
      </c>
      <c r="K294" s="193" t="s">
        <v>133</v>
      </c>
      <c r="L294" s="60"/>
      <c r="M294" s="197" t="s">
        <v>20</v>
      </c>
      <c r="N294" s="198" t="s">
        <v>41</v>
      </c>
      <c r="O294" s="41"/>
      <c r="P294" s="199">
        <f>O294*H294</f>
        <v>0</v>
      </c>
      <c r="Q294" s="199">
        <v>0</v>
      </c>
      <c r="R294" s="199">
        <f>Q294*H294</f>
        <v>0</v>
      </c>
      <c r="S294" s="199">
        <v>0</v>
      </c>
      <c r="T294" s="200">
        <f>S294*H294</f>
        <v>0</v>
      </c>
      <c r="AR294" s="23" t="s">
        <v>134</v>
      </c>
      <c r="AT294" s="23" t="s">
        <v>129</v>
      </c>
      <c r="AU294" s="23" t="s">
        <v>80</v>
      </c>
      <c r="AY294" s="23" t="s">
        <v>127</v>
      </c>
      <c r="BE294" s="201">
        <f>IF(N294="základní",J294,0)</f>
        <v>0</v>
      </c>
      <c r="BF294" s="201">
        <f>IF(N294="snížená",J294,0)</f>
        <v>0</v>
      </c>
      <c r="BG294" s="201">
        <f>IF(N294="zákl. přenesená",J294,0)</f>
        <v>0</v>
      </c>
      <c r="BH294" s="201">
        <f>IF(N294="sníž. přenesená",J294,0)</f>
        <v>0</v>
      </c>
      <c r="BI294" s="201">
        <f>IF(N294="nulová",J294,0)</f>
        <v>0</v>
      </c>
      <c r="BJ294" s="23" t="s">
        <v>78</v>
      </c>
      <c r="BK294" s="201">
        <f>ROUND(I294*H294,2)</f>
        <v>0</v>
      </c>
      <c r="BL294" s="23" t="s">
        <v>134</v>
      </c>
      <c r="BM294" s="23" t="s">
        <v>532</v>
      </c>
    </row>
    <row r="295" spans="2:65" s="1" customFormat="1" ht="16.5" customHeight="1">
      <c r="B295" s="40"/>
      <c r="C295" s="191" t="s">
        <v>533</v>
      </c>
      <c r="D295" s="191" t="s">
        <v>129</v>
      </c>
      <c r="E295" s="192" t="s">
        <v>534</v>
      </c>
      <c r="F295" s="193" t="s">
        <v>535</v>
      </c>
      <c r="G295" s="194" t="s">
        <v>132</v>
      </c>
      <c r="H295" s="195">
        <v>2</v>
      </c>
      <c r="I295" s="196"/>
      <c r="J295" s="195">
        <f>ROUND(I295*H295,2)</f>
        <v>0</v>
      </c>
      <c r="K295" s="193" t="s">
        <v>133</v>
      </c>
      <c r="L295" s="60"/>
      <c r="M295" s="197" t="s">
        <v>20</v>
      </c>
      <c r="N295" s="198" t="s">
        <v>41</v>
      </c>
      <c r="O295" s="41"/>
      <c r="P295" s="199">
        <f>O295*H295</f>
        <v>0</v>
      </c>
      <c r="Q295" s="199">
        <v>1E-05</v>
      </c>
      <c r="R295" s="199">
        <f>Q295*H295</f>
        <v>2E-05</v>
      </c>
      <c r="S295" s="199">
        <v>0</v>
      </c>
      <c r="T295" s="200">
        <f>S295*H295</f>
        <v>0</v>
      </c>
      <c r="AR295" s="23" t="s">
        <v>134</v>
      </c>
      <c r="AT295" s="23" t="s">
        <v>129</v>
      </c>
      <c r="AU295" s="23" t="s">
        <v>80</v>
      </c>
      <c r="AY295" s="23" t="s">
        <v>127</v>
      </c>
      <c r="BE295" s="201">
        <f>IF(N295="základní",J295,0)</f>
        <v>0</v>
      </c>
      <c r="BF295" s="201">
        <f>IF(N295="snížená",J295,0)</f>
        <v>0</v>
      </c>
      <c r="BG295" s="201">
        <f>IF(N295="zákl. přenesená",J295,0)</f>
        <v>0</v>
      </c>
      <c r="BH295" s="201">
        <f>IF(N295="sníž. přenesená",J295,0)</f>
        <v>0</v>
      </c>
      <c r="BI295" s="201">
        <f>IF(N295="nulová",J295,0)</f>
        <v>0</v>
      </c>
      <c r="BJ295" s="23" t="s">
        <v>78</v>
      </c>
      <c r="BK295" s="201">
        <f>ROUND(I295*H295,2)</f>
        <v>0</v>
      </c>
      <c r="BL295" s="23" t="s">
        <v>134</v>
      </c>
      <c r="BM295" s="23" t="s">
        <v>536</v>
      </c>
    </row>
    <row r="296" spans="2:65" s="1" customFormat="1" ht="25.5" customHeight="1">
      <c r="B296" s="40"/>
      <c r="C296" s="191" t="s">
        <v>537</v>
      </c>
      <c r="D296" s="191" t="s">
        <v>129</v>
      </c>
      <c r="E296" s="192" t="s">
        <v>538</v>
      </c>
      <c r="F296" s="193" t="s">
        <v>539</v>
      </c>
      <c r="G296" s="194" t="s">
        <v>343</v>
      </c>
      <c r="H296" s="195">
        <v>212</v>
      </c>
      <c r="I296" s="196"/>
      <c r="J296" s="195">
        <f>ROUND(I296*H296,2)</f>
        <v>0</v>
      </c>
      <c r="K296" s="193" t="s">
        <v>133</v>
      </c>
      <c r="L296" s="60"/>
      <c r="M296" s="197" t="s">
        <v>20</v>
      </c>
      <c r="N296" s="198" t="s">
        <v>41</v>
      </c>
      <c r="O296" s="41"/>
      <c r="P296" s="199">
        <f>O296*H296</f>
        <v>0</v>
      </c>
      <c r="Q296" s="199">
        <v>0.1554</v>
      </c>
      <c r="R296" s="199">
        <f>Q296*H296</f>
        <v>32.9448</v>
      </c>
      <c r="S296" s="199">
        <v>0</v>
      </c>
      <c r="T296" s="200">
        <f>S296*H296</f>
        <v>0</v>
      </c>
      <c r="AR296" s="23" t="s">
        <v>134</v>
      </c>
      <c r="AT296" s="23" t="s">
        <v>129</v>
      </c>
      <c r="AU296" s="23" t="s">
        <v>80</v>
      </c>
      <c r="AY296" s="23" t="s">
        <v>127</v>
      </c>
      <c r="BE296" s="201">
        <f>IF(N296="základní",J296,0)</f>
        <v>0</v>
      </c>
      <c r="BF296" s="201">
        <f>IF(N296="snížená",J296,0)</f>
        <v>0</v>
      </c>
      <c r="BG296" s="201">
        <f>IF(N296="zákl. přenesená",J296,0)</f>
        <v>0</v>
      </c>
      <c r="BH296" s="201">
        <f>IF(N296="sníž. přenesená",J296,0)</f>
        <v>0</v>
      </c>
      <c r="BI296" s="201">
        <f>IF(N296="nulová",J296,0)</f>
        <v>0</v>
      </c>
      <c r="BJ296" s="23" t="s">
        <v>78</v>
      </c>
      <c r="BK296" s="201">
        <f>ROUND(I296*H296,2)</f>
        <v>0</v>
      </c>
      <c r="BL296" s="23" t="s">
        <v>134</v>
      </c>
      <c r="BM296" s="23" t="s">
        <v>540</v>
      </c>
    </row>
    <row r="297" spans="2:51" s="12" customFormat="1" ht="13.5">
      <c r="B297" s="213"/>
      <c r="C297" s="214"/>
      <c r="D297" s="204" t="s">
        <v>139</v>
      </c>
      <c r="E297" s="215" t="s">
        <v>20</v>
      </c>
      <c r="F297" s="216" t="s">
        <v>541</v>
      </c>
      <c r="G297" s="214"/>
      <c r="H297" s="217">
        <v>212</v>
      </c>
      <c r="I297" s="218"/>
      <c r="J297" s="214"/>
      <c r="K297" s="214"/>
      <c r="L297" s="219"/>
      <c r="M297" s="220"/>
      <c r="N297" s="221"/>
      <c r="O297" s="221"/>
      <c r="P297" s="221"/>
      <c r="Q297" s="221"/>
      <c r="R297" s="221"/>
      <c r="S297" s="221"/>
      <c r="T297" s="222"/>
      <c r="AT297" s="223" t="s">
        <v>139</v>
      </c>
      <c r="AU297" s="223" t="s">
        <v>80</v>
      </c>
      <c r="AV297" s="12" t="s">
        <v>80</v>
      </c>
      <c r="AW297" s="12" t="s">
        <v>34</v>
      </c>
      <c r="AX297" s="12" t="s">
        <v>78</v>
      </c>
      <c r="AY297" s="223" t="s">
        <v>127</v>
      </c>
    </row>
    <row r="298" spans="2:65" s="1" customFormat="1" ht="16.5" customHeight="1">
      <c r="B298" s="40"/>
      <c r="C298" s="235" t="s">
        <v>196</v>
      </c>
      <c r="D298" s="235" t="s">
        <v>308</v>
      </c>
      <c r="E298" s="236" t="s">
        <v>542</v>
      </c>
      <c r="F298" s="237" t="s">
        <v>543</v>
      </c>
      <c r="G298" s="238" t="s">
        <v>343</v>
      </c>
      <c r="H298" s="239">
        <v>162</v>
      </c>
      <c r="I298" s="240"/>
      <c r="J298" s="239">
        <f>ROUND(I298*H298,2)</f>
        <v>0</v>
      </c>
      <c r="K298" s="237" t="s">
        <v>133</v>
      </c>
      <c r="L298" s="241"/>
      <c r="M298" s="242" t="s">
        <v>20</v>
      </c>
      <c r="N298" s="243" t="s">
        <v>41</v>
      </c>
      <c r="O298" s="41"/>
      <c r="P298" s="199">
        <f>O298*H298</f>
        <v>0</v>
      </c>
      <c r="Q298" s="199">
        <v>0.102</v>
      </c>
      <c r="R298" s="199">
        <f>Q298*H298</f>
        <v>16.523999999999997</v>
      </c>
      <c r="S298" s="199">
        <v>0</v>
      </c>
      <c r="T298" s="200">
        <f>S298*H298</f>
        <v>0</v>
      </c>
      <c r="AR298" s="23" t="s">
        <v>162</v>
      </c>
      <c r="AT298" s="23" t="s">
        <v>308</v>
      </c>
      <c r="AU298" s="23" t="s">
        <v>80</v>
      </c>
      <c r="AY298" s="23" t="s">
        <v>127</v>
      </c>
      <c r="BE298" s="201">
        <f>IF(N298="základní",J298,0)</f>
        <v>0</v>
      </c>
      <c r="BF298" s="201">
        <f>IF(N298="snížená",J298,0)</f>
        <v>0</v>
      </c>
      <c r="BG298" s="201">
        <f>IF(N298="zákl. přenesená",J298,0)</f>
        <v>0</v>
      </c>
      <c r="BH298" s="201">
        <f>IF(N298="sníž. přenesená",J298,0)</f>
        <v>0</v>
      </c>
      <c r="BI298" s="201">
        <f>IF(N298="nulová",J298,0)</f>
        <v>0</v>
      </c>
      <c r="BJ298" s="23" t="s">
        <v>78</v>
      </c>
      <c r="BK298" s="201">
        <f>ROUND(I298*H298,2)</f>
        <v>0</v>
      </c>
      <c r="BL298" s="23" t="s">
        <v>134</v>
      </c>
      <c r="BM298" s="23" t="s">
        <v>544</v>
      </c>
    </row>
    <row r="299" spans="2:65" s="1" customFormat="1" ht="16.5" customHeight="1">
      <c r="B299" s="40"/>
      <c r="C299" s="235" t="s">
        <v>545</v>
      </c>
      <c r="D299" s="235" t="s">
        <v>308</v>
      </c>
      <c r="E299" s="236" t="s">
        <v>546</v>
      </c>
      <c r="F299" s="237" t="s">
        <v>547</v>
      </c>
      <c r="G299" s="238" t="s">
        <v>343</v>
      </c>
      <c r="H299" s="239">
        <v>41</v>
      </c>
      <c r="I299" s="240"/>
      <c r="J299" s="239">
        <f>ROUND(I299*H299,2)</f>
        <v>0</v>
      </c>
      <c r="K299" s="237" t="s">
        <v>133</v>
      </c>
      <c r="L299" s="241"/>
      <c r="M299" s="242" t="s">
        <v>20</v>
      </c>
      <c r="N299" s="243" t="s">
        <v>41</v>
      </c>
      <c r="O299" s="41"/>
      <c r="P299" s="199">
        <f>O299*H299</f>
        <v>0</v>
      </c>
      <c r="Q299" s="199">
        <v>0.0782</v>
      </c>
      <c r="R299" s="199">
        <f>Q299*H299</f>
        <v>3.2062000000000004</v>
      </c>
      <c r="S299" s="199">
        <v>0</v>
      </c>
      <c r="T299" s="200">
        <f>S299*H299</f>
        <v>0</v>
      </c>
      <c r="AR299" s="23" t="s">
        <v>162</v>
      </c>
      <c r="AT299" s="23" t="s">
        <v>308</v>
      </c>
      <c r="AU299" s="23" t="s">
        <v>80</v>
      </c>
      <c r="AY299" s="23" t="s">
        <v>127</v>
      </c>
      <c r="BE299" s="201">
        <f>IF(N299="základní",J299,0)</f>
        <v>0</v>
      </c>
      <c r="BF299" s="201">
        <f>IF(N299="snížená",J299,0)</f>
        <v>0</v>
      </c>
      <c r="BG299" s="201">
        <f>IF(N299="zákl. přenesená",J299,0)</f>
        <v>0</v>
      </c>
      <c r="BH299" s="201">
        <f>IF(N299="sníž. přenesená",J299,0)</f>
        <v>0</v>
      </c>
      <c r="BI299" s="201">
        <f>IF(N299="nulová",J299,0)</f>
        <v>0</v>
      </c>
      <c r="BJ299" s="23" t="s">
        <v>78</v>
      </c>
      <c r="BK299" s="201">
        <f>ROUND(I299*H299,2)</f>
        <v>0</v>
      </c>
      <c r="BL299" s="23" t="s">
        <v>134</v>
      </c>
      <c r="BM299" s="23" t="s">
        <v>548</v>
      </c>
    </row>
    <row r="300" spans="2:51" s="12" customFormat="1" ht="13.5">
      <c r="B300" s="213"/>
      <c r="C300" s="214"/>
      <c r="D300" s="204" t="s">
        <v>139</v>
      </c>
      <c r="E300" s="215" t="s">
        <v>20</v>
      </c>
      <c r="F300" s="216" t="s">
        <v>549</v>
      </c>
      <c r="G300" s="214"/>
      <c r="H300" s="217">
        <v>41</v>
      </c>
      <c r="I300" s="218"/>
      <c r="J300" s="214"/>
      <c r="K300" s="214"/>
      <c r="L300" s="219"/>
      <c r="M300" s="220"/>
      <c r="N300" s="221"/>
      <c r="O300" s="221"/>
      <c r="P300" s="221"/>
      <c r="Q300" s="221"/>
      <c r="R300" s="221"/>
      <c r="S300" s="221"/>
      <c r="T300" s="222"/>
      <c r="AT300" s="223" t="s">
        <v>139</v>
      </c>
      <c r="AU300" s="223" t="s">
        <v>80</v>
      </c>
      <c r="AV300" s="12" t="s">
        <v>80</v>
      </c>
      <c r="AW300" s="12" t="s">
        <v>34</v>
      </c>
      <c r="AX300" s="12" t="s">
        <v>78</v>
      </c>
      <c r="AY300" s="223" t="s">
        <v>127</v>
      </c>
    </row>
    <row r="301" spans="2:65" s="1" customFormat="1" ht="16.5" customHeight="1">
      <c r="B301" s="40"/>
      <c r="C301" s="235" t="s">
        <v>550</v>
      </c>
      <c r="D301" s="235" t="s">
        <v>308</v>
      </c>
      <c r="E301" s="236" t="s">
        <v>551</v>
      </c>
      <c r="F301" s="237" t="s">
        <v>552</v>
      </c>
      <c r="G301" s="238" t="s">
        <v>343</v>
      </c>
      <c r="H301" s="239">
        <v>1</v>
      </c>
      <c r="I301" s="240"/>
      <c r="J301" s="239">
        <f>ROUND(I301*H301,2)</f>
        <v>0</v>
      </c>
      <c r="K301" s="237" t="s">
        <v>133</v>
      </c>
      <c r="L301" s="241"/>
      <c r="M301" s="242" t="s">
        <v>20</v>
      </c>
      <c r="N301" s="243" t="s">
        <v>41</v>
      </c>
      <c r="O301" s="41"/>
      <c r="P301" s="199">
        <f>O301*H301</f>
        <v>0</v>
      </c>
      <c r="Q301" s="199">
        <v>0.064</v>
      </c>
      <c r="R301" s="199">
        <f>Q301*H301</f>
        <v>0.064</v>
      </c>
      <c r="S301" s="199">
        <v>0</v>
      </c>
      <c r="T301" s="200">
        <f>S301*H301</f>
        <v>0</v>
      </c>
      <c r="AR301" s="23" t="s">
        <v>162</v>
      </c>
      <c r="AT301" s="23" t="s">
        <v>308</v>
      </c>
      <c r="AU301" s="23" t="s">
        <v>80</v>
      </c>
      <c r="AY301" s="23" t="s">
        <v>127</v>
      </c>
      <c r="BE301" s="201">
        <f>IF(N301="základní",J301,0)</f>
        <v>0</v>
      </c>
      <c r="BF301" s="201">
        <f>IF(N301="snížená",J301,0)</f>
        <v>0</v>
      </c>
      <c r="BG301" s="201">
        <f>IF(N301="zákl. přenesená",J301,0)</f>
        <v>0</v>
      </c>
      <c r="BH301" s="201">
        <f>IF(N301="sníž. přenesená",J301,0)</f>
        <v>0</v>
      </c>
      <c r="BI301" s="201">
        <f>IF(N301="nulová",J301,0)</f>
        <v>0</v>
      </c>
      <c r="BJ301" s="23" t="s">
        <v>78</v>
      </c>
      <c r="BK301" s="201">
        <f>ROUND(I301*H301,2)</f>
        <v>0</v>
      </c>
      <c r="BL301" s="23" t="s">
        <v>134</v>
      </c>
      <c r="BM301" s="23" t="s">
        <v>553</v>
      </c>
    </row>
    <row r="302" spans="2:65" s="1" customFormat="1" ht="16.5" customHeight="1">
      <c r="B302" s="40"/>
      <c r="C302" s="235" t="s">
        <v>554</v>
      </c>
      <c r="D302" s="235" t="s">
        <v>308</v>
      </c>
      <c r="E302" s="236" t="s">
        <v>555</v>
      </c>
      <c r="F302" s="237" t="s">
        <v>556</v>
      </c>
      <c r="G302" s="238" t="s">
        <v>343</v>
      </c>
      <c r="H302" s="239">
        <v>8</v>
      </c>
      <c r="I302" s="240"/>
      <c r="J302" s="239">
        <f>ROUND(I302*H302,2)</f>
        <v>0</v>
      </c>
      <c r="K302" s="237" t="s">
        <v>133</v>
      </c>
      <c r="L302" s="241"/>
      <c r="M302" s="242" t="s">
        <v>20</v>
      </c>
      <c r="N302" s="243" t="s">
        <v>41</v>
      </c>
      <c r="O302" s="41"/>
      <c r="P302" s="199">
        <f>O302*H302</f>
        <v>0</v>
      </c>
      <c r="Q302" s="199">
        <v>0.0483</v>
      </c>
      <c r="R302" s="199">
        <f>Q302*H302</f>
        <v>0.3864</v>
      </c>
      <c r="S302" s="199">
        <v>0</v>
      </c>
      <c r="T302" s="200">
        <f>S302*H302</f>
        <v>0</v>
      </c>
      <c r="AR302" s="23" t="s">
        <v>162</v>
      </c>
      <c r="AT302" s="23" t="s">
        <v>308</v>
      </c>
      <c r="AU302" s="23" t="s">
        <v>80</v>
      </c>
      <c r="AY302" s="23" t="s">
        <v>127</v>
      </c>
      <c r="BE302" s="201">
        <f>IF(N302="základní",J302,0)</f>
        <v>0</v>
      </c>
      <c r="BF302" s="201">
        <f>IF(N302="snížená",J302,0)</f>
        <v>0</v>
      </c>
      <c r="BG302" s="201">
        <f>IF(N302="zákl. přenesená",J302,0)</f>
        <v>0</v>
      </c>
      <c r="BH302" s="201">
        <f>IF(N302="sníž. přenesená",J302,0)</f>
        <v>0</v>
      </c>
      <c r="BI302" s="201">
        <f>IF(N302="nulová",J302,0)</f>
        <v>0</v>
      </c>
      <c r="BJ302" s="23" t="s">
        <v>78</v>
      </c>
      <c r="BK302" s="201">
        <f>ROUND(I302*H302,2)</f>
        <v>0</v>
      </c>
      <c r="BL302" s="23" t="s">
        <v>134</v>
      </c>
      <c r="BM302" s="23" t="s">
        <v>557</v>
      </c>
    </row>
    <row r="303" spans="2:65" s="1" customFormat="1" ht="25.5" customHeight="1">
      <c r="B303" s="40"/>
      <c r="C303" s="191" t="s">
        <v>558</v>
      </c>
      <c r="D303" s="191" t="s">
        <v>129</v>
      </c>
      <c r="E303" s="192" t="s">
        <v>559</v>
      </c>
      <c r="F303" s="193" t="s">
        <v>560</v>
      </c>
      <c r="G303" s="194" t="s">
        <v>343</v>
      </c>
      <c r="H303" s="195">
        <v>59</v>
      </c>
      <c r="I303" s="196"/>
      <c r="J303" s="195">
        <f>ROUND(I303*H303,2)</f>
        <v>0</v>
      </c>
      <c r="K303" s="193" t="s">
        <v>133</v>
      </c>
      <c r="L303" s="60"/>
      <c r="M303" s="197" t="s">
        <v>20</v>
      </c>
      <c r="N303" s="198" t="s">
        <v>41</v>
      </c>
      <c r="O303" s="41"/>
      <c r="P303" s="199">
        <f>O303*H303</f>
        <v>0</v>
      </c>
      <c r="Q303" s="199">
        <v>0.1295</v>
      </c>
      <c r="R303" s="199">
        <f>Q303*H303</f>
        <v>7.6405</v>
      </c>
      <c r="S303" s="199">
        <v>0</v>
      </c>
      <c r="T303" s="200">
        <f>S303*H303</f>
        <v>0</v>
      </c>
      <c r="AR303" s="23" t="s">
        <v>134</v>
      </c>
      <c r="AT303" s="23" t="s">
        <v>129</v>
      </c>
      <c r="AU303" s="23" t="s">
        <v>80</v>
      </c>
      <c r="AY303" s="23" t="s">
        <v>127</v>
      </c>
      <c r="BE303" s="201">
        <f>IF(N303="základní",J303,0)</f>
        <v>0</v>
      </c>
      <c r="BF303" s="201">
        <f>IF(N303="snížená",J303,0)</f>
        <v>0</v>
      </c>
      <c r="BG303" s="201">
        <f>IF(N303="zákl. přenesená",J303,0)</f>
        <v>0</v>
      </c>
      <c r="BH303" s="201">
        <f>IF(N303="sníž. přenesená",J303,0)</f>
        <v>0</v>
      </c>
      <c r="BI303" s="201">
        <f>IF(N303="nulová",J303,0)</f>
        <v>0</v>
      </c>
      <c r="BJ303" s="23" t="s">
        <v>78</v>
      </c>
      <c r="BK303" s="201">
        <f>ROUND(I303*H303,2)</f>
        <v>0</v>
      </c>
      <c r="BL303" s="23" t="s">
        <v>134</v>
      </c>
      <c r="BM303" s="23" t="s">
        <v>561</v>
      </c>
    </row>
    <row r="304" spans="2:51" s="12" customFormat="1" ht="13.5">
      <c r="B304" s="213"/>
      <c r="C304" s="214"/>
      <c r="D304" s="204" t="s">
        <v>139</v>
      </c>
      <c r="E304" s="215" t="s">
        <v>20</v>
      </c>
      <c r="F304" s="216" t="s">
        <v>562</v>
      </c>
      <c r="G304" s="214"/>
      <c r="H304" s="217">
        <v>59</v>
      </c>
      <c r="I304" s="218"/>
      <c r="J304" s="214"/>
      <c r="K304" s="214"/>
      <c r="L304" s="219"/>
      <c r="M304" s="220"/>
      <c r="N304" s="221"/>
      <c r="O304" s="221"/>
      <c r="P304" s="221"/>
      <c r="Q304" s="221"/>
      <c r="R304" s="221"/>
      <c r="S304" s="221"/>
      <c r="T304" s="222"/>
      <c r="AT304" s="223" t="s">
        <v>139</v>
      </c>
      <c r="AU304" s="223" t="s">
        <v>80</v>
      </c>
      <c r="AV304" s="12" t="s">
        <v>80</v>
      </c>
      <c r="AW304" s="12" t="s">
        <v>34</v>
      </c>
      <c r="AX304" s="12" t="s">
        <v>78</v>
      </c>
      <c r="AY304" s="223" t="s">
        <v>127</v>
      </c>
    </row>
    <row r="305" spans="2:65" s="1" customFormat="1" ht="16.5" customHeight="1">
      <c r="B305" s="40"/>
      <c r="C305" s="235" t="s">
        <v>563</v>
      </c>
      <c r="D305" s="235" t="s">
        <v>308</v>
      </c>
      <c r="E305" s="236" t="s">
        <v>564</v>
      </c>
      <c r="F305" s="237" t="s">
        <v>565</v>
      </c>
      <c r="G305" s="238" t="s">
        <v>343</v>
      </c>
      <c r="H305" s="239">
        <v>41</v>
      </c>
      <c r="I305" s="240"/>
      <c r="J305" s="239">
        <f>ROUND(I305*H305,2)</f>
        <v>0</v>
      </c>
      <c r="K305" s="237" t="s">
        <v>133</v>
      </c>
      <c r="L305" s="241"/>
      <c r="M305" s="242" t="s">
        <v>20</v>
      </c>
      <c r="N305" s="243" t="s">
        <v>41</v>
      </c>
      <c r="O305" s="41"/>
      <c r="P305" s="199">
        <f>O305*H305</f>
        <v>0</v>
      </c>
      <c r="Q305" s="199">
        <v>0.045</v>
      </c>
      <c r="R305" s="199">
        <f>Q305*H305</f>
        <v>1.845</v>
      </c>
      <c r="S305" s="199">
        <v>0</v>
      </c>
      <c r="T305" s="200">
        <f>S305*H305</f>
        <v>0</v>
      </c>
      <c r="AR305" s="23" t="s">
        <v>162</v>
      </c>
      <c r="AT305" s="23" t="s">
        <v>308</v>
      </c>
      <c r="AU305" s="23" t="s">
        <v>80</v>
      </c>
      <c r="AY305" s="23" t="s">
        <v>127</v>
      </c>
      <c r="BE305" s="201">
        <f>IF(N305="základní",J305,0)</f>
        <v>0</v>
      </c>
      <c r="BF305" s="201">
        <f>IF(N305="snížená",J305,0)</f>
        <v>0</v>
      </c>
      <c r="BG305" s="201">
        <f>IF(N305="zákl. přenesená",J305,0)</f>
        <v>0</v>
      </c>
      <c r="BH305" s="201">
        <f>IF(N305="sníž. přenesená",J305,0)</f>
        <v>0</v>
      </c>
      <c r="BI305" s="201">
        <f>IF(N305="nulová",J305,0)</f>
        <v>0</v>
      </c>
      <c r="BJ305" s="23" t="s">
        <v>78</v>
      </c>
      <c r="BK305" s="201">
        <f>ROUND(I305*H305,2)</f>
        <v>0</v>
      </c>
      <c r="BL305" s="23" t="s">
        <v>134</v>
      </c>
      <c r="BM305" s="23" t="s">
        <v>566</v>
      </c>
    </row>
    <row r="306" spans="2:65" s="1" customFormat="1" ht="16.5" customHeight="1">
      <c r="B306" s="40"/>
      <c r="C306" s="235" t="s">
        <v>567</v>
      </c>
      <c r="D306" s="235" t="s">
        <v>308</v>
      </c>
      <c r="E306" s="236" t="s">
        <v>568</v>
      </c>
      <c r="F306" s="237" t="s">
        <v>569</v>
      </c>
      <c r="G306" s="238" t="s">
        <v>343</v>
      </c>
      <c r="H306" s="239">
        <v>18</v>
      </c>
      <c r="I306" s="240"/>
      <c r="J306" s="239">
        <f>ROUND(I306*H306,2)</f>
        <v>0</v>
      </c>
      <c r="K306" s="237" t="s">
        <v>20</v>
      </c>
      <c r="L306" s="241"/>
      <c r="M306" s="242" t="s">
        <v>20</v>
      </c>
      <c r="N306" s="243" t="s">
        <v>41</v>
      </c>
      <c r="O306" s="41"/>
      <c r="P306" s="199">
        <f>O306*H306</f>
        <v>0</v>
      </c>
      <c r="Q306" s="199">
        <v>0.045</v>
      </c>
      <c r="R306" s="199">
        <f>Q306*H306</f>
        <v>0.8099999999999999</v>
      </c>
      <c r="S306" s="199">
        <v>0</v>
      </c>
      <c r="T306" s="200">
        <f>S306*H306</f>
        <v>0</v>
      </c>
      <c r="AR306" s="23" t="s">
        <v>162</v>
      </c>
      <c r="AT306" s="23" t="s">
        <v>308</v>
      </c>
      <c r="AU306" s="23" t="s">
        <v>80</v>
      </c>
      <c r="AY306" s="23" t="s">
        <v>127</v>
      </c>
      <c r="BE306" s="201">
        <f>IF(N306="základní",J306,0)</f>
        <v>0</v>
      </c>
      <c r="BF306" s="201">
        <f>IF(N306="snížená",J306,0)</f>
        <v>0</v>
      </c>
      <c r="BG306" s="201">
        <f>IF(N306="zákl. přenesená",J306,0)</f>
        <v>0</v>
      </c>
      <c r="BH306" s="201">
        <f>IF(N306="sníž. přenesená",J306,0)</f>
        <v>0</v>
      </c>
      <c r="BI306" s="201">
        <f>IF(N306="nulová",J306,0)</f>
        <v>0</v>
      </c>
      <c r="BJ306" s="23" t="s">
        <v>78</v>
      </c>
      <c r="BK306" s="201">
        <f>ROUND(I306*H306,2)</f>
        <v>0</v>
      </c>
      <c r="BL306" s="23" t="s">
        <v>134</v>
      </c>
      <c r="BM306" s="23" t="s">
        <v>570</v>
      </c>
    </row>
    <row r="307" spans="2:65" s="1" customFormat="1" ht="25.5" customHeight="1">
      <c r="B307" s="40"/>
      <c r="C307" s="191" t="s">
        <v>466</v>
      </c>
      <c r="D307" s="191" t="s">
        <v>129</v>
      </c>
      <c r="E307" s="192" t="s">
        <v>571</v>
      </c>
      <c r="F307" s="193" t="s">
        <v>572</v>
      </c>
      <c r="G307" s="194" t="s">
        <v>343</v>
      </c>
      <c r="H307" s="195">
        <v>20</v>
      </c>
      <c r="I307" s="196"/>
      <c r="J307" s="195">
        <f>ROUND(I307*H307,2)</f>
        <v>0</v>
      </c>
      <c r="K307" s="193" t="s">
        <v>133</v>
      </c>
      <c r="L307" s="60"/>
      <c r="M307" s="197" t="s">
        <v>20</v>
      </c>
      <c r="N307" s="198" t="s">
        <v>41</v>
      </c>
      <c r="O307" s="41"/>
      <c r="P307" s="199">
        <f>O307*H307</f>
        <v>0</v>
      </c>
      <c r="Q307" s="199">
        <v>0.00061</v>
      </c>
      <c r="R307" s="199">
        <f>Q307*H307</f>
        <v>0.012199999999999999</v>
      </c>
      <c r="S307" s="199">
        <v>0</v>
      </c>
      <c r="T307" s="200">
        <f>S307*H307</f>
        <v>0</v>
      </c>
      <c r="AR307" s="23" t="s">
        <v>134</v>
      </c>
      <c r="AT307" s="23" t="s">
        <v>129</v>
      </c>
      <c r="AU307" s="23" t="s">
        <v>80</v>
      </c>
      <c r="AY307" s="23" t="s">
        <v>127</v>
      </c>
      <c r="BE307" s="201">
        <f>IF(N307="základní",J307,0)</f>
        <v>0</v>
      </c>
      <c r="BF307" s="201">
        <f>IF(N307="snížená",J307,0)</f>
        <v>0</v>
      </c>
      <c r="BG307" s="201">
        <f>IF(N307="zákl. přenesená",J307,0)</f>
        <v>0</v>
      </c>
      <c r="BH307" s="201">
        <f>IF(N307="sníž. přenesená",J307,0)</f>
        <v>0</v>
      </c>
      <c r="BI307" s="201">
        <f>IF(N307="nulová",J307,0)</f>
        <v>0</v>
      </c>
      <c r="BJ307" s="23" t="s">
        <v>78</v>
      </c>
      <c r="BK307" s="201">
        <f>ROUND(I307*H307,2)</f>
        <v>0</v>
      </c>
      <c r="BL307" s="23" t="s">
        <v>134</v>
      </c>
      <c r="BM307" s="23" t="s">
        <v>573</v>
      </c>
    </row>
    <row r="308" spans="2:65" s="1" customFormat="1" ht="16.5" customHeight="1">
      <c r="B308" s="40"/>
      <c r="C308" s="191" t="s">
        <v>574</v>
      </c>
      <c r="D308" s="191" t="s">
        <v>129</v>
      </c>
      <c r="E308" s="192" t="s">
        <v>575</v>
      </c>
      <c r="F308" s="193" t="s">
        <v>576</v>
      </c>
      <c r="G308" s="194" t="s">
        <v>343</v>
      </c>
      <c r="H308" s="195">
        <v>38</v>
      </c>
      <c r="I308" s="196"/>
      <c r="J308" s="195">
        <f>ROUND(I308*H308,2)</f>
        <v>0</v>
      </c>
      <c r="K308" s="193" t="s">
        <v>133</v>
      </c>
      <c r="L308" s="60"/>
      <c r="M308" s="197" t="s">
        <v>20</v>
      </c>
      <c r="N308" s="198" t="s">
        <v>41</v>
      </c>
      <c r="O308" s="41"/>
      <c r="P308" s="199">
        <f>O308*H308</f>
        <v>0</v>
      </c>
      <c r="Q308" s="199">
        <v>0</v>
      </c>
      <c r="R308" s="199">
        <f>Q308*H308</f>
        <v>0</v>
      </c>
      <c r="S308" s="199">
        <v>0</v>
      </c>
      <c r="T308" s="200">
        <f>S308*H308</f>
        <v>0</v>
      </c>
      <c r="AR308" s="23" t="s">
        <v>134</v>
      </c>
      <c r="AT308" s="23" t="s">
        <v>129</v>
      </c>
      <c r="AU308" s="23" t="s">
        <v>80</v>
      </c>
      <c r="AY308" s="23" t="s">
        <v>127</v>
      </c>
      <c r="BE308" s="201">
        <f>IF(N308="základní",J308,0)</f>
        <v>0</v>
      </c>
      <c r="BF308" s="201">
        <f>IF(N308="snížená",J308,0)</f>
        <v>0</v>
      </c>
      <c r="BG308" s="201">
        <f>IF(N308="zákl. přenesená",J308,0)</f>
        <v>0</v>
      </c>
      <c r="BH308" s="201">
        <f>IF(N308="sníž. přenesená",J308,0)</f>
        <v>0</v>
      </c>
      <c r="BI308" s="201">
        <f>IF(N308="nulová",J308,0)</f>
        <v>0</v>
      </c>
      <c r="BJ308" s="23" t="s">
        <v>78</v>
      </c>
      <c r="BK308" s="201">
        <f>ROUND(I308*H308,2)</f>
        <v>0</v>
      </c>
      <c r="BL308" s="23" t="s">
        <v>134</v>
      </c>
      <c r="BM308" s="23" t="s">
        <v>577</v>
      </c>
    </row>
    <row r="309" spans="2:63" s="10" customFormat="1" ht="29.85" customHeight="1">
      <c r="B309" s="175"/>
      <c r="C309" s="176"/>
      <c r="D309" s="177" t="s">
        <v>69</v>
      </c>
      <c r="E309" s="189" t="s">
        <v>578</v>
      </c>
      <c r="F309" s="189" t="s">
        <v>579</v>
      </c>
      <c r="G309" s="176"/>
      <c r="H309" s="176"/>
      <c r="I309" s="179"/>
      <c r="J309" s="190">
        <f>BK309</f>
        <v>0</v>
      </c>
      <c r="K309" s="176"/>
      <c r="L309" s="181"/>
      <c r="M309" s="182"/>
      <c r="N309" s="183"/>
      <c r="O309" s="183"/>
      <c r="P309" s="184">
        <f>P310</f>
        <v>0</v>
      </c>
      <c r="Q309" s="183"/>
      <c r="R309" s="184">
        <f>R310</f>
        <v>0</v>
      </c>
      <c r="S309" s="183"/>
      <c r="T309" s="185">
        <f>T310</f>
        <v>0</v>
      </c>
      <c r="AR309" s="186" t="s">
        <v>78</v>
      </c>
      <c r="AT309" s="187" t="s">
        <v>69</v>
      </c>
      <c r="AU309" s="187" t="s">
        <v>78</v>
      </c>
      <c r="AY309" s="186" t="s">
        <v>127</v>
      </c>
      <c r="BK309" s="188">
        <f>BK310</f>
        <v>0</v>
      </c>
    </row>
    <row r="310" spans="2:65" s="1" customFormat="1" ht="25.5" customHeight="1">
      <c r="B310" s="40"/>
      <c r="C310" s="191" t="s">
        <v>495</v>
      </c>
      <c r="D310" s="191" t="s">
        <v>129</v>
      </c>
      <c r="E310" s="192" t="s">
        <v>580</v>
      </c>
      <c r="F310" s="193" t="s">
        <v>581</v>
      </c>
      <c r="G310" s="194" t="s">
        <v>178</v>
      </c>
      <c r="H310" s="195">
        <v>81.68</v>
      </c>
      <c r="I310" s="196"/>
      <c r="J310" s="195">
        <f>ROUND(I310*H310,2)</f>
        <v>0</v>
      </c>
      <c r="K310" s="193" t="s">
        <v>133</v>
      </c>
      <c r="L310" s="60"/>
      <c r="M310" s="197" t="s">
        <v>20</v>
      </c>
      <c r="N310" s="198" t="s">
        <v>41</v>
      </c>
      <c r="O310" s="41"/>
      <c r="P310" s="199">
        <f>O310*H310</f>
        <v>0</v>
      </c>
      <c r="Q310" s="199">
        <v>0</v>
      </c>
      <c r="R310" s="199">
        <f>Q310*H310</f>
        <v>0</v>
      </c>
      <c r="S310" s="199">
        <v>0</v>
      </c>
      <c r="T310" s="200">
        <f>S310*H310</f>
        <v>0</v>
      </c>
      <c r="AR310" s="23" t="s">
        <v>134</v>
      </c>
      <c r="AT310" s="23" t="s">
        <v>129</v>
      </c>
      <c r="AU310" s="23" t="s">
        <v>80</v>
      </c>
      <c r="AY310" s="23" t="s">
        <v>127</v>
      </c>
      <c r="BE310" s="201">
        <f>IF(N310="základní",J310,0)</f>
        <v>0</v>
      </c>
      <c r="BF310" s="201">
        <f>IF(N310="snížená",J310,0)</f>
        <v>0</v>
      </c>
      <c r="BG310" s="201">
        <f>IF(N310="zákl. přenesená",J310,0)</f>
        <v>0</v>
      </c>
      <c r="BH310" s="201">
        <f>IF(N310="sníž. přenesená",J310,0)</f>
        <v>0</v>
      </c>
      <c r="BI310" s="201">
        <f>IF(N310="nulová",J310,0)</f>
        <v>0</v>
      </c>
      <c r="BJ310" s="23" t="s">
        <v>78</v>
      </c>
      <c r="BK310" s="201">
        <f>ROUND(I310*H310,2)</f>
        <v>0</v>
      </c>
      <c r="BL310" s="23" t="s">
        <v>134</v>
      </c>
      <c r="BM310" s="23" t="s">
        <v>582</v>
      </c>
    </row>
    <row r="311" spans="2:63" s="10" customFormat="1" ht="37.35" customHeight="1">
      <c r="B311" s="175"/>
      <c r="C311" s="176"/>
      <c r="D311" s="177" t="s">
        <v>69</v>
      </c>
      <c r="E311" s="178" t="s">
        <v>583</v>
      </c>
      <c r="F311" s="178" t="s">
        <v>584</v>
      </c>
      <c r="G311" s="176"/>
      <c r="H311" s="176"/>
      <c r="I311" s="179"/>
      <c r="J311" s="180">
        <f>BK311</f>
        <v>0</v>
      </c>
      <c r="K311" s="176"/>
      <c r="L311" s="181"/>
      <c r="M311" s="182"/>
      <c r="N311" s="183"/>
      <c r="O311" s="183"/>
      <c r="P311" s="184">
        <f>SUM(P312:P321)</f>
        <v>0</v>
      </c>
      <c r="Q311" s="183"/>
      <c r="R311" s="184">
        <f>SUM(R312:R321)</f>
        <v>0</v>
      </c>
      <c r="S311" s="183"/>
      <c r="T311" s="185">
        <f>SUM(T312:T321)</f>
        <v>0</v>
      </c>
      <c r="AR311" s="186" t="s">
        <v>150</v>
      </c>
      <c r="AT311" s="187" t="s">
        <v>69</v>
      </c>
      <c r="AU311" s="187" t="s">
        <v>70</v>
      </c>
      <c r="AY311" s="186" t="s">
        <v>127</v>
      </c>
      <c r="BK311" s="188">
        <f>SUM(BK312:BK321)</f>
        <v>0</v>
      </c>
    </row>
    <row r="312" spans="2:65" s="1" customFormat="1" ht="25.5" customHeight="1">
      <c r="B312" s="40"/>
      <c r="C312" s="191" t="s">
        <v>585</v>
      </c>
      <c r="D312" s="191" t="s">
        <v>129</v>
      </c>
      <c r="E312" s="192" t="s">
        <v>586</v>
      </c>
      <c r="F312" s="193" t="s">
        <v>587</v>
      </c>
      <c r="G312" s="194" t="s">
        <v>588</v>
      </c>
      <c r="H312" s="195">
        <v>1</v>
      </c>
      <c r="I312" s="196"/>
      <c r="J312" s="195">
        <f aca="true" t="shared" si="20" ref="J312:J321">ROUND(I312*H312,2)</f>
        <v>0</v>
      </c>
      <c r="K312" s="193" t="s">
        <v>20</v>
      </c>
      <c r="L312" s="60"/>
      <c r="M312" s="197" t="s">
        <v>20</v>
      </c>
      <c r="N312" s="198" t="s">
        <v>41</v>
      </c>
      <c r="O312" s="41"/>
      <c r="P312" s="199">
        <f aca="true" t="shared" si="21" ref="P312:P321">O312*H312</f>
        <v>0</v>
      </c>
      <c r="Q312" s="199">
        <v>0</v>
      </c>
      <c r="R312" s="199">
        <f aca="true" t="shared" si="22" ref="R312:R321">Q312*H312</f>
        <v>0</v>
      </c>
      <c r="S312" s="199">
        <v>0</v>
      </c>
      <c r="T312" s="200">
        <f aca="true" t="shared" si="23" ref="T312:T321">S312*H312</f>
        <v>0</v>
      </c>
      <c r="AR312" s="23" t="s">
        <v>589</v>
      </c>
      <c r="AT312" s="23" t="s">
        <v>129</v>
      </c>
      <c r="AU312" s="23" t="s">
        <v>78</v>
      </c>
      <c r="AY312" s="23" t="s">
        <v>127</v>
      </c>
      <c r="BE312" s="201">
        <f aca="true" t="shared" si="24" ref="BE312:BE321">IF(N312="základní",J312,0)</f>
        <v>0</v>
      </c>
      <c r="BF312" s="201">
        <f aca="true" t="shared" si="25" ref="BF312:BF321">IF(N312="snížená",J312,0)</f>
        <v>0</v>
      </c>
      <c r="BG312" s="201">
        <f aca="true" t="shared" si="26" ref="BG312:BG321">IF(N312="zákl. přenesená",J312,0)</f>
        <v>0</v>
      </c>
      <c r="BH312" s="201">
        <f aca="true" t="shared" si="27" ref="BH312:BH321">IF(N312="sníž. přenesená",J312,0)</f>
        <v>0</v>
      </c>
      <c r="BI312" s="201">
        <f aca="true" t="shared" si="28" ref="BI312:BI321">IF(N312="nulová",J312,0)</f>
        <v>0</v>
      </c>
      <c r="BJ312" s="23" t="s">
        <v>78</v>
      </c>
      <c r="BK312" s="201">
        <f aca="true" t="shared" si="29" ref="BK312:BK321">ROUND(I312*H312,2)</f>
        <v>0</v>
      </c>
      <c r="BL312" s="23" t="s">
        <v>589</v>
      </c>
      <c r="BM312" s="23" t="s">
        <v>590</v>
      </c>
    </row>
    <row r="313" spans="2:65" s="1" customFormat="1" ht="16.5" customHeight="1">
      <c r="B313" s="40"/>
      <c r="C313" s="191" t="s">
        <v>591</v>
      </c>
      <c r="D313" s="191" t="s">
        <v>129</v>
      </c>
      <c r="E313" s="192" t="s">
        <v>592</v>
      </c>
      <c r="F313" s="193" t="s">
        <v>593</v>
      </c>
      <c r="G313" s="194" t="s">
        <v>588</v>
      </c>
      <c r="H313" s="195">
        <v>1</v>
      </c>
      <c r="I313" s="196"/>
      <c r="J313" s="195">
        <f t="shared" si="20"/>
        <v>0</v>
      </c>
      <c r="K313" s="193" t="s">
        <v>20</v>
      </c>
      <c r="L313" s="60"/>
      <c r="M313" s="197" t="s">
        <v>20</v>
      </c>
      <c r="N313" s="198" t="s">
        <v>41</v>
      </c>
      <c r="O313" s="41"/>
      <c r="P313" s="199">
        <f t="shared" si="21"/>
        <v>0</v>
      </c>
      <c r="Q313" s="199">
        <v>0</v>
      </c>
      <c r="R313" s="199">
        <f t="shared" si="22"/>
        <v>0</v>
      </c>
      <c r="S313" s="199">
        <v>0</v>
      </c>
      <c r="T313" s="200">
        <f t="shared" si="23"/>
        <v>0</v>
      </c>
      <c r="AR313" s="23" t="s">
        <v>589</v>
      </c>
      <c r="AT313" s="23" t="s">
        <v>129</v>
      </c>
      <c r="AU313" s="23" t="s">
        <v>78</v>
      </c>
      <c r="AY313" s="23" t="s">
        <v>127</v>
      </c>
      <c r="BE313" s="201">
        <f t="shared" si="24"/>
        <v>0</v>
      </c>
      <c r="BF313" s="201">
        <f t="shared" si="25"/>
        <v>0</v>
      </c>
      <c r="BG313" s="201">
        <f t="shared" si="26"/>
        <v>0</v>
      </c>
      <c r="BH313" s="201">
        <f t="shared" si="27"/>
        <v>0</v>
      </c>
      <c r="BI313" s="201">
        <f t="shared" si="28"/>
        <v>0</v>
      </c>
      <c r="BJ313" s="23" t="s">
        <v>78</v>
      </c>
      <c r="BK313" s="201">
        <f t="shared" si="29"/>
        <v>0</v>
      </c>
      <c r="BL313" s="23" t="s">
        <v>589</v>
      </c>
      <c r="BM313" s="23" t="s">
        <v>594</v>
      </c>
    </row>
    <row r="314" spans="2:65" s="1" customFormat="1" ht="16.5" customHeight="1">
      <c r="B314" s="40"/>
      <c r="C314" s="191" t="s">
        <v>595</v>
      </c>
      <c r="D314" s="191" t="s">
        <v>129</v>
      </c>
      <c r="E314" s="192" t="s">
        <v>596</v>
      </c>
      <c r="F314" s="193" t="s">
        <v>597</v>
      </c>
      <c r="G314" s="194" t="s">
        <v>588</v>
      </c>
      <c r="H314" s="195">
        <v>1</v>
      </c>
      <c r="I314" s="196"/>
      <c r="J314" s="195">
        <f t="shared" si="20"/>
        <v>0</v>
      </c>
      <c r="K314" s="193" t="s">
        <v>20</v>
      </c>
      <c r="L314" s="60"/>
      <c r="M314" s="197" t="s">
        <v>20</v>
      </c>
      <c r="N314" s="198" t="s">
        <v>41</v>
      </c>
      <c r="O314" s="41"/>
      <c r="P314" s="199">
        <f t="shared" si="21"/>
        <v>0</v>
      </c>
      <c r="Q314" s="199">
        <v>0</v>
      </c>
      <c r="R314" s="199">
        <f t="shared" si="22"/>
        <v>0</v>
      </c>
      <c r="S314" s="199">
        <v>0</v>
      </c>
      <c r="T314" s="200">
        <f t="shared" si="23"/>
        <v>0</v>
      </c>
      <c r="AR314" s="23" t="s">
        <v>589</v>
      </c>
      <c r="AT314" s="23" t="s">
        <v>129</v>
      </c>
      <c r="AU314" s="23" t="s">
        <v>78</v>
      </c>
      <c r="AY314" s="23" t="s">
        <v>127</v>
      </c>
      <c r="BE314" s="201">
        <f t="shared" si="24"/>
        <v>0</v>
      </c>
      <c r="BF314" s="201">
        <f t="shared" si="25"/>
        <v>0</v>
      </c>
      <c r="BG314" s="201">
        <f t="shared" si="26"/>
        <v>0</v>
      </c>
      <c r="BH314" s="201">
        <f t="shared" si="27"/>
        <v>0</v>
      </c>
      <c r="BI314" s="201">
        <f t="shared" si="28"/>
        <v>0</v>
      </c>
      <c r="BJ314" s="23" t="s">
        <v>78</v>
      </c>
      <c r="BK314" s="201">
        <f t="shared" si="29"/>
        <v>0</v>
      </c>
      <c r="BL314" s="23" t="s">
        <v>589</v>
      </c>
      <c r="BM314" s="23" t="s">
        <v>598</v>
      </c>
    </row>
    <row r="315" spans="2:65" s="1" customFormat="1" ht="16.5" customHeight="1">
      <c r="B315" s="40"/>
      <c r="C315" s="191" t="s">
        <v>599</v>
      </c>
      <c r="D315" s="191" t="s">
        <v>129</v>
      </c>
      <c r="E315" s="192" t="s">
        <v>600</v>
      </c>
      <c r="F315" s="193" t="s">
        <v>601</v>
      </c>
      <c r="G315" s="194" t="s">
        <v>588</v>
      </c>
      <c r="H315" s="195">
        <v>1</v>
      </c>
      <c r="I315" s="196"/>
      <c r="J315" s="195">
        <f t="shared" si="20"/>
        <v>0</v>
      </c>
      <c r="K315" s="193" t="s">
        <v>20</v>
      </c>
      <c r="L315" s="60"/>
      <c r="M315" s="197" t="s">
        <v>20</v>
      </c>
      <c r="N315" s="198" t="s">
        <v>41</v>
      </c>
      <c r="O315" s="41"/>
      <c r="P315" s="199">
        <f t="shared" si="21"/>
        <v>0</v>
      </c>
      <c r="Q315" s="199">
        <v>0</v>
      </c>
      <c r="R315" s="199">
        <f t="shared" si="22"/>
        <v>0</v>
      </c>
      <c r="S315" s="199">
        <v>0</v>
      </c>
      <c r="T315" s="200">
        <f t="shared" si="23"/>
        <v>0</v>
      </c>
      <c r="AR315" s="23" t="s">
        <v>589</v>
      </c>
      <c r="AT315" s="23" t="s">
        <v>129</v>
      </c>
      <c r="AU315" s="23" t="s">
        <v>78</v>
      </c>
      <c r="AY315" s="23" t="s">
        <v>127</v>
      </c>
      <c r="BE315" s="201">
        <f t="shared" si="24"/>
        <v>0</v>
      </c>
      <c r="BF315" s="201">
        <f t="shared" si="25"/>
        <v>0</v>
      </c>
      <c r="BG315" s="201">
        <f t="shared" si="26"/>
        <v>0</v>
      </c>
      <c r="BH315" s="201">
        <f t="shared" si="27"/>
        <v>0</v>
      </c>
      <c r="BI315" s="201">
        <f t="shared" si="28"/>
        <v>0</v>
      </c>
      <c r="BJ315" s="23" t="s">
        <v>78</v>
      </c>
      <c r="BK315" s="201">
        <f t="shared" si="29"/>
        <v>0</v>
      </c>
      <c r="BL315" s="23" t="s">
        <v>589</v>
      </c>
      <c r="BM315" s="23" t="s">
        <v>602</v>
      </c>
    </row>
    <row r="316" spans="2:65" s="1" customFormat="1" ht="16.5" customHeight="1">
      <c r="B316" s="40"/>
      <c r="C316" s="191" t="s">
        <v>603</v>
      </c>
      <c r="D316" s="191" t="s">
        <v>129</v>
      </c>
      <c r="E316" s="192" t="s">
        <v>604</v>
      </c>
      <c r="F316" s="193" t="s">
        <v>605</v>
      </c>
      <c r="G316" s="194" t="s">
        <v>588</v>
      </c>
      <c r="H316" s="195">
        <v>1</v>
      </c>
      <c r="I316" s="196"/>
      <c r="J316" s="195">
        <f t="shared" si="20"/>
        <v>0</v>
      </c>
      <c r="K316" s="193" t="s">
        <v>20</v>
      </c>
      <c r="L316" s="60"/>
      <c r="M316" s="197" t="s">
        <v>20</v>
      </c>
      <c r="N316" s="198" t="s">
        <v>41</v>
      </c>
      <c r="O316" s="41"/>
      <c r="P316" s="199">
        <f t="shared" si="21"/>
        <v>0</v>
      </c>
      <c r="Q316" s="199">
        <v>0</v>
      </c>
      <c r="R316" s="199">
        <f t="shared" si="22"/>
        <v>0</v>
      </c>
      <c r="S316" s="199">
        <v>0</v>
      </c>
      <c r="T316" s="200">
        <f t="shared" si="23"/>
        <v>0</v>
      </c>
      <c r="AR316" s="23" t="s">
        <v>589</v>
      </c>
      <c r="AT316" s="23" t="s">
        <v>129</v>
      </c>
      <c r="AU316" s="23" t="s">
        <v>78</v>
      </c>
      <c r="AY316" s="23" t="s">
        <v>127</v>
      </c>
      <c r="BE316" s="201">
        <f t="shared" si="24"/>
        <v>0</v>
      </c>
      <c r="BF316" s="201">
        <f t="shared" si="25"/>
        <v>0</v>
      </c>
      <c r="BG316" s="201">
        <f t="shared" si="26"/>
        <v>0</v>
      </c>
      <c r="BH316" s="201">
        <f t="shared" si="27"/>
        <v>0</v>
      </c>
      <c r="BI316" s="201">
        <f t="shared" si="28"/>
        <v>0</v>
      </c>
      <c r="BJ316" s="23" t="s">
        <v>78</v>
      </c>
      <c r="BK316" s="201">
        <f t="shared" si="29"/>
        <v>0</v>
      </c>
      <c r="BL316" s="23" t="s">
        <v>589</v>
      </c>
      <c r="BM316" s="23" t="s">
        <v>606</v>
      </c>
    </row>
    <row r="317" spans="2:65" s="1" customFormat="1" ht="25.5" customHeight="1">
      <c r="B317" s="40"/>
      <c r="C317" s="191" t="s">
        <v>607</v>
      </c>
      <c r="D317" s="191" t="s">
        <v>129</v>
      </c>
      <c r="E317" s="192" t="s">
        <v>608</v>
      </c>
      <c r="F317" s="193" t="s">
        <v>609</v>
      </c>
      <c r="G317" s="194" t="s">
        <v>588</v>
      </c>
      <c r="H317" s="195">
        <v>1</v>
      </c>
      <c r="I317" s="196"/>
      <c r="J317" s="195">
        <f t="shared" si="20"/>
        <v>0</v>
      </c>
      <c r="K317" s="193" t="s">
        <v>20</v>
      </c>
      <c r="L317" s="60"/>
      <c r="M317" s="197" t="s">
        <v>20</v>
      </c>
      <c r="N317" s="198" t="s">
        <v>41</v>
      </c>
      <c r="O317" s="41"/>
      <c r="P317" s="199">
        <f t="shared" si="21"/>
        <v>0</v>
      </c>
      <c r="Q317" s="199">
        <v>0</v>
      </c>
      <c r="R317" s="199">
        <f t="shared" si="22"/>
        <v>0</v>
      </c>
      <c r="S317" s="199">
        <v>0</v>
      </c>
      <c r="T317" s="200">
        <f t="shared" si="23"/>
        <v>0</v>
      </c>
      <c r="AR317" s="23" t="s">
        <v>589</v>
      </c>
      <c r="AT317" s="23" t="s">
        <v>129</v>
      </c>
      <c r="AU317" s="23" t="s">
        <v>78</v>
      </c>
      <c r="AY317" s="23" t="s">
        <v>127</v>
      </c>
      <c r="BE317" s="201">
        <f t="shared" si="24"/>
        <v>0</v>
      </c>
      <c r="BF317" s="201">
        <f t="shared" si="25"/>
        <v>0</v>
      </c>
      <c r="BG317" s="201">
        <f t="shared" si="26"/>
        <v>0</v>
      </c>
      <c r="BH317" s="201">
        <f t="shared" si="27"/>
        <v>0</v>
      </c>
      <c r="BI317" s="201">
        <f t="shared" si="28"/>
        <v>0</v>
      </c>
      <c r="BJ317" s="23" t="s">
        <v>78</v>
      </c>
      <c r="BK317" s="201">
        <f t="shared" si="29"/>
        <v>0</v>
      </c>
      <c r="BL317" s="23" t="s">
        <v>589</v>
      </c>
      <c r="BM317" s="23" t="s">
        <v>610</v>
      </c>
    </row>
    <row r="318" spans="2:65" s="1" customFormat="1" ht="16.5" customHeight="1">
      <c r="B318" s="40"/>
      <c r="C318" s="191" t="s">
        <v>611</v>
      </c>
      <c r="D318" s="191" t="s">
        <v>129</v>
      </c>
      <c r="E318" s="192" t="s">
        <v>612</v>
      </c>
      <c r="F318" s="193" t="s">
        <v>613</v>
      </c>
      <c r="G318" s="194" t="s">
        <v>588</v>
      </c>
      <c r="H318" s="195">
        <v>1</v>
      </c>
      <c r="I318" s="196"/>
      <c r="J318" s="195">
        <f t="shared" si="20"/>
        <v>0</v>
      </c>
      <c r="K318" s="193" t="s">
        <v>20</v>
      </c>
      <c r="L318" s="60"/>
      <c r="M318" s="197" t="s">
        <v>20</v>
      </c>
      <c r="N318" s="198" t="s">
        <v>41</v>
      </c>
      <c r="O318" s="41"/>
      <c r="P318" s="199">
        <f t="shared" si="21"/>
        <v>0</v>
      </c>
      <c r="Q318" s="199">
        <v>0</v>
      </c>
      <c r="R318" s="199">
        <f t="shared" si="22"/>
        <v>0</v>
      </c>
      <c r="S318" s="199">
        <v>0</v>
      </c>
      <c r="T318" s="200">
        <f t="shared" si="23"/>
        <v>0</v>
      </c>
      <c r="AR318" s="23" t="s">
        <v>589</v>
      </c>
      <c r="AT318" s="23" t="s">
        <v>129</v>
      </c>
      <c r="AU318" s="23" t="s">
        <v>78</v>
      </c>
      <c r="AY318" s="23" t="s">
        <v>127</v>
      </c>
      <c r="BE318" s="201">
        <f t="shared" si="24"/>
        <v>0</v>
      </c>
      <c r="BF318" s="201">
        <f t="shared" si="25"/>
        <v>0</v>
      </c>
      <c r="BG318" s="201">
        <f t="shared" si="26"/>
        <v>0</v>
      </c>
      <c r="BH318" s="201">
        <f t="shared" si="27"/>
        <v>0</v>
      </c>
      <c r="BI318" s="201">
        <f t="shared" si="28"/>
        <v>0</v>
      </c>
      <c r="BJ318" s="23" t="s">
        <v>78</v>
      </c>
      <c r="BK318" s="201">
        <f t="shared" si="29"/>
        <v>0</v>
      </c>
      <c r="BL318" s="23" t="s">
        <v>589</v>
      </c>
      <c r="BM318" s="23" t="s">
        <v>614</v>
      </c>
    </row>
    <row r="319" spans="2:65" s="1" customFormat="1" ht="16.5" customHeight="1">
      <c r="B319" s="40"/>
      <c r="C319" s="191" t="s">
        <v>578</v>
      </c>
      <c r="D319" s="191" t="s">
        <v>129</v>
      </c>
      <c r="E319" s="192" t="s">
        <v>615</v>
      </c>
      <c r="F319" s="193" t="s">
        <v>616</v>
      </c>
      <c r="G319" s="194" t="s">
        <v>588</v>
      </c>
      <c r="H319" s="195">
        <v>1</v>
      </c>
      <c r="I319" s="196"/>
      <c r="J319" s="195">
        <f t="shared" si="20"/>
        <v>0</v>
      </c>
      <c r="K319" s="193" t="s">
        <v>20</v>
      </c>
      <c r="L319" s="60"/>
      <c r="M319" s="197" t="s">
        <v>20</v>
      </c>
      <c r="N319" s="198" t="s">
        <v>41</v>
      </c>
      <c r="O319" s="41"/>
      <c r="P319" s="199">
        <f t="shared" si="21"/>
        <v>0</v>
      </c>
      <c r="Q319" s="199">
        <v>0</v>
      </c>
      <c r="R319" s="199">
        <f t="shared" si="22"/>
        <v>0</v>
      </c>
      <c r="S319" s="199">
        <v>0</v>
      </c>
      <c r="T319" s="200">
        <f t="shared" si="23"/>
        <v>0</v>
      </c>
      <c r="AR319" s="23" t="s">
        <v>589</v>
      </c>
      <c r="AT319" s="23" t="s">
        <v>129</v>
      </c>
      <c r="AU319" s="23" t="s">
        <v>78</v>
      </c>
      <c r="AY319" s="23" t="s">
        <v>127</v>
      </c>
      <c r="BE319" s="201">
        <f t="shared" si="24"/>
        <v>0</v>
      </c>
      <c r="BF319" s="201">
        <f t="shared" si="25"/>
        <v>0</v>
      </c>
      <c r="BG319" s="201">
        <f t="shared" si="26"/>
        <v>0</v>
      </c>
      <c r="BH319" s="201">
        <f t="shared" si="27"/>
        <v>0</v>
      </c>
      <c r="BI319" s="201">
        <f t="shared" si="28"/>
        <v>0</v>
      </c>
      <c r="BJ319" s="23" t="s">
        <v>78</v>
      </c>
      <c r="BK319" s="201">
        <f t="shared" si="29"/>
        <v>0</v>
      </c>
      <c r="BL319" s="23" t="s">
        <v>589</v>
      </c>
      <c r="BM319" s="23" t="s">
        <v>617</v>
      </c>
    </row>
    <row r="320" spans="2:65" s="1" customFormat="1" ht="16.5" customHeight="1">
      <c r="B320" s="40"/>
      <c r="C320" s="191" t="s">
        <v>618</v>
      </c>
      <c r="D320" s="191" t="s">
        <v>129</v>
      </c>
      <c r="E320" s="192" t="s">
        <v>619</v>
      </c>
      <c r="F320" s="193" t="s">
        <v>620</v>
      </c>
      <c r="G320" s="194" t="s">
        <v>588</v>
      </c>
      <c r="H320" s="195">
        <v>1</v>
      </c>
      <c r="I320" s="196"/>
      <c r="J320" s="195">
        <f t="shared" si="20"/>
        <v>0</v>
      </c>
      <c r="K320" s="193" t="s">
        <v>20</v>
      </c>
      <c r="L320" s="60"/>
      <c r="M320" s="197" t="s">
        <v>20</v>
      </c>
      <c r="N320" s="198" t="s">
        <v>41</v>
      </c>
      <c r="O320" s="41"/>
      <c r="P320" s="199">
        <f t="shared" si="21"/>
        <v>0</v>
      </c>
      <c r="Q320" s="199">
        <v>0</v>
      </c>
      <c r="R320" s="199">
        <f t="shared" si="22"/>
        <v>0</v>
      </c>
      <c r="S320" s="199">
        <v>0</v>
      </c>
      <c r="T320" s="200">
        <f t="shared" si="23"/>
        <v>0</v>
      </c>
      <c r="AR320" s="23" t="s">
        <v>589</v>
      </c>
      <c r="AT320" s="23" t="s">
        <v>129</v>
      </c>
      <c r="AU320" s="23" t="s">
        <v>78</v>
      </c>
      <c r="AY320" s="23" t="s">
        <v>127</v>
      </c>
      <c r="BE320" s="201">
        <f t="shared" si="24"/>
        <v>0</v>
      </c>
      <c r="BF320" s="201">
        <f t="shared" si="25"/>
        <v>0</v>
      </c>
      <c r="BG320" s="201">
        <f t="shared" si="26"/>
        <v>0</v>
      </c>
      <c r="BH320" s="201">
        <f t="shared" si="27"/>
        <v>0</v>
      </c>
      <c r="BI320" s="201">
        <f t="shared" si="28"/>
        <v>0</v>
      </c>
      <c r="BJ320" s="23" t="s">
        <v>78</v>
      </c>
      <c r="BK320" s="201">
        <f t="shared" si="29"/>
        <v>0</v>
      </c>
      <c r="BL320" s="23" t="s">
        <v>589</v>
      </c>
      <c r="BM320" s="23" t="s">
        <v>621</v>
      </c>
    </row>
    <row r="321" spans="2:65" s="1" customFormat="1" ht="25.5" customHeight="1">
      <c r="B321" s="40"/>
      <c r="C321" s="191" t="s">
        <v>622</v>
      </c>
      <c r="D321" s="191" t="s">
        <v>129</v>
      </c>
      <c r="E321" s="192" t="s">
        <v>623</v>
      </c>
      <c r="F321" s="193" t="s">
        <v>624</v>
      </c>
      <c r="G321" s="194" t="s">
        <v>588</v>
      </c>
      <c r="H321" s="195">
        <v>1</v>
      </c>
      <c r="I321" s="196"/>
      <c r="J321" s="195">
        <f t="shared" si="20"/>
        <v>0</v>
      </c>
      <c r="K321" s="193" t="s">
        <v>20</v>
      </c>
      <c r="L321" s="60"/>
      <c r="M321" s="197" t="s">
        <v>20</v>
      </c>
      <c r="N321" s="244" t="s">
        <v>41</v>
      </c>
      <c r="O321" s="245"/>
      <c r="P321" s="246">
        <f t="shared" si="21"/>
        <v>0</v>
      </c>
      <c r="Q321" s="246">
        <v>0</v>
      </c>
      <c r="R321" s="246">
        <f t="shared" si="22"/>
        <v>0</v>
      </c>
      <c r="S321" s="246">
        <v>0</v>
      </c>
      <c r="T321" s="247">
        <f t="shared" si="23"/>
        <v>0</v>
      </c>
      <c r="AR321" s="23" t="s">
        <v>589</v>
      </c>
      <c r="AT321" s="23" t="s">
        <v>129</v>
      </c>
      <c r="AU321" s="23" t="s">
        <v>78</v>
      </c>
      <c r="AY321" s="23" t="s">
        <v>127</v>
      </c>
      <c r="BE321" s="201">
        <f t="shared" si="24"/>
        <v>0</v>
      </c>
      <c r="BF321" s="201">
        <f t="shared" si="25"/>
        <v>0</v>
      </c>
      <c r="BG321" s="201">
        <f t="shared" si="26"/>
        <v>0</v>
      </c>
      <c r="BH321" s="201">
        <f t="shared" si="27"/>
        <v>0</v>
      </c>
      <c r="BI321" s="201">
        <f t="shared" si="28"/>
        <v>0</v>
      </c>
      <c r="BJ321" s="23" t="s">
        <v>78</v>
      </c>
      <c r="BK321" s="201">
        <f t="shared" si="29"/>
        <v>0</v>
      </c>
      <c r="BL321" s="23" t="s">
        <v>589</v>
      </c>
      <c r="BM321" s="23" t="s">
        <v>625</v>
      </c>
    </row>
    <row r="322" spans="2:12" s="1" customFormat="1" ht="6.95" customHeight="1">
      <c r="B322" s="55"/>
      <c r="C322" s="56"/>
      <c r="D322" s="56"/>
      <c r="E322" s="56"/>
      <c r="F322" s="56"/>
      <c r="G322" s="56"/>
      <c r="H322" s="56"/>
      <c r="I322" s="138"/>
      <c r="J322" s="56"/>
      <c r="K322" s="56"/>
      <c r="L322" s="60"/>
    </row>
  </sheetData>
  <sheetProtection algorithmName="SHA-512" hashValue="UUD3w89sFppjtscw+ZNBMY4QZ0n4gnS1rbtZkQmE66DzskCtRI4XEGRyeV7jSlLkKBWNxZF+WARTdbAF4FHvtQ==" saltValue="IMzZlmO2M1hlwNaVpmJZVbIII4wEvN4QyV0bizA7UNzGFnkCjh/S/ysdaimcaph/Xf8oxPFHVptmGGHkD82Vdw==" spinCount="100000" sheet="1" objects="1" scenarios="1" formatColumns="0" formatRows="0" autoFilter="0"/>
  <autoFilter ref="C86:K321"/>
  <mergeCells count="10">
    <mergeCell ref="J51:J52"/>
    <mergeCell ref="E77:H77"/>
    <mergeCell ref="E79:H79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63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87</v>
      </c>
      <c r="G1" s="372" t="s">
        <v>88</v>
      </c>
      <c r="H1" s="372"/>
      <c r="I1" s="114"/>
      <c r="J1" s="113" t="s">
        <v>89</v>
      </c>
      <c r="K1" s="112" t="s">
        <v>90</v>
      </c>
      <c r="L1" s="113" t="s">
        <v>91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AT2" s="23" t="s">
        <v>83</v>
      </c>
    </row>
    <row r="3" spans="2:46" ht="6.95" customHeight="1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80</v>
      </c>
    </row>
    <row r="4" spans="2:46" ht="36.95" customHeight="1">
      <c r="B4" s="27"/>
      <c r="C4" s="28"/>
      <c r="D4" s="29" t="s">
        <v>92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6"/>
      <c r="J5" s="28"/>
      <c r="K5" s="30"/>
    </row>
    <row r="6" spans="2:11" ht="13.5">
      <c r="B6" s="27"/>
      <c r="C6" s="28"/>
      <c r="D6" s="36" t="s">
        <v>17</v>
      </c>
      <c r="E6" s="28"/>
      <c r="F6" s="28"/>
      <c r="G6" s="28"/>
      <c r="H6" s="28"/>
      <c r="I6" s="116"/>
      <c r="J6" s="28"/>
      <c r="K6" s="30"/>
    </row>
    <row r="7" spans="2:11" ht="16.5" customHeight="1">
      <c r="B7" s="27"/>
      <c r="C7" s="28"/>
      <c r="D7" s="28"/>
      <c r="E7" s="364" t="str">
        <f>'Rekapitulace stavby'!K6</f>
        <v>Sokolov - Parkoviště v ul.Slovenská na p.p.č.2436/56, 2436/53 v k.ú.Sokolov</v>
      </c>
      <c r="F7" s="365"/>
      <c r="G7" s="365"/>
      <c r="H7" s="365"/>
      <c r="I7" s="116"/>
      <c r="J7" s="28"/>
      <c r="K7" s="30"/>
    </row>
    <row r="8" spans="2:11" s="1" customFormat="1" ht="13.5">
      <c r="B8" s="40"/>
      <c r="C8" s="41"/>
      <c r="D8" s="36" t="s">
        <v>93</v>
      </c>
      <c r="E8" s="41"/>
      <c r="F8" s="41"/>
      <c r="G8" s="41"/>
      <c r="H8" s="41"/>
      <c r="I8" s="117"/>
      <c r="J8" s="41"/>
      <c r="K8" s="44"/>
    </row>
    <row r="9" spans="2:11" s="1" customFormat="1" ht="36.95" customHeight="1">
      <c r="B9" s="40"/>
      <c r="C9" s="41"/>
      <c r="D9" s="41"/>
      <c r="E9" s="366" t="s">
        <v>626</v>
      </c>
      <c r="F9" s="367"/>
      <c r="G9" s="367"/>
      <c r="H9" s="367"/>
      <c r="I9" s="117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2:11" s="1" customFormat="1" ht="14.45" customHeight="1">
      <c r="B11" s="40"/>
      <c r="C11" s="41"/>
      <c r="D11" s="36" t="s">
        <v>19</v>
      </c>
      <c r="E11" s="41"/>
      <c r="F11" s="34" t="s">
        <v>20</v>
      </c>
      <c r="G11" s="41"/>
      <c r="H11" s="41"/>
      <c r="I11" s="118" t="s">
        <v>21</v>
      </c>
      <c r="J11" s="34" t="s">
        <v>20</v>
      </c>
      <c r="K11" s="44"/>
    </row>
    <row r="12" spans="2:11" s="1" customFormat="1" ht="14.45" customHeight="1">
      <c r="B12" s="40"/>
      <c r="C12" s="41"/>
      <c r="D12" s="36" t="s">
        <v>22</v>
      </c>
      <c r="E12" s="41"/>
      <c r="F12" s="34" t="s">
        <v>23</v>
      </c>
      <c r="G12" s="41"/>
      <c r="H12" s="41"/>
      <c r="I12" s="118" t="s">
        <v>24</v>
      </c>
      <c r="J12" s="119" t="str">
        <f>'Rekapitulace stavby'!AN8</f>
        <v>9. 2. 2018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2:11" s="1" customFormat="1" ht="14.45" customHeight="1">
      <c r="B14" s="40"/>
      <c r="C14" s="41"/>
      <c r="D14" s="36" t="s">
        <v>26</v>
      </c>
      <c r="E14" s="41"/>
      <c r="F14" s="41"/>
      <c r="G14" s="41"/>
      <c r="H14" s="41"/>
      <c r="I14" s="118" t="s">
        <v>27</v>
      </c>
      <c r="J14" s="34" t="s">
        <v>20</v>
      </c>
      <c r="K14" s="44"/>
    </row>
    <row r="15" spans="2:11" s="1" customFormat="1" ht="18" customHeight="1">
      <c r="B15" s="40"/>
      <c r="C15" s="41"/>
      <c r="D15" s="41"/>
      <c r="E15" s="34" t="s">
        <v>28</v>
      </c>
      <c r="F15" s="41"/>
      <c r="G15" s="41"/>
      <c r="H15" s="41"/>
      <c r="I15" s="118" t="s">
        <v>29</v>
      </c>
      <c r="J15" s="34" t="s">
        <v>20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5" customHeight="1">
      <c r="B17" s="40"/>
      <c r="C17" s="41"/>
      <c r="D17" s="36" t="s">
        <v>30</v>
      </c>
      <c r="E17" s="41"/>
      <c r="F17" s="41"/>
      <c r="G17" s="41"/>
      <c r="H17" s="41"/>
      <c r="I17" s="118" t="s">
        <v>27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29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5" customHeight="1">
      <c r="B20" s="40"/>
      <c r="C20" s="41"/>
      <c r="D20" s="36" t="s">
        <v>32</v>
      </c>
      <c r="E20" s="41"/>
      <c r="F20" s="41"/>
      <c r="G20" s="41"/>
      <c r="H20" s="41"/>
      <c r="I20" s="118" t="s">
        <v>27</v>
      </c>
      <c r="J20" s="34" t="s">
        <v>20</v>
      </c>
      <c r="K20" s="44"/>
    </row>
    <row r="21" spans="2:11" s="1" customFormat="1" ht="18" customHeight="1">
      <c r="B21" s="40"/>
      <c r="C21" s="41"/>
      <c r="D21" s="41"/>
      <c r="E21" s="34" t="s">
        <v>33</v>
      </c>
      <c r="F21" s="41"/>
      <c r="G21" s="41"/>
      <c r="H21" s="41"/>
      <c r="I21" s="118" t="s">
        <v>29</v>
      </c>
      <c r="J21" s="34" t="s">
        <v>20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5" customHeight="1">
      <c r="B23" s="40"/>
      <c r="C23" s="41"/>
      <c r="D23" s="36" t="s">
        <v>35</v>
      </c>
      <c r="E23" s="41"/>
      <c r="F23" s="41"/>
      <c r="G23" s="41"/>
      <c r="H23" s="41"/>
      <c r="I23" s="117"/>
      <c r="J23" s="41"/>
      <c r="K23" s="44"/>
    </row>
    <row r="24" spans="2:11" s="6" customFormat="1" ht="16.5" customHeight="1">
      <c r="B24" s="120"/>
      <c r="C24" s="121"/>
      <c r="D24" s="121"/>
      <c r="E24" s="333" t="s">
        <v>20</v>
      </c>
      <c r="F24" s="333"/>
      <c r="G24" s="333"/>
      <c r="H24" s="333"/>
      <c r="I24" s="122"/>
      <c r="J24" s="121"/>
      <c r="K24" s="123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>
      <c r="B27" s="40"/>
      <c r="C27" s="41"/>
      <c r="D27" s="126" t="s">
        <v>36</v>
      </c>
      <c r="E27" s="41"/>
      <c r="F27" s="41"/>
      <c r="G27" s="41"/>
      <c r="H27" s="41"/>
      <c r="I27" s="117"/>
      <c r="J27" s="127">
        <f>ROUND(J85,2)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5" customHeight="1">
      <c r="B29" s="40"/>
      <c r="C29" s="41"/>
      <c r="D29" s="41"/>
      <c r="E29" s="41"/>
      <c r="F29" s="45" t="s">
        <v>38</v>
      </c>
      <c r="G29" s="41"/>
      <c r="H29" s="41"/>
      <c r="I29" s="128" t="s">
        <v>37</v>
      </c>
      <c r="J29" s="45" t="s">
        <v>39</v>
      </c>
      <c r="K29" s="44"/>
    </row>
    <row r="30" spans="2:11" s="1" customFormat="1" ht="14.45" customHeight="1">
      <c r="B30" s="40"/>
      <c r="C30" s="41"/>
      <c r="D30" s="48" t="s">
        <v>40</v>
      </c>
      <c r="E30" s="48" t="s">
        <v>41</v>
      </c>
      <c r="F30" s="129">
        <f>ROUND(SUM(BE85:BE262),2)</f>
        <v>0</v>
      </c>
      <c r="G30" s="41"/>
      <c r="H30" s="41"/>
      <c r="I30" s="130">
        <v>0.21</v>
      </c>
      <c r="J30" s="129">
        <f>ROUND(ROUND((SUM(BE85:BE262)),2)*I30,2)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42</v>
      </c>
      <c r="F31" s="129">
        <f>ROUND(SUM(BF85:BF262),2)</f>
        <v>0</v>
      </c>
      <c r="G31" s="41"/>
      <c r="H31" s="41"/>
      <c r="I31" s="130">
        <v>0.15</v>
      </c>
      <c r="J31" s="129">
        <f>ROUND(ROUND((SUM(BF85:BF262)),2)*I31,2)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43</v>
      </c>
      <c r="F32" s="129">
        <f>ROUND(SUM(BG85:BG262),2)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44</v>
      </c>
      <c r="F33" s="129">
        <f>ROUND(SUM(BH85:BH262),2)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45</v>
      </c>
      <c r="F34" s="129">
        <f>ROUND(SUM(BI85:BI262),2)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>
      <c r="B36" s="40"/>
      <c r="C36" s="131"/>
      <c r="D36" s="132" t="s">
        <v>46</v>
      </c>
      <c r="E36" s="78"/>
      <c r="F36" s="78"/>
      <c r="G36" s="133" t="s">
        <v>47</v>
      </c>
      <c r="H36" s="134" t="s">
        <v>48</v>
      </c>
      <c r="I36" s="135"/>
      <c r="J36" s="136">
        <f>SUM(J27:J34)</f>
        <v>0</v>
      </c>
      <c r="K36" s="137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" customHeight="1">
      <c r="B42" s="40"/>
      <c r="C42" s="29" t="s">
        <v>95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5" customHeight="1">
      <c r="B44" s="40"/>
      <c r="C44" s="36" t="s">
        <v>17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16.5" customHeight="1">
      <c r="B45" s="40"/>
      <c r="C45" s="41"/>
      <c r="D45" s="41"/>
      <c r="E45" s="364" t="str">
        <f>E7</f>
        <v>Sokolov - Parkoviště v ul.Slovenská na p.p.č.2436/56, 2436/53 v k.ú.Sokolov</v>
      </c>
      <c r="F45" s="365"/>
      <c r="G45" s="365"/>
      <c r="H45" s="365"/>
      <c r="I45" s="117"/>
      <c r="J45" s="41"/>
      <c r="K45" s="44"/>
    </row>
    <row r="46" spans="2:11" s="1" customFormat="1" ht="14.45" customHeight="1">
      <c r="B46" s="40"/>
      <c r="C46" s="36" t="s">
        <v>93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17.25" customHeight="1">
      <c r="B47" s="40"/>
      <c r="C47" s="41"/>
      <c r="D47" s="41"/>
      <c r="E47" s="366" t="str">
        <f>E9</f>
        <v>02 - SO 102 Úpravy místní komunikace</v>
      </c>
      <c r="F47" s="367"/>
      <c r="G47" s="367"/>
      <c r="H47" s="367"/>
      <c r="I47" s="117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11" s="1" customFormat="1" ht="18" customHeight="1">
      <c r="B49" s="40"/>
      <c r="C49" s="36" t="s">
        <v>22</v>
      </c>
      <c r="D49" s="41"/>
      <c r="E49" s="41"/>
      <c r="F49" s="34" t="str">
        <f>F12</f>
        <v xml:space="preserve"> </v>
      </c>
      <c r="G49" s="41"/>
      <c r="H49" s="41"/>
      <c r="I49" s="118" t="s">
        <v>24</v>
      </c>
      <c r="J49" s="119" t="str">
        <f>IF(J12="","",J12)</f>
        <v>9. 2. 2018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11" s="1" customFormat="1" ht="13.5">
      <c r="B51" s="40"/>
      <c r="C51" s="36" t="s">
        <v>26</v>
      </c>
      <c r="D51" s="41"/>
      <c r="E51" s="41"/>
      <c r="F51" s="34" t="str">
        <f>E15</f>
        <v>Město Sokolov</v>
      </c>
      <c r="G51" s="41"/>
      <c r="H51" s="41"/>
      <c r="I51" s="118" t="s">
        <v>32</v>
      </c>
      <c r="J51" s="333" t="str">
        <f>E21</f>
        <v>BPO s.r.o.Ostrov</v>
      </c>
      <c r="K51" s="44"/>
    </row>
    <row r="52" spans="2:11" s="1" customFormat="1" ht="14.45" customHeight="1">
      <c r="B52" s="40"/>
      <c r="C52" s="36" t="s">
        <v>30</v>
      </c>
      <c r="D52" s="41"/>
      <c r="E52" s="41"/>
      <c r="F52" s="34" t="str">
        <f>IF(E18="","",E18)</f>
        <v/>
      </c>
      <c r="G52" s="41"/>
      <c r="H52" s="41"/>
      <c r="I52" s="117"/>
      <c r="J52" s="368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11" s="1" customFormat="1" ht="29.25" customHeight="1">
      <c r="B54" s="40"/>
      <c r="C54" s="143" t="s">
        <v>96</v>
      </c>
      <c r="D54" s="131"/>
      <c r="E54" s="131"/>
      <c r="F54" s="131"/>
      <c r="G54" s="131"/>
      <c r="H54" s="131"/>
      <c r="I54" s="144"/>
      <c r="J54" s="145" t="s">
        <v>97</v>
      </c>
      <c r="K54" s="146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7" t="s">
        <v>98</v>
      </c>
      <c r="D56" s="41"/>
      <c r="E56" s="41"/>
      <c r="F56" s="41"/>
      <c r="G56" s="41"/>
      <c r="H56" s="41"/>
      <c r="I56" s="117"/>
      <c r="J56" s="127">
        <f>J85</f>
        <v>0</v>
      </c>
      <c r="K56" s="44"/>
      <c r="AU56" s="23" t="s">
        <v>99</v>
      </c>
    </row>
    <row r="57" spans="2:11" s="7" customFormat="1" ht="24.95" customHeight="1">
      <c r="B57" s="148"/>
      <c r="C57" s="149"/>
      <c r="D57" s="150" t="s">
        <v>100</v>
      </c>
      <c r="E57" s="151"/>
      <c r="F57" s="151"/>
      <c r="G57" s="151"/>
      <c r="H57" s="151"/>
      <c r="I57" s="152"/>
      <c r="J57" s="153">
        <f>J86</f>
        <v>0</v>
      </c>
      <c r="K57" s="154"/>
    </row>
    <row r="58" spans="2:11" s="8" customFormat="1" ht="19.9" customHeight="1">
      <c r="B58" s="155"/>
      <c r="C58" s="156"/>
      <c r="D58" s="157" t="s">
        <v>101</v>
      </c>
      <c r="E58" s="158"/>
      <c r="F58" s="158"/>
      <c r="G58" s="158"/>
      <c r="H58" s="158"/>
      <c r="I58" s="159"/>
      <c r="J58" s="160">
        <f>J87</f>
        <v>0</v>
      </c>
      <c r="K58" s="161"/>
    </row>
    <row r="59" spans="2:11" s="8" customFormat="1" ht="19.9" customHeight="1">
      <c r="B59" s="155"/>
      <c r="C59" s="156"/>
      <c r="D59" s="157" t="s">
        <v>102</v>
      </c>
      <c r="E59" s="158"/>
      <c r="F59" s="158"/>
      <c r="G59" s="158"/>
      <c r="H59" s="158"/>
      <c r="I59" s="159"/>
      <c r="J59" s="160">
        <f>J147</f>
        <v>0</v>
      </c>
      <c r="K59" s="161"/>
    </row>
    <row r="60" spans="2:11" s="8" customFormat="1" ht="19.9" customHeight="1">
      <c r="B60" s="155"/>
      <c r="C60" s="156"/>
      <c r="D60" s="157" t="s">
        <v>627</v>
      </c>
      <c r="E60" s="158"/>
      <c r="F60" s="158"/>
      <c r="G60" s="158"/>
      <c r="H60" s="158"/>
      <c r="I60" s="159"/>
      <c r="J60" s="160">
        <f>J169</f>
        <v>0</v>
      </c>
      <c r="K60" s="161"/>
    </row>
    <row r="61" spans="2:11" s="8" customFormat="1" ht="19.9" customHeight="1">
      <c r="B61" s="155"/>
      <c r="C61" s="156"/>
      <c r="D61" s="157" t="s">
        <v>106</v>
      </c>
      <c r="E61" s="158"/>
      <c r="F61" s="158"/>
      <c r="G61" s="158"/>
      <c r="H61" s="158"/>
      <c r="I61" s="159"/>
      <c r="J61" s="160">
        <f>J196</f>
        <v>0</v>
      </c>
      <c r="K61" s="161"/>
    </row>
    <row r="62" spans="2:11" s="8" customFormat="1" ht="19.9" customHeight="1">
      <c r="B62" s="155"/>
      <c r="C62" s="156"/>
      <c r="D62" s="157" t="s">
        <v>107</v>
      </c>
      <c r="E62" s="158"/>
      <c r="F62" s="158"/>
      <c r="G62" s="158"/>
      <c r="H62" s="158"/>
      <c r="I62" s="159"/>
      <c r="J62" s="160">
        <f>J219</f>
        <v>0</v>
      </c>
      <c r="K62" s="161"/>
    </row>
    <row r="63" spans="2:11" s="8" customFormat="1" ht="19.9" customHeight="1">
      <c r="B63" s="155"/>
      <c r="C63" s="156"/>
      <c r="D63" s="157" t="s">
        <v>108</v>
      </c>
      <c r="E63" s="158"/>
      <c r="F63" s="158"/>
      <c r="G63" s="158"/>
      <c r="H63" s="158"/>
      <c r="I63" s="159"/>
      <c r="J63" s="160">
        <f>J227</f>
        <v>0</v>
      </c>
      <c r="K63" s="161"/>
    </row>
    <row r="64" spans="2:11" s="8" customFormat="1" ht="19.9" customHeight="1">
      <c r="B64" s="155"/>
      <c r="C64" s="156"/>
      <c r="D64" s="157" t="s">
        <v>109</v>
      </c>
      <c r="E64" s="158"/>
      <c r="F64" s="158"/>
      <c r="G64" s="158"/>
      <c r="H64" s="158"/>
      <c r="I64" s="159"/>
      <c r="J64" s="160">
        <f>J250</f>
        <v>0</v>
      </c>
      <c r="K64" s="161"/>
    </row>
    <row r="65" spans="2:11" s="7" customFormat="1" ht="24.95" customHeight="1">
      <c r="B65" s="148"/>
      <c r="C65" s="149"/>
      <c r="D65" s="150" t="s">
        <v>110</v>
      </c>
      <c r="E65" s="151"/>
      <c r="F65" s="151"/>
      <c r="G65" s="151"/>
      <c r="H65" s="151"/>
      <c r="I65" s="152"/>
      <c r="J65" s="153">
        <f>J252</f>
        <v>0</v>
      </c>
      <c r="K65" s="154"/>
    </row>
    <row r="66" spans="2:11" s="1" customFormat="1" ht="21.75" customHeight="1">
      <c r="B66" s="40"/>
      <c r="C66" s="41"/>
      <c r="D66" s="41"/>
      <c r="E66" s="41"/>
      <c r="F66" s="41"/>
      <c r="G66" s="41"/>
      <c r="H66" s="41"/>
      <c r="I66" s="117"/>
      <c r="J66" s="41"/>
      <c r="K66" s="44"/>
    </row>
    <row r="67" spans="2:11" s="1" customFormat="1" ht="6.95" customHeight="1">
      <c r="B67" s="55"/>
      <c r="C67" s="56"/>
      <c r="D67" s="56"/>
      <c r="E67" s="56"/>
      <c r="F67" s="56"/>
      <c r="G67" s="56"/>
      <c r="H67" s="56"/>
      <c r="I67" s="138"/>
      <c r="J67" s="56"/>
      <c r="K67" s="57"/>
    </row>
    <row r="71" spans="2:12" s="1" customFormat="1" ht="6.95" customHeight="1">
      <c r="B71" s="58"/>
      <c r="C71" s="59"/>
      <c r="D71" s="59"/>
      <c r="E71" s="59"/>
      <c r="F71" s="59"/>
      <c r="G71" s="59"/>
      <c r="H71" s="59"/>
      <c r="I71" s="141"/>
      <c r="J71" s="59"/>
      <c r="K71" s="59"/>
      <c r="L71" s="60"/>
    </row>
    <row r="72" spans="2:12" s="1" customFormat="1" ht="36.95" customHeight="1">
      <c r="B72" s="40"/>
      <c r="C72" s="61" t="s">
        <v>111</v>
      </c>
      <c r="D72" s="62"/>
      <c r="E72" s="62"/>
      <c r="F72" s="62"/>
      <c r="G72" s="62"/>
      <c r="H72" s="62"/>
      <c r="I72" s="162"/>
      <c r="J72" s="62"/>
      <c r="K72" s="62"/>
      <c r="L72" s="60"/>
    </row>
    <row r="73" spans="2:12" s="1" customFormat="1" ht="6.95" customHeight="1">
      <c r="B73" s="40"/>
      <c r="C73" s="62"/>
      <c r="D73" s="62"/>
      <c r="E73" s="62"/>
      <c r="F73" s="62"/>
      <c r="G73" s="62"/>
      <c r="H73" s="62"/>
      <c r="I73" s="162"/>
      <c r="J73" s="62"/>
      <c r="K73" s="62"/>
      <c r="L73" s="60"/>
    </row>
    <row r="74" spans="2:12" s="1" customFormat="1" ht="14.45" customHeight="1">
      <c r="B74" s="40"/>
      <c r="C74" s="64" t="s">
        <v>17</v>
      </c>
      <c r="D74" s="62"/>
      <c r="E74" s="62"/>
      <c r="F74" s="62"/>
      <c r="G74" s="62"/>
      <c r="H74" s="62"/>
      <c r="I74" s="162"/>
      <c r="J74" s="62"/>
      <c r="K74" s="62"/>
      <c r="L74" s="60"/>
    </row>
    <row r="75" spans="2:12" s="1" customFormat="1" ht="16.5" customHeight="1">
      <c r="B75" s="40"/>
      <c r="C75" s="62"/>
      <c r="D75" s="62"/>
      <c r="E75" s="369" t="str">
        <f>E7</f>
        <v>Sokolov - Parkoviště v ul.Slovenská na p.p.č.2436/56, 2436/53 v k.ú.Sokolov</v>
      </c>
      <c r="F75" s="370"/>
      <c r="G75" s="370"/>
      <c r="H75" s="370"/>
      <c r="I75" s="162"/>
      <c r="J75" s="62"/>
      <c r="K75" s="62"/>
      <c r="L75" s="60"/>
    </row>
    <row r="76" spans="2:12" s="1" customFormat="1" ht="14.45" customHeight="1">
      <c r="B76" s="40"/>
      <c r="C76" s="64" t="s">
        <v>93</v>
      </c>
      <c r="D76" s="62"/>
      <c r="E76" s="62"/>
      <c r="F76" s="62"/>
      <c r="G76" s="62"/>
      <c r="H76" s="62"/>
      <c r="I76" s="162"/>
      <c r="J76" s="62"/>
      <c r="K76" s="62"/>
      <c r="L76" s="60"/>
    </row>
    <row r="77" spans="2:12" s="1" customFormat="1" ht="17.25" customHeight="1">
      <c r="B77" s="40"/>
      <c r="C77" s="62"/>
      <c r="D77" s="62"/>
      <c r="E77" s="344" t="str">
        <f>E9</f>
        <v>02 - SO 102 Úpravy místní komunikace</v>
      </c>
      <c r="F77" s="371"/>
      <c r="G77" s="371"/>
      <c r="H77" s="371"/>
      <c r="I77" s="162"/>
      <c r="J77" s="62"/>
      <c r="K77" s="62"/>
      <c r="L77" s="60"/>
    </row>
    <row r="78" spans="2:12" s="1" customFormat="1" ht="6.95" customHeight="1">
      <c r="B78" s="40"/>
      <c r="C78" s="62"/>
      <c r="D78" s="62"/>
      <c r="E78" s="62"/>
      <c r="F78" s="62"/>
      <c r="G78" s="62"/>
      <c r="H78" s="62"/>
      <c r="I78" s="162"/>
      <c r="J78" s="62"/>
      <c r="K78" s="62"/>
      <c r="L78" s="60"/>
    </row>
    <row r="79" spans="2:12" s="1" customFormat="1" ht="18" customHeight="1">
      <c r="B79" s="40"/>
      <c r="C79" s="64" t="s">
        <v>22</v>
      </c>
      <c r="D79" s="62"/>
      <c r="E79" s="62"/>
      <c r="F79" s="163" t="str">
        <f>F12</f>
        <v xml:space="preserve"> </v>
      </c>
      <c r="G79" s="62"/>
      <c r="H79" s="62"/>
      <c r="I79" s="164" t="s">
        <v>24</v>
      </c>
      <c r="J79" s="72" t="str">
        <f>IF(J12="","",J12)</f>
        <v>9. 2. 2018</v>
      </c>
      <c r="K79" s="62"/>
      <c r="L79" s="60"/>
    </row>
    <row r="80" spans="2:12" s="1" customFormat="1" ht="6.95" customHeight="1">
      <c r="B80" s="40"/>
      <c r="C80" s="62"/>
      <c r="D80" s="62"/>
      <c r="E80" s="62"/>
      <c r="F80" s="62"/>
      <c r="G80" s="62"/>
      <c r="H80" s="62"/>
      <c r="I80" s="162"/>
      <c r="J80" s="62"/>
      <c r="K80" s="62"/>
      <c r="L80" s="60"/>
    </row>
    <row r="81" spans="2:12" s="1" customFormat="1" ht="13.5">
      <c r="B81" s="40"/>
      <c r="C81" s="64" t="s">
        <v>26</v>
      </c>
      <c r="D81" s="62"/>
      <c r="E81" s="62"/>
      <c r="F81" s="163" t="str">
        <f>E15</f>
        <v>Město Sokolov</v>
      </c>
      <c r="G81" s="62"/>
      <c r="H81" s="62"/>
      <c r="I81" s="164" t="s">
        <v>32</v>
      </c>
      <c r="J81" s="163" t="str">
        <f>E21</f>
        <v>BPO s.r.o.Ostrov</v>
      </c>
      <c r="K81" s="62"/>
      <c r="L81" s="60"/>
    </row>
    <row r="82" spans="2:12" s="1" customFormat="1" ht="14.45" customHeight="1">
      <c r="B82" s="40"/>
      <c r="C82" s="64" t="s">
        <v>30</v>
      </c>
      <c r="D82" s="62"/>
      <c r="E82" s="62"/>
      <c r="F82" s="163" t="str">
        <f>IF(E18="","",E18)</f>
        <v/>
      </c>
      <c r="G82" s="62"/>
      <c r="H82" s="62"/>
      <c r="I82" s="162"/>
      <c r="J82" s="62"/>
      <c r="K82" s="62"/>
      <c r="L82" s="60"/>
    </row>
    <row r="83" spans="2:12" s="1" customFormat="1" ht="10.35" customHeight="1">
      <c r="B83" s="40"/>
      <c r="C83" s="62"/>
      <c r="D83" s="62"/>
      <c r="E83" s="62"/>
      <c r="F83" s="62"/>
      <c r="G83" s="62"/>
      <c r="H83" s="62"/>
      <c r="I83" s="162"/>
      <c r="J83" s="62"/>
      <c r="K83" s="62"/>
      <c r="L83" s="60"/>
    </row>
    <row r="84" spans="2:20" s="9" customFormat="1" ht="29.25" customHeight="1">
      <c r="B84" s="165"/>
      <c r="C84" s="166" t="s">
        <v>112</v>
      </c>
      <c r="D84" s="167" t="s">
        <v>55</v>
      </c>
      <c r="E84" s="167" t="s">
        <v>51</v>
      </c>
      <c r="F84" s="167" t="s">
        <v>113</v>
      </c>
      <c r="G84" s="167" t="s">
        <v>114</v>
      </c>
      <c r="H84" s="167" t="s">
        <v>115</v>
      </c>
      <c r="I84" s="168" t="s">
        <v>116</v>
      </c>
      <c r="J84" s="167" t="s">
        <v>97</v>
      </c>
      <c r="K84" s="169" t="s">
        <v>117</v>
      </c>
      <c r="L84" s="170"/>
      <c r="M84" s="80" t="s">
        <v>118</v>
      </c>
      <c r="N84" s="81" t="s">
        <v>40</v>
      </c>
      <c r="O84" s="81" t="s">
        <v>119</v>
      </c>
      <c r="P84" s="81" t="s">
        <v>120</v>
      </c>
      <c r="Q84" s="81" t="s">
        <v>121</v>
      </c>
      <c r="R84" s="81" t="s">
        <v>122</v>
      </c>
      <c r="S84" s="81" t="s">
        <v>123</v>
      </c>
      <c r="T84" s="82" t="s">
        <v>124</v>
      </c>
    </row>
    <row r="85" spans="2:63" s="1" customFormat="1" ht="29.25" customHeight="1">
      <c r="B85" s="40"/>
      <c r="C85" s="86" t="s">
        <v>98</v>
      </c>
      <c r="D85" s="62"/>
      <c r="E85" s="62"/>
      <c r="F85" s="62"/>
      <c r="G85" s="62"/>
      <c r="H85" s="62"/>
      <c r="I85" s="162"/>
      <c r="J85" s="171">
        <f>BK85</f>
        <v>0</v>
      </c>
      <c r="K85" s="62"/>
      <c r="L85" s="60"/>
      <c r="M85" s="83"/>
      <c r="N85" s="84"/>
      <c r="O85" s="84"/>
      <c r="P85" s="172">
        <f>P86+P252</f>
        <v>0</v>
      </c>
      <c r="Q85" s="84"/>
      <c r="R85" s="172">
        <f>R86+R252</f>
        <v>99.85597999999999</v>
      </c>
      <c r="S85" s="84"/>
      <c r="T85" s="173">
        <f>T86+T252</f>
        <v>454.72200000000004</v>
      </c>
      <c r="AT85" s="23" t="s">
        <v>69</v>
      </c>
      <c r="AU85" s="23" t="s">
        <v>99</v>
      </c>
      <c r="BK85" s="174">
        <f>BK86+BK252</f>
        <v>0</v>
      </c>
    </row>
    <row r="86" spans="2:63" s="10" customFormat="1" ht="37.35" customHeight="1">
      <c r="B86" s="175"/>
      <c r="C86" s="176"/>
      <c r="D86" s="177" t="s">
        <v>69</v>
      </c>
      <c r="E86" s="178" t="s">
        <v>125</v>
      </c>
      <c r="F86" s="178" t="s">
        <v>126</v>
      </c>
      <c r="G86" s="176"/>
      <c r="H86" s="176"/>
      <c r="I86" s="179"/>
      <c r="J86" s="180">
        <f>BK86</f>
        <v>0</v>
      </c>
      <c r="K86" s="176"/>
      <c r="L86" s="181"/>
      <c r="M86" s="182"/>
      <c r="N86" s="183"/>
      <c r="O86" s="183"/>
      <c r="P86" s="184">
        <f>P87+P147+P169+P196+P219+P227+P250</f>
        <v>0</v>
      </c>
      <c r="Q86" s="183"/>
      <c r="R86" s="184">
        <f>R87+R147+R169+R196+R219+R227+R250</f>
        <v>99.85597999999999</v>
      </c>
      <c r="S86" s="183"/>
      <c r="T86" s="185">
        <f>T87+T147+T169+T196+T219+T227+T250</f>
        <v>454.72200000000004</v>
      </c>
      <c r="AR86" s="186" t="s">
        <v>78</v>
      </c>
      <c r="AT86" s="187" t="s">
        <v>69</v>
      </c>
      <c r="AU86" s="187" t="s">
        <v>70</v>
      </c>
      <c r="AY86" s="186" t="s">
        <v>127</v>
      </c>
      <c r="BK86" s="188">
        <f>BK87+BK147+BK169+BK196+BK219+BK227+BK250</f>
        <v>0</v>
      </c>
    </row>
    <row r="87" spans="2:63" s="10" customFormat="1" ht="19.9" customHeight="1">
      <c r="B87" s="175"/>
      <c r="C87" s="176"/>
      <c r="D87" s="177" t="s">
        <v>69</v>
      </c>
      <c r="E87" s="189" t="s">
        <v>78</v>
      </c>
      <c r="F87" s="189" t="s">
        <v>128</v>
      </c>
      <c r="G87" s="176"/>
      <c r="H87" s="176"/>
      <c r="I87" s="179"/>
      <c r="J87" s="190">
        <f>BK87</f>
        <v>0</v>
      </c>
      <c r="K87" s="176"/>
      <c r="L87" s="181"/>
      <c r="M87" s="182"/>
      <c r="N87" s="183"/>
      <c r="O87" s="183"/>
      <c r="P87" s="184">
        <f>SUM(P88:P146)</f>
        <v>0</v>
      </c>
      <c r="Q87" s="183"/>
      <c r="R87" s="184">
        <f>SUM(R88:R146)</f>
        <v>0.01803</v>
      </c>
      <c r="S87" s="183"/>
      <c r="T87" s="185">
        <f>SUM(T88:T146)</f>
        <v>0</v>
      </c>
      <c r="AR87" s="186" t="s">
        <v>78</v>
      </c>
      <c r="AT87" s="187" t="s">
        <v>69</v>
      </c>
      <c r="AU87" s="187" t="s">
        <v>78</v>
      </c>
      <c r="AY87" s="186" t="s">
        <v>127</v>
      </c>
      <c r="BK87" s="188">
        <f>SUM(BK88:BK146)</f>
        <v>0</v>
      </c>
    </row>
    <row r="88" spans="2:65" s="1" customFormat="1" ht="16.5" customHeight="1">
      <c r="B88" s="40"/>
      <c r="C88" s="191" t="s">
        <v>78</v>
      </c>
      <c r="D88" s="191" t="s">
        <v>129</v>
      </c>
      <c r="E88" s="192" t="s">
        <v>181</v>
      </c>
      <c r="F88" s="193" t="s">
        <v>182</v>
      </c>
      <c r="G88" s="194" t="s">
        <v>183</v>
      </c>
      <c r="H88" s="195">
        <v>24</v>
      </c>
      <c r="I88" s="196"/>
      <c r="J88" s="195">
        <f>ROUND(I88*H88,2)</f>
        <v>0</v>
      </c>
      <c r="K88" s="193" t="s">
        <v>133</v>
      </c>
      <c r="L88" s="60"/>
      <c r="M88" s="197" t="s">
        <v>20</v>
      </c>
      <c r="N88" s="198" t="s">
        <v>41</v>
      </c>
      <c r="O88" s="41"/>
      <c r="P88" s="199">
        <f>O88*H88</f>
        <v>0</v>
      </c>
      <c r="Q88" s="199">
        <v>0</v>
      </c>
      <c r="R88" s="199">
        <f>Q88*H88</f>
        <v>0</v>
      </c>
      <c r="S88" s="199">
        <v>0</v>
      </c>
      <c r="T88" s="200">
        <f>S88*H88</f>
        <v>0</v>
      </c>
      <c r="AR88" s="23" t="s">
        <v>134</v>
      </c>
      <c r="AT88" s="23" t="s">
        <v>129</v>
      </c>
      <c r="AU88" s="23" t="s">
        <v>80</v>
      </c>
      <c r="AY88" s="23" t="s">
        <v>127</v>
      </c>
      <c r="BE88" s="201">
        <f>IF(N88="základní",J88,0)</f>
        <v>0</v>
      </c>
      <c r="BF88" s="201">
        <f>IF(N88="snížená",J88,0)</f>
        <v>0</v>
      </c>
      <c r="BG88" s="201">
        <f>IF(N88="zákl. přenesená",J88,0)</f>
        <v>0</v>
      </c>
      <c r="BH88" s="201">
        <f>IF(N88="sníž. přenesená",J88,0)</f>
        <v>0</v>
      </c>
      <c r="BI88" s="201">
        <f>IF(N88="nulová",J88,0)</f>
        <v>0</v>
      </c>
      <c r="BJ88" s="23" t="s">
        <v>78</v>
      </c>
      <c r="BK88" s="201">
        <f>ROUND(I88*H88,2)</f>
        <v>0</v>
      </c>
      <c r="BL88" s="23" t="s">
        <v>134</v>
      </c>
      <c r="BM88" s="23" t="s">
        <v>184</v>
      </c>
    </row>
    <row r="89" spans="2:51" s="11" customFormat="1" ht="13.5">
      <c r="B89" s="202"/>
      <c r="C89" s="203"/>
      <c r="D89" s="204" t="s">
        <v>139</v>
      </c>
      <c r="E89" s="205" t="s">
        <v>20</v>
      </c>
      <c r="F89" s="206" t="s">
        <v>628</v>
      </c>
      <c r="G89" s="203"/>
      <c r="H89" s="205" t="s">
        <v>20</v>
      </c>
      <c r="I89" s="207"/>
      <c r="J89" s="203"/>
      <c r="K89" s="203"/>
      <c r="L89" s="208"/>
      <c r="M89" s="209"/>
      <c r="N89" s="210"/>
      <c r="O89" s="210"/>
      <c r="P89" s="210"/>
      <c r="Q89" s="210"/>
      <c r="R89" s="210"/>
      <c r="S89" s="210"/>
      <c r="T89" s="211"/>
      <c r="AT89" s="212" t="s">
        <v>139</v>
      </c>
      <c r="AU89" s="212" t="s">
        <v>80</v>
      </c>
      <c r="AV89" s="11" t="s">
        <v>78</v>
      </c>
      <c r="AW89" s="11" t="s">
        <v>34</v>
      </c>
      <c r="AX89" s="11" t="s">
        <v>70</v>
      </c>
      <c r="AY89" s="212" t="s">
        <v>127</v>
      </c>
    </row>
    <row r="90" spans="2:51" s="11" customFormat="1" ht="13.5">
      <c r="B90" s="202"/>
      <c r="C90" s="203"/>
      <c r="D90" s="204" t="s">
        <v>139</v>
      </c>
      <c r="E90" s="205" t="s">
        <v>20</v>
      </c>
      <c r="F90" s="206" t="s">
        <v>629</v>
      </c>
      <c r="G90" s="203"/>
      <c r="H90" s="205" t="s">
        <v>20</v>
      </c>
      <c r="I90" s="207"/>
      <c r="J90" s="203"/>
      <c r="K90" s="203"/>
      <c r="L90" s="208"/>
      <c r="M90" s="209"/>
      <c r="N90" s="210"/>
      <c r="O90" s="210"/>
      <c r="P90" s="210"/>
      <c r="Q90" s="210"/>
      <c r="R90" s="210"/>
      <c r="S90" s="210"/>
      <c r="T90" s="211"/>
      <c r="AT90" s="212" t="s">
        <v>139</v>
      </c>
      <c r="AU90" s="212" t="s">
        <v>80</v>
      </c>
      <c r="AV90" s="11" t="s">
        <v>78</v>
      </c>
      <c r="AW90" s="11" t="s">
        <v>34</v>
      </c>
      <c r="AX90" s="11" t="s">
        <v>70</v>
      </c>
      <c r="AY90" s="212" t="s">
        <v>127</v>
      </c>
    </row>
    <row r="91" spans="2:51" s="12" customFormat="1" ht="13.5">
      <c r="B91" s="213"/>
      <c r="C91" s="214"/>
      <c r="D91" s="204" t="s">
        <v>139</v>
      </c>
      <c r="E91" s="215" t="s">
        <v>20</v>
      </c>
      <c r="F91" s="216" t="s">
        <v>630</v>
      </c>
      <c r="G91" s="214"/>
      <c r="H91" s="217">
        <v>24</v>
      </c>
      <c r="I91" s="218"/>
      <c r="J91" s="214"/>
      <c r="K91" s="214"/>
      <c r="L91" s="219"/>
      <c r="M91" s="220"/>
      <c r="N91" s="221"/>
      <c r="O91" s="221"/>
      <c r="P91" s="221"/>
      <c r="Q91" s="221"/>
      <c r="R91" s="221"/>
      <c r="S91" s="221"/>
      <c r="T91" s="222"/>
      <c r="AT91" s="223" t="s">
        <v>139</v>
      </c>
      <c r="AU91" s="223" t="s">
        <v>80</v>
      </c>
      <c r="AV91" s="12" t="s">
        <v>80</v>
      </c>
      <c r="AW91" s="12" t="s">
        <v>34</v>
      </c>
      <c r="AX91" s="12" t="s">
        <v>78</v>
      </c>
      <c r="AY91" s="223" t="s">
        <v>127</v>
      </c>
    </row>
    <row r="92" spans="2:65" s="1" customFormat="1" ht="16.5" customHeight="1">
      <c r="B92" s="40"/>
      <c r="C92" s="191" t="s">
        <v>80</v>
      </c>
      <c r="D92" s="191" t="s">
        <v>129</v>
      </c>
      <c r="E92" s="192" t="s">
        <v>190</v>
      </c>
      <c r="F92" s="193" t="s">
        <v>191</v>
      </c>
      <c r="G92" s="194" t="s">
        <v>183</v>
      </c>
      <c r="H92" s="195">
        <v>24</v>
      </c>
      <c r="I92" s="196"/>
      <c r="J92" s="195">
        <f>ROUND(I92*H92,2)</f>
        <v>0</v>
      </c>
      <c r="K92" s="193" t="s">
        <v>133</v>
      </c>
      <c r="L92" s="60"/>
      <c r="M92" s="197" t="s">
        <v>20</v>
      </c>
      <c r="N92" s="198" t="s">
        <v>41</v>
      </c>
      <c r="O92" s="41"/>
      <c r="P92" s="199">
        <f>O92*H92</f>
        <v>0</v>
      </c>
      <c r="Q92" s="199">
        <v>0</v>
      </c>
      <c r="R92" s="199">
        <f>Q92*H92</f>
        <v>0</v>
      </c>
      <c r="S92" s="199">
        <v>0</v>
      </c>
      <c r="T92" s="200">
        <f>S92*H92</f>
        <v>0</v>
      </c>
      <c r="AR92" s="23" t="s">
        <v>134</v>
      </c>
      <c r="AT92" s="23" t="s">
        <v>129</v>
      </c>
      <c r="AU92" s="23" t="s">
        <v>80</v>
      </c>
      <c r="AY92" s="23" t="s">
        <v>127</v>
      </c>
      <c r="BE92" s="201">
        <f>IF(N92="základní",J92,0)</f>
        <v>0</v>
      </c>
      <c r="BF92" s="201">
        <f>IF(N92="snížená",J92,0)</f>
        <v>0</v>
      </c>
      <c r="BG92" s="201">
        <f>IF(N92="zákl. přenesená",J92,0)</f>
        <v>0</v>
      </c>
      <c r="BH92" s="201">
        <f>IF(N92="sníž. přenesená",J92,0)</f>
        <v>0</v>
      </c>
      <c r="BI92" s="201">
        <f>IF(N92="nulová",J92,0)</f>
        <v>0</v>
      </c>
      <c r="BJ92" s="23" t="s">
        <v>78</v>
      </c>
      <c r="BK92" s="201">
        <f>ROUND(I92*H92,2)</f>
        <v>0</v>
      </c>
      <c r="BL92" s="23" t="s">
        <v>134</v>
      </c>
      <c r="BM92" s="23" t="s">
        <v>192</v>
      </c>
    </row>
    <row r="93" spans="2:51" s="11" customFormat="1" ht="13.5">
      <c r="B93" s="202"/>
      <c r="C93" s="203"/>
      <c r="D93" s="204" t="s">
        <v>139</v>
      </c>
      <c r="E93" s="205" t="s">
        <v>20</v>
      </c>
      <c r="F93" s="206" t="s">
        <v>193</v>
      </c>
      <c r="G93" s="203"/>
      <c r="H93" s="205" t="s">
        <v>20</v>
      </c>
      <c r="I93" s="207"/>
      <c r="J93" s="203"/>
      <c r="K93" s="203"/>
      <c r="L93" s="208"/>
      <c r="M93" s="209"/>
      <c r="N93" s="210"/>
      <c r="O93" s="210"/>
      <c r="P93" s="210"/>
      <c r="Q93" s="210"/>
      <c r="R93" s="210"/>
      <c r="S93" s="210"/>
      <c r="T93" s="211"/>
      <c r="AT93" s="212" t="s">
        <v>139</v>
      </c>
      <c r="AU93" s="212" t="s">
        <v>80</v>
      </c>
      <c r="AV93" s="11" t="s">
        <v>78</v>
      </c>
      <c r="AW93" s="11" t="s">
        <v>34</v>
      </c>
      <c r="AX93" s="11" t="s">
        <v>70</v>
      </c>
      <c r="AY93" s="212" t="s">
        <v>127</v>
      </c>
    </row>
    <row r="94" spans="2:51" s="11" customFormat="1" ht="13.5">
      <c r="B94" s="202"/>
      <c r="C94" s="203"/>
      <c r="D94" s="204" t="s">
        <v>139</v>
      </c>
      <c r="E94" s="205" t="s">
        <v>20</v>
      </c>
      <c r="F94" s="206" t="s">
        <v>631</v>
      </c>
      <c r="G94" s="203"/>
      <c r="H94" s="205" t="s">
        <v>20</v>
      </c>
      <c r="I94" s="207"/>
      <c r="J94" s="203"/>
      <c r="K94" s="203"/>
      <c r="L94" s="208"/>
      <c r="M94" s="209"/>
      <c r="N94" s="210"/>
      <c r="O94" s="210"/>
      <c r="P94" s="210"/>
      <c r="Q94" s="210"/>
      <c r="R94" s="210"/>
      <c r="S94" s="210"/>
      <c r="T94" s="211"/>
      <c r="AT94" s="212" t="s">
        <v>139</v>
      </c>
      <c r="AU94" s="212" t="s">
        <v>80</v>
      </c>
      <c r="AV94" s="11" t="s">
        <v>78</v>
      </c>
      <c r="AW94" s="11" t="s">
        <v>34</v>
      </c>
      <c r="AX94" s="11" t="s">
        <v>70</v>
      </c>
      <c r="AY94" s="212" t="s">
        <v>127</v>
      </c>
    </row>
    <row r="95" spans="2:51" s="12" customFormat="1" ht="13.5">
      <c r="B95" s="213"/>
      <c r="C95" s="214"/>
      <c r="D95" s="204" t="s">
        <v>139</v>
      </c>
      <c r="E95" s="215" t="s">
        <v>20</v>
      </c>
      <c r="F95" s="216" t="s">
        <v>255</v>
      </c>
      <c r="G95" s="214"/>
      <c r="H95" s="217">
        <v>24</v>
      </c>
      <c r="I95" s="218"/>
      <c r="J95" s="214"/>
      <c r="K95" s="214"/>
      <c r="L95" s="219"/>
      <c r="M95" s="220"/>
      <c r="N95" s="221"/>
      <c r="O95" s="221"/>
      <c r="P95" s="221"/>
      <c r="Q95" s="221"/>
      <c r="R95" s="221"/>
      <c r="S95" s="221"/>
      <c r="T95" s="222"/>
      <c r="AT95" s="223" t="s">
        <v>139</v>
      </c>
      <c r="AU95" s="223" t="s">
        <v>80</v>
      </c>
      <c r="AV95" s="12" t="s">
        <v>80</v>
      </c>
      <c r="AW95" s="12" t="s">
        <v>34</v>
      </c>
      <c r="AX95" s="12" t="s">
        <v>78</v>
      </c>
      <c r="AY95" s="223" t="s">
        <v>127</v>
      </c>
    </row>
    <row r="96" spans="2:65" s="1" customFormat="1" ht="16.5" customHeight="1">
      <c r="B96" s="40"/>
      <c r="C96" s="191" t="s">
        <v>142</v>
      </c>
      <c r="D96" s="191" t="s">
        <v>129</v>
      </c>
      <c r="E96" s="192" t="s">
        <v>198</v>
      </c>
      <c r="F96" s="193" t="s">
        <v>199</v>
      </c>
      <c r="G96" s="194" t="s">
        <v>183</v>
      </c>
      <c r="H96" s="195">
        <v>24</v>
      </c>
      <c r="I96" s="196"/>
      <c r="J96" s="195">
        <f>ROUND(I96*H96,2)</f>
        <v>0</v>
      </c>
      <c r="K96" s="193" t="s">
        <v>133</v>
      </c>
      <c r="L96" s="60"/>
      <c r="M96" s="197" t="s">
        <v>20</v>
      </c>
      <c r="N96" s="198" t="s">
        <v>41</v>
      </c>
      <c r="O96" s="41"/>
      <c r="P96" s="199">
        <f>O96*H96</f>
        <v>0</v>
      </c>
      <c r="Q96" s="199">
        <v>0</v>
      </c>
      <c r="R96" s="199">
        <f>Q96*H96</f>
        <v>0</v>
      </c>
      <c r="S96" s="199">
        <v>0</v>
      </c>
      <c r="T96" s="200">
        <f>S96*H96</f>
        <v>0</v>
      </c>
      <c r="AR96" s="23" t="s">
        <v>134</v>
      </c>
      <c r="AT96" s="23" t="s">
        <v>129</v>
      </c>
      <c r="AU96" s="23" t="s">
        <v>80</v>
      </c>
      <c r="AY96" s="23" t="s">
        <v>127</v>
      </c>
      <c r="BE96" s="201">
        <f>IF(N96="základní",J96,0)</f>
        <v>0</v>
      </c>
      <c r="BF96" s="201">
        <f>IF(N96="snížená",J96,0)</f>
        <v>0</v>
      </c>
      <c r="BG96" s="201">
        <f>IF(N96="zákl. přenesená",J96,0)</f>
        <v>0</v>
      </c>
      <c r="BH96" s="201">
        <f>IF(N96="sníž. přenesená",J96,0)</f>
        <v>0</v>
      </c>
      <c r="BI96" s="201">
        <f>IF(N96="nulová",J96,0)</f>
        <v>0</v>
      </c>
      <c r="BJ96" s="23" t="s">
        <v>78</v>
      </c>
      <c r="BK96" s="201">
        <f>ROUND(I96*H96,2)</f>
        <v>0</v>
      </c>
      <c r="BL96" s="23" t="s">
        <v>134</v>
      </c>
      <c r="BM96" s="23" t="s">
        <v>200</v>
      </c>
    </row>
    <row r="97" spans="2:51" s="11" customFormat="1" ht="13.5">
      <c r="B97" s="202"/>
      <c r="C97" s="203"/>
      <c r="D97" s="204" t="s">
        <v>139</v>
      </c>
      <c r="E97" s="205" t="s">
        <v>20</v>
      </c>
      <c r="F97" s="206" t="s">
        <v>201</v>
      </c>
      <c r="G97" s="203"/>
      <c r="H97" s="205" t="s">
        <v>20</v>
      </c>
      <c r="I97" s="207"/>
      <c r="J97" s="203"/>
      <c r="K97" s="203"/>
      <c r="L97" s="208"/>
      <c r="M97" s="209"/>
      <c r="N97" s="210"/>
      <c r="O97" s="210"/>
      <c r="P97" s="210"/>
      <c r="Q97" s="210"/>
      <c r="R97" s="210"/>
      <c r="S97" s="210"/>
      <c r="T97" s="211"/>
      <c r="AT97" s="212" t="s">
        <v>139</v>
      </c>
      <c r="AU97" s="212" t="s">
        <v>80</v>
      </c>
      <c r="AV97" s="11" t="s">
        <v>78</v>
      </c>
      <c r="AW97" s="11" t="s">
        <v>34</v>
      </c>
      <c r="AX97" s="11" t="s">
        <v>70</v>
      </c>
      <c r="AY97" s="212" t="s">
        <v>127</v>
      </c>
    </row>
    <row r="98" spans="2:51" s="12" customFormat="1" ht="13.5">
      <c r="B98" s="213"/>
      <c r="C98" s="214"/>
      <c r="D98" s="204" t="s">
        <v>139</v>
      </c>
      <c r="E98" s="215" t="s">
        <v>20</v>
      </c>
      <c r="F98" s="216" t="s">
        <v>255</v>
      </c>
      <c r="G98" s="214"/>
      <c r="H98" s="217">
        <v>24</v>
      </c>
      <c r="I98" s="218"/>
      <c r="J98" s="214"/>
      <c r="K98" s="214"/>
      <c r="L98" s="219"/>
      <c r="M98" s="220"/>
      <c r="N98" s="221"/>
      <c r="O98" s="221"/>
      <c r="P98" s="221"/>
      <c r="Q98" s="221"/>
      <c r="R98" s="221"/>
      <c r="S98" s="221"/>
      <c r="T98" s="222"/>
      <c r="AT98" s="223" t="s">
        <v>139</v>
      </c>
      <c r="AU98" s="223" t="s">
        <v>80</v>
      </c>
      <c r="AV98" s="12" t="s">
        <v>80</v>
      </c>
      <c r="AW98" s="12" t="s">
        <v>34</v>
      </c>
      <c r="AX98" s="12" t="s">
        <v>78</v>
      </c>
      <c r="AY98" s="223" t="s">
        <v>127</v>
      </c>
    </row>
    <row r="99" spans="2:65" s="1" customFormat="1" ht="25.5" customHeight="1">
      <c r="B99" s="40"/>
      <c r="C99" s="191" t="s">
        <v>134</v>
      </c>
      <c r="D99" s="191" t="s">
        <v>129</v>
      </c>
      <c r="E99" s="192" t="s">
        <v>209</v>
      </c>
      <c r="F99" s="193" t="s">
        <v>210</v>
      </c>
      <c r="G99" s="194" t="s">
        <v>183</v>
      </c>
      <c r="H99" s="195">
        <v>45</v>
      </c>
      <c r="I99" s="196"/>
      <c r="J99" s="195">
        <f>ROUND(I99*H99,2)</f>
        <v>0</v>
      </c>
      <c r="K99" s="193" t="s">
        <v>133</v>
      </c>
      <c r="L99" s="60"/>
      <c r="M99" s="197" t="s">
        <v>20</v>
      </c>
      <c r="N99" s="198" t="s">
        <v>41</v>
      </c>
      <c r="O99" s="41"/>
      <c r="P99" s="199">
        <f>O99*H99</f>
        <v>0</v>
      </c>
      <c r="Q99" s="199">
        <v>0</v>
      </c>
      <c r="R99" s="199">
        <f>Q99*H99</f>
        <v>0</v>
      </c>
      <c r="S99" s="199">
        <v>0</v>
      </c>
      <c r="T99" s="200">
        <f>S99*H99</f>
        <v>0</v>
      </c>
      <c r="AR99" s="23" t="s">
        <v>134</v>
      </c>
      <c r="AT99" s="23" t="s">
        <v>129</v>
      </c>
      <c r="AU99" s="23" t="s">
        <v>80</v>
      </c>
      <c r="AY99" s="23" t="s">
        <v>127</v>
      </c>
      <c r="BE99" s="201">
        <f>IF(N99="základní",J99,0)</f>
        <v>0</v>
      </c>
      <c r="BF99" s="201">
        <f>IF(N99="snížená",J99,0)</f>
        <v>0</v>
      </c>
      <c r="BG99" s="201">
        <f>IF(N99="zákl. přenesená",J99,0)</f>
        <v>0</v>
      </c>
      <c r="BH99" s="201">
        <f>IF(N99="sníž. přenesená",J99,0)</f>
        <v>0</v>
      </c>
      <c r="BI99" s="201">
        <f>IF(N99="nulová",J99,0)</f>
        <v>0</v>
      </c>
      <c r="BJ99" s="23" t="s">
        <v>78</v>
      </c>
      <c r="BK99" s="201">
        <f>ROUND(I99*H99,2)</f>
        <v>0</v>
      </c>
      <c r="BL99" s="23" t="s">
        <v>134</v>
      </c>
      <c r="BM99" s="23" t="s">
        <v>211</v>
      </c>
    </row>
    <row r="100" spans="2:51" s="11" customFormat="1" ht="13.5">
      <c r="B100" s="202"/>
      <c r="C100" s="203"/>
      <c r="D100" s="204" t="s">
        <v>139</v>
      </c>
      <c r="E100" s="205" t="s">
        <v>20</v>
      </c>
      <c r="F100" s="206" t="s">
        <v>212</v>
      </c>
      <c r="G100" s="203"/>
      <c r="H100" s="205" t="s">
        <v>20</v>
      </c>
      <c r="I100" s="207"/>
      <c r="J100" s="203"/>
      <c r="K100" s="203"/>
      <c r="L100" s="208"/>
      <c r="M100" s="209"/>
      <c r="N100" s="210"/>
      <c r="O100" s="210"/>
      <c r="P100" s="210"/>
      <c r="Q100" s="210"/>
      <c r="R100" s="210"/>
      <c r="S100" s="210"/>
      <c r="T100" s="211"/>
      <c r="AT100" s="212" t="s">
        <v>139</v>
      </c>
      <c r="AU100" s="212" t="s">
        <v>80</v>
      </c>
      <c r="AV100" s="11" t="s">
        <v>78</v>
      </c>
      <c r="AW100" s="11" t="s">
        <v>34</v>
      </c>
      <c r="AX100" s="11" t="s">
        <v>70</v>
      </c>
      <c r="AY100" s="212" t="s">
        <v>127</v>
      </c>
    </row>
    <row r="101" spans="2:51" s="11" customFormat="1" ht="13.5">
      <c r="B101" s="202"/>
      <c r="C101" s="203"/>
      <c r="D101" s="204" t="s">
        <v>139</v>
      </c>
      <c r="E101" s="205" t="s">
        <v>20</v>
      </c>
      <c r="F101" s="206" t="s">
        <v>213</v>
      </c>
      <c r="G101" s="203"/>
      <c r="H101" s="205" t="s">
        <v>20</v>
      </c>
      <c r="I101" s="207"/>
      <c r="J101" s="203"/>
      <c r="K101" s="203"/>
      <c r="L101" s="208"/>
      <c r="M101" s="209"/>
      <c r="N101" s="210"/>
      <c r="O101" s="210"/>
      <c r="P101" s="210"/>
      <c r="Q101" s="210"/>
      <c r="R101" s="210"/>
      <c r="S101" s="210"/>
      <c r="T101" s="211"/>
      <c r="AT101" s="212" t="s">
        <v>139</v>
      </c>
      <c r="AU101" s="212" t="s">
        <v>80</v>
      </c>
      <c r="AV101" s="11" t="s">
        <v>78</v>
      </c>
      <c r="AW101" s="11" t="s">
        <v>34</v>
      </c>
      <c r="AX101" s="11" t="s">
        <v>70</v>
      </c>
      <c r="AY101" s="212" t="s">
        <v>127</v>
      </c>
    </row>
    <row r="102" spans="2:51" s="11" customFormat="1" ht="13.5">
      <c r="B102" s="202"/>
      <c r="C102" s="203"/>
      <c r="D102" s="204" t="s">
        <v>139</v>
      </c>
      <c r="E102" s="205" t="s">
        <v>20</v>
      </c>
      <c r="F102" s="206" t="s">
        <v>214</v>
      </c>
      <c r="G102" s="203"/>
      <c r="H102" s="205" t="s">
        <v>20</v>
      </c>
      <c r="I102" s="207"/>
      <c r="J102" s="203"/>
      <c r="K102" s="203"/>
      <c r="L102" s="208"/>
      <c r="M102" s="209"/>
      <c r="N102" s="210"/>
      <c r="O102" s="210"/>
      <c r="P102" s="210"/>
      <c r="Q102" s="210"/>
      <c r="R102" s="210"/>
      <c r="S102" s="210"/>
      <c r="T102" s="211"/>
      <c r="AT102" s="212" t="s">
        <v>139</v>
      </c>
      <c r="AU102" s="212" t="s">
        <v>80</v>
      </c>
      <c r="AV102" s="11" t="s">
        <v>78</v>
      </c>
      <c r="AW102" s="11" t="s">
        <v>34</v>
      </c>
      <c r="AX102" s="11" t="s">
        <v>70</v>
      </c>
      <c r="AY102" s="212" t="s">
        <v>127</v>
      </c>
    </row>
    <row r="103" spans="2:51" s="11" customFormat="1" ht="13.5">
      <c r="B103" s="202"/>
      <c r="C103" s="203"/>
      <c r="D103" s="204" t="s">
        <v>139</v>
      </c>
      <c r="E103" s="205" t="s">
        <v>20</v>
      </c>
      <c r="F103" s="206" t="s">
        <v>215</v>
      </c>
      <c r="G103" s="203"/>
      <c r="H103" s="205" t="s">
        <v>20</v>
      </c>
      <c r="I103" s="207"/>
      <c r="J103" s="203"/>
      <c r="K103" s="203"/>
      <c r="L103" s="208"/>
      <c r="M103" s="209"/>
      <c r="N103" s="210"/>
      <c r="O103" s="210"/>
      <c r="P103" s="210"/>
      <c r="Q103" s="210"/>
      <c r="R103" s="210"/>
      <c r="S103" s="210"/>
      <c r="T103" s="211"/>
      <c r="AT103" s="212" t="s">
        <v>139</v>
      </c>
      <c r="AU103" s="212" t="s">
        <v>80</v>
      </c>
      <c r="AV103" s="11" t="s">
        <v>78</v>
      </c>
      <c r="AW103" s="11" t="s">
        <v>34</v>
      </c>
      <c r="AX103" s="11" t="s">
        <v>70</v>
      </c>
      <c r="AY103" s="212" t="s">
        <v>127</v>
      </c>
    </row>
    <row r="104" spans="2:51" s="12" customFormat="1" ht="13.5">
      <c r="B104" s="213"/>
      <c r="C104" s="214"/>
      <c r="D104" s="204" t="s">
        <v>139</v>
      </c>
      <c r="E104" s="215" t="s">
        <v>20</v>
      </c>
      <c r="F104" s="216" t="s">
        <v>632</v>
      </c>
      <c r="G104" s="214"/>
      <c r="H104" s="217">
        <v>45</v>
      </c>
      <c r="I104" s="218"/>
      <c r="J104" s="214"/>
      <c r="K104" s="214"/>
      <c r="L104" s="219"/>
      <c r="M104" s="220"/>
      <c r="N104" s="221"/>
      <c r="O104" s="221"/>
      <c r="P104" s="221"/>
      <c r="Q104" s="221"/>
      <c r="R104" s="221"/>
      <c r="S104" s="221"/>
      <c r="T104" s="222"/>
      <c r="AT104" s="223" t="s">
        <v>139</v>
      </c>
      <c r="AU104" s="223" t="s">
        <v>80</v>
      </c>
      <c r="AV104" s="12" t="s">
        <v>80</v>
      </c>
      <c r="AW104" s="12" t="s">
        <v>34</v>
      </c>
      <c r="AX104" s="12" t="s">
        <v>78</v>
      </c>
      <c r="AY104" s="223" t="s">
        <v>127</v>
      </c>
    </row>
    <row r="105" spans="2:65" s="1" customFormat="1" ht="25.5" customHeight="1">
      <c r="B105" s="40"/>
      <c r="C105" s="191" t="s">
        <v>150</v>
      </c>
      <c r="D105" s="191" t="s">
        <v>129</v>
      </c>
      <c r="E105" s="192" t="s">
        <v>218</v>
      </c>
      <c r="F105" s="193" t="s">
        <v>219</v>
      </c>
      <c r="G105" s="194" t="s">
        <v>183</v>
      </c>
      <c r="H105" s="195">
        <v>90</v>
      </c>
      <c r="I105" s="196"/>
      <c r="J105" s="195">
        <f>ROUND(I105*H105,2)</f>
        <v>0</v>
      </c>
      <c r="K105" s="193" t="s">
        <v>133</v>
      </c>
      <c r="L105" s="60"/>
      <c r="M105" s="197" t="s">
        <v>20</v>
      </c>
      <c r="N105" s="198" t="s">
        <v>41</v>
      </c>
      <c r="O105" s="41"/>
      <c r="P105" s="199">
        <f>O105*H105</f>
        <v>0</v>
      </c>
      <c r="Q105" s="199">
        <v>0</v>
      </c>
      <c r="R105" s="199">
        <f>Q105*H105</f>
        <v>0</v>
      </c>
      <c r="S105" s="199">
        <v>0</v>
      </c>
      <c r="T105" s="200">
        <f>S105*H105</f>
        <v>0</v>
      </c>
      <c r="AR105" s="23" t="s">
        <v>134</v>
      </c>
      <c r="AT105" s="23" t="s">
        <v>129</v>
      </c>
      <c r="AU105" s="23" t="s">
        <v>80</v>
      </c>
      <c r="AY105" s="23" t="s">
        <v>127</v>
      </c>
      <c r="BE105" s="201">
        <f>IF(N105="základní",J105,0)</f>
        <v>0</v>
      </c>
      <c r="BF105" s="201">
        <f>IF(N105="snížená",J105,0)</f>
        <v>0</v>
      </c>
      <c r="BG105" s="201">
        <f>IF(N105="zákl. přenesená",J105,0)</f>
        <v>0</v>
      </c>
      <c r="BH105" s="201">
        <f>IF(N105="sníž. přenesená",J105,0)</f>
        <v>0</v>
      </c>
      <c r="BI105" s="201">
        <f>IF(N105="nulová",J105,0)</f>
        <v>0</v>
      </c>
      <c r="BJ105" s="23" t="s">
        <v>78</v>
      </c>
      <c r="BK105" s="201">
        <f>ROUND(I105*H105,2)</f>
        <v>0</v>
      </c>
      <c r="BL105" s="23" t="s">
        <v>134</v>
      </c>
      <c r="BM105" s="23" t="s">
        <v>220</v>
      </c>
    </row>
    <row r="106" spans="2:51" s="11" customFormat="1" ht="13.5">
      <c r="B106" s="202"/>
      <c r="C106" s="203"/>
      <c r="D106" s="204" t="s">
        <v>139</v>
      </c>
      <c r="E106" s="205" t="s">
        <v>20</v>
      </c>
      <c r="F106" s="206" t="s">
        <v>212</v>
      </c>
      <c r="G106" s="203"/>
      <c r="H106" s="205" t="s">
        <v>20</v>
      </c>
      <c r="I106" s="207"/>
      <c r="J106" s="203"/>
      <c r="K106" s="203"/>
      <c r="L106" s="208"/>
      <c r="M106" s="209"/>
      <c r="N106" s="210"/>
      <c r="O106" s="210"/>
      <c r="P106" s="210"/>
      <c r="Q106" s="210"/>
      <c r="R106" s="210"/>
      <c r="S106" s="210"/>
      <c r="T106" s="211"/>
      <c r="AT106" s="212" t="s">
        <v>139</v>
      </c>
      <c r="AU106" s="212" t="s">
        <v>80</v>
      </c>
      <c r="AV106" s="11" t="s">
        <v>78</v>
      </c>
      <c r="AW106" s="11" t="s">
        <v>34</v>
      </c>
      <c r="AX106" s="11" t="s">
        <v>70</v>
      </c>
      <c r="AY106" s="212" t="s">
        <v>127</v>
      </c>
    </row>
    <row r="107" spans="2:51" s="11" customFormat="1" ht="13.5">
      <c r="B107" s="202"/>
      <c r="C107" s="203"/>
      <c r="D107" s="204" t="s">
        <v>139</v>
      </c>
      <c r="E107" s="205" t="s">
        <v>20</v>
      </c>
      <c r="F107" s="206" t="s">
        <v>213</v>
      </c>
      <c r="G107" s="203"/>
      <c r="H107" s="205" t="s">
        <v>20</v>
      </c>
      <c r="I107" s="207"/>
      <c r="J107" s="203"/>
      <c r="K107" s="203"/>
      <c r="L107" s="208"/>
      <c r="M107" s="209"/>
      <c r="N107" s="210"/>
      <c r="O107" s="210"/>
      <c r="P107" s="210"/>
      <c r="Q107" s="210"/>
      <c r="R107" s="210"/>
      <c r="S107" s="210"/>
      <c r="T107" s="211"/>
      <c r="AT107" s="212" t="s">
        <v>139</v>
      </c>
      <c r="AU107" s="212" t="s">
        <v>80</v>
      </c>
      <c r="AV107" s="11" t="s">
        <v>78</v>
      </c>
      <c r="AW107" s="11" t="s">
        <v>34</v>
      </c>
      <c r="AX107" s="11" t="s">
        <v>70</v>
      </c>
      <c r="AY107" s="212" t="s">
        <v>127</v>
      </c>
    </row>
    <row r="108" spans="2:51" s="11" customFormat="1" ht="13.5">
      <c r="B108" s="202"/>
      <c r="C108" s="203"/>
      <c r="D108" s="204" t="s">
        <v>139</v>
      </c>
      <c r="E108" s="205" t="s">
        <v>20</v>
      </c>
      <c r="F108" s="206" t="s">
        <v>221</v>
      </c>
      <c r="G108" s="203"/>
      <c r="H108" s="205" t="s">
        <v>20</v>
      </c>
      <c r="I108" s="207"/>
      <c r="J108" s="203"/>
      <c r="K108" s="203"/>
      <c r="L108" s="208"/>
      <c r="M108" s="209"/>
      <c r="N108" s="210"/>
      <c r="O108" s="210"/>
      <c r="P108" s="210"/>
      <c r="Q108" s="210"/>
      <c r="R108" s="210"/>
      <c r="S108" s="210"/>
      <c r="T108" s="211"/>
      <c r="AT108" s="212" t="s">
        <v>139</v>
      </c>
      <c r="AU108" s="212" t="s">
        <v>80</v>
      </c>
      <c r="AV108" s="11" t="s">
        <v>78</v>
      </c>
      <c r="AW108" s="11" t="s">
        <v>34</v>
      </c>
      <c r="AX108" s="11" t="s">
        <v>70</v>
      </c>
      <c r="AY108" s="212" t="s">
        <v>127</v>
      </c>
    </row>
    <row r="109" spans="2:51" s="12" customFormat="1" ht="13.5">
      <c r="B109" s="213"/>
      <c r="C109" s="214"/>
      <c r="D109" s="204" t="s">
        <v>139</v>
      </c>
      <c r="E109" s="215" t="s">
        <v>20</v>
      </c>
      <c r="F109" s="216" t="s">
        <v>633</v>
      </c>
      <c r="G109" s="214"/>
      <c r="H109" s="217">
        <v>90</v>
      </c>
      <c r="I109" s="218"/>
      <c r="J109" s="214"/>
      <c r="K109" s="214"/>
      <c r="L109" s="219"/>
      <c r="M109" s="220"/>
      <c r="N109" s="221"/>
      <c r="O109" s="221"/>
      <c r="P109" s="221"/>
      <c r="Q109" s="221"/>
      <c r="R109" s="221"/>
      <c r="S109" s="221"/>
      <c r="T109" s="222"/>
      <c r="AT109" s="223" t="s">
        <v>139</v>
      </c>
      <c r="AU109" s="223" t="s">
        <v>80</v>
      </c>
      <c r="AV109" s="12" t="s">
        <v>80</v>
      </c>
      <c r="AW109" s="12" t="s">
        <v>34</v>
      </c>
      <c r="AX109" s="12" t="s">
        <v>78</v>
      </c>
      <c r="AY109" s="223" t="s">
        <v>127</v>
      </c>
    </row>
    <row r="110" spans="2:65" s="1" customFormat="1" ht="25.5" customHeight="1">
      <c r="B110" s="40"/>
      <c r="C110" s="191" t="s">
        <v>154</v>
      </c>
      <c r="D110" s="191" t="s">
        <v>129</v>
      </c>
      <c r="E110" s="192" t="s">
        <v>224</v>
      </c>
      <c r="F110" s="193" t="s">
        <v>225</v>
      </c>
      <c r="G110" s="194" t="s">
        <v>183</v>
      </c>
      <c r="H110" s="195">
        <v>45</v>
      </c>
      <c r="I110" s="196"/>
      <c r="J110" s="195">
        <f>ROUND(I110*H110,2)</f>
        <v>0</v>
      </c>
      <c r="K110" s="193" t="s">
        <v>133</v>
      </c>
      <c r="L110" s="60"/>
      <c r="M110" s="197" t="s">
        <v>20</v>
      </c>
      <c r="N110" s="198" t="s">
        <v>41</v>
      </c>
      <c r="O110" s="41"/>
      <c r="P110" s="199">
        <f>O110*H110</f>
        <v>0</v>
      </c>
      <c r="Q110" s="199">
        <v>0</v>
      </c>
      <c r="R110" s="199">
        <f>Q110*H110</f>
        <v>0</v>
      </c>
      <c r="S110" s="199">
        <v>0</v>
      </c>
      <c r="T110" s="200">
        <f>S110*H110</f>
        <v>0</v>
      </c>
      <c r="AR110" s="23" t="s">
        <v>134</v>
      </c>
      <c r="AT110" s="23" t="s">
        <v>129</v>
      </c>
      <c r="AU110" s="23" t="s">
        <v>80</v>
      </c>
      <c r="AY110" s="23" t="s">
        <v>127</v>
      </c>
      <c r="BE110" s="201">
        <f>IF(N110="základní",J110,0)</f>
        <v>0</v>
      </c>
      <c r="BF110" s="201">
        <f>IF(N110="snížená",J110,0)</f>
        <v>0</v>
      </c>
      <c r="BG110" s="201">
        <f>IF(N110="zákl. přenesená",J110,0)</f>
        <v>0</v>
      </c>
      <c r="BH110" s="201">
        <f>IF(N110="sníž. přenesená",J110,0)</f>
        <v>0</v>
      </c>
      <c r="BI110" s="201">
        <f>IF(N110="nulová",J110,0)</f>
        <v>0</v>
      </c>
      <c r="BJ110" s="23" t="s">
        <v>78</v>
      </c>
      <c r="BK110" s="201">
        <f>ROUND(I110*H110,2)</f>
        <v>0</v>
      </c>
      <c r="BL110" s="23" t="s">
        <v>134</v>
      </c>
      <c r="BM110" s="23" t="s">
        <v>226</v>
      </c>
    </row>
    <row r="111" spans="2:51" s="11" customFormat="1" ht="13.5">
      <c r="B111" s="202"/>
      <c r="C111" s="203"/>
      <c r="D111" s="204" t="s">
        <v>139</v>
      </c>
      <c r="E111" s="205" t="s">
        <v>20</v>
      </c>
      <c r="F111" s="206" t="s">
        <v>227</v>
      </c>
      <c r="G111" s="203"/>
      <c r="H111" s="205" t="s">
        <v>20</v>
      </c>
      <c r="I111" s="207"/>
      <c r="J111" s="203"/>
      <c r="K111" s="203"/>
      <c r="L111" s="208"/>
      <c r="M111" s="209"/>
      <c r="N111" s="210"/>
      <c r="O111" s="210"/>
      <c r="P111" s="210"/>
      <c r="Q111" s="210"/>
      <c r="R111" s="210"/>
      <c r="S111" s="210"/>
      <c r="T111" s="211"/>
      <c r="AT111" s="212" t="s">
        <v>139</v>
      </c>
      <c r="AU111" s="212" t="s">
        <v>80</v>
      </c>
      <c r="AV111" s="11" t="s">
        <v>78</v>
      </c>
      <c r="AW111" s="11" t="s">
        <v>34</v>
      </c>
      <c r="AX111" s="11" t="s">
        <v>70</v>
      </c>
      <c r="AY111" s="212" t="s">
        <v>127</v>
      </c>
    </row>
    <row r="112" spans="2:51" s="12" customFormat="1" ht="13.5">
      <c r="B112" s="213"/>
      <c r="C112" s="214"/>
      <c r="D112" s="204" t="s">
        <v>139</v>
      </c>
      <c r="E112" s="215" t="s">
        <v>20</v>
      </c>
      <c r="F112" s="216" t="s">
        <v>634</v>
      </c>
      <c r="G112" s="214"/>
      <c r="H112" s="217">
        <v>45</v>
      </c>
      <c r="I112" s="218"/>
      <c r="J112" s="214"/>
      <c r="K112" s="214"/>
      <c r="L112" s="219"/>
      <c r="M112" s="220"/>
      <c r="N112" s="221"/>
      <c r="O112" s="221"/>
      <c r="P112" s="221"/>
      <c r="Q112" s="221"/>
      <c r="R112" s="221"/>
      <c r="S112" s="221"/>
      <c r="T112" s="222"/>
      <c r="AT112" s="223" t="s">
        <v>139</v>
      </c>
      <c r="AU112" s="223" t="s">
        <v>80</v>
      </c>
      <c r="AV112" s="12" t="s">
        <v>80</v>
      </c>
      <c r="AW112" s="12" t="s">
        <v>34</v>
      </c>
      <c r="AX112" s="12" t="s">
        <v>78</v>
      </c>
      <c r="AY112" s="223" t="s">
        <v>127</v>
      </c>
    </row>
    <row r="113" spans="2:65" s="1" customFormat="1" ht="25.5" customHeight="1">
      <c r="B113" s="40"/>
      <c r="C113" s="191" t="s">
        <v>158</v>
      </c>
      <c r="D113" s="191" t="s">
        <v>129</v>
      </c>
      <c r="E113" s="192" t="s">
        <v>230</v>
      </c>
      <c r="F113" s="193" t="s">
        <v>231</v>
      </c>
      <c r="G113" s="194" t="s">
        <v>183</v>
      </c>
      <c r="H113" s="195">
        <v>90</v>
      </c>
      <c r="I113" s="196"/>
      <c r="J113" s="195">
        <f>ROUND(I113*H113,2)</f>
        <v>0</v>
      </c>
      <c r="K113" s="193" t="s">
        <v>133</v>
      </c>
      <c r="L113" s="60"/>
      <c r="M113" s="197" t="s">
        <v>20</v>
      </c>
      <c r="N113" s="198" t="s">
        <v>41</v>
      </c>
      <c r="O113" s="41"/>
      <c r="P113" s="199">
        <f>O113*H113</f>
        <v>0</v>
      </c>
      <c r="Q113" s="199">
        <v>0</v>
      </c>
      <c r="R113" s="199">
        <f>Q113*H113</f>
        <v>0</v>
      </c>
      <c r="S113" s="199">
        <v>0</v>
      </c>
      <c r="T113" s="200">
        <f>S113*H113</f>
        <v>0</v>
      </c>
      <c r="AR113" s="23" t="s">
        <v>134</v>
      </c>
      <c r="AT113" s="23" t="s">
        <v>129</v>
      </c>
      <c r="AU113" s="23" t="s">
        <v>80</v>
      </c>
      <c r="AY113" s="23" t="s">
        <v>127</v>
      </c>
      <c r="BE113" s="201">
        <f>IF(N113="základní",J113,0)</f>
        <v>0</v>
      </c>
      <c r="BF113" s="201">
        <f>IF(N113="snížená",J113,0)</f>
        <v>0</v>
      </c>
      <c r="BG113" s="201">
        <f>IF(N113="zákl. přenesená",J113,0)</f>
        <v>0</v>
      </c>
      <c r="BH113" s="201">
        <f>IF(N113="sníž. přenesená",J113,0)</f>
        <v>0</v>
      </c>
      <c r="BI113" s="201">
        <f>IF(N113="nulová",J113,0)</f>
        <v>0</v>
      </c>
      <c r="BJ113" s="23" t="s">
        <v>78</v>
      </c>
      <c r="BK113" s="201">
        <f>ROUND(I113*H113,2)</f>
        <v>0</v>
      </c>
      <c r="BL113" s="23" t="s">
        <v>134</v>
      </c>
      <c r="BM113" s="23" t="s">
        <v>232</v>
      </c>
    </row>
    <row r="114" spans="2:51" s="11" customFormat="1" ht="13.5">
      <c r="B114" s="202"/>
      <c r="C114" s="203"/>
      <c r="D114" s="204" t="s">
        <v>139</v>
      </c>
      <c r="E114" s="205" t="s">
        <v>20</v>
      </c>
      <c r="F114" s="206" t="s">
        <v>212</v>
      </c>
      <c r="G114" s="203"/>
      <c r="H114" s="205" t="s">
        <v>20</v>
      </c>
      <c r="I114" s="207"/>
      <c r="J114" s="203"/>
      <c r="K114" s="203"/>
      <c r="L114" s="208"/>
      <c r="M114" s="209"/>
      <c r="N114" s="210"/>
      <c r="O114" s="210"/>
      <c r="P114" s="210"/>
      <c r="Q114" s="210"/>
      <c r="R114" s="210"/>
      <c r="S114" s="210"/>
      <c r="T114" s="211"/>
      <c r="AT114" s="212" t="s">
        <v>139</v>
      </c>
      <c r="AU114" s="212" t="s">
        <v>80</v>
      </c>
      <c r="AV114" s="11" t="s">
        <v>78</v>
      </c>
      <c r="AW114" s="11" t="s">
        <v>34</v>
      </c>
      <c r="AX114" s="11" t="s">
        <v>70</v>
      </c>
      <c r="AY114" s="212" t="s">
        <v>127</v>
      </c>
    </row>
    <row r="115" spans="2:51" s="11" customFormat="1" ht="13.5">
      <c r="B115" s="202"/>
      <c r="C115" s="203"/>
      <c r="D115" s="204" t="s">
        <v>139</v>
      </c>
      <c r="E115" s="205" t="s">
        <v>20</v>
      </c>
      <c r="F115" s="206" t="s">
        <v>213</v>
      </c>
      <c r="G115" s="203"/>
      <c r="H115" s="205" t="s">
        <v>20</v>
      </c>
      <c r="I115" s="207"/>
      <c r="J115" s="203"/>
      <c r="K115" s="203"/>
      <c r="L115" s="208"/>
      <c r="M115" s="209"/>
      <c r="N115" s="210"/>
      <c r="O115" s="210"/>
      <c r="P115" s="210"/>
      <c r="Q115" s="210"/>
      <c r="R115" s="210"/>
      <c r="S115" s="210"/>
      <c r="T115" s="211"/>
      <c r="AT115" s="212" t="s">
        <v>139</v>
      </c>
      <c r="AU115" s="212" t="s">
        <v>80</v>
      </c>
      <c r="AV115" s="11" t="s">
        <v>78</v>
      </c>
      <c r="AW115" s="11" t="s">
        <v>34</v>
      </c>
      <c r="AX115" s="11" t="s">
        <v>70</v>
      </c>
      <c r="AY115" s="212" t="s">
        <v>127</v>
      </c>
    </row>
    <row r="116" spans="2:51" s="11" customFormat="1" ht="13.5">
      <c r="B116" s="202"/>
      <c r="C116" s="203"/>
      <c r="D116" s="204" t="s">
        <v>139</v>
      </c>
      <c r="E116" s="205" t="s">
        <v>20</v>
      </c>
      <c r="F116" s="206" t="s">
        <v>221</v>
      </c>
      <c r="G116" s="203"/>
      <c r="H116" s="205" t="s">
        <v>20</v>
      </c>
      <c r="I116" s="207"/>
      <c r="J116" s="203"/>
      <c r="K116" s="203"/>
      <c r="L116" s="208"/>
      <c r="M116" s="209"/>
      <c r="N116" s="210"/>
      <c r="O116" s="210"/>
      <c r="P116" s="210"/>
      <c r="Q116" s="210"/>
      <c r="R116" s="210"/>
      <c r="S116" s="210"/>
      <c r="T116" s="211"/>
      <c r="AT116" s="212" t="s">
        <v>139</v>
      </c>
      <c r="AU116" s="212" t="s">
        <v>80</v>
      </c>
      <c r="AV116" s="11" t="s">
        <v>78</v>
      </c>
      <c r="AW116" s="11" t="s">
        <v>34</v>
      </c>
      <c r="AX116" s="11" t="s">
        <v>70</v>
      </c>
      <c r="AY116" s="212" t="s">
        <v>127</v>
      </c>
    </row>
    <row r="117" spans="2:51" s="12" customFormat="1" ht="13.5">
      <c r="B117" s="213"/>
      <c r="C117" s="214"/>
      <c r="D117" s="204" t="s">
        <v>139</v>
      </c>
      <c r="E117" s="215" t="s">
        <v>20</v>
      </c>
      <c r="F117" s="216" t="s">
        <v>633</v>
      </c>
      <c r="G117" s="214"/>
      <c r="H117" s="217">
        <v>90</v>
      </c>
      <c r="I117" s="218"/>
      <c r="J117" s="214"/>
      <c r="K117" s="214"/>
      <c r="L117" s="219"/>
      <c r="M117" s="220"/>
      <c r="N117" s="221"/>
      <c r="O117" s="221"/>
      <c r="P117" s="221"/>
      <c r="Q117" s="221"/>
      <c r="R117" s="221"/>
      <c r="S117" s="221"/>
      <c r="T117" s="222"/>
      <c r="AT117" s="223" t="s">
        <v>139</v>
      </c>
      <c r="AU117" s="223" t="s">
        <v>80</v>
      </c>
      <c r="AV117" s="12" t="s">
        <v>80</v>
      </c>
      <c r="AW117" s="12" t="s">
        <v>34</v>
      </c>
      <c r="AX117" s="12" t="s">
        <v>78</v>
      </c>
      <c r="AY117" s="223" t="s">
        <v>127</v>
      </c>
    </row>
    <row r="118" spans="2:65" s="1" customFormat="1" ht="25.5" customHeight="1">
      <c r="B118" s="40"/>
      <c r="C118" s="191" t="s">
        <v>162</v>
      </c>
      <c r="D118" s="191" t="s">
        <v>129</v>
      </c>
      <c r="E118" s="192" t="s">
        <v>234</v>
      </c>
      <c r="F118" s="193" t="s">
        <v>235</v>
      </c>
      <c r="G118" s="194" t="s">
        <v>183</v>
      </c>
      <c r="H118" s="195">
        <v>45</v>
      </c>
      <c r="I118" s="196"/>
      <c r="J118" s="195">
        <f>ROUND(I118*H118,2)</f>
        <v>0</v>
      </c>
      <c r="K118" s="193" t="s">
        <v>133</v>
      </c>
      <c r="L118" s="60"/>
      <c r="M118" s="197" t="s">
        <v>20</v>
      </c>
      <c r="N118" s="198" t="s">
        <v>41</v>
      </c>
      <c r="O118" s="41"/>
      <c r="P118" s="199">
        <f>O118*H118</f>
        <v>0</v>
      </c>
      <c r="Q118" s="199">
        <v>0</v>
      </c>
      <c r="R118" s="199">
        <f>Q118*H118</f>
        <v>0</v>
      </c>
      <c r="S118" s="199">
        <v>0</v>
      </c>
      <c r="T118" s="200">
        <f>S118*H118</f>
        <v>0</v>
      </c>
      <c r="AR118" s="23" t="s">
        <v>134</v>
      </c>
      <c r="AT118" s="23" t="s">
        <v>129</v>
      </c>
      <c r="AU118" s="23" t="s">
        <v>80</v>
      </c>
      <c r="AY118" s="23" t="s">
        <v>127</v>
      </c>
      <c r="BE118" s="201">
        <f>IF(N118="základní",J118,0)</f>
        <v>0</v>
      </c>
      <c r="BF118" s="201">
        <f>IF(N118="snížená",J118,0)</f>
        <v>0</v>
      </c>
      <c r="BG118" s="201">
        <f>IF(N118="zákl. přenesená",J118,0)</f>
        <v>0</v>
      </c>
      <c r="BH118" s="201">
        <f>IF(N118="sníž. přenesená",J118,0)</f>
        <v>0</v>
      </c>
      <c r="BI118" s="201">
        <f>IF(N118="nulová",J118,0)</f>
        <v>0</v>
      </c>
      <c r="BJ118" s="23" t="s">
        <v>78</v>
      </c>
      <c r="BK118" s="201">
        <f>ROUND(I118*H118,2)</f>
        <v>0</v>
      </c>
      <c r="BL118" s="23" t="s">
        <v>134</v>
      </c>
      <c r="BM118" s="23" t="s">
        <v>236</v>
      </c>
    </row>
    <row r="119" spans="2:51" s="11" customFormat="1" ht="13.5">
      <c r="B119" s="202"/>
      <c r="C119" s="203"/>
      <c r="D119" s="204" t="s">
        <v>139</v>
      </c>
      <c r="E119" s="205" t="s">
        <v>20</v>
      </c>
      <c r="F119" s="206" t="s">
        <v>227</v>
      </c>
      <c r="G119" s="203"/>
      <c r="H119" s="205" t="s">
        <v>20</v>
      </c>
      <c r="I119" s="207"/>
      <c r="J119" s="203"/>
      <c r="K119" s="203"/>
      <c r="L119" s="208"/>
      <c r="M119" s="209"/>
      <c r="N119" s="210"/>
      <c r="O119" s="210"/>
      <c r="P119" s="210"/>
      <c r="Q119" s="210"/>
      <c r="R119" s="210"/>
      <c r="S119" s="210"/>
      <c r="T119" s="211"/>
      <c r="AT119" s="212" t="s">
        <v>139</v>
      </c>
      <c r="AU119" s="212" t="s">
        <v>80</v>
      </c>
      <c r="AV119" s="11" t="s">
        <v>78</v>
      </c>
      <c r="AW119" s="11" t="s">
        <v>34</v>
      </c>
      <c r="AX119" s="11" t="s">
        <v>70</v>
      </c>
      <c r="AY119" s="212" t="s">
        <v>127</v>
      </c>
    </row>
    <row r="120" spans="2:51" s="12" customFormat="1" ht="13.5">
      <c r="B120" s="213"/>
      <c r="C120" s="214"/>
      <c r="D120" s="204" t="s">
        <v>139</v>
      </c>
      <c r="E120" s="215" t="s">
        <v>20</v>
      </c>
      <c r="F120" s="216" t="s">
        <v>634</v>
      </c>
      <c r="G120" s="214"/>
      <c r="H120" s="217">
        <v>45</v>
      </c>
      <c r="I120" s="218"/>
      <c r="J120" s="214"/>
      <c r="K120" s="214"/>
      <c r="L120" s="219"/>
      <c r="M120" s="220"/>
      <c r="N120" s="221"/>
      <c r="O120" s="221"/>
      <c r="P120" s="221"/>
      <c r="Q120" s="221"/>
      <c r="R120" s="221"/>
      <c r="S120" s="221"/>
      <c r="T120" s="222"/>
      <c r="AT120" s="223" t="s">
        <v>139</v>
      </c>
      <c r="AU120" s="223" t="s">
        <v>80</v>
      </c>
      <c r="AV120" s="12" t="s">
        <v>80</v>
      </c>
      <c r="AW120" s="12" t="s">
        <v>34</v>
      </c>
      <c r="AX120" s="12" t="s">
        <v>78</v>
      </c>
      <c r="AY120" s="223" t="s">
        <v>127</v>
      </c>
    </row>
    <row r="121" spans="2:65" s="1" customFormat="1" ht="16.5" customHeight="1">
      <c r="B121" s="40"/>
      <c r="C121" s="191" t="s">
        <v>167</v>
      </c>
      <c r="D121" s="191" t="s">
        <v>129</v>
      </c>
      <c r="E121" s="192" t="s">
        <v>237</v>
      </c>
      <c r="F121" s="193" t="s">
        <v>238</v>
      </c>
      <c r="G121" s="194" t="s">
        <v>183</v>
      </c>
      <c r="H121" s="195">
        <v>50</v>
      </c>
      <c r="I121" s="196"/>
      <c r="J121" s="195">
        <f>ROUND(I121*H121,2)</f>
        <v>0</v>
      </c>
      <c r="K121" s="193" t="s">
        <v>133</v>
      </c>
      <c r="L121" s="60"/>
      <c r="M121" s="197" t="s">
        <v>20</v>
      </c>
      <c r="N121" s="198" t="s">
        <v>41</v>
      </c>
      <c r="O121" s="41"/>
      <c r="P121" s="199">
        <f>O121*H121</f>
        <v>0</v>
      </c>
      <c r="Q121" s="199">
        <v>0</v>
      </c>
      <c r="R121" s="199">
        <f>Q121*H121</f>
        <v>0</v>
      </c>
      <c r="S121" s="199">
        <v>0</v>
      </c>
      <c r="T121" s="200">
        <f>S121*H121</f>
        <v>0</v>
      </c>
      <c r="AR121" s="23" t="s">
        <v>134</v>
      </c>
      <c r="AT121" s="23" t="s">
        <v>129</v>
      </c>
      <c r="AU121" s="23" t="s">
        <v>80</v>
      </c>
      <c r="AY121" s="23" t="s">
        <v>127</v>
      </c>
      <c r="BE121" s="201">
        <f>IF(N121="základní",J121,0)</f>
        <v>0</v>
      </c>
      <c r="BF121" s="201">
        <f>IF(N121="snížená",J121,0)</f>
        <v>0</v>
      </c>
      <c r="BG121" s="201">
        <f>IF(N121="zákl. přenesená",J121,0)</f>
        <v>0</v>
      </c>
      <c r="BH121" s="201">
        <f>IF(N121="sníž. přenesená",J121,0)</f>
        <v>0</v>
      </c>
      <c r="BI121" s="201">
        <f>IF(N121="nulová",J121,0)</f>
        <v>0</v>
      </c>
      <c r="BJ121" s="23" t="s">
        <v>78</v>
      </c>
      <c r="BK121" s="201">
        <f>ROUND(I121*H121,2)</f>
        <v>0</v>
      </c>
      <c r="BL121" s="23" t="s">
        <v>134</v>
      </c>
      <c r="BM121" s="23" t="s">
        <v>239</v>
      </c>
    </row>
    <row r="122" spans="2:65" s="1" customFormat="1" ht="25.5" customHeight="1">
      <c r="B122" s="40"/>
      <c r="C122" s="191" t="s">
        <v>171</v>
      </c>
      <c r="D122" s="191" t="s">
        <v>129</v>
      </c>
      <c r="E122" s="192" t="s">
        <v>635</v>
      </c>
      <c r="F122" s="193" t="s">
        <v>636</v>
      </c>
      <c r="G122" s="194" t="s">
        <v>183</v>
      </c>
      <c r="H122" s="195">
        <v>95</v>
      </c>
      <c r="I122" s="196"/>
      <c r="J122" s="195">
        <f>ROUND(I122*H122,2)</f>
        <v>0</v>
      </c>
      <c r="K122" s="193" t="s">
        <v>133</v>
      </c>
      <c r="L122" s="60"/>
      <c r="M122" s="197" t="s">
        <v>20</v>
      </c>
      <c r="N122" s="198" t="s">
        <v>41</v>
      </c>
      <c r="O122" s="41"/>
      <c r="P122" s="199">
        <f>O122*H122</f>
        <v>0</v>
      </c>
      <c r="Q122" s="199">
        <v>0</v>
      </c>
      <c r="R122" s="199">
        <f>Q122*H122</f>
        <v>0</v>
      </c>
      <c r="S122" s="199">
        <v>0</v>
      </c>
      <c r="T122" s="200">
        <f>S122*H122</f>
        <v>0</v>
      </c>
      <c r="AR122" s="23" t="s">
        <v>134</v>
      </c>
      <c r="AT122" s="23" t="s">
        <v>129</v>
      </c>
      <c r="AU122" s="23" t="s">
        <v>80</v>
      </c>
      <c r="AY122" s="23" t="s">
        <v>127</v>
      </c>
      <c r="BE122" s="201">
        <f>IF(N122="základní",J122,0)</f>
        <v>0</v>
      </c>
      <c r="BF122" s="201">
        <f>IF(N122="snížená",J122,0)</f>
        <v>0</v>
      </c>
      <c r="BG122" s="201">
        <f>IF(N122="zákl. přenesená",J122,0)</f>
        <v>0</v>
      </c>
      <c r="BH122" s="201">
        <f>IF(N122="sníž. přenesená",J122,0)</f>
        <v>0</v>
      </c>
      <c r="BI122" s="201">
        <f>IF(N122="nulová",J122,0)</f>
        <v>0</v>
      </c>
      <c r="BJ122" s="23" t="s">
        <v>78</v>
      </c>
      <c r="BK122" s="201">
        <f>ROUND(I122*H122,2)</f>
        <v>0</v>
      </c>
      <c r="BL122" s="23" t="s">
        <v>134</v>
      </c>
      <c r="BM122" s="23" t="s">
        <v>637</v>
      </c>
    </row>
    <row r="123" spans="2:51" s="11" customFormat="1" ht="13.5">
      <c r="B123" s="202"/>
      <c r="C123" s="203"/>
      <c r="D123" s="204" t="s">
        <v>139</v>
      </c>
      <c r="E123" s="205" t="s">
        <v>20</v>
      </c>
      <c r="F123" s="206" t="s">
        <v>638</v>
      </c>
      <c r="G123" s="203"/>
      <c r="H123" s="205" t="s">
        <v>20</v>
      </c>
      <c r="I123" s="207"/>
      <c r="J123" s="203"/>
      <c r="K123" s="203"/>
      <c r="L123" s="208"/>
      <c r="M123" s="209"/>
      <c r="N123" s="210"/>
      <c r="O123" s="210"/>
      <c r="P123" s="210"/>
      <c r="Q123" s="210"/>
      <c r="R123" s="210"/>
      <c r="S123" s="210"/>
      <c r="T123" s="211"/>
      <c r="AT123" s="212" t="s">
        <v>139</v>
      </c>
      <c r="AU123" s="212" t="s">
        <v>80</v>
      </c>
      <c r="AV123" s="11" t="s">
        <v>78</v>
      </c>
      <c r="AW123" s="11" t="s">
        <v>34</v>
      </c>
      <c r="AX123" s="11" t="s">
        <v>70</v>
      </c>
      <c r="AY123" s="212" t="s">
        <v>127</v>
      </c>
    </row>
    <row r="124" spans="2:51" s="11" customFormat="1" ht="13.5">
      <c r="B124" s="202"/>
      <c r="C124" s="203"/>
      <c r="D124" s="204" t="s">
        <v>139</v>
      </c>
      <c r="E124" s="205" t="s">
        <v>20</v>
      </c>
      <c r="F124" s="206" t="s">
        <v>639</v>
      </c>
      <c r="G124" s="203"/>
      <c r="H124" s="205" t="s">
        <v>20</v>
      </c>
      <c r="I124" s="207"/>
      <c r="J124" s="203"/>
      <c r="K124" s="203"/>
      <c r="L124" s="208"/>
      <c r="M124" s="209"/>
      <c r="N124" s="210"/>
      <c r="O124" s="210"/>
      <c r="P124" s="210"/>
      <c r="Q124" s="210"/>
      <c r="R124" s="210"/>
      <c r="S124" s="210"/>
      <c r="T124" s="211"/>
      <c r="AT124" s="212" t="s">
        <v>139</v>
      </c>
      <c r="AU124" s="212" t="s">
        <v>80</v>
      </c>
      <c r="AV124" s="11" t="s">
        <v>78</v>
      </c>
      <c r="AW124" s="11" t="s">
        <v>34</v>
      </c>
      <c r="AX124" s="11" t="s">
        <v>70</v>
      </c>
      <c r="AY124" s="212" t="s">
        <v>127</v>
      </c>
    </row>
    <row r="125" spans="2:51" s="12" customFormat="1" ht="13.5">
      <c r="B125" s="213"/>
      <c r="C125" s="214"/>
      <c r="D125" s="204" t="s">
        <v>139</v>
      </c>
      <c r="E125" s="215" t="s">
        <v>20</v>
      </c>
      <c r="F125" s="216" t="s">
        <v>640</v>
      </c>
      <c r="G125" s="214"/>
      <c r="H125" s="217">
        <v>95</v>
      </c>
      <c r="I125" s="218"/>
      <c r="J125" s="214"/>
      <c r="K125" s="214"/>
      <c r="L125" s="219"/>
      <c r="M125" s="220"/>
      <c r="N125" s="221"/>
      <c r="O125" s="221"/>
      <c r="P125" s="221"/>
      <c r="Q125" s="221"/>
      <c r="R125" s="221"/>
      <c r="S125" s="221"/>
      <c r="T125" s="222"/>
      <c r="AT125" s="223" t="s">
        <v>139</v>
      </c>
      <c r="AU125" s="223" t="s">
        <v>80</v>
      </c>
      <c r="AV125" s="12" t="s">
        <v>80</v>
      </c>
      <c r="AW125" s="12" t="s">
        <v>34</v>
      </c>
      <c r="AX125" s="12" t="s">
        <v>78</v>
      </c>
      <c r="AY125" s="223" t="s">
        <v>127</v>
      </c>
    </row>
    <row r="126" spans="2:65" s="1" customFormat="1" ht="16.5" customHeight="1">
      <c r="B126" s="40"/>
      <c r="C126" s="191" t="s">
        <v>175</v>
      </c>
      <c r="D126" s="191" t="s">
        <v>129</v>
      </c>
      <c r="E126" s="192" t="s">
        <v>203</v>
      </c>
      <c r="F126" s="193" t="s">
        <v>204</v>
      </c>
      <c r="G126" s="194" t="s">
        <v>183</v>
      </c>
      <c r="H126" s="195">
        <v>95</v>
      </c>
      <c r="I126" s="196"/>
      <c r="J126" s="195">
        <f>ROUND(I126*H126,2)</f>
        <v>0</v>
      </c>
      <c r="K126" s="193" t="s">
        <v>133</v>
      </c>
      <c r="L126" s="60"/>
      <c r="M126" s="197" t="s">
        <v>20</v>
      </c>
      <c r="N126" s="198" t="s">
        <v>41</v>
      </c>
      <c r="O126" s="41"/>
      <c r="P126" s="199">
        <f>O126*H126</f>
        <v>0</v>
      </c>
      <c r="Q126" s="199">
        <v>0</v>
      </c>
      <c r="R126" s="199">
        <f>Q126*H126</f>
        <v>0</v>
      </c>
      <c r="S126" s="199">
        <v>0</v>
      </c>
      <c r="T126" s="200">
        <f>S126*H126</f>
        <v>0</v>
      </c>
      <c r="AR126" s="23" t="s">
        <v>134</v>
      </c>
      <c r="AT126" s="23" t="s">
        <v>129</v>
      </c>
      <c r="AU126" s="23" t="s">
        <v>80</v>
      </c>
      <c r="AY126" s="23" t="s">
        <v>127</v>
      </c>
      <c r="BE126" s="201">
        <f>IF(N126="základní",J126,0)</f>
        <v>0</v>
      </c>
      <c r="BF126" s="201">
        <f>IF(N126="snížená",J126,0)</f>
        <v>0</v>
      </c>
      <c r="BG126" s="201">
        <f>IF(N126="zákl. přenesená",J126,0)</f>
        <v>0</v>
      </c>
      <c r="BH126" s="201">
        <f>IF(N126="sníž. přenesená",J126,0)</f>
        <v>0</v>
      </c>
      <c r="BI126" s="201">
        <f>IF(N126="nulová",J126,0)</f>
        <v>0</v>
      </c>
      <c r="BJ126" s="23" t="s">
        <v>78</v>
      </c>
      <c r="BK126" s="201">
        <f>ROUND(I126*H126,2)</f>
        <v>0</v>
      </c>
      <c r="BL126" s="23" t="s">
        <v>134</v>
      </c>
      <c r="BM126" s="23" t="s">
        <v>205</v>
      </c>
    </row>
    <row r="127" spans="2:51" s="11" customFormat="1" ht="13.5">
      <c r="B127" s="202"/>
      <c r="C127" s="203"/>
      <c r="D127" s="204" t="s">
        <v>139</v>
      </c>
      <c r="E127" s="205" t="s">
        <v>20</v>
      </c>
      <c r="F127" s="206" t="s">
        <v>641</v>
      </c>
      <c r="G127" s="203"/>
      <c r="H127" s="205" t="s">
        <v>20</v>
      </c>
      <c r="I127" s="207"/>
      <c r="J127" s="203"/>
      <c r="K127" s="203"/>
      <c r="L127" s="208"/>
      <c r="M127" s="209"/>
      <c r="N127" s="210"/>
      <c r="O127" s="210"/>
      <c r="P127" s="210"/>
      <c r="Q127" s="210"/>
      <c r="R127" s="210"/>
      <c r="S127" s="210"/>
      <c r="T127" s="211"/>
      <c r="AT127" s="212" t="s">
        <v>139</v>
      </c>
      <c r="AU127" s="212" t="s">
        <v>80</v>
      </c>
      <c r="AV127" s="11" t="s">
        <v>78</v>
      </c>
      <c r="AW127" s="11" t="s">
        <v>34</v>
      </c>
      <c r="AX127" s="11" t="s">
        <v>70</v>
      </c>
      <c r="AY127" s="212" t="s">
        <v>127</v>
      </c>
    </row>
    <row r="128" spans="2:51" s="12" customFormat="1" ht="13.5">
      <c r="B128" s="213"/>
      <c r="C128" s="214"/>
      <c r="D128" s="204" t="s">
        <v>139</v>
      </c>
      <c r="E128" s="215" t="s">
        <v>20</v>
      </c>
      <c r="F128" s="216" t="s">
        <v>640</v>
      </c>
      <c r="G128" s="214"/>
      <c r="H128" s="217">
        <v>95</v>
      </c>
      <c r="I128" s="218"/>
      <c r="J128" s="214"/>
      <c r="K128" s="214"/>
      <c r="L128" s="219"/>
      <c r="M128" s="220"/>
      <c r="N128" s="221"/>
      <c r="O128" s="221"/>
      <c r="P128" s="221"/>
      <c r="Q128" s="221"/>
      <c r="R128" s="221"/>
      <c r="S128" s="221"/>
      <c r="T128" s="222"/>
      <c r="AT128" s="223" t="s">
        <v>139</v>
      </c>
      <c r="AU128" s="223" t="s">
        <v>80</v>
      </c>
      <c r="AV128" s="12" t="s">
        <v>80</v>
      </c>
      <c r="AW128" s="12" t="s">
        <v>34</v>
      </c>
      <c r="AX128" s="12" t="s">
        <v>78</v>
      </c>
      <c r="AY128" s="223" t="s">
        <v>127</v>
      </c>
    </row>
    <row r="129" spans="2:65" s="1" customFormat="1" ht="16.5" customHeight="1">
      <c r="B129" s="40"/>
      <c r="C129" s="191" t="s">
        <v>180</v>
      </c>
      <c r="D129" s="191" t="s">
        <v>129</v>
      </c>
      <c r="E129" s="192" t="s">
        <v>270</v>
      </c>
      <c r="F129" s="193" t="s">
        <v>271</v>
      </c>
      <c r="G129" s="194" t="s">
        <v>183</v>
      </c>
      <c r="H129" s="195">
        <v>130</v>
      </c>
      <c r="I129" s="196"/>
      <c r="J129" s="195">
        <f>ROUND(I129*H129,2)</f>
        <v>0</v>
      </c>
      <c r="K129" s="193" t="s">
        <v>133</v>
      </c>
      <c r="L129" s="60"/>
      <c r="M129" s="197" t="s">
        <v>20</v>
      </c>
      <c r="N129" s="198" t="s">
        <v>41</v>
      </c>
      <c r="O129" s="41"/>
      <c r="P129" s="199">
        <f>O129*H129</f>
        <v>0</v>
      </c>
      <c r="Q129" s="199">
        <v>0</v>
      </c>
      <c r="R129" s="199">
        <f>Q129*H129</f>
        <v>0</v>
      </c>
      <c r="S129" s="199">
        <v>0</v>
      </c>
      <c r="T129" s="200">
        <f>S129*H129</f>
        <v>0</v>
      </c>
      <c r="AR129" s="23" t="s">
        <v>134</v>
      </c>
      <c r="AT129" s="23" t="s">
        <v>129</v>
      </c>
      <c r="AU129" s="23" t="s">
        <v>80</v>
      </c>
      <c r="AY129" s="23" t="s">
        <v>127</v>
      </c>
      <c r="BE129" s="201">
        <f>IF(N129="základní",J129,0)</f>
        <v>0</v>
      </c>
      <c r="BF129" s="201">
        <f>IF(N129="snížená",J129,0)</f>
        <v>0</v>
      </c>
      <c r="BG129" s="201">
        <f>IF(N129="zákl. přenesená",J129,0)</f>
        <v>0</v>
      </c>
      <c r="BH129" s="201">
        <f>IF(N129="sníž. přenesená",J129,0)</f>
        <v>0</v>
      </c>
      <c r="BI129" s="201">
        <f>IF(N129="nulová",J129,0)</f>
        <v>0</v>
      </c>
      <c r="BJ129" s="23" t="s">
        <v>78</v>
      </c>
      <c r="BK129" s="201">
        <f>ROUND(I129*H129,2)</f>
        <v>0</v>
      </c>
      <c r="BL129" s="23" t="s">
        <v>134</v>
      </c>
      <c r="BM129" s="23" t="s">
        <v>272</v>
      </c>
    </row>
    <row r="130" spans="2:51" s="11" customFormat="1" ht="13.5">
      <c r="B130" s="202"/>
      <c r="C130" s="203"/>
      <c r="D130" s="204" t="s">
        <v>139</v>
      </c>
      <c r="E130" s="205" t="s">
        <v>20</v>
      </c>
      <c r="F130" s="206" t="s">
        <v>642</v>
      </c>
      <c r="G130" s="203"/>
      <c r="H130" s="205" t="s">
        <v>20</v>
      </c>
      <c r="I130" s="207"/>
      <c r="J130" s="203"/>
      <c r="K130" s="203"/>
      <c r="L130" s="208"/>
      <c r="M130" s="209"/>
      <c r="N130" s="210"/>
      <c r="O130" s="210"/>
      <c r="P130" s="210"/>
      <c r="Q130" s="210"/>
      <c r="R130" s="210"/>
      <c r="S130" s="210"/>
      <c r="T130" s="211"/>
      <c r="AT130" s="212" t="s">
        <v>139</v>
      </c>
      <c r="AU130" s="212" t="s">
        <v>80</v>
      </c>
      <c r="AV130" s="11" t="s">
        <v>78</v>
      </c>
      <c r="AW130" s="11" t="s">
        <v>34</v>
      </c>
      <c r="AX130" s="11" t="s">
        <v>70</v>
      </c>
      <c r="AY130" s="212" t="s">
        <v>127</v>
      </c>
    </row>
    <row r="131" spans="2:51" s="12" customFormat="1" ht="13.5">
      <c r="B131" s="213"/>
      <c r="C131" s="214"/>
      <c r="D131" s="204" t="s">
        <v>139</v>
      </c>
      <c r="E131" s="215" t="s">
        <v>20</v>
      </c>
      <c r="F131" s="216" t="s">
        <v>643</v>
      </c>
      <c r="G131" s="214"/>
      <c r="H131" s="217">
        <v>130</v>
      </c>
      <c r="I131" s="218"/>
      <c r="J131" s="214"/>
      <c r="K131" s="214"/>
      <c r="L131" s="219"/>
      <c r="M131" s="220"/>
      <c r="N131" s="221"/>
      <c r="O131" s="221"/>
      <c r="P131" s="221"/>
      <c r="Q131" s="221"/>
      <c r="R131" s="221"/>
      <c r="S131" s="221"/>
      <c r="T131" s="222"/>
      <c r="AT131" s="223" t="s">
        <v>139</v>
      </c>
      <c r="AU131" s="223" t="s">
        <v>80</v>
      </c>
      <c r="AV131" s="12" t="s">
        <v>80</v>
      </c>
      <c r="AW131" s="12" t="s">
        <v>34</v>
      </c>
      <c r="AX131" s="12" t="s">
        <v>78</v>
      </c>
      <c r="AY131" s="223" t="s">
        <v>127</v>
      </c>
    </row>
    <row r="132" spans="2:65" s="1" customFormat="1" ht="16.5" customHeight="1">
      <c r="B132" s="40"/>
      <c r="C132" s="191" t="s">
        <v>189</v>
      </c>
      <c r="D132" s="191" t="s">
        <v>129</v>
      </c>
      <c r="E132" s="192" t="s">
        <v>278</v>
      </c>
      <c r="F132" s="193" t="s">
        <v>279</v>
      </c>
      <c r="G132" s="194" t="s">
        <v>183</v>
      </c>
      <c r="H132" s="195">
        <v>130</v>
      </c>
      <c r="I132" s="196"/>
      <c r="J132" s="195">
        <f>ROUND(I132*H132,2)</f>
        <v>0</v>
      </c>
      <c r="K132" s="193" t="s">
        <v>133</v>
      </c>
      <c r="L132" s="60"/>
      <c r="M132" s="197" t="s">
        <v>20</v>
      </c>
      <c r="N132" s="198" t="s">
        <v>41</v>
      </c>
      <c r="O132" s="41"/>
      <c r="P132" s="199">
        <f>O132*H132</f>
        <v>0</v>
      </c>
      <c r="Q132" s="199">
        <v>0</v>
      </c>
      <c r="R132" s="199">
        <f>Q132*H132</f>
        <v>0</v>
      </c>
      <c r="S132" s="199">
        <v>0</v>
      </c>
      <c r="T132" s="200">
        <f>S132*H132</f>
        <v>0</v>
      </c>
      <c r="AR132" s="23" t="s">
        <v>134</v>
      </c>
      <c r="AT132" s="23" t="s">
        <v>129</v>
      </c>
      <c r="AU132" s="23" t="s">
        <v>80</v>
      </c>
      <c r="AY132" s="23" t="s">
        <v>127</v>
      </c>
      <c r="BE132" s="201">
        <f>IF(N132="základní",J132,0)</f>
        <v>0</v>
      </c>
      <c r="BF132" s="201">
        <f>IF(N132="snížená",J132,0)</f>
        <v>0</v>
      </c>
      <c r="BG132" s="201">
        <f>IF(N132="zákl. přenesená",J132,0)</f>
        <v>0</v>
      </c>
      <c r="BH132" s="201">
        <f>IF(N132="sníž. přenesená",J132,0)</f>
        <v>0</v>
      </c>
      <c r="BI132" s="201">
        <f>IF(N132="nulová",J132,0)</f>
        <v>0</v>
      </c>
      <c r="BJ132" s="23" t="s">
        <v>78</v>
      </c>
      <c r="BK132" s="201">
        <f>ROUND(I132*H132,2)</f>
        <v>0</v>
      </c>
      <c r="BL132" s="23" t="s">
        <v>134</v>
      </c>
      <c r="BM132" s="23" t="s">
        <v>280</v>
      </c>
    </row>
    <row r="133" spans="2:65" s="1" customFormat="1" ht="16.5" customHeight="1">
      <c r="B133" s="40"/>
      <c r="C133" s="191" t="s">
        <v>197</v>
      </c>
      <c r="D133" s="191" t="s">
        <v>129</v>
      </c>
      <c r="E133" s="192" t="s">
        <v>282</v>
      </c>
      <c r="F133" s="193" t="s">
        <v>283</v>
      </c>
      <c r="G133" s="194" t="s">
        <v>178</v>
      </c>
      <c r="H133" s="195">
        <v>221</v>
      </c>
      <c r="I133" s="196"/>
      <c r="J133" s="195">
        <f>ROUND(I133*H133,2)</f>
        <v>0</v>
      </c>
      <c r="K133" s="193" t="s">
        <v>133</v>
      </c>
      <c r="L133" s="60"/>
      <c r="M133" s="197" t="s">
        <v>20</v>
      </c>
      <c r="N133" s="198" t="s">
        <v>41</v>
      </c>
      <c r="O133" s="41"/>
      <c r="P133" s="199">
        <f>O133*H133</f>
        <v>0</v>
      </c>
      <c r="Q133" s="199">
        <v>0</v>
      </c>
      <c r="R133" s="199">
        <f>Q133*H133</f>
        <v>0</v>
      </c>
      <c r="S133" s="199">
        <v>0</v>
      </c>
      <c r="T133" s="200">
        <f>S133*H133</f>
        <v>0</v>
      </c>
      <c r="AR133" s="23" t="s">
        <v>134</v>
      </c>
      <c r="AT133" s="23" t="s">
        <v>129</v>
      </c>
      <c r="AU133" s="23" t="s">
        <v>80</v>
      </c>
      <c r="AY133" s="23" t="s">
        <v>127</v>
      </c>
      <c r="BE133" s="201">
        <f>IF(N133="základní",J133,0)</f>
        <v>0</v>
      </c>
      <c r="BF133" s="201">
        <f>IF(N133="snížená",J133,0)</f>
        <v>0</v>
      </c>
      <c r="BG133" s="201">
        <f>IF(N133="zákl. přenesená",J133,0)</f>
        <v>0</v>
      </c>
      <c r="BH133" s="201">
        <f>IF(N133="sníž. přenesená",J133,0)</f>
        <v>0</v>
      </c>
      <c r="BI133" s="201">
        <f>IF(N133="nulová",J133,0)</f>
        <v>0</v>
      </c>
      <c r="BJ133" s="23" t="s">
        <v>78</v>
      </c>
      <c r="BK133" s="201">
        <f>ROUND(I133*H133,2)</f>
        <v>0</v>
      </c>
      <c r="BL133" s="23" t="s">
        <v>134</v>
      </c>
      <c r="BM133" s="23" t="s">
        <v>284</v>
      </c>
    </row>
    <row r="134" spans="2:51" s="12" customFormat="1" ht="13.5">
      <c r="B134" s="213"/>
      <c r="C134" s="214"/>
      <c r="D134" s="204" t="s">
        <v>139</v>
      </c>
      <c r="E134" s="215" t="s">
        <v>20</v>
      </c>
      <c r="F134" s="216" t="s">
        <v>644</v>
      </c>
      <c r="G134" s="214"/>
      <c r="H134" s="217">
        <v>221</v>
      </c>
      <c r="I134" s="218"/>
      <c r="J134" s="214"/>
      <c r="K134" s="214"/>
      <c r="L134" s="219"/>
      <c r="M134" s="220"/>
      <c r="N134" s="221"/>
      <c r="O134" s="221"/>
      <c r="P134" s="221"/>
      <c r="Q134" s="221"/>
      <c r="R134" s="221"/>
      <c r="S134" s="221"/>
      <c r="T134" s="222"/>
      <c r="AT134" s="223" t="s">
        <v>139</v>
      </c>
      <c r="AU134" s="223" t="s">
        <v>80</v>
      </c>
      <c r="AV134" s="12" t="s">
        <v>80</v>
      </c>
      <c r="AW134" s="12" t="s">
        <v>34</v>
      </c>
      <c r="AX134" s="12" t="s">
        <v>78</v>
      </c>
      <c r="AY134" s="223" t="s">
        <v>127</v>
      </c>
    </row>
    <row r="135" spans="2:65" s="1" customFormat="1" ht="16.5" customHeight="1">
      <c r="B135" s="40"/>
      <c r="C135" s="191" t="s">
        <v>10</v>
      </c>
      <c r="D135" s="191" t="s">
        <v>129</v>
      </c>
      <c r="E135" s="192" t="s">
        <v>287</v>
      </c>
      <c r="F135" s="193" t="s">
        <v>288</v>
      </c>
      <c r="G135" s="194" t="s">
        <v>132</v>
      </c>
      <c r="H135" s="195">
        <v>280</v>
      </c>
      <c r="I135" s="196"/>
      <c r="J135" s="195">
        <f>ROUND(I135*H135,2)</f>
        <v>0</v>
      </c>
      <c r="K135" s="193" t="s">
        <v>133</v>
      </c>
      <c r="L135" s="60"/>
      <c r="M135" s="197" t="s">
        <v>20</v>
      </c>
      <c r="N135" s="198" t="s">
        <v>41</v>
      </c>
      <c r="O135" s="41"/>
      <c r="P135" s="199">
        <f>O135*H135</f>
        <v>0</v>
      </c>
      <c r="Q135" s="199">
        <v>0</v>
      </c>
      <c r="R135" s="199">
        <f>Q135*H135</f>
        <v>0</v>
      </c>
      <c r="S135" s="199">
        <v>0</v>
      </c>
      <c r="T135" s="200">
        <f>S135*H135</f>
        <v>0</v>
      </c>
      <c r="AR135" s="23" t="s">
        <v>134</v>
      </c>
      <c r="AT135" s="23" t="s">
        <v>129</v>
      </c>
      <c r="AU135" s="23" t="s">
        <v>80</v>
      </c>
      <c r="AY135" s="23" t="s">
        <v>127</v>
      </c>
      <c r="BE135" s="201">
        <f>IF(N135="základní",J135,0)</f>
        <v>0</v>
      </c>
      <c r="BF135" s="201">
        <f>IF(N135="snížená",J135,0)</f>
        <v>0</v>
      </c>
      <c r="BG135" s="201">
        <f>IF(N135="zákl. přenesená",J135,0)</f>
        <v>0</v>
      </c>
      <c r="BH135" s="201">
        <f>IF(N135="sníž. přenesená",J135,0)</f>
        <v>0</v>
      </c>
      <c r="BI135" s="201">
        <f>IF(N135="nulová",J135,0)</f>
        <v>0</v>
      </c>
      <c r="BJ135" s="23" t="s">
        <v>78</v>
      </c>
      <c r="BK135" s="201">
        <f>ROUND(I135*H135,2)</f>
        <v>0</v>
      </c>
      <c r="BL135" s="23" t="s">
        <v>134</v>
      </c>
      <c r="BM135" s="23" t="s">
        <v>289</v>
      </c>
    </row>
    <row r="136" spans="2:51" s="11" customFormat="1" ht="13.5">
      <c r="B136" s="202"/>
      <c r="C136" s="203"/>
      <c r="D136" s="204" t="s">
        <v>139</v>
      </c>
      <c r="E136" s="205" t="s">
        <v>20</v>
      </c>
      <c r="F136" s="206" t="s">
        <v>290</v>
      </c>
      <c r="G136" s="203"/>
      <c r="H136" s="205" t="s">
        <v>20</v>
      </c>
      <c r="I136" s="207"/>
      <c r="J136" s="203"/>
      <c r="K136" s="203"/>
      <c r="L136" s="208"/>
      <c r="M136" s="209"/>
      <c r="N136" s="210"/>
      <c r="O136" s="210"/>
      <c r="P136" s="210"/>
      <c r="Q136" s="210"/>
      <c r="R136" s="210"/>
      <c r="S136" s="210"/>
      <c r="T136" s="211"/>
      <c r="AT136" s="212" t="s">
        <v>139</v>
      </c>
      <c r="AU136" s="212" t="s">
        <v>80</v>
      </c>
      <c r="AV136" s="11" t="s">
        <v>78</v>
      </c>
      <c r="AW136" s="11" t="s">
        <v>34</v>
      </c>
      <c r="AX136" s="11" t="s">
        <v>70</v>
      </c>
      <c r="AY136" s="212" t="s">
        <v>127</v>
      </c>
    </row>
    <row r="137" spans="2:51" s="12" customFormat="1" ht="13.5">
      <c r="B137" s="213"/>
      <c r="C137" s="214"/>
      <c r="D137" s="204" t="s">
        <v>139</v>
      </c>
      <c r="E137" s="215" t="s">
        <v>20</v>
      </c>
      <c r="F137" s="216" t="s">
        <v>645</v>
      </c>
      <c r="G137" s="214"/>
      <c r="H137" s="217">
        <v>280</v>
      </c>
      <c r="I137" s="218"/>
      <c r="J137" s="214"/>
      <c r="K137" s="214"/>
      <c r="L137" s="219"/>
      <c r="M137" s="220"/>
      <c r="N137" s="221"/>
      <c r="O137" s="221"/>
      <c r="P137" s="221"/>
      <c r="Q137" s="221"/>
      <c r="R137" s="221"/>
      <c r="S137" s="221"/>
      <c r="T137" s="222"/>
      <c r="AT137" s="223" t="s">
        <v>139</v>
      </c>
      <c r="AU137" s="223" t="s">
        <v>80</v>
      </c>
      <c r="AV137" s="12" t="s">
        <v>80</v>
      </c>
      <c r="AW137" s="12" t="s">
        <v>34</v>
      </c>
      <c r="AX137" s="12" t="s">
        <v>78</v>
      </c>
      <c r="AY137" s="223" t="s">
        <v>127</v>
      </c>
    </row>
    <row r="138" spans="2:65" s="1" customFormat="1" ht="16.5" customHeight="1">
      <c r="B138" s="40"/>
      <c r="C138" s="191" t="s">
        <v>208</v>
      </c>
      <c r="D138" s="191" t="s">
        <v>129</v>
      </c>
      <c r="E138" s="192" t="s">
        <v>293</v>
      </c>
      <c r="F138" s="193" t="s">
        <v>294</v>
      </c>
      <c r="G138" s="194" t="s">
        <v>132</v>
      </c>
      <c r="H138" s="195">
        <v>350</v>
      </c>
      <c r="I138" s="196"/>
      <c r="J138" s="195">
        <f>ROUND(I138*H138,2)</f>
        <v>0</v>
      </c>
      <c r="K138" s="193" t="s">
        <v>133</v>
      </c>
      <c r="L138" s="60"/>
      <c r="M138" s="197" t="s">
        <v>20</v>
      </c>
      <c r="N138" s="198" t="s">
        <v>41</v>
      </c>
      <c r="O138" s="41"/>
      <c r="P138" s="199">
        <f>O138*H138</f>
        <v>0</v>
      </c>
      <c r="Q138" s="199">
        <v>0</v>
      </c>
      <c r="R138" s="199">
        <f>Q138*H138</f>
        <v>0</v>
      </c>
      <c r="S138" s="199">
        <v>0</v>
      </c>
      <c r="T138" s="200">
        <f>S138*H138</f>
        <v>0</v>
      </c>
      <c r="AR138" s="23" t="s">
        <v>134</v>
      </c>
      <c r="AT138" s="23" t="s">
        <v>129</v>
      </c>
      <c r="AU138" s="23" t="s">
        <v>80</v>
      </c>
      <c r="AY138" s="23" t="s">
        <v>127</v>
      </c>
      <c r="BE138" s="201">
        <f>IF(N138="základní",J138,0)</f>
        <v>0</v>
      </c>
      <c r="BF138" s="201">
        <f>IF(N138="snížená",J138,0)</f>
        <v>0</v>
      </c>
      <c r="BG138" s="201">
        <f>IF(N138="zákl. přenesená",J138,0)</f>
        <v>0</v>
      </c>
      <c r="BH138" s="201">
        <f>IF(N138="sníž. přenesená",J138,0)</f>
        <v>0</v>
      </c>
      <c r="BI138" s="201">
        <f>IF(N138="nulová",J138,0)</f>
        <v>0</v>
      </c>
      <c r="BJ138" s="23" t="s">
        <v>78</v>
      </c>
      <c r="BK138" s="201">
        <f>ROUND(I138*H138,2)</f>
        <v>0</v>
      </c>
      <c r="BL138" s="23" t="s">
        <v>134</v>
      </c>
      <c r="BM138" s="23" t="s">
        <v>295</v>
      </c>
    </row>
    <row r="139" spans="2:51" s="11" customFormat="1" ht="13.5">
      <c r="B139" s="202"/>
      <c r="C139" s="203"/>
      <c r="D139" s="204" t="s">
        <v>139</v>
      </c>
      <c r="E139" s="205" t="s">
        <v>20</v>
      </c>
      <c r="F139" s="206" t="s">
        <v>296</v>
      </c>
      <c r="G139" s="203"/>
      <c r="H139" s="205" t="s">
        <v>20</v>
      </c>
      <c r="I139" s="207"/>
      <c r="J139" s="203"/>
      <c r="K139" s="203"/>
      <c r="L139" s="208"/>
      <c r="M139" s="209"/>
      <c r="N139" s="210"/>
      <c r="O139" s="210"/>
      <c r="P139" s="210"/>
      <c r="Q139" s="210"/>
      <c r="R139" s="210"/>
      <c r="S139" s="210"/>
      <c r="T139" s="211"/>
      <c r="AT139" s="212" t="s">
        <v>139</v>
      </c>
      <c r="AU139" s="212" t="s">
        <v>80</v>
      </c>
      <c r="AV139" s="11" t="s">
        <v>78</v>
      </c>
      <c r="AW139" s="11" t="s">
        <v>34</v>
      </c>
      <c r="AX139" s="11" t="s">
        <v>70</v>
      </c>
      <c r="AY139" s="212" t="s">
        <v>127</v>
      </c>
    </row>
    <row r="140" spans="2:51" s="12" customFormat="1" ht="13.5">
      <c r="B140" s="213"/>
      <c r="C140" s="214"/>
      <c r="D140" s="204" t="s">
        <v>139</v>
      </c>
      <c r="E140" s="215" t="s">
        <v>20</v>
      </c>
      <c r="F140" s="216" t="s">
        <v>646</v>
      </c>
      <c r="G140" s="214"/>
      <c r="H140" s="217">
        <v>350</v>
      </c>
      <c r="I140" s="218"/>
      <c r="J140" s="214"/>
      <c r="K140" s="214"/>
      <c r="L140" s="219"/>
      <c r="M140" s="220"/>
      <c r="N140" s="221"/>
      <c r="O140" s="221"/>
      <c r="P140" s="221"/>
      <c r="Q140" s="221"/>
      <c r="R140" s="221"/>
      <c r="S140" s="221"/>
      <c r="T140" s="222"/>
      <c r="AT140" s="223" t="s">
        <v>139</v>
      </c>
      <c r="AU140" s="223" t="s">
        <v>80</v>
      </c>
      <c r="AV140" s="12" t="s">
        <v>80</v>
      </c>
      <c r="AW140" s="12" t="s">
        <v>34</v>
      </c>
      <c r="AX140" s="12" t="s">
        <v>78</v>
      </c>
      <c r="AY140" s="223" t="s">
        <v>127</v>
      </c>
    </row>
    <row r="141" spans="2:65" s="1" customFormat="1" ht="25.5" customHeight="1">
      <c r="B141" s="40"/>
      <c r="C141" s="191" t="s">
        <v>217</v>
      </c>
      <c r="D141" s="191" t="s">
        <v>129</v>
      </c>
      <c r="E141" s="192" t="s">
        <v>299</v>
      </c>
      <c r="F141" s="193" t="s">
        <v>300</v>
      </c>
      <c r="G141" s="194" t="s">
        <v>132</v>
      </c>
      <c r="H141" s="195">
        <v>350</v>
      </c>
      <c r="I141" s="196"/>
      <c r="J141" s="195">
        <f>ROUND(I141*H141,2)</f>
        <v>0</v>
      </c>
      <c r="K141" s="193" t="s">
        <v>133</v>
      </c>
      <c r="L141" s="60"/>
      <c r="M141" s="197" t="s">
        <v>20</v>
      </c>
      <c r="N141" s="198" t="s">
        <v>41</v>
      </c>
      <c r="O141" s="41"/>
      <c r="P141" s="199">
        <f>O141*H141</f>
        <v>0</v>
      </c>
      <c r="Q141" s="199">
        <v>0</v>
      </c>
      <c r="R141" s="199">
        <f>Q141*H141</f>
        <v>0</v>
      </c>
      <c r="S141" s="199">
        <v>0</v>
      </c>
      <c r="T141" s="200">
        <f>S141*H141</f>
        <v>0</v>
      </c>
      <c r="AR141" s="23" t="s">
        <v>134</v>
      </c>
      <c r="AT141" s="23" t="s">
        <v>129</v>
      </c>
      <c r="AU141" s="23" t="s">
        <v>80</v>
      </c>
      <c r="AY141" s="23" t="s">
        <v>127</v>
      </c>
      <c r="BE141" s="201">
        <f>IF(N141="základní",J141,0)</f>
        <v>0</v>
      </c>
      <c r="BF141" s="201">
        <f>IF(N141="snížená",J141,0)</f>
        <v>0</v>
      </c>
      <c r="BG141" s="201">
        <f>IF(N141="zákl. přenesená",J141,0)</f>
        <v>0</v>
      </c>
      <c r="BH141" s="201">
        <f>IF(N141="sníž. přenesená",J141,0)</f>
        <v>0</v>
      </c>
      <c r="BI141" s="201">
        <f>IF(N141="nulová",J141,0)</f>
        <v>0</v>
      </c>
      <c r="BJ141" s="23" t="s">
        <v>78</v>
      </c>
      <c r="BK141" s="201">
        <f>ROUND(I141*H141,2)</f>
        <v>0</v>
      </c>
      <c r="BL141" s="23" t="s">
        <v>134</v>
      </c>
      <c r="BM141" s="23" t="s">
        <v>301</v>
      </c>
    </row>
    <row r="142" spans="2:51" s="11" customFormat="1" ht="13.5">
      <c r="B142" s="202"/>
      <c r="C142" s="203"/>
      <c r="D142" s="204" t="s">
        <v>139</v>
      </c>
      <c r="E142" s="205" t="s">
        <v>20</v>
      </c>
      <c r="F142" s="206" t="s">
        <v>302</v>
      </c>
      <c r="G142" s="203"/>
      <c r="H142" s="205" t="s">
        <v>20</v>
      </c>
      <c r="I142" s="207"/>
      <c r="J142" s="203"/>
      <c r="K142" s="203"/>
      <c r="L142" s="208"/>
      <c r="M142" s="209"/>
      <c r="N142" s="210"/>
      <c r="O142" s="210"/>
      <c r="P142" s="210"/>
      <c r="Q142" s="210"/>
      <c r="R142" s="210"/>
      <c r="S142" s="210"/>
      <c r="T142" s="211"/>
      <c r="AT142" s="212" t="s">
        <v>139</v>
      </c>
      <c r="AU142" s="212" t="s">
        <v>80</v>
      </c>
      <c r="AV142" s="11" t="s">
        <v>78</v>
      </c>
      <c r="AW142" s="11" t="s">
        <v>34</v>
      </c>
      <c r="AX142" s="11" t="s">
        <v>70</v>
      </c>
      <c r="AY142" s="212" t="s">
        <v>127</v>
      </c>
    </row>
    <row r="143" spans="2:51" s="12" customFormat="1" ht="13.5">
      <c r="B143" s="213"/>
      <c r="C143" s="214"/>
      <c r="D143" s="204" t="s">
        <v>139</v>
      </c>
      <c r="E143" s="215" t="s">
        <v>20</v>
      </c>
      <c r="F143" s="216" t="s">
        <v>646</v>
      </c>
      <c r="G143" s="214"/>
      <c r="H143" s="217">
        <v>350</v>
      </c>
      <c r="I143" s="218"/>
      <c r="J143" s="214"/>
      <c r="K143" s="214"/>
      <c r="L143" s="219"/>
      <c r="M143" s="220"/>
      <c r="N143" s="221"/>
      <c r="O143" s="221"/>
      <c r="P143" s="221"/>
      <c r="Q143" s="221"/>
      <c r="R143" s="221"/>
      <c r="S143" s="221"/>
      <c r="T143" s="222"/>
      <c r="AT143" s="223" t="s">
        <v>139</v>
      </c>
      <c r="AU143" s="223" t="s">
        <v>80</v>
      </c>
      <c r="AV143" s="12" t="s">
        <v>80</v>
      </c>
      <c r="AW143" s="12" t="s">
        <v>34</v>
      </c>
      <c r="AX143" s="12" t="s">
        <v>78</v>
      </c>
      <c r="AY143" s="223" t="s">
        <v>127</v>
      </c>
    </row>
    <row r="144" spans="2:65" s="1" customFormat="1" ht="25.5" customHeight="1">
      <c r="B144" s="40"/>
      <c r="C144" s="191" t="s">
        <v>223</v>
      </c>
      <c r="D144" s="191" t="s">
        <v>129</v>
      </c>
      <c r="E144" s="192" t="s">
        <v>304</v>
      </c>
      <c r="F144" s="193" t="s">
        <v>305</v>
      </c>
      <c r="G144" s="194" t="s">
        <v>132</v>
      </c>
      <c r="H144" s="195">
        <v>350</v>
      </c>
      <c r="I144" s="196"/>
      <c r="J144" s="195">
        <f>ROUND(I144*H144,2)</f>
        <v>0</v>
      </c>
      <c r="K144" s="193" t="s">
        <v>133</v>
      </c>
      <c r="L144" s="60"/>
      <c r="M144" s="197" t="s">
        <v>20</v>
      </c>
      <c r="N144" s="198" t="s">
        <v>41</v>
      </c>
      <c r="O144" s="41"/>
      <c r="P144" s="199">
        <f>O144*H144</f>
        <v>0</v>
      </c>
      <c r="Q144" s="199">
        <v>0</v>
      </c>
      <c r="R144" s="199">
        <f>Q144*H144</f>
        <v>0</v>
      </c>
      <c r="S144" s="199">
        <v>0</v>
      </c>
      <c r="T144" s="200">
        <f>S144*H144</f>
        <v>0</v>
      </c>
      <c r="AR144" s="23" t="s">
        <v>134</v>
      </c>
      <c r="AT144" s="23" t="s">
        <v>129</v>
      </c>
      <c r="AU144" s="23" t="s">
        <v>80</v>
      </c>
      <c r="AY144" s="23" t="s">
        <v>127</v>
      </c>
      <c r="BE144" s="201">
        <f>IF(N144="základní",J144,0)</f>
        <v>0</v>
      </c>
      <c r="BF144" s="201">
        <f>IF(N144="snížená",J144,0)</f>
        <v>0</v>
      </c>
      <c r="BG144" s="201">
        <f>IF(N144="zákl. přenesená",J144,0)</f>
        <v>0</v>
      </c>
      <c r="BH144" s="201">
        <f>IF(N144="sníž. přenesená",J144,0)</f>
        <v>0</v>
      </c>
      <c r="BI144" s="201">
        <f>IF(N144="nulová",J144,0)</f>
        <v>0</v>
      </c>
      <c r="BJ144" s="23" t="s">
        <v>78</v>
      </c>
      <c r="BK144" s="201">
        <f>ROUND(I144*H144,2)</f>
        <v>0</v>
      </c>
      <c r="BL144" s="23" t="s">
        <v>134</v>
      </c>
      <c r="BM144" s="23" t="s">
        <v>306</v>
      </c>
    </row>
    <row r="145" spans="2:65" s="1" customFormat="1" ht="16.5" customHeight="1">
      <c r="B145" s="40"/>
      <c r="C145" s="235" t="s">
        <v>229</v>
      </c>
      <c r="D145" s="235" t="s">
        <v>308</v>
      </c>
      <c r="E145" s="236" t="s">
        <v>309</v>
      </c>
      <c r="F145" s="237" t="s">
        <v>310</v>
      </c>
      <c r="G145" s="238" t="s">
        <v>311</v>
      </c>
      <c r="H145" s="239">
        <v>18.03</v>
      </c>
      <c r="I145" s="240"/>
      <c r="J145" s="239">
        <f>ROUND(I145*H145,2)</f>
        <v>0</v>
      </c>
      <c r="K145" s="237" t="s">
        <v>133</v>
      </c>
      <c r="L145" s="241"/>
      <c r="M145" s="242" t="s">
        <v>20</v>
      </c>
      <c r="N145" s="243" t="s">
        <v>41</v>
      </c>
      <c r="O145" s="41"/>
      <c r="P145" s="199">
        <f>O145*H145</f>
        <v>0</v>
      </c>
      <c r="Q145" s="199">
        <v>0.001</v>
      </c>
      <c r="R145" s="199">
        <f>Q145*H145</f>
        <v>0.01803</v>
      </c>
      <c r="S145" s="199">
        <v>0</v>
      </c>
      <c r="T145" s="200">
        <f>S145*H145</f>
        <v>0</v>
      </c>
      <c r="AR145" s="23" t="s">
        <v>162</v>
      </c>
      <c r="AT145" s="23" t="s">
        <v>308</v>
      </c>
      <c r="AU145" s="23" t="s">
        <v>80</v>
      </c>
      <c r="AY145" s="23" t="s">
        <v>127</v>
      </c>
      <c r="BE145" s="201">
        <f>IF(N145="základní",J145,0)</f>
        <v>0</v>
      </c>
      <c r="BF145" s="201">
        <f>IF(N145="snížená",J145,0)</f>
        <v>0</v>
      </c>
      <c r="BG145" s="201">
        <f>IF(N145="zákl. přenesená",J145,0)</f>
        <v>0</v>
      </c>
      <c r="BH145" s="201">
        <f>IF(N145="sníž. přenesená",J145,0)</f>
        <v>0</v>
      </c>
      <c r="BI145" s="201">
        <f>IF(N145="nulová",J145,0)</f>
        <v>0</v>
      </c>
      <c r="BJ145" s="23" t="s">
        <v>78</v>
      </c>
      <c r="BK145" s="201">
        <f>ROUND(I145*H145,2)</f>
        <v>0</v>
      </c>
      <c r="BL145" s="23" t="s">
        <v>134</v>
      </c>
      <c r="BM145" s="23" t="s">
        <v>312</v>
      </c>
    </row>
    <row r="146" spans="2:51" s="12" customFormat="1" ht="13.5">
      <c r="B146" s="213"/>
      <c r="C146" s="214"/>
      <c r="D146" s="204" t="s">
        <v>139</v>
      </c>
      <c r="E146" s="215" t="s">
        <v>20</v>
      </c>
      <c r="F146" s="216" t="s">
        <v>647</v>
      </c>
      <c r="G146" s="214"/>
      <c r="H146" s="217">
        <v>18.03</v>
      </c>
      <c r="I146" s="218"/>
      <c r="J146" s="214"/>
      <c r="K146" s="214"/>
      <c r="L146" s="219"/>
      <c r="M146" s="220"/>
      <c r="N146" s="221"/>
      <c r="O146" s="221"/>
      <c r="P146" s="221"/>
      <c r="Q146" s="221"/>
      <c r="R146" s="221"/>
      <c r="S146" s="221"/>
      <c r="T146" s="222"/>
      <c r="AT146" s="223" t="s">
        <v>139</v>
      </c>
      <c r="AU146" s="223" t="s">
        <v>80</v>
      </c>
      <c r="AV146" s="12" t="s">
        <v>80</v>
      </c>
      <c r="AW146" s="12" t="s">
        <v>34</v>
      </c>
      <c r="AX146" s="12" t="s">
        <v>78</v>
      </c>
      <c r="AY146" s="223" t="s">
        <v>127</v>
      </c>
    </row>
    <row r="147" spans="2:63" s="10" customFormat="1" ht="29.85" customHeight="1">
      <c r="B147" s="175"/>
      <c r="C147" s="176"/>
      <c r="D147" s="177" t="s">
        <v>69</v>
      </c>
      <c r="E147" s="189" t="s">
        <v>175</v>
      </c>
      <c r="F147" s="189" t="s">
        <v>318</v>
      </c>
      <c r="G147" s="176"/>
      <c r="H147" s="176"/>
      <c r="I147" s="179"/>
      <c r="J147" s="190">
        <f>BK147</f>
        <v>0</v>
      </c>
      <c r="K147" s="176"/>
      <c r="L147" s="181"/>
      <c r="M147" s="182"/>
      <c r="N147" s="183"/>
      <c r="O147" s="183"/>
      <c r="P147" s="184">
        <f>SUM(P148:P168)</f>
        <v>0</v>
      </c>
      <c r="Q147" s="183"/>
      <c r="R147" s="184">
        <f>SUM(R148:R168)</f>
        <v>0.09207</v>
      </c>
      <c r="S147" s="183"/>
      <c r="T147" s="185">
        <f>SUM(T148:T168)</f>
        <v>454.72200000000004</v>
      </c>
      <c r="AR147" s="186" t="s">
        <v>78</v>
      </c>
      <c r="AT147" s="187" t="s">
        <v>69</v>
      </c>
      <c r="AU147" s="187" t="s">
        <v>78</v>
      </c>
      <c r="AY147" s="186" t="s">
        <v>127</v>
      </c>
      <c r="BK147" s="188">
        <f>SUM(BK148:BK168)</f>
        <v>0</v>
      </c>
    </row>
    <row r="148" spans="2:65" s="1" customFormat="1" ht="16.5" customHeight="1">
      <c r="B148" s="40"/>
      <c r="C148" s="191" t="s">
        <v>233</v>
      </c>
      <c r="D148" s="191" t="s">
        <v>129</v>
      </c>
      <c r="E148" s="192" t="s">
        <v>648</v>
      </c>
      <c r="F148" s="193" t="s">
        <v>649</v>
      </c>
      <c r="G148" s="194" t="s">
        <v>132</v>
      </c>
      <c r="H148" s="195">
        <v>290</v>
      </c>
      <c r="I148" s="196"/>
      <c r="J148" s="195">
        <f>ROUND(I148*H148,2)</f>
        <v>0</v>
      </c>
      <c r="K148" s="193" t="s">
        <v>133</v>
      </c>
      <c r="L148" s="60"/>
      <c r="M148" s="197" t="s">
        <v>20</v>
      </c>
      <c r="N148" s="198" t="s">
        <v>41</v>
      </c>
      <c r="O148" s="41"/>
      <c r="P148" s="199">
        <f>O148*H148</f>
        <v>0</v>
      </c>
      <c r="Q148" s="199">
        <v>0</v>
      </c>
      <c r="R148" s="199">
        <f>Q148*H148</f>
        <v>0</v>
      </c>
      <c r="S148" s="199">
        <v>0.316</v>
      </c>
      <c r="T148" s="200">
        <f>S148*H148</f>
        <v>91.64</v>
      </c>
      <c r="AR148" s="23" t="s">
        <v>134</v>
      </c>
      <c r="AT148" s="23" t="s">
        <v>129</v>
      </c>
      <c r="AU148" s="23" t="s">
        <v>80</v>
      </c>
      <c r="AY148" s="23" t="s">
        <v>127</v>
      </c>
      <c r="BE148" s="201">
        <f>IF(N148="základní",J148,0)</f>
        <v>0</v>
      </c>
      <c r="BF148" s="201">
        <f>IF(N148="snížená",J148,0)</f>
        <v>0</v>
      </c>
      <c r="BG148" s="201">
        <f>IF(N148="zákl. přenesená",J148,0)</f>
        <v>0</v>
      </c>
      <c r="BH148" s="201">
        <f>IF(N148="sníž. přenesená",J148,0)</f>
        <v>0</v>
      </c>
      <c r="BI148" s="201">
        <f>IF(N148="nulová",J148,0)</f>
        <v>0</v>
      </c>
      <c r="BJ148" s="23" t="s">
        <v>78</v>
      </c>
      <c r="BK148" s="201">
        <f>ROUND(I148*H148,2)</f>
        <v>0</v>
      </c>
      <c r="BL148" s="23" t="s">
        <v>134</v>
      </c>
      <c r="BM148" s="23" t="s">
        <v>321</v>
      </c>
    </row>
    <row r="149" spans="2:51" s="12" customFormat="1" ht="13.5">
      <c r="B149" s="213"/>
      <c r="C149" s="214"/>
      <c r="D149" s="204" t="s">
        <v>139</v>
      </c>
      <c r="E149" s="215" t="s">
        <v>20</v>
      </c>
      <c r="F149" s="216" t="s">
        <v>650</v>
      </c>
      <c r="G149" s="214"/>
      <c r="H149" s="217">
        <v>290</v>
      </c>
      <c r="I149" s="218"/>
      <c r="J149" s="214"/>
      <c r="K149" s="214"/>
      <c r="L149" s="219"/>
      <c r="M149" s="220"/>
      <c r="N149" s="221"/>
      <c r="O149" s="221"/>
      <c r="P149" s="221"/>
      <c r="Q149" s="221"/>
      <c r="R149" s="221"/>
      <c r="S149" s="221"/>
      <c r="T149" s="222"/>
      <c r="AT149" s="223" t="s">
        <v>139</v>
      </c>
      <c r="AU149" s="223" t="s">
        <v>80</v>
      </c>
      <c r="AV149" s="12" t="s">
        <v>80</v>
      </c>
      <c r="AW149" s="12" t="s">
        <v>34</v>
      </c>
      <c r="AX149" s="12" t="s">
        <v>78</v>
      </c>
      <c r="AY149" s="223" t="s">
        <v>127</v>
      </c>
    </row>
    <row r="150" spans="2:65" s="1" customFormat="1" ht="25.5" customHeight="1">
      <c r="B150" s="40"/>
      <c r="C150" s="191" t="s">
        <v>9</v>
      </c>
      <c r="D150" s="191" t="s">
        <v>129</v>
      </c>
      <c r="E150" s="192" t="s">
        <v>651</v>
      </c>
      <c r="F150" s="193" t="s">
        <v>652</v>
      </c>
      <c r="G150" s="194" t="s">
        <v>132</v>
      </c>
      <c r="H150" s="195">
        <v>290</v>
      </c>
      <c r="I150" s="196"/>
      <c r="J150" s="195">
        <f>ROUND(I150*H150,2)</f>
        <v>0</v>
      </c>
      <c r="K150" s="193" t="s">
        <v>133</v>
      </c>
      <c r="L150" s="60"/>
      <c r="M150" s="197" t="s">
        <v>20</v>
      </c>
      <c r="N150" s="198" t="s">
        <v>41</v>
      </c>
      <c r="O150" s="41"/>
      <c r="P150" s="199">
        <f>O150*H150</f>
        <v>0</v>
      </c>
      <c r="Q150" s="199">
        <v>0</v>
      </c>
      <c r="R150" s="199">
        <f>Q150*H150</f>
        <v>0</v>
      </c>
      <c r="S150" s="199">
        <v>0.44</v>
      </c>
      <c r="T150" s="200">
        <f>S150*H150</f>
        <v>127.6</v>
      </c>
      <c r="AR150" s="23" t="s">
        <v>134</v>
      </c>
      <c r="AT150" s="23" t="s">
        <v>129</v>
      </c>
      <c r="AU150" s="23" t="s">
        <v>80</v>
      </c>
      <c r="AY150" s="23" t="s">
        <v>127</v>
      </c>
      <c r="BE150" s="201">
        <f>IF(N150="základní",J150,0)</f>
        <v>0</v>
      </c>
      <c r="BF150" s="201">
        <f>IF(N150="snížená",J150,0)</f>
        <v>0</v>
      </c>
      <c r="BG150" s="201">
        <f>IF(N150="zákl. přenesená",J150,0)</f>
        <v>0</v>
      </c>
      <c r="BH150" s="201">
        <f>IF(N150="sníž. přenesená",J150,0)</f>
        <v>0</v>
      </c>
      <c r="BI150" s="201">
        <f>IF(N150="nulová",J150,0)</f>
        <v>0</v>
      </c>
      <c r="BJ150" s="23" t="s">
        <v>78</v>
      </c>
      <c r="BK150" s="201">
        <f>ROUND(I150*H150,2)</f>
        <v>0</v>
      </c>
      <c r="BL150" s="23" t="s">
        <v>134</v>
      </c>
      <c r="BM150" s="23" t="s">
        <v>330</v>
      </c>
    </row>
    <row r="151" spans="2:65" s="1" customFormat="1" ht="25.5" customHeight="1">
      <c r="B151" s="40"/>
      <c r="C151" s="191" t="s">
        <v>240</v>
      </c>
      <c r="D151" s="191" t="s">
        <v>129</v>
      </c>
      <c r="E151" s="192" t="s">
        <v>332</v>
      </c>
      <c r="F151" s="193" t="s">
        <v>333</v>
      </c>
      <c r="G151" s="194" t="s">
        <v>132</v>
      </c>
      <c r="H151" s="195">
        <v>79</v>
      </c>
      <c r="I151" s="196"/>
      <c r="J151" s="195">
        <f>ROUND(I151*H151,2)</f>
        <v>0</v>
      </c>
      <c r="K151" s="193" t="s">
        <v>133</v>
      </c>
      <c r="L151" s="60"/>
      <c r="M151" s="197" t="s">
        <v>20</v>
      </c>
      <c r="N151" s="198" t="s">
        <v>41</v>
      </c>
      <c r="O151" s="41"/>
      <c r="P151" s="199">
        <f>O151*H151</f>
        <v>0</v>
      </c>
      <c r="Q151" s="199">
        <v>3E-05</v>
      </c>
      <c r="R151" s="199">
        <f>Q151*H151</f>
        <v>0.00237</v>
      </c>
      <c r="S151" s="199">
        <v>0.103</v>
      </c>
      <c r="T151" s="200">
        <f>S151*H151</f>
        <v>8.136999999999999</v>
      </c>
      <c r="AR151" s="23" t="s">
        <v>134</v>
      </c>
      <c r="AT151" s="23" t="s">
        <v>129</v>
      </c>
      <c r="AU151" s="23" t="s">
        <v>80</v>
      </c>
      <c r="AY151" s="23" t="s">
        <v>127</v>
      </c>
      <c r="BE151" s="201">
        <f>IF(N151="základní",J151,0)</f>
        <v>0</v>
      </c>
      <c r="BF151" s="201">
        <f>IF(N151="snížená",J151,0)</f>
        <v>0</v>
      </c>
      <c r="BG151" s="201">
        <f>IF(N151="zákl. přenesená",J151,0)</f>
        <v>0</v>
      </c>
      <c r="BH151" s="201">
        <f>IF(N151="sníž. přenesená",J151,0)</f>
        <v>0</v>
      </c>
      <c r="BI151" s="201">
        <f>IF(N151="nulová",J151,0)</f>
        <v>0</v>
      </c>
      <c r="BJ151" s="23" t="s">
        <v>78</v>
      </c>
      <c r="BK151" s="201">
        <f>ROUND(I151*H151,2)</f>
        <v>0</v>
      </c>
      <c r="BL151" s="23" t="s">
        <v>134</v>
      </c>
      <c r="BM151" s="23" t="s">
        <v>334</v>
      </c>
    </row>
    <row r="152" spans="2:51" s="11" customFormat="1" ht="13.5">
      <c r="B152" s="202"/>
      <c r="C152" s="203"/>
      <c r="D152" s="204" t="s">
        <v>139</v>
      </c>
      <c r="E152" s="205" t="s">
        <v>20</v>
      </c>
      <c r="F152" s="206" t="s">
        <v>653</v>
      </c>
      <c r="G152" s="203"/>
      <c r="H152" s="205" t="s">
        <v>20</v>
      </c>
      <c r="I152" s="207"/>
      <c r="J152" s="203"/>
      <c r="K152" s="203"/>
      <c r="L152" s="208"/>
      <c r="M152" s="209"/>
      <c r="N152" s="210"/>
      <c r="O152" s="210"/>
      <c r="P152" s="210"/>
      <c r="Q152" s="210"/>
      <c r="R152" s="210"/>
      <c r="S152" s="210"/>
      <c r="T152" s="211"/>
      <c r="AT152" s="212" t="s">
        <v>139</v>
      </c>
      <c r="AU152" s="212" t="s">
        <v>80</v>
      </c>
      <c r="AV152" s="11" t="s">
        <v>78</v>
      </c>
      <c r="AW152" s="11" t="s">
        <v>34</v>
      </c>
      <c r="AX152" s="11" t="s">
        <v>70</v>
      </c>
      <c r="AY152" s="212" t="s">
        <v>127</v>
      </c>
    </row>
    <row r="153" spans="2:51" s="12" customFormat="1" ht="13.5">
      <c r="B153" s="213"/>
      <c r="C153" s="214"/>
      <c r="D153" s="204" t="s">
        <v>139</v>
      </c>
      <c r="E153" s="215" t="s">
        <v>20</v>
      </c>
      <c r="F153" s="216" t="s">
        <v>529</v>
      </c>
      <c r="G153" s="214"/>
      <c r="H153" s="217">
        <v>79</v>
      </c>
      <c r="I153" s="218"/>
      <c r="J153" s="214"/>
      <c r="K153" s="214"/>
      <c r="L153" s="219"/>
      <c r="M153" s="220"/>
      <c r="N153" s="221"/>
      <c r="O153" s="221"/>
      <c r="P153" s="221"/>
      <c r="Q153" s="221"/>
      <c r="R153" s="221"/>
      <c r="S153" s="221"/>
      <c r="T153" s="222"/>
      <c r="AT153" s="223" t="s">
        <v>139</v>
      </c>
      <c r="AU153" s="223" t="s">
        <v>80</v>
      </c>
      <c r="AV153" s="12" t="s">
        <v>80</v>
      </c>
      <c r="AW153" s="12" t="s">
        <v>34</v>
      </c>
      <c r="AX153" s="12" t="s">
        <v>78</v>
      </c>
      <c r="AY153" s="223" t="s">
        <v>127</v>
      </c>
    </row>
    <row r="154" spans="2:65" s="1" customFormat="1" ht="25.5" customHeight="1">
      <c r="B154" s="40"/>
      <c r="C154" s="191" t="s">
        <v>249</v>
      </c>
      <c r="D154" s="191" t="s">
        <v>129</v>
      </c>
      <c r="E154" s="192" t="s">
        <v>654</v>
      </c>
      <c r="F154" s="193" t="s">
        <v>655</v>
      </c>
      <c r="G154" s="194" t="s">
        <v>132</v>
      </c>
      <c r="H154" s="195">
        <v>1495</v>
      </c>
      <c r="I154" s="196"/>
      <c r="J154" s="195">
        <f>ROUND(I154*H154,2)</f>
        <v>0</v>
      </c>
      <c r="K154" s="193" t="s">
        <v>133</v>
      </c>
      <c r="L154" s="60"/>
      <c r="M154" s="197" t="s">
        <v>20</v>
      </c>
      <c r="N154" s="198" t="s">
        <v>41</v>
      </c>
      <c r="O154" s="41"/>
      <c r="P154" s="199">
        <f>O154*H154</f>
        <v>0</v>
      </c>
      <c r="Q154" s="199">
        <v>6E-05</v>
      </c>
      <c r="R154" s="199">
        <f>Q154*H154</f>
        <v>0.0897</v>
      </c>
      <c r="S154" s="199">
        <v>0.128</v>
      </c>
      <c r="T154" s="200">
        <f>S154*H154</f>
        <v>191.36</v>
      </c>
      <c r="AR154" s="23" t="s">
        <v>134</v>
      </c>
      <c r="AT154" s="23" t="s">
        <v>129</v>
      </c>
      <c r="AU154" s="23" t="s">
        <v>80</v>
      </c>
      <c r="AY154" s="23" t="s">
        <v>127</v>
      </c>
      <c r="BE154" s="201">
        <f>IF(N154="základní",J154,0)</f>
        <v>0</v>
      </c>
      <c r="BF154" s="201">
        <f>IF(N154="snížená",J154,0)</f>
        <v>0</v>
      </c>
      <c r="BG154" s="201">
        <f>IF(N154="zákl. přenesená",J154,0)</f>
        <v>0</v>
      </c>
      <c r="BH154" s="201">
        <f>IF(N154="sníž. přenesená",J154,0)</f>
        <v>0</v>
      </c>
      <c r="BI154" s="201">
        <f>IF(N154="nulová",J154,0)</f>
        <v>0</v>
      </c>
      <c r="BJ154" s="23" t="s">
        <v>78</v>
      </c>
      <c r="BK154" s="201">
        <f>ROUND(I154*H154,2)</f>
        <v>0</v>
      </c>
      <c r="BL154" s="23" t="s">
        <v>134</v>
      </c>
      <c r="BM154" s="23" t="s">
        <v>339</v>
      </c>
    </row>
    <row r="155" spans="2:51" s="12" customFormat="1" ht="13.5">
      <c r="B155" s="213"/>
      <c r="C155" s="214"/>
      <c r="D155" s="204" t="s">
        <v>139</v>
      </c>
      <c r="E155" s="215" t="s">
        <v>20</v>
      </c>
      <c r="F155" s="216" t="s">
        <v>656</v>
      </c>
      <c r="G155" s="214"/>
      <c r="H155" s="217">
        <v>1495</v>
      </c>
      <c r="I155" s="218"/>
      <c r="J155" s="214"/>
      <c r="K155" s="214"/>
      <c r="L155" s="219"/>
      <c r="M155" s="220"/>
      <c r="N155" s="221"/>
      <c r="O155" s="221"/>
      <c r="P155" s="221"/>
      <c r="Q155" s="221"/>
      <c r="R155" s="221"/>
      <c r="S155" s="221"/>
      <c r="T155" s="222"/>
      <c r="AT155" s="223" t="s">
        <v>139</v>
      </c>
      <c r="AU155" s="223" t="s">
        <v>80</v>
      </c>
      <c r="AV155" s="12" t="s">
        <v>80</v>
      </c>
      <c r="AW155" s="12" t="s">
        <v>34</v>
      </c>
      <c r="AX155" s="12" t="s">
        <v>78</v>
      </c>
      <c r="AY155" s="223" t="s">
        <v>127</v>
      </c>
    </row>
    <row r="156" spans="2:65" s="1" customFormat="1" ht="16.5" customHeight="1">
      <c r="B156" s="40"/>
      <c r="C156" s="191" t="s">
        <v>255</v>
      </c>
      <c r="D156" s="191" t="s">
        <v>129</v>
      </c>
      <c r="E156" s="192" t="s">
        <v>341</v>
      </c>
      <c r="F156" s="193" t="s">
        <v>342</v>
      </c>
      <c r="G156" s="194" t="s">
        <v>343</v>
      </c>
      <c r="H156" s="195">
        <v>165</v>
      </c>
      <c r="I156" s="196"/>
      <c r="J156" s="195">
        <f>ROUND(I156*H156,2)</f>
        <v>0</v>
      </c>
      <c r="K156" s="193" t="s">
        <v>133</v>
      </c>
      <c r="L156" s="60"/>
      <c r="M156" s="197" t="s">
        <v>20</v>
      </c>
      <c r="N156" s="198" t="s">
        <v>41</v>
      </c>
      <c r="O156" s="41"/>
      <c r="P156" s="199">
        <f>O156*H156</f>
        <v>0</v>
      </c>
      <c r="Q156" s="199">
        <v>0</v>
      </c>
      <c r="R156" s="199">
        <f>Q156*H156</f>
        <v>0</v>
      </c>
      <c r="S156" s="199">
        <v>0.205</v>
      </c>
      <c r="T156" s="200">
        <f>S156*H156</f>
        <v>33.824999999999996</v>
      </c>
      <c r="AR156" s="23" t="s">
        <v>134</v>
      </c>
      <c r="AT156" s="23" t="s">
        <v>129</v>
      </c>
      <c r="AU156" s="23" t="s">
        <v>80</v>
      </c>
      <c r="AY156" s="23" t="s">
        <v>127</v>
      </c>
      <c r="BE156" s="201">
        <f>IF(N156="základní",J156,0)</f>
        <v>0</v>
      </c>
      <c r="BF156" s="201">
        <f>IF(N156="snížená",J156,0)</f>
        <v>0</v>
      </c>
      <c r="BG156" s="201">
        <f>IF(N156="zákl. přenesená",J156,0)</f>
        <v>0</v>
      </c>
      <c r="BH156" s="201">
        <f>IF(N156="sníž. přenesená",J156,0)</f>
        <v>0</v>
      </c>
      <c r="BI156" s="201">
        <f>IF(N156="nulová",J156,0)</f>
        <v>0</v>
      </c>
      <c r="BJ156" s="23" t="s">
        <v>78</v>
      </c>
      <c r="BK156" s="201">
        <f>ROUND(I156*H156,2)</f>
        <v>0</v>
      </c>
      <c r="BL156" s="23" t="s">
        <v>134</v>
      </c>
      <c r="BM156" s="23" t="s">
        <v>344</v>
      </c>
    </row>
    <row r="157" spans="2:65" s="1" customFormat="1" ht="16.5" customHeight="1">
      <c r="B157" s="40"/>
      <c r="C157" s="191" t="s">
        <v>261</v>
      </c>
      <c r="D157" s="191" t="s">
        <v>129</v>
      </c>
      <c r="E157" s="192" t="s">
        <v>346</v>
      </c>
      <c r="F157" s="193" t="s">
        <v>347</v>
      </c>
      <c r="G157" s="194" t="s">
        <v>343</v>
      </c>
      <c r="H157" s="195">
        <v>54</v>
      </c>
      <c r="I157" s="196"/>
      <c r="J157" s="195">
        <f>ROUND(I157*H157,2)</f>
        <v>0</v>
      </c>
      <c r="K157" s="193" t="s">
        <v>133</v>
      </c>
      <c r="L157" s="60"/>
      <c r="M157" s="197" t="s">
        <v>20</v>
      </c>
      <c r="N157" s="198" t="s">
        <v>41</v>
      </c>
      <c r="O157" s="41"/>
      <c r="P157" s="199">
        <f>O157*H157</f>
        <v>0</v>
      </c>
      <c r="Q157" s="199">
        <v>0</v>
      </c>
      <c r="R157" s="199">
        <f>Q157*H157</f>
        <v>0</v>
      </c>
      <c r="S157" s="199">
        <v>0.04</v>
      </c>
      <c r="T157" s="200">
        <f>S157*H157</f>
        <v>2.16</v>
      </c>
      <c r="AR157" s="23" t="s">
        <v>134</v>
      </c>
      <c r="AT157" s="23" t="s">
        <v>129</v>
      </c>
      <c r="AU157" s="23" t="s">
        <v>80</v>
      </c>
      <c r="AY157" s="23" t="s">
        <v>127</v>
      </c>
      <c r="BE157" s="201">
        <f>IF(N157="základní",J157,0)</f>
        <v>0</v>
      </c>
      <c r="BF157" s="201">
        <f>IF(N157="snížená",J157,0)</f>
        <v>0</v>
      </c>
      <c r="BG157" s="201">
        <f>IF(N157="zákl. přenesená",J157,0)</f>
        <v>0</v>
      </c>
      <c r="BH157" s="201">
        <f>IF(N157="sníž. přenesená",J157,0)</f>
        <v>0</v>
      </c>
      <c r="BI157" s="201">
        <f>IF(N157="nulová",J157,0)</f>
        <v>0</v>
      </c>
      <c r="BJ157" s="23" t="s">
        <v>78</v>
      </c>
      <c r="BK157" s="201">
        <f>ROUND(I157*H157,2)</f>
        <v>0</v>
      </c>
      <c r="BL157" s="23" t="s">
        <v>134</v>
      </c>
      <c r="BM157" s="23" t="s">
        <v>348</v>
      </c>
    </row>
    <row r="158" spans="2:65" s="1" customFormat="1" ht="16.5" customHeight="1">
      <c r="B158" s="40"/>
      <c r="C158" s="191" t="s">
        <v>265</v>
      </c>
      <c r="D158" s="191" t="s">
        <v>129</v>
      </c>
      <c r="E158" s="192" t="s">
        <v>350</v>
      </c>
      <c r="F158" s="193" t="s">
        <v>351</v>
      </c>
      <c r="G158" s="194" t="s">
        <v>178</v>
      </c>
      <c r="H158" s="195">
        <v>454.72</v>
      </c>
      <c r="I158" s="196"/>
      <c r="J158" s="195">
        <f>ROUND(I158*H158,2)</f>
        <v>0</v>
      </c>
      <c r="K158" s="193" t="s">
        <v>133</v>
      </c>
      <c r="L158" s="60"/>
      <c r="M158" s="197" t="s">
        <v>20</v>
      </c>
      <c r="N158" s="198" t="s">
        <v>41</v>
      </c>
      <c r="O158" s="41"/>
      <c r="P158" s="199">
        <f>O158*H158</f>
        <v>0</v>
      </c>
      <c r="Q158" s="199">
        <v>0</v>
      </c>
      <c r="R158" s="199">
        <f>Q158*H158</f>
        <v>0</v>
      </c>
      <c r="S158" s="199">
        <v>0</v>
      </c>
      <c r="T158" s="200">
        <f>S158*H158</f>
        <v>0</v>
      </c>
      <c r="AR158" s="23" t="s">
        <v>134</v>
      </c>
      <c r="AT158" s="23" t="s">
        <v>129</v>
      </c>
      <c r="AU158" s="23" t="s">
        <v>80</v>
      </c>
      <c r="AY158" s="23" t="s">
        <v>127</v>
      </c>
      <c r="BE158" s="201">
        <f>IF(N158="základní",J158,0)</f>
        <v>0</v>
      </c>
      <c r="BF158" s="201">
        <f>IF(N158="snížená",J158,0)</f>
        <v>0</v>
      </c>
      <c r="BG158" s="201">
        <f>IF(N158="zákl. přenesená",J158,0)</f>
        <v>0</v>
      </c>
      <c r="BH158" s="201">
        <f>IF(N158="sníž. přenesená",J158,0)</f>
        <v>0</v>
      </c>
      <c r="BI158" s="201">
        <f>IF(N158="nulová",J158,0)</f>
        <v>0</v>
      </c>
      <c r="BJ158" s="23" t="s">
        <v>78</v>
      </c>
      <c r="BK158" s="201">
        <f>ROUND(I158*H158,2)</f>
        <v>0</v>
      </c>
      <c r="BL158" s="23" t="s">
        <v>134</v>
      </c>
      <c r="BM158" s="23" t="s">
        <v>352</v>
      </c>
    </row>
    <row r="159" spans="2:65" s="1" customFormat="1" ht="16.5" customHeight="1">
      <c r="B159" s="40"/>
      <c r="C159" s="191" t="s">
        <v>269</v>
      </c>
      <c r="D159" s="191" t="s">
        <v>129</v>
      </c>
      <c r="E159" s="192" t="s">
        <v>354</v>
      </c>
      <c r="F159" s="193" t="s">
        <v>355</v>
      </c>
      <c r="G159" s="194" t="s">
        <v>178</v>
      </c>
      <c r="H159" s="195">
        <v>2456.8</v>
      </c>
      <c r="I159" s="196"/>
      <c r="J159" s="195">
        <f>ROUND(I159*H159,2)</f>
        <v>0</v>
      </c>
      <c r="K159" s="193" t="s">
        <v>133</v>
      </c>
      <c r="L159" s="60"/>
      <c r="M159" s="197" t="s">
        <v>20</v>
      </c>
      <c r="N159" s="198" t="s">
        <v>41</v>
      </c>
      <c r="O159" s="41"/>
      <c r="P159" s="199">
        <f>O159*H159</f>
        <v>0</v>
      </c>
      <c r="Q159" s="199">
        <v>0</v>
      </c>
      <c r="R159" s="199">
        <f>Q159*H159</f>
        <v>0</v>
      </c>
      <c r="S159" s="199">
        <v>0</v>
      </c>
      <c r="T159" s="200">
        <f>S159*H159</f>
        <v>0</v>
      </c>
      <c r="AR159" s="23" t="s">
        <v>134</v>
      </c>
      <c r="AT159" s="23" t="s">
        <v>129</v>
      </c>
      <c r="AU159" s="23" t="s">
        <v>80</v>
      </c>
      <c r="AY159" s="23" t="s">
        <v>127</v>
      </c>
      <c r="BE159" s="201">
        <f>IF(N159="základní",J159,0)</f>
        <v>0</v>
      </c>
      <c r="BF159" s="201">
        <f>IF(N159="snížená",J159,0)</f>
        <v>0</v>
      </c>
      <c r="BG159" s="201">
        <f>IF(N159="zákl. přenesená",J159,0)</f>
        <v>0</v>
      </c>
      <c r="BH159" s="201">
        <f>IF(N159="sníž. přenesená",J159,0)</f>
        <v>0</v>
      </c>
      <c r="BI159" s="201">
        <f>IF(N159="nulová",J159,0)</f>
        <v>0</v>
      </c>
      <c r="BJ159" s="23" t="s">
        <v>78</v>
      </c>
      <c r="BK159" s="201">
        <f>ROUND(I159*H159,2)</f>
        <v>0</v>
      </c>
      <c r="BL159" s="23" t="s">
        <v>134</v>
      </c>
      <c r="BM159" s="23" t="s">
        <v>356</v>
      </c>
    </row>
    <row r="160" spans="2:51" s="11" customFormat="1" ht="13.5">
      <c r="B160" s="202"/>
      <c r="C160" s="203"/>
      <c r="D160" s="204" t="s">
        <v>139</v>
      </c>
      <c r="E160" s="205" t="s">
        <v>20</v>
      </c>
      <c r="F160" s="206" t="s">
        <v>357</v>
      </c>
      <c r="G160" s="203"/>
      <c r="H160" s="205" t="s">
        <v>20</v>
      </c>
      <c r="I160" s="207"/>
      <c r="J160" s="203"/>
      <c r="K160" s="203"/>
      <c r="L160" s="208"/>
      <c r="M160" s="209"/>
      <c r="N160" s="210"/>
      <c r="O160" s="210"/>
      <c r="P160" s="210"/>
      <c r="Q160" s="210"/>
      <c r="R160" s="210"/>
      <c r="S160" s="210"/>
      <c r="T160" s="211"/>
      <c r="AT160" s="212" t="s">
        <v>139</v>
      </c>
      <c r="AU160" s="212" t="s">
        <v>80</v>
      </c>
      <c r="AV160" s="11" t="s">
        <v>78</v>
      </c>
      <c r="AW160" s="11" t="s">
        <v>34</v>
      </c>
      <c r="AX160" s="11" t="s">
        <v>70</v>
      </c>
      <c r="AY160" s="212" t="s">
        <v>127</v>
      </c>
    </row>
    <row r="161" spans="2:51" s="12" customFormat="1" ht="13.5">
      <c r="B161" s="213"/>
      <c r="C161" s="214"/>
      <c r="D161" s="204" t="s">
        <v>139</v>
      </c>
      <c r="E161" s="215" t="s">
        <v>20</v>
      </c>
      <c r="F161" s="216" t="s">
        <v>657</v>
      </c>
      <c r="G161" s="214"/>
      <c r="H161" s="217">
        <v>1164.4</v>
      </c>
      <c r="I161" s="218"/>
      <c r="J161" s="214"/>
      <c r="K161" s="214"/>
      <c r="L161" s="219"/>
      <c r="M161" s="220"/>
      <c r="N161" s="221"/>
      <c r="O161" s="221"/>
      <c r="P161" s="221"/>
      <c r="Q161" s="221"/>
      <c r="R161" s="221"/>
      <c r="S161" s="221"/>
      <c r="T161" s="222"/>
      <c r="AT161" s="223" t="s">
        <v>139</v>
      </c>
      <c r="AU161" s="223" t="s">
        <v>80</v>
      </c>
      <c r="AV161" s="12" t="s">
        <v>80</v>
      </c>
      <c r="AW161" s="12" t="s">
        <v>34</v>
      </c>
      <c r="AX161" s="12" t="s">
        <v>70</v>
      </c>
      <c r="AY161" s="223" t="s">
        <v>127</v>
      </c>
    </row>
    <row r="162" spans="2:51" s="11" customFormat="1" ht="13.5">
      <c r="B162" s="202"/>
      <c r="C162" s="203"/>
      <c r="D162" s="204" t="s">
        <v>139</v>
      </c>
      <c r="E162" s="205" t="s">
        <v>20</v>
      </c>
      <c r="F162" s="206" t="s">
        <v>658</v>
      </c>
      <c r="G162" s="203"/>
      <c r="H162" s="205" t="s">
        <v>20</v>
      </c>
      <c r="I162" s="207"/>
      <c r="J162" s="203"/>
      <c r="K162" s="203"/>
      <c r="L162" s="208"/>
      <c r="M162" s="209"/>
      <c r="N162" s="210"/>
      <c r="O162" s="210"/>
      <c r="P162" s="210"/>
      <c r="Q162" s="210"/>
      <c r="R162" s="210"/>
      <c r="S162" s="210"/>
      <c r="T162" s="211"/>
      <c r="AT162" s="212" t="s">
        <v>139</v>
      </c>
      <c r="AU162" s="212" t="s">
        <v>80</v>
      </c>
      <c r="AV162" s="11" t="s">
        <v>78</v>
      </c>
      <c r="AW162" s="11" t="s">
        <v>34</v>
      </c>
      <c r="AX162" s="11" t="s">
        <v>70</v>
      </c>
      <c r="AY162" s="212" t="s">
        <v>127</v>
      </c>
    </row>
    <row r="163" spans="2:51" s="12" customFormat="1" ht="13.5">
      <c r="B163" s="213"/>
      <c r="C163" s="214"/>
      <c r="D163" s="204" t="s">
        <v>139</v>
      </c>
      <c r="E163" s="215" t="s">
        <v>20</v>
      </c>
      <c r="F163" s="216" t="s">
        <v>659</v>
      </c>
      <c r="G163" s="214"/>
      <c r="H163" s="217">
        <v>144</v>
      </c>
      <c r="I163" s="218"/>
      <c r="J163" s="214"/>
      <c r="K163" s="214"/>
      <c r="L163" s="219"/>
      <c r="M163" s="220"/>
      <c r="N163" s="221"/>
      <c r="O163" s="221"/>
      <c r="P163" s="221"/>
      <c r="Q163" s="221"/>
      <c r="R163" s="221"/>
      <c r="S163" s="221"/>
      <c r="T163" s="222"/>
      <c r="AT163" s="223" t="s">
        <v>139</v>
      </c>
      <c r="AU163" s="223" t="s">
        <v>80</v>
      </c>
      <c r="AV163" s="12" t="s">
        <v>80</v>
      </c>
      <c r="AW163" s="12" t="s">
        <v>34</v>
      </c>
      <c r="AX163" s="12" t="s">
        <v>70</v>
      </c>
      <c r="AY163" s="223" t="s">
        <v>127</v>
      </c>
    </row>
    <row r="164" spans="2:51" s="11" customFormat="1" ht="13.5">
      <c r="B164" s="202"/>
      <c r="C164" s="203"/>
      <c r="D164" s="204" t="s">
        <v>139</v>
      </c>
      <c r="E164" s="205" t="s">
        <v>20</v>
      </c>
      <c r="F164" s="206" t="s">
        <v>361</v>
      </c>
      <c r="G164" s="203"/>
      <c r="H164" s="205" t="s">
        <v>20</v>
      </c>
      <c r="I164" s="207"/>
      <c r="J164" s="203"/>
      <c r="K164" s="203"/>
      <c r="L164" s="208"/>
      <c r="M164" s="209"/>
      <c r="N164" s="210"/>
      <c r="O164" s="210"/>
      <c r="P164" s="210"/>
      <c r="Q164" s="210"/>
      <c r="R164" s="210"/>
      <c r="S164" s="210"/>
      <c r="T164" s="211"/>
      <c r="AT164" s="212" t="s">
        <v>139</v>
      </c>
      <c r="AU164" s="212" t="s">
        <v>80</v>
      </c>
      <c r="AV164" s="11" t="s">
        <v>78</v>
      </c>
      <c r="AW164" s="11" t="s">
        <v>34</v>
      </c>
      <c r="AX164" s="11" t="s">
        <v>70</v>
      </c>
      <c r="AY164" s="212" t="s">
        <v>127</v>
      </c>
    </row>
    <row r="165" spans="2:51" s="12" customFormat="1" ht="13.5">
      <c r="B165" s="213"/>
      <c r="C165" s="214"/>
      <c r="D165" s="204" t="s">
        <v>139</v>
      </c>
      <c r="E165" s="215" t="s">
        <v>20</v>
      </c>
      <c r="F165" s="216" t="s">
        <v>660</v>
      </c>
      <c r="G165" s="214"/>
      <c r="H165" s="217">
        <v>1148.4</v>
      </c>
      <c r="I165" s="218"/>
      <c r="J165" s="214"/>
      <c r="K165" s="214"/>
      <c r="L165" s="219"/>
      <c r="M165" s="220"/>
      <c r="N165" s="221"/>
      <c r="O165" s="221"/>
      <c r="P165" s="221"/>
      <c r="Q165" s="221"/>
      <c r="R165" s="221"/>
      <c r="S165" s="221"/>
      <c r="T165" s="222"/>
      <c r="AT165" s="223" t="s">
        <v>139</v>
      </c>
      <c r="AU165" s="223" t="s">
        <v>80</v>
      </c>
      <c r="AV165" s="12" t="s">
        <v>80</v>
      </c>
      <c r="AW165" s="12" t="s">
        <v>34</v>
      </c>
      <c r="AX165" s="12" t="s">
        <v>70</v>
      </c>
      <c r="AY165" s="223" t="s">
        <v>127</v>
      </c>
    </row>
    <row r="166" spans="2:51" s="13" customFormat="1" ht="13.5">
      <c r="B166" s="224"/>
      <c r="C166" s="225"/>
      <c r="D166" s="204" t="s">
        <v>139</v>
      </c>
      <c r="E166" s="226" t="s">
        <v>20</v>
      </c>
      <c r="F166" s="227" t="s">
        <v>248</v>
      </c>
      <c r="G166" s="225"/>
      <c r="H166" s="228">
        <v>2456.8</v>
      </c>
      <c r="I166" s="229"/>
      <c r="J166" s="225"/>
      <c r="K166" s="225"/>
      <c r="L166" s="230"/>
      <c r="M166" s="231"/>
      <c r="N166" s="232"/>
      <c r="O166" s="232"/>
      <c r="P166" s="232"/>
      <c r="Q166" s="232"/>
      <c r="R166" s="232"/>
      <c r="S166" s="232"/>
      <c r="T166" s="233"/>
      <c r="AT166" s="234" t="s">
        <v>139</v>
      </c>
      <c r="AU166" s="234" t="s">
        <v>80</v>
      </c>
      <c r="AV166" s="13" t="s">
        <v>134</v>
      </c>
      <c r="AW166" s="13" t="s">
        <v>34</v>
      </c>
      <c r="AX166" s="13" t="s">
        <v>78</v>
      </c>
      <c r="AY166" s="234" t="s">
        <v>127</v>
      </c>
    </row>
    <row r="167" spans="2:65" s="1" customFormat="1" ht="25.5" customHeight="1">
      <c r="B167" s="40"/>
      <c r="C167" s="191" t="s">
        <v>277</v>
      </c>
      <c r="D167" s="191" t="s">
        <v>129</v>
      </c>
      <c r="E167" s="192" t="s">
        <v>364</v>
      </c>
      <c r="F167" s="193" t="s">
        <v>365</v>
      </c>
      <c r="G167" s="194" t="s">
        <v>178</v>
      </c>
      <c r="H167" s="195">
        <v>36</v>
      </c>
      <c r="I167" s="196"/>
      <c r="J167" s="195">
        <f>ROUND(I167*H167,2)</f>
        <v>0</v>
      </c>
      <c r="K167" s="193" t="s">
        <v>133</v>
      </c>
      <c r="L167" s="60"/>
      <c r="M167" s="197" t="s">
        <v>20</v>
      </c>
      <c r="N167" s="198" t="s">
        <v>41</v>
      </c>
      <c r="O167" s="41"/>
      <c r="P167" s="199">
        <f>O167*H167</f>
        <v>0</v>
      </c>
      <c r="Q167" s="199">
        <v>0</v>
      </c>
      <c r="R167" s="199">
        <f>Q167*H167</f>
        <v>0</v>
      </c>
      <c r="S167" s="199">
        <v>0</v>
      </c>
      <c r="T167" s="200">
        <f>S167*H167</f>
        <v>0</v>
      </c>
      <c r="AR167" s="23" t="s">
        <v>134</v>
      </c>
      <c r="AT167" s="23" t="s">
        <v>129</v>
      </c>
      <c r="AU167" s="23" t="s">
        <v>80</v>
      </c>
      <c r="AY167" s="23" t="s">
        <v>127</v>
      </c>
      <c r="BE167" s="201">
        <f>IF(N167="základní",J167,0)</f>
        <v>0</v>
      </c>
      <c r="BF167" s="201">
        <f>IF(N167="snížená",J167,0)</f>
        <v>0</v>
      </c>
      <c r="BG167" s="201">
        <f>IF(N167="zákl. přenesená",J167,0)</f>
        <v>0</v>
      </c>
      <c r="BH167" s="201">
        <f>IF(N167="sníž. přenesená",J167,0)</f>
        <v>0</v>
      </c>
      <c r="BI167" s="201">
        <f>IF(N167="nulová",J167,0)</f>
        <v>0</v>
      </c>
      <c r="BJ167" s="23" t="s">
        <v>78</v>
      </c>
      <c r="BK167" s="201">
        <f>ROUND(I167*H167,2)</f>
        <v>0</v>
      </c>
      <c r="BL167" s="23" t="s">
        <v>134</v>
      </c>
      <c r="BM167" s="23" t="s">
        <v>366</v>
      </c>
    </row>
    <row r="168" spans="2:65" s="1" customFormat="1" ht="25.5" customHeight="1">
      <c r="B168" s="40"/>
      <c r="C168" s="191" t="s">
        <v>281</v>
      </c>
      <c r="D168" s="191" t="s">
        <v>129</v>
      </c>
      <c r="E168" s="192" t="s">
        <v>368</v>
      </c>
      <c r="F168" s="193" t="s">
        <v>369</v>
      </c>
      <c r="G168" s="194" t="s">
        <v>178</v>
      </c>
      <c r="H168" s="195">
        <v>127.6</v>
      </c>
      <c r="I168" s="196"/>
      <c r="J168" s="195">
        <f>ROUND(I168*H168,2)</f>
        <v>0</v>
      </c>
      <c r="K168" s="193" t="s">
        <v>133</v>
      </c>
      <c r="L168" s="60"/>
      <c r="M168" s="197" t="s">
        <v>20</v>
      </c>
      <c r="N168" s="198" t="s">
        <v>41</v>
      </c>
      <c r="O168" s="41"/>
      <c r="P168" s="199">
        <f>O168*H168</f>
        <v>0</v>
      </c>
      <c r="Q168" s="199">
        <v>0</v>
      </c>
      <c r="R168" s="199">
        <f>Q168*H168</f>
        <v>0</v>
      </c>
      <c r="S168" s="199">
        <v>0</v>
      </c>
      <c r="T168" s="200">
        <f>S168*H168</f>
        <v>0</v>
      </c>
      <c r="AR168" s="23" t="s">
        <v>134</v>
      </c>
      <c r="AT168" s="23" t="s">
        <v>129</v>
      </c>
      <c r="AU168" s="23" t="s">
        <v>80</v>
      </c>
      <c r="AY168" s="23" t="s">
        <v>127</v>
      </c>
      <c r="BE168" s="201">
        <f>IF(N168="základní",J168,0)</f>
        <v>0</v>
      </c>
      <c r="BF168" s="201">
        <f>IF(N168="snížená",J168,0)</f>
        <v>0</v>
      </c>
      <c r="BG168" s="201">
        <f>IF(N168="zákl. přenesená",J168,0)</f>
        <v>0</v>
      </c>
      <c r="BH168" s="201">
        <f>IF(N168="sníž. přenesená",J168,0)</f>
        <v>0</v>
      </c>
      <c r="BI168" s="201">
        <f>IF(N168="nulová",J168,0)</f>
        <v>0</v>
      </c>
      <c r="BJ168" s="23" t="s">
        <v>78</v>
      </c>
      <c r="BK168" s="201">
        <f>ROUND(I168*H168,2)</f>
        <v>0</v>
      </c>
      <c r="BL168" s="23" t="s">
        <v>134</v>
      </c>
      <c r="BM168" s="23" t="s">
        <v>370</v>
      </c>
    </row>
    <row r="169" spans="2:63" s="10" customFormat="1" ht="29.85" customHeight="1">
      <c r="B169" s="175"/>
      <c r="C169" s="176"/>
      <c r="D169" s="177" t="s">
        <v>69</v>
      </c>
      <c r="E169" s="189" t="s">
        <v>392</v>
      </c>
      <c r="F169" s="189" t="s">
        <v>661</v>
      </c>
      <c r="G169" s="176"/>
      <c r="H169" s="176"/>
      <c r="I169" s="179"/>
      <c r="J169" s="190">
        <f>BK169</f>
        <v>0</v>
      </c>
      <c r="K169" s="176"/>
      <c r="L169" s="181"/>
      <c r="M169" s="182"/>
      <c r="N169" s="183"/>
      <c r="O169" s="183"/>
      <c r="P169" s="184">
        <f>SUM(P170:P195)</f>
        <v>0</v>
      </c>
      <c r="Q169" s="183"/>
      <c r="R169" s="184">
        <f>SUM(R170:R195)</f>
        <v>0.5688</v>
      </c>
      <c r="S169" s="183"/>
      <c r="T169" s="185">
        <f>SUM(T170:T195)</f>
        <v>0</v>
      </c>
      <c r="AR169" s="186" t="s">
        <v>78</v>
      </c>
      <c r="AT169" s="187" t="s">
        <v>69</v>
      </c>
      <c r="AU169" s="187" t="s">
        <v>78</v>
      </c>
      <c r="AY169" s="186" t="s">
        <v>127</v>
      </c>
      <c r="BK169" s="188">
        <f>SUM(BK170:BK195)</f>
        <v>0</v>
      </c>
    </row>
    <row r="170" spans="2:65" s="1" customFormat="1" ht="16.5" customHeight="1">
      <c r="B170" s="40"/>
      <c r="C170" s="191" t="s">
        <v>286</v>
      </c>
      <c r="D170" s="191" t="s">
        <v>129</v>
      </c>
      <c r="E170" s="192" t="s">
        <v>395</v>
      </c>
      <c r="F170" s="193" t="s">
        <v>396</v>
      </c>
      <c r="G170" s="194" t="s">
        <v>132</v>
      </c>
      <c r="H170" s="195">
        <v>80</v>
      </c>
      <c r="I170" s="196"/>
      <c r="J170" s="195">
        <f>ROUND(I170*H170,2)</f>
        <v>0</v>
      </c>
      <c r="K170" s="193" t="s">
        <v>133</v>
      </c>
      <c r="L170" s="60"/>
      <c r="M170" s="197" t="s">
        <v>20</v>
      </c>
      <c r="N170" s="198" t="s">
        <v>41</v>
      </c>
      <c r="O170" s="41"/>
      <c r="P170" s="199">
        <f>O170*H170</f>
        <v>0</v>
      </c>
      <c r="Q170" s="199">
        <v>0</v>
      </c>
      <c r="R170" s="199">
        <f>Q170*H170</f>
        <v>0</v>
      </c>
      <c r="S170" s="199">
        <v>0</v>
      </c>
      <c r="T170" s="200">
        <f>S170*H170</f>
        <v>0</v>
      </c>
      <c r="AR170" s="23" t="s">
        <v>134</v>
      </c>
      <c r="AT170" s="23" t="s">
        <v>129</v>
      </c>
      <c r="AU170" s="23" t="s">
        <v>80</v>
      </c>
      <c r="AY170" s="23" t="s">
        <v>127</v>
      </c>
      <c r="BE170" s="201">
        <f>IF(N170="základní",J170,0)</f>
        <v>0</v>
      </c>
      <c r="BF170" s="201">
        <f>IF(N170="snížená",J170,0)</f>
        <v>0</v>
      </c>
      <c r="BG170" s="201">
        <f>IF(N170="zákl. přenesená",J170,0)</f>
        <v>0</v>
      </c>
      <c r="BH170" s="201">
        <f>IF(N170="sníž. přenesená",J170,0)</f>
        <v>0</v>
      </c>
      <c r="BI170" s="201">
        <f>IF(N170="nulová",J170,0)</f>
        <v>0</v>
      </c>
      <c r="BJ170" s="23" t="s">
        <v>78</v>
      </c>
      <c r="BK170" s="201">
        <f>ROUND(I170*H170,2)</f>
        <v>0</v>
      </c>
      <c r="BL170" s="23" t="s">
        <v>134</v>
      </c>
      <c r="BM170" s="23" t="s">
        <v>397</v>
      </c>
    </row>
    <row r="171" spans="2:51" s="11" customFormat="1" ht="13.5">
      <c r="B171" s="202"/>
      <c r="C171" s="203"/>
      <c r="D171" s="204" t="s">
        <v>139</v>
      </c>
      <c r="E171" s="205" t="s">
        <v>20</v>
      </c>
      <c r="F171" s="206" t="s">
        <v>398</v>
      </c>
      <c r="G171" s="203"/>
      <c r="H171" s="205" t="s">
        <v>20</v>
      </c>
      <c r="I171" s="207"/>
      <c r="J171" s="203"/>
      <c r="K171" s="203"/>
      <c r="L171" s="208"/>
      <c r="M171" s="209"/>
      <c r="N171" s="210"/>
      <c r="O171" s="210"/>
      <c r="P171" s="210"/>
      <c r="Q171" s="210"/>
      <c r="R171" s="210"/>
      <c r="S171" s="210"/>
      <c r="T171" s="211"/>
      <c r="AT171" s="212" t="s">
        <v>139</v>
      </c>
      <c r="AU171" s="212" t="s">
        <v>80</v>
      </c>
      <c r="AV171" s="11" t="s">
        <v>78</v>
      </c>
      <c r="AW171" s="11" t="s">
        <v>34</v>
      </c>
      <c r="AX171" s="11" t="s">
        <v>70</v>
      </c>
      <c r="AY171" s="212" t="s">
        <v>127</v>
      </c>
    </row>
    <row r="172" spans="2:51" s="12" customFormat="1" ht="13.5">
      <c r="B172" s="213"/>
      <c r="C172" s="214"/>
      <c r="D172" s="204" t="s">
        <v>139</v>
      </c>
      <c r="E172" s="215" t="s">
        <v>20</v>
      </c>
      <c r="F172" s="216" t="s">
        <v>533</v>
      </c>
      <c r="G172" s="214"/>
      <c r="H172" s="217">
        <v>80</v>
      </c>
      <c r="I172" s="218"/>
      <c r="J172" s="214"/>
      <c r="K172" s="214"/>
      <c r="L172" s="219"/>
      <c r="M172" s="220"/>
      <c r="N172" s="221"/>
      <c r="O172" s="221"/>
      <c r="P172" s="221"/>
      <c r="Q172" s="221"/>
      <c r="R172" s="221"/>
      <c r="S172" s="221"/>
      <c r="T172" s="222"/>
      <c r="AT172" s="223" t="s">
        <v>139</v>
      </c>
      <c r="AU172" s="223" t="s">
        <v>80</v>
      </c>
      <c r="AV172" s="12" t="s">
        <v>80</v>
      </c>
      <c r="AW172" s="12" t="s">
        <v>34</v>
      </c>
      <c r="AX172" s="12" t="s">
        <v>78</v>
      </c>
      <c r="AY172" s="223" t="s">
        <v>127</v>
      </c>
    </row>
    <row r="173" spans="2:65" s="1" customFormat="1" ht="16.5" customHeight="1">
      <c r="B173" s="40"/>
      <c r="C173" s="191" t="s">
        <v>292</v>
      </c>
      <c r="D173" s="191" t="s">
        <v>129</v>
      </c>
      <c r="E173" s="192" t="s">
        <v>401</v>
      </c>
      <c r="F173" s="193" t="s">
        <v>402</v>
      </c>
      <c r="G173" s="194" t="s">
        <v>132</v>
      </c>
      <c r="H173" s="195">
        <v>320</v>
      </c>
      <c r="I173" s="196"/>
      <c r="J173" s="195">
        <f>ROUND(I173*H173,2)</f>
        <v>0</v>
      </c>
      <c r="K173" s="193" t="s">
        <v>133</v>
      </c>
      <c r="L173" s="60"/>
      <c r="M173" s="197" t="s">
        <v>20</v>
      </c>
      <c r="N173" s="198" t="s">
        <v>41</v>
      </c>
      <c r="O173" s="41"/>
      <c r="P173" s="199">
        <f>O173*H173</f>
        <v>0</v>
      </c>
      <c r="Q173" s="199">
        <v>0</v>
      </c>
      <c r="R173" s="199">
        <f>Q173*H173</f>
        <v>0</v>
      </c>
      <c r="S173" s="199">
        <v>0</v>
      </c>
      <c r="T173" s="200">
        <f>S173*H173</f>
        <v>0</v>
      </c>
      <c r="AR173" s="23" t="s">
        <v>134</v>
      </c>
      <c r="AT173" s="23" t="s">
        <v>129</v>
      </c>
      <c r="AU173" s="23" t="s">
        <v>80</v>
      </c>
      <c r="AY173" s="23" t="s">
        <v>127</v>
      </c>
      <c r="BE173" s="201">
        <f>IF(N173="základní",J173,0)</f>
        <v>0</v>
      </c>
      <c r="BF173" s="201">
        <f>IF(N173="snížená",J173,0)</f>
        <v>0</v>
      </c>
      <c r="BG173" s="201">
        <f>IF(N173="zákl. přenesená",J173,0)</f>
        <v>0</v>
      </c>
      <c r="BH173" s="201">
        <f>IF(N173="sníž. přenesená",J173,0)</f>
        <v>0</v>
      </c>
      <c r="BI173" s="201">
        <f>IF(N173="nulová",J173,0)</f>
        <v>0</v>
      </c>
      <c r="BJ173" s="23" t="s">
        <v>78</v>
      </c>
      <c r="BK173" s="201">
        <f>ROUND(I173*H173,2)</f>
        <v>0</v>
      </c>
      <c r="BL173" s="23" t="s">
        <v>134</v>
      </c>
      <c r="BM173" s="23" t="s">
        <v>403</v>
      </c>
    </row>
    <row r="174" spans="2:51" s="11" customFormat="1" ht="13.5">
      <c r="B174" s="202"/>
      <c r="C174" s="203"/>
      <c r="D174" s="204" t="s">
        <v>139</v>
      </c>
      <c r="E174" s="205" t="s">
        <v>20</v>
      </c>
      <c r="F174" s="206" t="s">
        <v>662</v>
      </c>
      <c r="G174" s="203"/>
      <c r="H174" s="205" t="s">
        <v>20</v>
      </c>
      <c r="I174" s="207"/>
      <c r="J174" s="203"/>
      <c r="K174" s="203"/>
      <c r="L174" s="208"/>
      <c r="M174" s="209"/>
      <c r="N174" s="210"/>
      <c r="O174" s="210"/>
      <c r="P174" s="210"/>
      <c r="Q174" s="210"/>
      <c r="R174" s="210"/>
      <c r="S174" s="210"/>
      <c r="T174" s="211"/>
      <c r="AT174" s="212" t="s">
        <v>139</v>
      </c>
      <c r="AU174" s="212" t="s">
        <v>80</v>
      </c>
      <c r="AV174" s="11" t="s">
        <v>78</v>
      </c>
      <c r="AW174" s="11" t="s">
        <v>34</v>
      </c>
      <c r="AX174" s="11" t="s">
        <v>70</v>
      </c>
      <c r="AY174" s="212" t="s">
        <v>127</v>
      </c>
    </row>
    <row r="175" spans="2:51" s="11" customFormat="1" ht="13.5">
      <c r="B175" s="202"/>
      <c r="C175" s="203"/>
      <c r="D175" s="204" t="s">
        <v>139</v>
      </c>
      <c r="E175" s="205" t="s">
        <v>20</v>
      </c>
      <c r="F175" s="206" t="s">
        <v>405</v>
      </c>
      <c r="G175" s="203"/>
      <c r="H175" s="205" t="s">
        <v>20</v>
      </c>
      <c r="I175" s="207"/>
      <c r="J175" s="203"/>
      <c r="K175" s="203"/>
      <c r="L175" s="208"/>
      <c r="M175" s="209"/>
      <c r="N175" s="210"/>
      <c r="O175" s="210"/>
      <c r="P175" s="210"/>
      <c r="Q175" s="210"/>
      <c r="R175" s="210"/>
      <c r="S175" s="210"/>
      <c r="T175" s="211"/>
      <c r="AT175" s="212" t="s">
        <v>139</v>
      </c>
      <c r="AU175" s="212" t="s">
        <v>80</v>
      </c>
      <c r="AV175" s="11" t="s">
        <v>78</v>
      </c>
      <c r="AW175" s="11" t="s">
        <v>34</v>
      </c>
      <c r="AX175" s="11" t="s">
        <v>70</v>
      </c>
      <c r="AY175" s="212" t="s">
        <v>127</v>
      </c>
    </row>
    <row r="176" spans="2:51" s="12" customFormat="1" ht="13.5">
      <c r="B176" s="213"/>
      <c r="C176" s="214"/>
      <c r="D176" s="204" t="s">
        <v>139</v>
      </c>
      <c r="E176" s="215" t="s">
        <v>20</v>
      </c>
      <c r="F176" s="216" t="s">
        <v>663</v>
      </c>
      <c r="G176" s="214"/>
      <c r="H176" s="217">
        <v>320</v>
      </c>
      <c r="I176" s="218"/>
      <c r="J176" s="214"/>
      <c r="K176" s="214"/>
      <c r="L176" s="219"/>
      <c r="M176" s="220"/>
      <c r="N176" s="221"/>
      <c r="O176" s="221"/>
      <c r="P176" s="221"/>
      <c r="Q176" s="221"/>
      <c r="R176" s="221"/>
      <c r="S176" s="221"/>
      <c r="T176" s="222"/>
      <c r="AT176" s="223" t="s">
        <v>139</v>
      </c>
      <c r="AU176" s="223" t="s">
        <v>80</v>
      </c>
      <c r="AV176" s="12" t="s">
        <v>80</v>
      </c>
      <c r="AW176" s="12" t="s">
        <v>34</v>
      </c>
      <c r="AX176" s="12" t="s">
        <v>78</v>
      </c>
      <c r="AY176" s="223" t="s">
        <v>127</v>
      </c>
    </row>
    <row r="177" spans="2:65" s="1" customFormat="1" ht="16.5" customHeight="1">
      <c r="B177" s="40"/>
      <c r="C177" s="191" t="s">
        <v>298</v>
      </c>
      <c r="D177" s="191" t="s">
        <v>129</v>
      </c>
      <c r="E177" s="192" t="s">
        <v>408</v>
      </c>
      <c r="F177" s="193" t="s">
        <v>409</v>
      </c>
      <c r="G177" s="194" t="s">
        <v>132</v>
      </c>
      <c r="H177" s="195">
        <v>160</v>
      </c>
      <c r="I177" s="196"/>
      <c r="J177" s="195">
        <f>ROUND(I177*H177,2)</f>
        <v>0</v>
      </c>
      <c r="K177" s="193" t="s">
        <v>133</v>
      </c>
      <c r="L177" s="60"/>
      <c r="M177" s="197" t="s">
        <v>20</v>
      </c>
      <c r="N177" s="198" t="s">
        <v>41</v>
      </c>
      <c r="O177" s="41"/>
      <c r="P177" s="199">
        <f>O177*H177</f>
        <v>0</v>
      </c>
      <c r="Q177" s="199">
        <v>0</v>
      </c>
      <c r="R177" s="199">
        <f>Q177*H177</f>
        <v>0</v>
      </c>
      <c r="S177" s="199">
        <v>0</v>
      </c>
      <c r="T177" s="200">
        <f>S177*H177</f>
        <v>0</v>
      </c>
      <c r="AR177" s="23" t="s">
        <v>134</v>
      </c>
      <c r="AT177" s="23" t="s">
        <v>129</v>
      </c>
      <c r="AU177" s="23" t="s">
        <v>80</v>
      </c>
      <c r="AY177" s="23" t="s">
        <v>127</v>
      </c>
      <c r="BE177" s="201">
        <f>IF(N177="základní",J177,0)</f>
        <v>0</v>
      </c>
      <c r="BF177" s="201">
        <f>IF(N177="snížená",J177,0)</f>
        <v>0</v>
      </c>
      <c r="BG177" s="201">
        <f>IF(N177="zákl. přenesená",J177,0)</f>
        <v>0</v>
      </c>
      <c r="BH177" s="201">
        <f>IF(N177="sníž. přenesená",J177,0)</f>
        <v>0</v>
      </c>
      <c r="BI177" s="201">
        <f>IF(N177="nulová",J177,0)</f>
        <v>0</v>
      </c>
      <c r="BJ177" s="23" t="s">
        <v>78</v>
      </c>
      <c r="BK177" s="201">
        <f>ROUND(I177*H177,2)</f>
        <v>0</v>
      </c>
      <c r="BL177" s="23" t="s">
        <v>134</v>
      </c>
      <c r="BM177" s="23" t="s">
        <v>410</v>
      </c>
    </row>
    <row r="178" spans="2:51" s="11" customFormat="1" ht="13.5">
      <c r="B178" s="202"/>
      <c r="C178" s="203"/>
      <c r="D178" s="204" t="s">
        <v>139</v>
      </c>
      <c r="E178" s="205" t="s">
        <v>20</v>
      </c>
      <c r="F178" s="206" t="s">
        <v>662</v>
      </c>
      <c r="G178" s="203"/>
      <c r="H178" s="205" t="s">
        <v>20</v>
      </c>
      <c r="I178" s="207"/>
      <c r="J178" s="203"/>
      <c r="K178" s="203"/>
      <c r="L178" s="208"/>
      <c r="M178" s="209"/>
      <c r="N178" s="210"/>
      <c r="O178" s="210"/>
      <c r="P178" s="210"/>
      <c r="Q178" s="210"/>
      <c r="R178" s="210"/>
      <c r="S178" s="210"/>
      <c r="T178" s="211"/>
      <c r="AT178" s="212" t="s">
        <v>139</v>
      </c>
      <c r="AU178" s="212" t="s">
        <v>80</v>
      </c>
      <c r="AV178" s="11" t="s">
        <v>78</v>
      </c>
      <c r="AW178" s="11" t="s">
        <v>34</v>
      </c>
      <c r="AX178" s="11" t="s">
        <v>70</v>
      </c>
      <c r="AY178" s="212" t="s">
        <v>127</v>
      </c>
    </row>
    <row r="179" spans="2:51" s="12" customFormat="1" ht="13.5">
      <c r="B179" s="213"/>
      <c r="C179" s="214"/>
      <c r="D179" s="204" t="s">
        <v>139</v>
      </c>
      <c r="E179" s="215" t="s">
        <v>20</v>
      </c>
      <c r="F179" s="216" t="s">
        <v>664</v>
      </c>
      <c r="G179" s="214"/>
      <c r="H179" s="217">
        <v>160</v>
      </c>
      <c r="I179" s="218"/>
      <c r="J179" s="214"/>
      <c r="K179" s="214"/>
      <c r="L179" s="219"/>
      <c r="M179" s="220"/>
      <c r="N179" s="221"/>
      <c r="O179" s="221"/>
      <c r="P179" s="221"/>
      <c r="Q179" s="221"/>
      <c r="R179" s="221"/>
      <c r="S179" s="221"/>
      <c r="T179" s="222"/>
      <c r="AT179" s="223" t="s">
        <v>139</v>
      </c>
      <c r="AU179" s="223" t="s">
        <v>80</v>
      </c>
      <c r="AV179" s="12" t="s">
        <v>80</v>
      </c>
      <c r="AW179" s="12" t="s">
        <v>34</v>
      </c>
      <c r="AX179" s="12" t="s">
        <v>78</v>
      </c>
      <c r="AY179" s="223" t="s">
        <v>127</v>
      </c>
    </row>
    <row r="180" spans="2:65" s="1" customFormat="1" ht="16.5" customHeight="1">
      <c r="B180" s="40"/>
      <c r="C180" s="191" t="s">
        <v>303</v>
      </c>
      <c r="D180" s="191" t="s">
        <v>129</v>
      </c>
      <c r="E180" s="192" t="s">
        <v>413</v>
      </c>
      <c r="F180" s="193" t="s">
        <v>414</v>
      </c>
      <c r="G180" s="194" t="s">
        <v>132</v>
      </c>
      <c r="H180" s="195">
        <v>160</v>
      </c>
      <c r="I180" s="196"/>
      <c r="J180" s="195">
        <f>ROUND(I180*H180,2)</f>
        <v>0</v>
      </c>
      <c r="K180" s="193" t="s">
        <v>133</v>
      </c>
      <c r="L180" s="60"/>
      <c r="M180" s="197" t="s">
        <v>20</v>
      </c>
      <c r="N180" s="198" t="s">
        <v>41</v>
      </c>
      <c r="O180" s="41"/>
      <c r="P180" s="199">
        <f>O180*H180</f>
        <v>0</v>
      </c>
      <c r="Q180" s="199">
        <v>0</v>
      </c>
      <c r="R180" s="199">
        <f>Q180*H180</f>
        <v>0</v>
      </c>
      <c r="S180" s="199">
        <v>0</v>
      </c>
      <c r="T180" s="200">
        <f>S180*H180</f>
        <v>0</v>
      </c>
      <c r="AR180" s="23" t="s">
        <v>134</v>
      </c>
      <c r="AT180" s="23" t="s">
        <v>129</v>
      </c>
      <c r="AU180" s="23" t="s">
        <v>80</v>
      </c>
      <c r="AY180" s="23" t="s">
        <v>127</v>
      </c>
      <c r="BE180" s="201">
        <f>IF(N180="základní",J180,0)</f>
        <v>0</v>
      </c>
      <c r="BF180" s="201">
        <f>IF(N180="snížená",J180,0)</f>
        <v>0</v>
      </c>
      <c r="BG180" s="201">
        <f>IF(N180="zákl. přenesená",J180,0)</f>
        <v>0</v>
      </c>
      <c r="BH180" s="201">
        <f>IF(N180="sníž. přenesená",J180,0)</f>
        <v>0</v>
      </c>
      <c r="BI180" s="201">
        <f>IF(N180="nulová",J180,0)</f>
        <v>0</v>
      </c>
      <c r="BJ180" s="23" t="s">
        <v>78</v>
      </c>
      <c r="BK180" s="201">
        <f>ROUND(I180*H180,2)</f>
        <v>0</v>
      </c>
      <c r="BL180" s="23" t="s">
        <v>134</v>
      </c>
      <c r="BM180" s="23" t="s">
        <v>415</v>
      </c>
    </row>
    <row r="181" spans="2:51" s="11" customFormat="1" ht="13.5">
      <c r="B181" s="202"/>
      <c r="C181" s="203"/>
      <c r="D181" s="204" t="s">
        <v>139</v>
      </c>
      <c r="E181" s="205" t="s">
        <v>20</v>
      </c>
      <c r="F181" s="206" t="s">
        <v>662</v>
      </c>
      <c r="G181" s="203"/>
      <c r="H181" s="205" t="s">
        <v>20</v>
      </c>
      <c r="I181" s="207"/>
      <c r="J181" s="203"/>
      <c r="K181" s="203"/>
      <c r="L181" s="208"/>
      <c r="M181" s="209"/>
      <c r="N181" s="210"/>
      <c r="O181" s="210"/>
      <c r="P181" s="210"/>
      <c r="Q181" s="210"/>
      <c r="R181" s="210"/>
      <c r="S181" s="210"/>
      <c r="T181" s="211"/>
      <c r="AT181" s="212" t="s">
        <v>139</v>
      </c>
      <c r="AU181" s="212" t="s">
        <v>80</v>
      </c>
      <c r="AV181" s="11" t="s">
        <v>78</v>
      </c>
      <c r="AW181" s="11" t="s">
        <v>34</v>
      </c>
      <c r="AX181" s="11" t="s">
        <v>70</v>
      </c>
      <c r="AY181" s="212" t="s">
        <v>127</v>
      </c>
    </row>
    <row r="182" spans="2:51" s="12" customFormat="1" ht="13.5">
      <c r="B182" s="213"/>
      <c r="C182" s="214"/>
      <c r="D182" s="204" t="s">
        <v>139</v>
      </c>
      <c r="E182" s="215" t="s">
        <v>20</v>
      </c>
      <c r="F182" s="216" t="s">
        <v>664</v>
      </c>
      <c r="G182" s="214"/>
      <c r="H182" s="217">
        <v>160</v>
      </c>
      <c r="I182" s="218"/>
      <c r="J182" s="214"/>
      <c r="K182" s="214"/>
      <c r="L182" s="219"/>
      <c r="M182" s="220"/>
      <c r="N182" s="221"/>
      <c r="O182" s="221"/>
      <c r="P182" s="221"/>
      <c r="Q182" s="221"/>
      <c r="R182" s="221"/>
      <c r="S182" s="221"/>
      <c r="T182" s="222"/>
      <c r="AT182" s="223" t="s">
        <v>139</v>
      </c>
      <c r="AU182" s="223" t="s">
        <v>80</v>
      </c>
      <c r="AV182" s="12" t="s">
        <v>80</v>
      </c>
      <c r="AW182" s="12" t="s">
        <v>34</v>
      </c>
      <c r="AX182" s="12" t="s">
        <v>78</v>
      </c>
      <c r="AY182" s="223" t="s">
        <v>127</v>
      </c>
    </row>
    <row r="183" spans="2:65" s="1" customFormat="1" ht="25.5" customHeight="1">
      <c r="B183" s="40"/>
      <c r="C183" s="191" t="s">
        <v>307</v>
      </c>
      <c r="D183" s="191" t="s">
        <v>129</v>
      </c>
      <c r="E183" s="192" t="s">
        <v>417</v>
      </c>
      <c r="F183" s="193" t="s">
        <v>418</v>
      </c>
      <c r="G183" s="194" t="s">
        <v>132</v>
      </c>
      <c r="H183" s="195">
        <v>160</v>
      </c>
      <c r="I183" s="196"/>
      <c r="J183" s="195">
        <f>ROUND(I183*H183,2)</f>
        <v>0</v>
      </c>
      <c r="K183" s="193" t="s">
        <v>133</v>
      </c>
      <c r="L183" s="60"/>
      <c r="M183" s="197" t="s">
        <v>20</v>
      </c>
      <c r="N183" s="198" t="s">
        <v>41</v>
      </c>
      <c r="O183" s="41"/>
      <c r="P183" s="199">
        <f>O183*H183</f>
        <v>0</v>
      </c>
      <c r="Q183" s="199">
        <v>0</v>
      </c>
      <c r="R183" s="199">
        <f>Q183*H183</f>
        <v>0</v>
      </c>
      <c r="S183" s="199">
        <v>0</v>
      </c>
      <c r="T183" s="200">
        <f>S183*H183</f>
        <v>0</v>
      </c>
      <c r="AR183" s="23" t="s">
        <v>134</v>
      </c>
      <c r="AT183" s="23" t="s">
        <v>129</v>
      </c>
      <c r="AU183" s="23" t="s">
        <v>80</v>
      </c>
      <c r="AY183" s="23" t="s">
        <v>127</v>
      </c>
      <c r="BE183" s="201">
        <f>IF(N183="základní",J183,0)</f>
        <v>0</v>
      </c>
      <c r="BF183" s="201">
        <f>IF(N183="snížená",J183,0)</f>
        <v>0</v>
      </c>
      <c r="BG183" s="201">
        <f>IF(N183="zákl. přenesená",J183,0)</f>
        <v>0</v>
      </c>
      <c r="BH183" s="201">
        <f>IF(N183="sníž. přenesená",J183,0)</f>
        <v>0</v>
      </c>
      <c r="BI183" s="201">
        <f>IF(N183="nulová",J183,0)</f>
        <v>0</v>
      </c>
      <c r="BJ183" s="23" t="s">
        <v>78</v>
      </c>
      <c r="BK183" s="201">
        <f>ROUND(I183*H183,2)</f>
        <v>0</v>
      </c>
      <c r="BL183" s="23" t="s">
        <v>134</v>
      </c>
      <c r="BM183" s="23" t="s">
        <v>419</v>
      </c>
    </row>
    <row r="184" spans="2:51" s="11" customFormat="1" ht="13.5">
      <c r="B184" s="202"/>
      <c r="C184" s="203"/>
      <c r="D184" s="204" t="s">
        <v>139</v>
      </c>
      <c r="E184" s="205" t="s">
        <v>20</v>
      </c>
      <c r="F184" s="206" t="s">
        <v>662</v>
      </c>
      <c r="G184" s="203"/>
      <c r="H184" s="205" t="s">
        <v>20</v>
      </c>
      <c r="I184" s="207"/>
      <c r="J184" s="203"/>
      <c r="K184" s="203"/>
      <c r="L184" s="208"/>
      <c r="M184" s="209"/>
      <c r="N184" s="210"/>
      <c r="O184" s="210"/>
      <c r="P184" s="210"/>
      <c r="Q184" s="210"/>
      <c r="R184" s="210"/>
      <c r="S184" s="210"/>
      <c r="T184" s="211"/>
      <c r="AT184" s="212" t="s">
        <v>139</v>
      </c>
      <c r="AU184" s="212" t="s">
        <v>80</v>
      </c>
      <c r="AV184" s="11" t="s">
        <v>78</v>
      </c>
      <c r="AW184" s="11" t="s">
        <v>34</v>
      </c>
      <c r="AX184" s="11" t="s">
        <v>70</v>
      </c>
      <c r="AY184" s="212" t="s">
        <v>127</v>
      </c>
    </row>
    <row r="185" spans="2:51" s="12" customFormat="1" ht="13.5">
      <c r="B185" s="213"/>
      <c r="C185" s="214"/>
      <c r="D185" s="204" t="s">
        <v>139</v>
      </c>
      <c r="E185" s="215" t="s">
        <v>20</v>
      </c>
      <c r="F185" s="216" t="s">
        <v>664</v>
      </c>
      <c r="G185" s="214"/>
      <c r="H185" s="217">
        <v>160</v>
      </c>
      <c r="I185" s="218"/>
      <c r="J185" s="214"/>
      <c r="K185" s="214"/>
      <c r="L185" s="219"/>
      <c r="M185" s="220"/>
      <c r="N185" s="221"/>
      <c r="O185" s="221"/>
      <c r="P185" s="221"/>
      <c r="Q185" s="221"/>
      <c r="R185" s="221"/>
      <c r="S185" s="221"/>
      <c r="T185" s="222"/>
      <c r="AT185" s="223" t="s">
        <v>139</v>
      </c>
      <c r="AU185" s="223" t="s">
        <v>80</v>
      </c>
      <c r="AV185" s="12" t="s">
        <v>80</v>
      </c>
      <c r="AW185" s="12" t="s">
        <v>34</v>
      </c>
      <c r="AX185" s="12" t="s">
        <v>78</v>
      </c>
      <c r="AY185" s="223" t="s">
        <v>127</v>
      </c>
    </row>
    <row r="186" spans="2:65" s="1" customFormat="1" ht="16.5" customHeight="1">
      <c r="B186" s="40"/>
      <c r="C186" s="191" t="s">
        <v>314</v>
      </c>
      <c r="D186" s="191" t="s">
        <v>129</v>
      </c>
      <c r="E186" s="192" t="s">
        <v>421</v>
      </c>
      <c r="F186" s="193" t="s">
        <v>422</v>
      </c>
      <c r="G186" s="194" t="s">
        <v>132</v>
      </c>
      <c r="H186" s="195">
        <v>1454</v>
      </c>
      <c r="I186" s="196"/>
      <c r="J186" s="195">
        <f>ROUND(I186*H186,2)</f>
        <v>0</v>
      </c>
      <c r="K186" s="193" t="s">
        <v>133</v>
      </c>
      <c r="L186" s="60"/>
      <c r="M186" s="197" t="s">
        <v>20</v>
      </c>
      <c r="N186" s="198" t="s">
        <v>41</v>
      </c>
      <c r="O186" s="41"/>
      <c r="P186" s="199">
        <f>O186*H186</f>
        <v>0</v>
      </c>
      <c r="Q186" s="199">
        <v>0</v>
      </c>
      <c r="R186" s="199">
        <f>Q186*H186</f>
        <v>0</v>
      </c>
      <c r="S186" s="199">
        <v>0</v>
      </c>
      <c r="T186" s="200">
        <f>S186*H186</f>
        <v>0</v>
      </c>
      <c r="AR186" s="23" t="s">
        <v>134</v>
      </c>
      <c r="AT186" s="23" t="s">
        <v>129</v>
      </c>
      <c r="AU186" s="23" t="s">
        <v>80</v>
      </c>
      <c r="AY186" s="23" t="s">
        <v>127</v>
      </c>
      <c r="BE186" s="201">
        <f>IF(N186="základní",J186,0)</f>
        <v>0</v>
      </c>
      <c r="BF186" s="201">
        <f>IF(N186="snížená",J186,0)</f>
        <v>0</v>
      </c>
      <c r="BG186" s="201">
        <f>IF(N186="zákl. přenesená",J186,0)</f>
        <v>0</v>
      </c>
      <c r="BH186" s="201">
        <f>IF(N186="sníž. přenesená",J186,0)</f>
        <v>0</v>
      </c>
      <c r="BI186" s="201">
        <f>IF(N186="nulová",J186,0)</f>
        <v>0</v>
      </c>
      <c r="BJ186" s="23" t="s">
        <v>78</v>
      </c>
      <c r="BK186" s="201">
        <f>ROUND(I186*H186,2)</f>
        <v>0</v>
      </c>
      <c r="BL186" s="23" t="s">
        <v>134</v>
      </c>
      <c r="BM186" s="23" t="s">
        <v>665</v>
      </c>
    </row>
    <row r="187" spans="2:51" s="11" customFormat="1" ht="13.5">
      <c r="B187" s="202"/>
      <c r="C187" s="203"/>
      <c r="D187" s="204" t="s">
        <v>139</v>
      </c>
      <c r="E187" s="205" t="s">
        <v>20</v>
      </c>
      <c r="F187" s="206" t="s">
        <v>424</v>
      </c>
      <c r="G187" s="203"/>
      <c r="H187" s="205" t="s">
        <v>20</v>
      </c>
      <c r="I187" s="207"/>
      <c r="J187" s="203"/>
      <c r="K187" s="203"/>
      <c r="L187" s="208"/>
      <c r="M187" s="209"/>
      <c r="N187" s="210"/>
      <c r="O187" s="210"/>
      <c r="P187" s="210"/>
      <c r="Q187" s="210"/>
      <c r="R187" s="210"/>
      <c r="S187" s="210"/>
      <c r="T187" s="211"/>
      <c r="AT187" s="212" t="s">
        <v>139</v>
      </c>
      <c r="AU187" s="212" t="s">
        <v>80</v>
      </c>
      <c r="AV187" s="11" t="s">
        <v>78</v>
      </c>
      <c r="AW187" s="11" t="s">
        <v>34</v>
      </c>
      <c r="AX187" s="11" t="s">
        <v>70</v>
      </c>
      <c r="AY187" s="212" t="s">
        <v>127</v>
      </c>
    </row>
    <row r="188" spans="2:51" s="12" customFormat="1" ht="13.5">
      <c r="B188" s="213"/>
      <c r="C188" s="214"/>
      <c r="D188" s="204" t="s">
        <v>139</v>
      </c>
      <c r="E188" s="215" t="s">
        <v>20</v>
      </c>
      <c r="F188" s="216" t="s">
        <v>666</v>
      </c>
      <c r="G188" s="214"/>
      <c r="H188" s="217">
        <v>1454</v>
      </c>
      <c r="I188" s="218"/>
      <c r="J188" s="214"/>
      <c r="K188" s="214"/>
      <c r="L188" s="219"/>
      <c r="M188" s="220"/>
      <c r="N188" s="221"/>
      <c r="O188" s="221"/>
      <c r="P188" s="221"/>
      <c r="Q188" s="221"/>
      <c r="R188" s="221"/>
      <c r="S188" s="221"/>
      <c r="T188" s="222"/>
      <c r="AT188" s="223" t="s">
        <v>139</v>
      </c>
      <c r="AU188" s="223" t="s">
        <v>80</v>
      </c>
      <c r="AV188" s="12" t="s">
        <v>80</v>
      </c>
      <c r="AW188" s="12" t="s">
        <v>34</v>
      </c>
      <c r="AX188" s="12" t="s">
        <v>78</v>
      </c>
      <c r="AY188" s="223" t="s">
        <v>127</v>
      </c>
    </row>
    <row r="189" spans="2:65" s="1" customFormat="1" ht="25.5" customHeight="1">
      <c r="B189" s="40"/>
      <c r="C189" s="191" t="s">
        <v>202</v>
      </c>
      <c r="D189" s="191" t="s">
        <v>129</v>
      </c>
      <c r="E189" s="192" t="s">
        <v>427</v>
      </c>
      <c r="F189" s="193" t="s">
        <v>428</v>
      </c>
      <c r="G189" s="194" t="s">
        <v>132</v>
      </c>
      <c r="H189" s="195">
        <v>1614</v>
      </c>
      <c r="I189" s="196"/>
      <c r="J189" s="195">
        <f>ROUND(I189*H189,2)</f>
        <v>0</v>
      </c>
      <c r="K189" s="193" t="s">
        <v>133</v>
      </c>
      <c r="L189" s="60"/>
      <c r="M189" s="197" t="s">
        <v>20</v>
      </c>
      <c r="N189" s="198" t="s">
        <v>41</v>
      </c>
      <c r="O189" s="41"/>
      <c r="P189" s="199">
        <f>O189*H189</f>
        <v>0</v>
      </c>
      <c r="Q189" s="199">
        <v>0</v>
      </c>
      <c r="R189" s="199">
        <f>Q189*H189</f>
        <v>0</v>
      </c>
      <c r="S189" s="199">
        <v>0</v>
      </c>
      <c r="T189" s="200">
        <f>S189*H189</f>
        <v>0</v>
      </c>
      <c r="AR189" s="23" t="s">
        <v>134</v>
      </c>
      <c r="AT189" s="23" t="s">
        <v>129</v>
      </c>
      <c r="AU189" s="23" t="s">
        <v>80</v>
      </c>
      <c r="AY189" s="23" t="s">
        <v>127</v>
      </c>
      <c r="BE189" s="201">
        <f>IF(N189="základní",J189,0)</f>
        <v>0</v>
      </c>
      <c r="BF189" s="201">
        <f>IF(N189="snížená",J189,0)</f>
        <v>0</v>
      </c>
      <c r="BG189" s="201">
        <f>IF(N189="zákl. přenesená",J189,0)</f>
        <v>0</v>
      </c>
      <c r="BH189" s="201">
        <f>IF(N189="sníž. přenesená",J189,0)</f>
        <v>0</v>
      </c>
      <c r="BI189" s="201">
        <f>IF(N189="nulová",J189,0)</f>
        <v>0</v>
      </c>
      <c r="BJ189" s="23" t="s">
        <v>78</v>
      </c>
      <c r="BK189" s="201">
        <f>ROUND(I189*H189,2)</f>
        <v>0</v>
      </c>
      <c r="BL189" s="23" t="s">
        <v>134</v>
      </c>
      <c r="BM189" s="23" t="s">
        <v>429</v>
      </c>
    </row>
    <row r="190" spans="2:51" s="11" customFormat="1" ht="13.5">
      <c r="B190" s="202"/>
      <c r="C190" s="203"/>
      <c r="D190" s="204" t="s">
        <v>139</v>
      </c>
      <c r="E190" s="205" t="s">
        <v>20</v>
      </c>
      <c r="F190" s="206" t="s">
        <v>430</v>
      </c>
      <c r="G190" s="203"/>
      <c r="H190" s="205" t="s">
        <v>20</v>
      </c>
      <c r="I190" s="207"/>
      <c r="J190" s="203"/>
      <c r="K190" s="203"/>
      <c r="L190" s="208"/>
      <c r="M190" s="209"/>
      <c r="N190" s="210"/>
      <c r="O190" s="210"/>
      <c r="P190" s="210"/>
      <c r="Q190" s="210"/>
      <c r="R190" s="210"/>
      <c r="S190" s="210"/>
      <c r="T190" s="211"/>
      <c r="AT190" s="212" t="s">
        <v>139</v>
      </c>
      <c r="AU190" s="212" t="s">
        <v>80</v>
      </c>
      <c r="AV190" s="11" t="s">
        <v>78</v>
      </c>
      <c r="AW190" s="11" t="s">
        <v>34</v>
      </c>
      <c r="AX190" s="11" t="s">
        <v>70</v>
      </c>
      <c r="AY190" s="212" t="s">
        <v>127</v>
      </c>
    </row>
    <row r="191" spans="2:51" s="12" customFormat="1" ht="13.5">
      <c r="B191" s="213"/>
      <c r="C191" s="214"/>
      <c r="D191" s="204" t="s">
        <v>139</v>
      </c>
      <c r="E191" s="215" t="s">
        <v>20</v>
      </c>
      <c r="F191" s="216" t="s">
        <v>666</v>
      </c>
      <c r="G191" s="214"/>
      <c r="H191" s="217">
        <v>1454</v>
      </c>
      <c r="I191" s="218"/>
      <c r="J191" s="214"/>
      <c r="K191" s="214"/>
      <c r="L191" s="219"/>
      <c r="M191" s="220"/>
      <c r="N191" s="221"/>
      <c r="O191" s="221"/>
      <c r="P191" s="221"/>
      <c r="Q191" s="221"/>
      <c r="R191" s="221"/>
      <c r="S191" s="221"/>
      <c r="T191" s="222"/>
      <c r="AT191" s="223" t="s">
        <v>139</v>
      </c>
      <c r="AU191" s="223" t="s">
        <v>80</v>
      </c>
      <c r="AV191" s="12" t="s">
        <v>80</v>
      </c>
      <c r="AW191" s="12" t="s">
        <v>34</v>
      </c>
      <c r="AX191" s="12" t="s">
        <v>70</v>
      </c>
      <c r="AY191" s="223" t="s">
        <v>127</v>
      </c>
    </row>
    <row r="192" spans="2:51" s="11" customFormat="1" ht="13.5">
      <c r="B192" s="202"/>
      <c r="C192" s="203"/>
      <c r="D192" s="204" t="s">
        <v>139</v>
      </c>
      <c r="E192" s="205" t="s">
        <v>20</v>
      </c>
      <c r="F192" s="206" t="s">
        <v>662</v>
      </c>
      <c r="G192" s="203"/>
      <c r="H192" s="205" t="s">
        <v>20</v>
      </c>
      <c r="I192" s="207"/>
      <c r="J192" s="203"/>
      <c r="K192" s="203"/>
      <c r="L192" s="208"/>
      <c r="M192" s="209"/>
      <c r="N192" s="210"/>
      <c r="O192" s="210"/>
      <c r="P192" s="210"/>
      <c r="Q192" s="210"/>
      <c r="R192" s="210"/>
      <c r="S192" s="210"/>
      <c r="T192" s="211"/>
      <c r="AT192" s="212" t="s">
        <v>139</v>
      </c>
      <c r="AU192" s="212" t="s">
        <v>80</v>
      </c>
      <c r="AV192" s="11" t="s">
        <v>78</v>
      </c>
      <c r="AW192" s="11" t="s">
        <v>34</v>
      </c>
      <c r="AX192" s="11" t="s">
        <v>70</v>
      </c>
      <c r="AY192" s="212" t="s">
        <v>127</v>
      </c>
    </row>
    <row r="193" spans="2:51" s="12" customFormat="1" ht="13.5">
      <c r="B193" s="213"/>
      <c r="C193" s="214"/>
      <c r="D193" s="204" t="s">
        <v>139</v>
      </c>
      <c r="E193" s="215" t="s">
        <v>20</v>
      </c>
      <c r="F193" s="216" t="s">
        <v>664</v>
      </c>
      <c r="G193" s="214"/>
      <c r="H193" s="217">
        <v>160</v>
      </c>
      <c r="I193" s="218"/>
      <c r="J193" s="214"/>
      <c r="K193" s="214"/>
      <c r="L193" s="219"/>
      <c r="M193" s="220"/>
      <c r="N193" s="221"/>
      <c r="O193" s="221"/>
      <c r="P193" s="221"/>
      <c r="Q193" s="221"/>
      <c r="R193" s="221"/>
      <c r="S193" s="221"/>
      <c r="T193" s="222"/>
      <c r="AT193" s="223" t="s">
        <v>139</v>
      </c>
      <c r="AU193" s="223" t="s">
        <v>80</v>
      </c>
      <c r="AV193" s="12" t="s">
        <v>80</v>
      </c>
      <c r="AW193" s="12" t="s">
        <v>34</v>
      </c>
      <c r="AX193" s="12" t="s">
        <v>70</v>
      </c>
      <c r="AY193" s="223" t="s">
        <v>127</v>
      </c>
    </row>
    <row r="194" spans="2:51" s="13" customFormat="1" ht="13.5">
      <c r="B194" s="224"/>
      <c r="C194" s="225"/>
      <c r="D194" s="204" t="s">
        <v>139</v>
      </c>
      <c r="E194" s="226" t="s">
        <v>20</v>
      </c>
      <c r="F194" s="227" t="s">
        <v>248</v>
      </c>
      <c r="G194" s="225"/>
      <c r="H194" s="228">
        <v>1614</v>
      </c>
      <c r="I194" s="229"/>
      <c r="J194" s="225"/>
      <c r="K194" s="225"/>
      <c r="L194" s="230"/>
      <c r="M194" s="231"/>
      <c r="N194" s="232"/>
      <c r="O194" s="232"/>
      <c r="P194" s="232"/>
      <c r="Q194" s="232"/>
      <c r="R194" s="232"/>
      <c r="S194" s="232"/>
      <c r="T194" s="233"/>
      <c r="AT194" s="234" t="s">
        <v>139</v>
      </c>
      <c r="AU194" s="234" t="s">
        <v>80</v>
      </c>
      <c r="AV194" s="13" t="s">
        <v>134</v>
      </c>
      <c r="AW194" s="13" t="s">
        <v>34</v>
      </c>
      <c r="AX194" s="13" t="s">
        <v>78</v>
      </c>
      <c r="AY194" s="234" t="s">
        <v>127</v>
      </c>
    </row>
    <row r="195" spans="2:65" s="1" customFormat="1" ht="16.5" customHeight="1">
      <c r="B195" s="40"/>
      <c r="C195" s="191" t="s">
        <v>323</v>
      </c>
      <c r="D195" s="191" t="s">
        <v>129</v>
      </c>
      <c r="E195" s="192" t="s">
        <v>432</v>
      </c>
      <c r="F195" s="193" t="s">
        <v>433</v>
      </c>
      <c r="G195" s="194" t="s">
        <v>343</v>
      </c>
      <c r="H195" s="195">
        <v>158</v>
      </c>
      <c r="I195" s="196"/>
      <c r="J195" s="195">
        <f>ROUND(I195*H195,2)</f>
        <v>0</v>
      </c>
      <c r="K195" s="193" t="s">
        <v>133</v>
      </c>
      <c r="L195" s="60"/>
      <c r="M195" s="197" t="s">
        <v>20</v>
      </c>
      <c r="N195" s="198" t="s">
        <v>41</v>
      </c>
      <c r="O195" s="41"/>
      <c r="P195" s="199">
        <f>O195*H195</f>
        <v>0</v>
      </c>
      <c r="Q195" s="199">
        <v>0.0036</v>
      </c>
      <c r="R195" s="199">
        <f>Q195*H195</f>
        <v>0.5688</v>
      </c>
      <c r="S195" s="199">
        <v>0</v>
      </c>
      <c r="T195" s="200">
        <f>S195*H195</f>
        <v>0</v>
      </c>
      <c r="AR195" s="23" t="s">
        <v>134</v>
      </c>
      <c r="AT195" s="23" t="s">
        <v>129</v>
      </c>
      <c r="AU195" s="23" t="s">
        <v>80</v>
      </c>
      <c r="AY195" s="23" t="s">
        <v>127</v>
      </c>
      <c r="BE195" s="201">
        <f>IF(N195="základní",J195,0)</f>
        <v>0</v>
      </c>
      <c r="BF195" s="201">
        <f>IF(N195="snížená",J195,0)</f>
        <v>0</v>
      </c>
      <c r="BG195" s="201">
        <f>IF(N195="zákl. přenesená",J195,0)</f>
        <v>0</v>
      </c>
      <c r="BH195" s="201">
        <f>IF(N195="sníž. přenesená",J195,0)</f>
        <v>0</v>
      </c>
      <c r="BI195" s="201">
        <f>IF(N195="nulová",J195,0)</f>
        <v>0</v>
      </c>
      <c r="BJ195" s="23" t="s">
        <v>78</v>
      </c>
      <c r="BK195" s="201">
        <f>ROUND(I195*H195,2)</f>
        <v>0</v>
      </c>
      <c r="BL195" s="23" t="s">
        <v>134</v>
      </c>
      <c r="BM195" s="23" t="s">
        <v>667</v>
      </c>
    </row>
    <row r="196" spans="2:63" s="10" customFormat="1" ht="29.85" customHeight="1">
      <c r="B196" s="175"/>
      <c r="C196" s="176"/>
      <c r="D196" s="177" t="s">
        <v>69</v>
      </c>
      <c r="E196" s="189" t="s">
        <v>435</v>
      </c>
      <c r="F196" s="189" t="s">
        <v>436</v>
      </c>
      <c r="G196" s="176"/>
      <c r="H196" s="176"/>
      <c r="I196" s="179"/>
      <c r="J196" s="190">
        <f>BK196</f>
        <v>0</v>
      </c>
      <c r="K196" s="176"/>
      <c r="L196" s="181"/>
      <c r="M196" s="182"/>
      <c r="N196" s="183"/>
      <c r="O196" s="183"/>
      <c r="P196" s="184">
        <f>SUM(P197:P218)</f>
        <v>0</v>
      </c>
      <c r="Q196" s="183"/>
      <c r="R196" s="184">
        <f>SUM(R197:R218)</f>
        <v>19.975749999999998</v>
      </c>
      <c r="S196" s="183"/>
      <c r="T196" s="185">
        <f>SUM(T197:T218)</f>
        <v>0</v>
      </c>
      <c r="AR196" s="186" t="s">
        <v>78</v>
      </c>
      <c r="AT196" s="187" t="s">
        <v>69</v>
      </c>
      <c r="AU196" s="187" t="s">
        <v>78</v>
      </c>
      <c r="AY196" s="186" t="s">
        <v>127</v>
      </c>
      <c r="BK196" s="188">
        <f>SUM(BK197:BK218)</f>
        <v>0</v>
      </c>
    </row>
    <row r="197" spans="2:65" s="1" customFormat="1" ht="16.5" customHeight="1">
      <c r="B197" s="40"/>
      <c r="C197" s="191" t="s">
        <v>327</v>
      </c>
      <c r="D197" s="191" t="s">
        <v>129</v>
      </c>
      <c r="E197" s="192" t="s">
        <v>401</v>
      </c>
      <c r="F197" s="193" t="s">
        <v>402</v>
      </c>
      <c r="G197" s="194" t="s">
        <v>132</v>
      </c>
      <c r="H197" s="195">
        <v>120</v>
      </c>
      <c r="I197" s="196"/>
      <c r="J197" s="195">
        <f>ROUND(I197*H197,2)</f>
        <v>0</v>
      </c>
      <c r="K197" s="193" t="s">
        <v>133</v>
      </c>
      <c r="L197" s="60"/>
      <c r="M197" s="197" t="s">
        <v>20</v>
      </c>
      <c r="N197" s="198" t="s">
        <v>41</v>
      </c>
      <c r="O197" s="41"/>
      <c r="P197" s="199">
        <f>O197*H197</f>
        <v>0</v>
      </c>
      <c r="Q197" s="199">
        <v>0</v>
      </c>
      <c r="R197" s="199">
        <f>Q197*H197</f>
        <v>0</v>
      </c>
      <c r="S197" s="199">
        <v>0</v>
      </c>
      <c r="T197" s="200">
        <f>S197*H197</f>
        <v>0</v>
      </c>
      <c r="AR197" s="23" t="s">
        <v>134</v>
      </c>
      <c r="AT197" s="23" t="s">
        <v>129</v>
      </c>
      <c r="AU197" s="23" t="s">
        <v>80</v>
      </c>
      <c r="AY197" s="23" t="s">
        <v>127</v>
      </c>
      <c r="BE197" s="201">
        <f>IF(N197="základní",J197,0)</f>
        <v>0</v>
      </c>
      <c r="BF197" s="201">
        <f>IF(N197="snížená",J197,0)</f>
        <v>0</v>
      </c>
      <c r="BG197" s="201">
        <f>IF(N197="zákl. přenesená",J197,0)</f>
        <v>0</v>
      </c>
      <c r="BH197" s="201">
        <f>IF(N197="sníž. přenesená",J197,0)</f>
        <v>0</v>
      </c>
      <c r="BI197" s="201">
        <f>IF(N197="nulová",J197,0)</f>
        <v>0</v>
      </c>
      <c r="BJ197" s="23" t="s">
        <v>78</v>
      </c>
      <c r="BK197" s="201">
        <f>ROUND(I197*H197,2)</f>
        <v>0</v>
      </c>
      <c r="BL197" s="23" t="s">
        <v>134</v>
      </c>
      <c r="BM197" s="23" t="s">
        <v>438</v>
      </c>
    </row>
    <row r="198" spans="2:51" s="11" customFormat="1" ht="13.5">
      <c r="B198" s="202"/>
      <c r="C198" s="203"/>
      <c r="D198" s="204" t="s">
        <v>139</v>
      </c>
      <c r="E198" s="205" t="s">
        <v>20</v>
      </c>
      <c r="F198" s="206" t="s">
        <v>439</v>
      </c>
      <c r="G198" s="203"/>
      <c r="H198" s="205" t="s">
        <v>20</v>
      </c>
      <c r="I198" s="207"/>
      <c r="J198" s="203"/>
      <c r="K198" s="203"/>
      <c r="L198" s="208"/>
      <c r="M198" s="209"/>
      <c r="N198" s="210"/>
      <c r="O198" s="210"/>
      <c r="P198" s="210"/>
      <c r="Q198" s="210"/>
      <c r="R198" s="210"/>
      <c r="S198" s="210"/>
      <c r="T198" s="211"/>
      <c r="AT198" s="212" t="s">
        <v>139</v>
      </c>
      <c r="AU198" s="212" t="s">
        <v>80</v>
      </c>
      <c r="AV198" s="11" t="s">
        <v>78</v>
      </c>
      <c r="AW198" s="11" t="s">
        <v>34</v>
      </c>
      <c r="AX198" s="11" t="s">
        <v>70</v>
      </c>
      <c r="AY198" s="212" t="s">
        <v>127</v>
      </c>
    </row>
    <row r="199" spans="2:51" s="12" customFormat="1" ht="13.5">
      <c r="B199" s="213"/>
      <c r="C199" s="214"/>
      <c r="D199" s="204" t="s">
        <v>139</v>
      </c>
      <c r="E199" s="215" t="s">
        <v>20</v>
      </c>
      <c r="F199" s="216" t="s">
        <v>668</v>
      </c>
      <c r="G199" s="214"/>
      <c r="H199" s="217">
        <v>120</v>
      </c>
      <c r="I199" s="218"/>
      <c r="J199" s="214"/>
      <c r="K199" s="214"/>
      <c r="L199" s="219"/>
      <c r="M199" s="220"/>
      <c r="N199" s="221"/>
      <c r="O199" s="221"/>
      <c r="P199" s="221"/>
      <c r="Q199" s="221"/>
      <c r="R199" s="221"/>
      <c r="S199" s="221"/>
      <c r="T199" s="222"/>
      <c r="AT199" s="223" t="s">
        <v>139</v>
      </c>
      <c r="AU199" s="223" t="s">
        <v>80</v>
      </c>
      <c r="AV199" s="12" t="s">
        <v>80</v>
      </c>
      <c r="AW199" s="12" t="s">
        <v>34</v>
      </c>
      <c r="AX199" s="12" t="s">
        <v>78</v>
      </c>
      <c r="AY199" s="223" t="s">
        <v>127</v>
      </c>
    </row>
    <row r="200" spans="2:65" s="1" customFormat="1" ht="16.5" customHeight="1">
      <c r="B200" s="40"/>
      <c r="C200" s="191" t="s">
        <v>331</v>
      </c>
      <c r="D200" s="191" t="s">
        <v>129</v>
      </c>
      <c r="E200" s="192" t="s">
        <v>442</v>
      </c>
      <c r="F200" s="193" t="s">
        <v>443</v>
      </c>
      <c r="G200" s="194" t="s">
        <v>132</v>
      </c>
      <c r="H200" s="195">
        <v>45</v>
      </c>
      <c r="I200" s="196"/>
      <c r="J200" s="195">
        <f>ROUND(I200*H200,2)</f>
        <v>0</v>
      </c>
      <c r="K200" s="193" t="s">
        <v>133</v>
      </c>
      <c r="L200" s="60"/>
      <c r="M200" s="197" t="s">
        <v>20</v>
      </c>
      <c r="N200" s="198" t="s">
        <v>41</v>
      </c>
      <c r="O200" s="41"/>
      <c r="P200" s="199">
        <f>O200*H200</f>
        <v>0</v>
      </c>
      <c r="Q200" s="199">
        <v>0</v>
      </c>
      <c r="R200" s="199">
        <f>Q200*H200</f>
        <v>0</v>
      </c>
      <c r="S200" s="199">
        <v>0</v>
      </c>
      <c r="T200" s="200">
        <f>S200*H200</f>
        <v>0</v>
      </c>
      <c r="AR200" s="23" t="s">
        <v>134</v>
      </c>
      <c r="AT200" s="23" t="s">
        <v>129</v>
      </c>
      <c r="AU200" s="23" t="s">
        <v>80</v>
      </c>
      <c r="AY200" s="23" t="s">
        <v>127</v>
      </c>
      <c r="BE200" s="201">
        <f>IF(N200="základní",J200,0)</f>
        <v>0</v>
      </c>
      <c r="BF200" s="201">
        <f>IF(N200="snížená",J200,0)</f>
        <v>0</v>
      </c>
      <c r="BG200" s="201">
        <f>IF(N200="zákl. přenesená",J200,0)</f>
        <v>0</v>
      </c>
      <c r="BH200" s="201">
        <f>IF(N200="sníž. přenesená",J200,0)</f>
        <v>0</v>
      </c>
      <c r="BI200" s="201">
        <f>IF(N200="nulová",J200,0)</f>
        <v>0</v>
      </c>
      <c r="BJ200" s="23" t="s">
        <v>78</v>
      </c>
      <c r="BK200" s="201">
        <f>ROUND(I200*H200,2)</f>
        <v>0</v>
      </c>
      <c r="BL200" s="23" t="s">
        <v>134</v>
      </c>
      <c r="BM200" s="23" t="s">
        <v>444</v>
      </c>
    </row>
    <row r="201" spans="2:51" s="11" customFormat="1" ht="13.5">
      <c r="B201" s="202"/>
      <c r="C201" s="203"/>
      <c r="D201" s="204" t="s">
        <v>139</v>
      </c>
      <c r="E201" s="205" t="s">
        <v>20</v>
      </c>
      <c r="F201" s="206" t="s">
        <v>445</v>
      </c>
      <c r="G201" s="203"/>
      <c r="H201" s="205" t="s">
        <v>20</v>
      </c>
      <c r="I201" s="207"/>
      <c r="J201" s="203"/>
      <c r="K201" s="203"/>
      <c r="L201" s="208"/>
      <c r="M201" s="209"/>
      <c r="N201" s="210"/>
      <c r="O201" s="210"/>
      <c r="P201" s="210"/>
      <c r="Q201" s="210"/>
      <c r="R201" s="210"/>
      <c r="S201" s="210"/>
      <c r="T201" s="211"/>
      <c r="AT201" s="212" t="s">
        <v>139</v>
      </c>
      <c r="AU201" s="212" t="s">
        <v>80</v>
      </c>
      <c r="AV201" s="11" t="s">
        <v>78</v>
      </c>
      <c r="AW201" s="11" t="s">
        <v>34</v>
      </c>
      <c r="AX201" s="11" t="s">
        <v>70</v>
      </c>
      <c r="AY201" s="212" t="s">
        <v>127</v>
      </c>
    </row>
    <row r="202" spans="2:51" s="12" customFormat="1" ht="13.5">
      <c r="B202" s="213"/>
      <c r="C202" s="214"/>
      <c r="D202" s="204" t="s">
        <v>139</v>
      </c>
      <c r="E202" s="215" t="s">
        <v>20</v>
      </c>
      <c r="F202" s="216" t="s">
        <v>363</v>
      </c>
      <c r="G202" s="214"/>
      <c r="H202" s="217">
        <v>45</v>
      </c>
      <c r="I202" s="218"/>
      <c r="J202" s="214"/>
      <c r="K202" s="214"/>
      <c r="L202" s="219"/>
      <c r="M202" s="220"/>
      <c r="N202" s="221"/>
      <c r="O202" s="221"/>
      <c r="P202" s="221"/>
      <c r="Q202" s="221"/>
      <c r="R202" s="221"/>
      <c r="S202" s="221"/>
      <c r="T202" s="222"/>
      <c r="AT202" s="223" t="s">
        <v>139</v>
      </c>
      <c r="AU202" s="223" t="s">
        <v>80</v>
      </c>
      <c r="AV202" s="12" t="s">
        <v>80</v>
      </c>
      <c r="AW202" s="12" t="s">
        <v>34</v>
      </c>
      <c r="AX202" s="12" t="s">
        <v>78</v>
      </c>
      <c r="AY202" s="223" t="s">
        <v>127</v>
      </c>
    </row>
    <row r="203" spans="2:65" s="1" customFormat="1" ht="16.5" customHeight="1">
      <c r="B203" s="40"/>
      <c r="C203" s="191" t="s">
        <v>336</v>
      </c>
      <c r="D203" s="191" t="s">
        <v>129</v>
      </c>
      <c r="E203" s="192" t="s">
        <v>421</v>
      </c>
      <c r="F203" s="193" t="s">
        <v>422</v>
      </c>
      <c r="G203" s="194" t="s">
        <v>132</v>
      </c>
      <c r="H203" s="195">
        <v>120</v>
      </c>
      <c r="I203" s="196"/>
      <c r="J203" s="195">
        <f>ROUND(I203*H203,2)</f>
        <v>0</v>
      </c>
      <c r="K203" s="193" t="s">
        <v>133</v>
      </c>
      <c r="L203" s="60"/>
      <c r="M203" s="197" t="s">
        <v>20</v>
      </c>
      <c r="N203" s="198" t="s">
        <v>41</v>
      </c>
      <c r="O203" s="41"/>
      <c r="P203" s="199">
        <f>O203*H203</f>
        <v>0</v>
      </c>
      <c r="Q203" s="199">
        <v>0</v>
      </c>
      <c r="R203" s="199">
        <f>Q203*H203</f>
        <v>0</v>
      </c>
      <c r="S203" s="199">
        <v>0</v>
      </c>
      <c r="T203" s="200">
        <f>S203*H203</f>
        <v>0</v>
      </c>
      <c r="AR203" s="23" t="s">
        <v>134</v>
      </c>
      <c r="AT203" s="23" t="s">
        <v>129</v>
      </c>
      <c r="AU203" s="23" t="s">
        <v>80</v>
      </c>
      <c r="AY203" s="23" t="s">
        <v>127</v>
      </c>
      <c r="BE203" s="201">
        <f>IF(N203="základní",J203,0)</f>
        <v>0</v>
      </c>
      <c r="BF203" s="201">
        <f>IF(N203="snížená",J203,0)</f>
        <v>0</v>
      </c>
      <c r="BG203" s="201">
        <f>IF(N203="zákl. přenesená",J203,0)</f>
        <v>0</v>
      </c>
      <c r="BH203" s="201">
        <f>IF(N203="sníž. přenesená",J203,0)</f>
        <v>0</v>
      </c>
      <c r="BI203" s="201">
        <f>IF(N203="nulová",J203,0)</f>
        <v>0</v>
      </c>
      <c r="BJ203" s="23" t="s">
        <v>78</v>
      </c>
      <c r="BK203" s="201">
        <f>ROUND(I203*H203,2)</f>
        <v>0</v>
      </c>
      <c r="BL203" s="23" t="s">
        <v>134</v>
      </c>
      <c r="BM203" s="23" t="s">
        <v>423</v>
      </c>
    </row>
    <row r="204" spans="2:51" s="11" customFormat="1" ht="13.5">
      <c r="B204" s="202"/>
      <c r="C204" s="203"/>
      <c r="D204" s="204" t="s">
        <v>139</v>
      </c>
      <c r="E204" s="205" t="s">
        <v>20</v>
      </c>
      <c r="F204" s="206" t="s">
        <v>424</v>
      </c>
      <c r="G204" s="203"/>
      <c r="H204" s="205" t="s">
        <v>20</v>
      </c>
      <c r="I204" s="207"/>
      <c r="J204" s="203"/>
      <c r="K204" s="203"/>
      <c r="L204" s="208"/>
      <c r="M204" s="209"/>
      <c r="N204" s="210"/>
      <c r="O204" s="210"/>
      <c r="P204" s="210"/>
      <c r="Q204" s="210"/>
      <c r="R204" s="210"/>
      <c r="S204" s="210"/>
      <c r="T204" s="211"/>
      <c r="AT204" s="212" t="s">
        <v>139</v>
      </c>
      <c r="AU204" s="212" t="s">
        <v>80</v>
      </c>
      <c r="AV204" s="11" t="s">
        <v>78</v>
      </c>
      <c r="AW204" s="11" t="s">
        <v>34</v>
      </c>
      <c r="AX204" s="11" t="s">
        <v>70</v>
      </c>
      <c r="AY204" s="212" t="s">
        <v>127</v>
      </c>
    </row>
    <row r="205" spans="2:51" s="12" customFormat="1" ht="13.5">
      <c r="B205" s="213"/>
      <c r="C205" s="214"/>
      <c r="D205" s="204" t="s">
        <v>139</v>
      </c>
      <c r="E205" s="215" t="s">
        <v>20</v>
      </c>
      <c r="F205" s="216" t="s">
        <v>669</v>
      </c>
      <c r="G205" s="214"/>
      <c r="H205" s="217">
        <v>120</v>
      </c>
      <c r="I205" s="218"/>
      <c r="J205" s="214"/>
      <c r="K205" s="214"/>
      <c r="L205" s="219"/>
      <c r="M205" s="220"/>
      <c r="N205" s="221"/>
      <c r="O205" s="221"/>
      <c r="P205" s="221"/>
      <c r="Q205" s="221"/>
      <c r="R205" s="221"/>
      <c r="S205" s="221"/>
      <c r="T205" s="222"/>
      <c r="AT205" s="223" t="s">
        <v>139</v>
      </c>
      <c r="AU205" s="223" t="s">
        <v>80</v>
      </c>
      <c r="AV205" s="12" t="s">
        <v>80</v>
      </c>
      <c r="AW205" s="12" t="s">
        <v>34</v>
      </c>
      <c r="AX205" s="12" t="s">
        <v>78</v>
      </c>
      <c r="AY205" s="223" t="s">
        <v>127</v>
      </c>
    </row>
    <row r="206" spans="2:65" s="1" customFormat="1" ht="25.5" customHeight="1">
      <c r="B206" s="40"/>
      <c r="C206" s="191" t="s">
        <v>340</v>
      </c>
      <c r="D206" s="191" t="s">
        <v>129</v>
      </c>
      <c r="E206" s="192" t="s">
        <v>448</v>
      </c>
      <c r="F206" s="193" t="s">
        <v>449</v>
      </c>
      <c r="G206" s="194" t="s">
        <v>132</v>
      </c>
      <c r="H206" s="195">
        <v>165</v>
      </c>
      <c r="I206" s="196"/>
      <c r="J206" s="195">
        <f>ROUND(I206*H206,2)</f>
        <v>0</v>
      </c>
      <c r="K206" s="193" t="s">
        <v>133</v>
      </c>
      <c r="L206" s="60"/>
      <c r="M206" s="197" t="s">
        <v>20</v>
      </c>
      <c r="N206" s="198" t="s">
        <v>41</v>
      </c>
      <c r="O206" s="41"/>
      <c r="P206" s="199">
        <f>O206*H206</f>
        <v>0</v>
      </c>
      <c r="Q206" s="199">
        <v>0</v>
      </c>
      <c r="R206" s="199">
        <f>Q206*H206</f>
        <v>0</v>
      </c>
      <c r="S206" s="199">
        <v>0</v>
      </c>
      <c r="T206" s="200">
        <f>S206*H206</f>
        <v>0</v>
      </c>
      <c r="AR206" s="23" t="s">
        <v>134</v>
      </c>
      <c r="AT206" s="23" t="s">
        <v>129</v>
      </c>
      <c r="AU206" s="23" t="s">
        <v>80</v>
      </c>
      <c r="AY206" s="23" t="s">
        <v>127</v>
      </c>
      <c r="BE206" s="201">
        <f>IF(N206="základní",J206,0)</f>
        <v>0</v>
      </c>
      <c r="BF206" s="201">
        <f>IF(N206="snížená",J206,0)</f>
        <v>0</v>
      </c>
      <c r="BG206" s="201">
        <f>IF(N206="zákl. přenesená",J206,0)</f>
        <v>0</v>
      </c>
      <c r="BH206" s="201">
        <f>IF(N206="sníž. přenesená",J206,0)</f>
        <v>0</v>
      </c>
      <c r="BI206" s="201">
        <f>IF(N206="nulová",J206,0)</f>
        <v>0</v>
      </c>
      <c r="BJ206" s="23" t="s">
        <v>78</v>
      </c>
      <c r="BK206" s="201">
        <f>ROUND(I206*H206,2)</f>
        <v>0</v>
      </c>
      <c r="BL206" s="23" t="s">
        <v>134</v>
      </c>
      <c r="BM206" s="23" t="s">
        <v>450</v>
      </c>
    </row>
    <row r="207" spans="2:51" s="11" customFormat="1" ht="13.5">
      <c r="B207" s="202"/>
      <c r="C207" s="203"/>
      <c r="D207" s="204" t="s">
        <v>139</v>
      </c>
      <c r="E207" s="205" t="s">
        <v>20</v>
      </c>
      <c r="F207" s="206" t="s">
        <v>670</v>
      </c>
      <c r="G207" s="203"/>
      <c r="H207" s="205" t="s">
        <v>20</v>
      </c>
      <c r="I207" s="207"/>
      <c r="J207" s="203"/>
      <c r="K207" s="203"/>
      <c r="L207" s="208"/>
      <c r="M207" s="209"/>
      <c r="N207" s="210"/>
      <c r="O207" s="210"/>
      <c r="P207" s="210"/>
      <c r="Q207" s="210"/>
      <c r="R207" s="210"/>
      <c r="S207" s="210"/>
      <c r="T207" s="211"/>
      <c r="AT207" s="212" t="s">
        <v>139</v>
      </c>
      <c r="AU207" s="212" t="s">
        <v>80</v>
      </c>
      <c r="AV207" s="11" t="s">
        <v>78</v>
      </c>
      <c r="AW207" s="11" t="s">
        <v>34</v>
      </c>
      <c r="AX207" s="11" t="s">
        <v>70</v>
      </c>
      <c r="AY207" s="212" t="s">
        <v>127</v>
      </c>
    </row>
    <row r="208" spans="2:51" s="12" customFormat="1" ht="13.5">
      <c r="B208" s="213"/>
      <c r="C208" s="214"/>
      <c r="D208" s="204" t="s">
        <v>139</v>
      </c>
      <c r="E208" s="215" t="s">
        <v>20</v>
      </c>
      <c r="F208" s="216" t="s">
        <v>363</v>
      </c>
      <c r="G208" s="214"/>
      <c r="H208" s="217">
        <v>45</v>
      </c>
      <c r="I208" s="218"/>
      <c r="J208" s="214"/>
      <c r="K208" s="214"/>
      <c r="L208" s="219"/>
      <c r="M208" s="220"/>
      <c r="N208" s="221"/>
      <c r="O208" s="221"/>
      <c r="P208" s="221"/>
      <c r="Q208" s="221"/>
      <c r="R208" s="221"/>
      <c r="S208" s="221"/>
      <c r="T208" s="222"/>
      <c r="AT208" s="223" t="s">
        <v>139</v>
      </c>
      <c r="AU208" s="223" t="s">
        <v>80</v>
      </c>
      <c r="AV208" s="12" t="s">
        <v>80</v>
      </c>
      <c r="AW208" s="12" t="s">
        <v>34</v>
      </c>
      <c r="AX208" s="12" t="s">
        <v>70</v>
      </c>
      <c r="AY208" s="223" t="s">
        <v>127</v>
      </c>
    </row>
    <row r="209" spans="2:51" s="11" customFormat="1" ht="13.5">
      <c r="B209" s="202"/>
      <c r="C209" s="203"/>
      <c r="D209" s="204" t="s">
        <v>139</v>
      </c>
      <c r="E209" s="205" t="s">
        <v>20</v>
      </c>
      <c r="F209" s="206" t="s">
        <v>671</v>
      </c>
      <c r="G209" s="203"/>
      <c r="H209" s="205" t="s">
        <v>20</v>
      </c>
      <c r="I209" s="207"/>
      <c r="J209" s="203"/>
      <c r="K209" s="203"/>
      <c r="L209" s="208"/>
      <c r="M209" s="209"/>
      <c r="N209" s="210"/>
      <c r="O209" s="210"/>
      <c r="P209" s="210"/>
      <c r="Q209" s="210"/>
      <c r="R209" s="210"/>
      <c r="S209" s="210"/>
      <c r="T209" s="211"/>
      <c r="AT209" s="212" t="s">
        <v>139</v>
      </c>
      <c r="AU209" s="212" t="s">
        <v>80</v>
      </c>
      <c r="AV209" s="11" t="s">
        <v>78</v>
      </c>
      <c r="AW209" s="11" t="s">
        <v>34</v>
      </c>
      <c r="AX209" s="11" t="s">
        <v>70</v>
      </c>
      <c r="AY209" s="212" t="s">
        <v>127</v>
      </c>
    </row>
    <row r="210" spans="2:51" s="12" customFormat="1" ht="13.5">
      <c r="B210" s="213"/>
      <c r="C210" s="214"/>
      <c r="D210" s="204" t="s">
        <v>139</v>
      </c>
      <c r="E210" s="215" t="s">
        <v>20</v>
      </c>
      <c r="F210" s="216" t="s">
        <v>669</v>
      </c>
      <c r="G210" s="214"/>
      <c r="H210" s="217">
        <v>120</v>
      </c>
      <c r="I210" s="218"/>
      <c r="J210" s="214"/>
      <c r="K210" s="214"/>
      <c r="L210" s="219"/>
      <c r="M210" s="220"/>
      <c r="N210" s="221"/>
      <c r="O210" s="221"/>
      <c r="P210" s="221"/>
      <c r="Q210" s="221"/>
      <c r="R210" s="221"/>
      <c r="S210" s="221"/>
      <c r="T210" s="222"/>
      <c r="AT210" s="223" t="s">
        <v>139</v>
      </c>
      <c r="AU210" s="223" t="s">
        <v>80</v>
      </c>
      <c r="AV210" s="12" t="s">
        <v>80</v>
      </c>
      <c r="AW210" s="12" t="s">
        <v>34</v>
      </c>
      <c r="AX210" s="12" t="s">
        <v>70</v>
      </c>
      <c r="AY210" s="223" t="s">
        <v>127</v>
      </c>
    </row>
    <row r="211" spans="2:51" s="13" customFormat="1" ht="13.5">
      <c r="B211" s="224"/>
      <c r="C211" s="225"/>
      <c r="D211" s="204" t="s">
        <v>139</v>
      </c>
      <c r="E211" s="226" t="s">
        <v>20</v>
      </c>
      <c r="F211" s="227" t="s">
        <v>248</v>
      </c>
      <c r="G211" s="225"/>
      <c r="H211" s="228">
        <v>165</v>
      </c>
      <c r="I211" s="229"/>
      <c r="J211" s="225"/>
      <c r="K211" s="225"/>
      <c r="L211" s="230"/>
      <c r="M211" s="231"/>
      <c r="N211" s="232"/>
      <c r="O211" s="232"/>
      <c r="P211" s="232"/>
      <c r="Q211" s="232"/>
      <c r="R211" s="232"/>
      <c r="S211" s="232"/>
      <c r="T211" s="233"/>
      <c r="AT211" s="234" t="s">
        <v>139</v>
      </c>
      <c r="AU211" s="234" t="s">
        <v>80</v>
      </c>
      <c r="AV211" s="13" t="s">
        <v>134</v>
      </c>
      <c r="AW211" s="13" t="s">
        <v>34</v>
      </c>
      <c r="AX211" s="13" t="s">
        <v>78</v>
      </c>
      <c r="AY211" s="234" t="s">
        <v>127</v>
      </c>
    </row>
    <row r="212" spans="2:65" s="1" customFormat="1" ht="25.5" customHeight="1">
      <c r="B212" s="40"/>
      <c r="C212" s="191" t="s">
        <v>345</v>
      </c>
      <c r="D212" s="191" t="s">
        <v>129</v>
      </c>
      <c r="E212" s="192" t="s">
        <v>452</v>
      </c>
      <c r="F212" s="193" t="s">
        <v>453</v>
      </c>
      <c r="G212" s="194" t="s">
        <v>132</v>
      </c>
      <c r="H212" s="195">
        <v>75</v>
      </c>
      <c r="I212" s="196"/>
      <c r="J212" s="195">
        <f>ROUND(I212*H212,2)</f>
        <v>0</v>
      </c>
      <c r="K212" s="193" t="s">
        <v>133</v>
      </c>
      <c r="L212" s="60"/>
      <c r="M212" s="197" t="s">
        <v>20</v>
      </c>
      <c r="N212" s="198" t="s">
        <v>41</v>
      </c>
      <c r="O212" s="41"/>
      <c r="P212" s="199">
        <f>O212*H212</f>
        <v>0</v>
      </c>
      <c r="Q212" s="199">
        <v>0.08565</v>
      </c>
      <c r="R212" s="199">
        <f>Q212*H212</f>
        <v>6.42375</v>
      </c>
      <c r="S212" s="199">
        <v>0</v>
      </c>
      <c r="T212" s="200">
        <f>S212*H212</f>
        <v>0</v>
      </c>
      <c r="AR212" s="23" t="s">
        <v>134</v>
      </c>
      <c r="AT212" s="23" t="s">
        <v>129</v>
      </c>
      <c r="AU212" s="23" t="s">
        <v>80</v>
      </c>
      <c r="AY212" s="23" t="s">
        <v>127</v>
      </c>
      <c r="BE212" s="201">
        <f>IF(N212="základní",J212,0)</f>
        <v>0</v>
      </c>
      <c r="BF212" s="201">
        <f>IF(N212="snížená",J212,0)</f>
        <v>0</v>
      </c>
      <c r="BG212" s="201">
        <f>IF(N212="zákl. přenesená",J212,0)</f>
        <v>0</v>
      </c>
      <c r="BH212" s="201">
        <f>IF(N212="sníž. přenesená",J212,0)</f>
        <v>0</v>
      </c>
      <c r="BI212" s="201">
        <f>IF(N212="nulová",J212,0)</f>
        <v>0</v>
      </c>
      <c r="BJ212" s="23" t="s">
        <v>78</v>
      </c>
      <c r="BK212" s="201">
        <f>ROUND(I212*H212,2)</f>
        <v>0</v>
      </c>
      <c r="BL212" s="23" t="s">
        <v>134</v>
      </c>
      <c r="BM212" s="23" t="s">
        <v>454</v>
      </c>
    </row>
    <row r="213" spans="2:51" s="11" customFormat="1" ht="13.5">
      <c r="B213" s="202"/>
      <c r="C213" s="203"/>
      <c r="D213" s="204" t="s">
        <v>139</v>
      </c>
      <c r="E213" s="205" t="s">
        <v>20</v>
      </c>
      <c r="F213" s="206" t="s">
        <v>455</v>
      </c>
      <c r="G213" s="203"/>
      <c r="H213" s="205" t="s">
        <v>20</v>
      </c>
      <c r="I213" s="207"/>
      <c r="J213" s="203"/>
      <c r="K213" s="203"/>
      <c r="L213" s="208"/>
      <c r="M213" s="209"/>
      <c r="N213" s="210"/>
      <c r="O213" s="210"/>
      <c r="P213" s="210"/>
      <c r="Q213" s="210"/>
      <c r="R213" s="210"/>
      <c r="S213" s="210"/>
      <c r="T213" s="211"/>
      <c r="AT213" s="212" t="s">
        <v>139</v>
      </c>
      <c r="AU213" s="212" t="s">
        <v>80</v>
      </c>
      <c r="AV213" s="11" t="s">
        <v>78</v>
      </c>
      <c r="AW213" s="11" t="s">
        <v>34</v>
      </c>
      <c r="AX213" s="11" t="s">
        <v>70</v>
      </c>
      <c r="AY213" s="212" t="s">
        <v>127</v>
      </c>
    </row>
    <row r="214" spans="2:51" s="12" customFormat="1" ht="13.5">
      <c r="B214" s="213"/>
      <c r="C214" s="214"/>
      <c r="D214" s="204" t="s">
        <v>139</v>
      </c>
      <c r="E214" s="215" t="s">
        <v>20</v>
      </c>
      <c r="F214" s="216" t="s">
        <v>511</v>
      </c>
      <c r="G214" s="214"/>
      <c r="H214" s="217">
        <v>75</v>
      </c>
      <c r="I214" s="218"/>
      <c r="J214" s="214"/>
      <c r="K214" s="214"/>
      <c r="L214" s="219"/>
      <c r="M214" s="220"/>
      <c r="N214" s="221"/>
      <c r="O214" s="221"/>
      <c r="P214" s="221"/>
      <c r="Q214" s="221"/>
      <c r="R214" s="221"/>
      <c r="S214" s="221"/>
      <c r="T214" s="222"/>
      <c r="AT214" s="223" t="s">
        <v>139</v>
      </c>
      <c r="AU214" s="223" t="s">
        <v>80</v>
      </c>
      <c r="AV214" s="12" t="s">
        <v>80</v>
      </c>
      <c r="AW214" s="12" t="s">
        <v>34</v>
      </c>
      <c r="AX214" s="12" t="s">
        <v>78</v>
      </c>
      <c r="AY214" s="223" t="s">
        <v>127</v>
      </c>
    </row>
    <row r="215" spans="2:65" s="1" customFormat="1" ht="16.5" customHeight="1">
      <c r="B215" s="40"/>
      <c r="C215" s="235" t="s">
        <v>349</v>
      </c>
      <c r="D215" s="235" t="s">
        <v>308</v>
      </c>
      <c r="E215" s="236" t="s">
        <v>457</v>
      </c>
      <c r="F215" s="237" t="s">
        <v>458</v>
      </c>
      <c r="G215" s="238" t="s">
        <v>132</v>
      </c>
      <c r="H215" s="239">
        <v>67</v>
      </c>
      <c r="I215" s="240"/>
      <c r="J215" s="239">
        <f>ROUND(I215*H215,2)</f>
        <v>0</v>
      </c>
      <c r="K215" s="237" t="s">
        <v>133</v>
      </c>
      <c r="L215" s="241"/>
      <c r="M215" s="242" t="s">
        <v>20</v>
      </c>
      <c r="N215" s="243" t="s">
        <v>41</v>
      </c>
      <c r="O215" s="41"/>
      <c r="P215" s="199">
        <f>O215*H215</f>
        <v>0</v>
      </c>
      <c r="Q215" s="199">
        <v>0.176</v>
      </c>
      <c r="R215" s="199">
        <f>Q215*H215</f>
        <v>11.792</v>
      </c>
      <c r="S215" s="199">
        <v>0</v>
      </c>
      <c r="T215" s="200">
        <f>S215*H215</f>
        <v>0</v>
      </c>
      <c r="AR215" s="23" t="s">
        <v>162</v>
      </c>
      <c r="AT215" s="23" t="s">
        <v>308</v>
      </c>
      <c r="AU215" s="23" t="s">
        <v>80</v>
      </c>
      <c r="AY215" s="23" t="s">
        <v>127</v>
      </c>
      <c r="BE215" s="201">
        <f>IF(N215="základní",J215,0)</f>
        <v>0</v>
      </c>
      <c r="BF215" s="201">
        <f>IF(N215="snížená",J215,0)</f>
        <v>0</v>
      </c>
      <c r="BG215" s="201">
        <f>IF(N215="zákl. přenesená",J215,0)</f>
        <v>0</v>
      </c>
      <c r="BH215" s="201">
        <f>IF(N215="sníž. přenesená",J215,0)</f>
        <v>0</v>
      </c>
      <c r="BI215" s="201">
        <f>IF(N215="nulová",J215,0)</f>
        <v>0</v>
      </c>
      <c r="BJ215" s="23" t="s">
        <v>78</v>
      </c>
      <c r="BK215" s="201">
        <f>ROUND(I215*H215,2)</f>
        <v>0</v>
      </c>
      <c r="BL215" s="23" t="s">
        <v>134</v>
      </c>
      <c r="BM215" s="23" t="s">
        <v>459</v>
      </c>
    </row>
    <row r="216" spans="2:51" s="12" customFormat="1" ht="13.5">
      <c r="B216" s="213"/>
      <c r="C216" s="214"/>
      <c r="D216" s="204" t="s">
        <v>139</v>
      </c>
      <c r="E216" s="215" t="s">
        <v>20</v>
      </c>
      <c r="F216" s="216" t="s">
        <v>672</v>
      </c>
      <c r="G216" s="214"/>
      <c r="H216" s="217">
        <v>67</v>
      </c>
      <c r="I216" s="218"/>
      <c r="J216" s="214"/>
      <c r="K216" s="214"/>
      <c r="L216" s="219"/>
      <c r="M216" s="220"/>
      <c r="N216" s="221"/>
      <c r="O216" s="221"/>
      <c r="P216" s="221"/>
      <c r="Q216" s="221"/>
      <c r="R216" s="221"/>
      <c r="S216" s="221"/>
      <c r="T216" s="222"/>
      <c r="AT216" s="223" t="s">
        <v>139</v>
      </c>
      <c r="AU216" s="223" t="s">
        <v>80</v>
      </c>
      <c r="AV216" s="12" t="s">
        <v>80</v>
      </c>
      <c r="AW216" s="12" t="s">
        <v>34</v>
      </c>
      <c r="AX216" s="12" t="s">
        <v>78</v>
      </c>
      <c r="AY216" s="223" t="s">
        <v>127</v>
      </c>
    </row>
    <row r="217" spans="2:51" s="11" customFormat="1" ht="13.5">
      <c r="B217" s="202"/>
      <c r="C217" s="203"/>
      <c r="D217" s="204" t="s">
        <v>139</v>
      </c>
      <c r="E217" s="205" t="s">
        <v>20</v>
      </c>
      <c r="F217" s="206" t="s">
        <v>461</v>
      </c>
      <c r="G217" s="203"/>
      <c r="H217" s="205" t="s">
        <v>20</v>
      </c>
      <c r="I217" s="207"/>
      <c r="J217" s="203"/>
      <c r="K217" s="203"/>
      <c r="L217" s="208"/>
      <c r="M217" s="209"/>
      <c r="N217" s="210"/>
      <c r="O217" s="210"/>
      <c r="P217" s="210"/>
      <c r="Q217" s="210"/>
      <c r="R217" s="210"/>
      <c r="S217" s="210"/>
      <c r="T217" s="211"/>
      <c r="AT217" s="212" t="s">
        <v>139</v>
      </c>
      <c r="AU217" s="212" t="s">
        <v>80</v>
      </c>
      <c r="AV217" s="11" t="s">
        <v>78</v>
      </c>
      <c r="AW217" s="11" t="s">
        <v>34</v>
      </c>
      <c r="AX217" s="11" t="s">
        <v>70</v>
      </c>
      <c r="AY217" s="212" t="s">
        <v>127</v>
      </c>
    </row>
    <row r="218" spans="2:65" s="1" customFormat="1" ht="16.5" customHeight="1">
      <c r="B218" s="40"/>
      <c r="C218" s="235" t="s">
        <v>353</v>
      </c>
      <c r="D218" s="235" t="s">
        <v>308</v>
      </c>
      <c r="E218" s="236" t="s">
        <v>463</v>
      </c>
      <c r="F218" s="237" t="s">
        <v>464</v>
      </c>
      <c r="G218" s="238" t="s">
        <v>132</v>
      </c>
      <c r="H218" s="239">
        <v>10</v>
      </c>
      <c r="I218" s="240"/>
      <c r="J218" s="239">
        <f>ROUND(I218*H218,2)</f>
        <v>0</v>
      </c>
      <c r="K218" s="237" t="s">
        <v>20</v>
      </c>
      <c r="L218" s="241"/>
      <c r="M218" s="242" t="s">
        <v>20</v>
      </c>
      <c r="N218" s="243" t="s">
        <v>41</v>
      </c>
      <c r="O218" s="41"/>
      <c r="P218" s="199">
        <f>O218*H218</f>
        <v>0</v>
      </c>
      <c r="Q218" s="199">
        <v>0.176</v>
      </c>
      <c r="R218" s="199">
        <f>Q218*H218</f>
        <v>1.7599999999999998</v>
      </c>
      <c r="S218" s="199">
        <v>0</v>
      </c>
      <c r="T218" s="200">
        <f>S218*H218</f>
        <v>0</v>
      </c>
      <c r="AR218" s="23" t="s">
        <v>162</v>
      </c>
      <c r="AT218" s="23" t="s">
        <v>308</v>
      </c>
      <c r="AU218" s="23" t="s">
        <v>80</v>
      </c>
      <c r="AY218" s="23" t="s">
        <v>127</v>
      </c>
      <c r="BE218" s="201">
        <f>IF(N218="základní",J218,0)</f>
        <v>0</v>
      </c>
      <c r="BF218" s="201">
        <f>IF(N218="snížená",J218,0)</f>
        <v>0</v>
      </c>
      <c r="BG218" s="201">
        <f>IF(N218="zákl. přenesená",J218,0)</f>
        <v>0</v>
      </c>
      <c r="BH218" s="201">
        <f>IF(N218="sníž. přenesená",J218,0)</f>
        <v>0</v>
      </c>
      <c r="BI218" s="201">
        <f>IF(N218="nulová",J218,0)</f>
        <v>0</v>
      </c>
      <c r="BJ218" s="23" t="s">
        <v>78</v>
      </c>
      <c r="BK218" s="201">
        <f>ROUND(I218*H218,2)</f>
        <v>0</v>
      </c>
      <c r="BL218" s="23" t="s">
        <v>134</v>
      </c>
      <c r="BM218" s="23" t="s">
        <v>465</v>
      </c>
    </row>
    <row r="219" spans="2:63" s="10" customFormat="1" ht="29.85" customHeight="1">
      <c r="B219" s="175"/>
      <c r="C219" s="176"/>
      <c r="D219" s="177" t="s">
        <v>69</v>
      </c>
      <c r="E219" s="189" t="s">
        <v>466</v>
      </c>
      <c r="F219" s="189" t="s">
        <v>467</v>
      </c>
      <c r="G219" s="176"/>
      <c r="H219" s="176"/>
      <c r="I219" s="179"/>
      <c r="J219" s="190">
        <f>BK219</f>
        <v>0</v>
      </c>
      <c r="K219" s="176"/>
      <c r="L219" s="181"/>
      <c r="M219" s="182"/>
      <c r="N219" s="183"/>
      <c r="O219" s="183"/>
      <c r="P219" s="184">
        <f>SUM(P220:P226)</f>
        <v>0</v>
      </c>
      <c r="Q219" s="183"/>
      <c r="R219" s="184">
        <f>SUM(R220:R226)</f>
        <v>3.8015999999999996</v>
      </c>
      <c r="S219" s="183"/>
      <c r="T219" s="185">
        <f>SUM(T220:T226)</f>
        <v>0</v>
      </c>
      <c r="AR219" s="186" t="s">
        <v>78</v>
      </c>
      <c r="AT219" s="187" t="s">
        <v>69</v>
      </c>
      <c r="AU219" s="187" t="s">
        <v>78</v>
      </c>
      <c r="AY219" s="186" t="s">
        <v>127</v>
      </c>
      <c r="BK219" s="188">
        <f>SUM(BK220:BK226)</f>
        <v>0</v>
      </c>
    </row>
    <row r="220" spans="2:65" s="1" customFormat="1" ht="16.5" customHeight="1">
      <c r="B220" s="40"/>
      <c r="C220" s="191" t="s">
        <v>363</v>
      </c>
      <c r="D220" s="191" t="s">
        <v>129</v>
      </c>
      <c r="E220" s="192" t="s">
        <v>468</v>
      </c>
      <c r="F220" s="193" t="s">
        <v>469</v>
      </c>
      <c r="G220" s="194" t="s">
        <v>145</v>
      </c>
      <c r="H220" s="195">
        <v>5</v>
      </c>
      <c r="I220" s="196"/>
      <c r="J220" s="195">
        <f aca="true" t="shared" si="0" ref="J220:J226">ROUND(I220*H220,2)</f>
        <v>0</v>
      </c>
      <c r="K220" s="193" t="s">
        <v>133</v>
      </c>
      <c r="L220" s="60"/>
      <c r="M220" s="197" t="s">
        <v>20</v>
      </c>
      <c r="N220" s="198" t="s">
        <v>41</v>
      </c>
      <c r="O220" s="41"/>
      <c r="P220" s="199">
        <f aca="true" t="shared" si="1" ref="P220:P226">O220*H220</f>
        <v>0</v>
      </c>
      <c r="Q220" s="199">
        <v>0.42368</v>
      </c>
      <c r="R220" s="199">
        <f aca="true" t="shared" si="2" ref="R220:R226">Q220*H220</f>
        <v>2.1184</v>
      </c>
      <c r="S220" s="199">
        <v>0</v>
      </c>
      <c r="T220" s="200">
        <f aca="true" t="shared" si="3" ref="T220:T226">S220*H220</f>
        <v>0</v>
      </c>
      <c r="AR220" s="23" t="s">
        <v>134</v>
      </c>
      <c r="AT220" s="23" t="s">
        <v>129</v>
      </c>
      <c r="AU220" s="23" t="s">
        <v>80</v>
      </c>
      <c r="AY220" s="23" t="s">
        <v>127</v>
      </c>
      <c r="BE220" s="201">
        <f aca="true" t="shared" si="4" ref="BE220:BE226">IF(N220="základní",J220,0)</f>
        <v>0</v>
      </c>
      <c r="BF220" s="201">
        <f aca="true" t="shared" si="5" ref="BF220:BF226">IF(N220="snížená",J220,0)</f>
        <v>0</v>
      </c>
      <c r="BG220" s="201">
        <f aca="true" t="shared" si="6" ref="BG220:BG226">IF(N220="zákl. přenesená",J220,0)</f>
        <v>0</v>
      </c>
      <c r="BH220" s="201">
        <f aca="true" t="shared" si="7" ref="BH220:BH226">IF(N220="sníž. přenesená",J220,0)</f>
        <v>0</v>
      </c>
      <c r="BI220" s="201">
        <f aca="true" t="shared" si="8" ref="BI220:BI226">IF(N220="nulová",J220,0)</f>
        <v>0</v>
      </c>
      <c r="BJ220" s="23" t="s">
        <v>78</v>
      </c>
      <c r="BK220" s="201">
        <f aca="true" t="shared" si="9" ref="BK220:BK226">ROUND(I220*H220,2)</f>
        <v>0</v>
      </c>
      <c r="BL220" s="23" t="s">
        <v>134</v>
      </c>
      <c r="BM220" s="23" t="s">
        <v>470</v>
      </c>
    </row>
    <row r="221" spans="2:65" s="1" customFormat="1" ht="16.5" customHeight="1">
      <c r="B221" s="40"/>
      <c r="C221" s="191" t="s">
        <v>367</v>
      </c>
      <c r="D221" s="191" t="s">
        <v>129</v>
      </c>
      <c r="E221" s="192" t="s">
        <v>472</v>
      </c>
      <c r="F221" s="193" t="s">
        <v>473</v>
      </c>
      <c r="G221" s="194" t="s">
        <v>145</v>
      </c>
      <c r="H221" s="195">
        <v>4</v>
      </c>
      <c r="I221" s="196"/>
      <c r="J221" s="195">
        <f t="shared" si="0"/>
        <v>0</v>
      </c>
      <c r="K221" s="193" t="s">
        <v>133</v>
      </c>
      <c r="L221" s="60"/>
      <c r="M221" s="197" t="s">
        <v>20</v>
      </c>
      <c r="N221" s="198" t="s">
        <v>41</v>
      </c>
      <c r="O221" s="41"/>
      <c r="P221" s="199">
        <f t="shared" si="1"/>
        <v>0</v>
      </c>
      <c r="Q221" s="199">
        <v>0.4208</v>
      </c>
      <c r="R221" s="199">
        <f t="shared" si="2"/>
        <v>1.6832</v>
      </c>
      <c r="S221" s="199">
        <v>0</v>
      </c>
      <c r="T221" s="200">
        <f t="shared" si="3"/>
        <v>0</v>
      </c>
      <c r="AR221" s="23" t="s">
        <v>134</v>
      </c>
      <c r="AT221" s="23" t="s">
        <v>129</v>
      </c>
      <c r="AU221" s="23" t="s">
        <v>80</v>
      </c>
      <c r="AY221" s="23" t="s">
        <v>127</v>
      </c>
      <c r="BE221" s="201">
        <f t="shared" si="4"/>
        <v>0</v>
      </c>
      <c r="BF221" s="201">
        <f t="shared" si="5"/>
        <v>0</v>
      </c>
      <c r="BG221" s="201">
        <f t="shared" si="6"/>
        <v>0</v>
      </c>
      <c r="BH221" s="201">
        <f t="shared" si="7"/>
        <v>0</v>
      </c>
      <c r="BI221" s="201">
        <f t="shared" si="8"/>
        <v>0</v>
      </c>
      <c r="BJ221" s="23" t="s">
        <v>78</v>
      </c>
      <c r="BK221" s="201">
        <f t="shared" si="9"/>
        <v>0</v>
      </c>
      <c r="BL221" s="23" t="s">
        <v>134</v>
      </c>
      <c r="BM221" s="23" t="s">
        <v>474</v>
      </c>
    </row>
    <row r="222" spans="2:65" s="1" customFormat="1" ht="16.5" customHeight="1">
      <c r="B222" s="40"/>
      <c r="C222" s="191" t="s">
        <v>372</v>
      </c>
      <c r="D222" s="191" t="s">
        <v>129</v>
      </c>
      <c r="E222" s="192" t="s">
        <v>673</v>
      </c>
      <c r="F222" s="193" t="s">
        <v>674</v>
      </c>
      <c r="G222" s="194" t="s">
        <v>145</v>
      </c>
      <c r="H222" s="195">
        <v>1</v>
      </c>
      <c r="I222" s="196"/>
      <c r="J222" s="195">
        <f t="shared" si="0"/>
        <v>0</v>
      </c>
      <c r="K222" s="193" t="s">
        <v>20</v>
      </c>
      <c r="L222" s="60"/>
      <c r="M222" s="197" t="s">
        <v>20</v>
      </c>
      <c r="N222" s="198" t="s">
        <v>41</v>
      </c>
      <c r="O222" s="41"/>
      <c r="P222" s="199">
        <f t="shared" si="1"/>
        <v>0</v>
      </c>
      <c r="Q222" s="199">
        <v>0</v>
      </c>
      <c r="R222" s="199">
        <f t="shared" si="2"/>
        <v>0</v>
      </c>
      <c r="S222" s="199">
        <v>0</v>
      </c>
      <c r="T222" s="200">
        <f t="shared" si="3"/>
        <v>0</v>
      </c>
      <c r="AR222" s="23" t="s">
        <v>134</v>
      </c>
      <c r="AT222" s="23" t="s">
        <v>129</v>
      </c>
      <c r="AU222" s="23" t="s">
        <v>80</v>
      </c>
      <c r="AY222" s="23" t="s">
        <v>127</v>
      </c>
      <c r="BE222" s="201">
        <f t="shared" si="4"/>
        <v>0</v>
      </c>
      <c r="BF222" s="201">
        <f t="shared" si="5"/>
        <v>0</v>
      </c>
      <c r="BG222" s="201">
        <f t="shared" si="6"/>
        <v>0</v>
      </c>
      <c r="BH222" s="201">
        <f t="shared" si="7"/>
        <v>0</v>
      </c>
      <c r="BI222" s="201">
        <f t="shared" si="8"/>
        <v>0</v>
      </c>
      <c r="BJ222" s="23" t="s">
        <v>78</v>
      </c>
      <c r="BK222" s="201">
        <f t="shared" si="9"/>
        <v>0</v>
      </c>
      <c r="BL222" s="23" t="s">
        <v>134</v>
      </c>
      <c r="BM222" s="23" t="s">
        <v>675</v>
      </c>
    </row>
    <row r="223" spans="2:65" s="1" customFormat="1" ht="25.5" customHeight="1">
      <c r="B223" s="40"/>
      <c r="C223" s="191" t="s">
        <v>376</v>
      </c>
      <c r="D223" s="191" t="s">
        <v>129</v>
      </c>
      <c r="E223" s="192" t="s">
        <v>676</v>
      </c>
      <c r="F223" s="193" t="s">
        <v>677</v>
      </c>
      <c r="G223" s="194" t="s">
        <v>343</v>
      </c>
      <c r="H223" s="195">
        <v>5</v>
      </c>
      <c r="I223" s="196"/>
      <c r="J223" s="195">
        <f t="shared" si="0"/>
        <v>0</v>
      </c>
      <c r="K223" s="193" t="s">
        <v>20</v>
      </c>
      <c r="L223" s="60"/>
      <c r="M223" s="197" t="s">
        <v>20</v>
      </c>
      <c r="N223" s="198" t="s">
        <v>41</v>
      </c>
      <c r="O223" s="41"/>
      <c r="P223" s="199">
        <f t="shared" si="1"/>
        <v>0</v>
      </c>
      <c r="Q223" s="199">
        <v>0</v>
      </c>
      <c r="R223" s="199">
        <f t="shared" si="2"/>
        <v>0</v>
      </c>
      <c r="S223" s="199">
        <v>0</v>
      </c>
      <c r="T223" s="200">
        <f t="shared" si="3"/>
        <v>0</v>
      </c>
      <c r="AR223" s="23" t="s">
        <v>134</v>
      </c>
      <c r="AT223" s="23" t="s">
        <v>129</v>
      </c>
      <c r="AU223" s="23" t="s">
        <v>80</v>
      </c>
      <c r="AY223" s="23" t="s">
        <v>127</v>
      </c>
      <c r="BE223" s="201">
        <f t="shared" si="4"/>
        <v>0</v>
      </c>
      <c r="BF223" s="201">
        <f t="shared" si="5"/>
        <v>0</v>
      </c>
      <c r="BG223" s="201">
        <f t="shared" si="6"/>
        <v>0</v>
      </c>
      <c r="BH223" s="201">
        <f t="shared" si="7"/>
        <v>0</v>
      </c>
      <c r="BI223" s="201">
        <f t="shared" si="8"/>
        <v>0</v>
      </c>
      <c r="BJ223" s="23" t="s">
        <v>78</v>
      </c>
      <c r="BK223" s="201">
        <f t="shared" si="9"/>
        <v>0</v>
      </c>
      <c r="BL223" s="23" t="s">
        <v>134</v>
      </c>
      <c r="BM223" s="23" t="s">
        <v>678</v>
      </c>
    </row>
    <row r="224" spans="2:65" s="1" customFormat="1" ht="16.5" customHeight="1">
      <c r="B224" s="40"/>
      <c r="C224" s="191" t="s">
        <v>382</v>
      </c>
      <c r="D224" s="191" t="s">
        <v>129</v>
      </c>
      <c r="E224" s="192" t="s">
        <v>679</v>
      </c>
      <c r="F224" s="193" t="s">
        <v>680</v>
      </c>
      <c r="G224" s="194" t="s">
        <v>145</v>
      </c>
      <c r="H224" s="195">
        <v>1</v>
      </c>
      <c r="I224" s="196"/>
      <c r="J224" s="195">
        <f t="shared" si="0"/>
        <v>0</v>
      </c>
      <c r="K224" s="193" t="s">
        <v>20</v>
      </c>
      <c r="L224" s="60"/>
      <c r="M224" s="197" t="s">
        <v>20</v>
      </c>
      <c r="N224" s="198" t="s">
        <v>41</v>
      </c>
      <c r="O224" s="41"/>
      <c r="P224" s="199">
        <f t="shared" si="1"/>
        <v>0</v>
      </c>
      <c r="Q224" s="199">
        <v>0</v>
      </c>
      <c r="R224" s="199">
        <f t="shared" si="2"/>
        <v>0</v>
      </c>
      <c r="S224" s="199">
        <v>0</v>
      </c>
      <c r="T224" s="200">
        <f t="shared" si="3"/>
        <v>0</v>
      </c>
      <c r="AR224" s="23" t="s">
        <v>134</v>
      </c>
      <c r="AT224" s="23" t="s">
        <v>129</v>
      </c>
      <c r="AU224" s="23" t="s">
        <v>80</v>
      </c>
      <c r="AY224" s="23" t="s">
        <v>127</v>
      </c>
      <c r="BE224" s="201">
        <f t="shared" si="4"/>
        <v>0</v>
      </c>
      <c r="BF224" s="201">
        <f t="shared" si="5"/>
        <v>0</v>
      </c>
      <c r="BG224" s="201">
        <f t="shared" si="6"/>
        <v>0</v>
      </c>
      <c r="BH224" s="201">
        <f t="shared" si="7"/>
        <v>0</v>
      </c>
      <c r="BI224" s="201">
        <f t="shared" si="8"/>
        <v>0</v>
      </c>
      <c r="BJ224" s="23" t="s">
        <v>78</v>
      </c>
      <c r="BK224" s="201">
        <f t="shared" si="9"/>
        <v>0</v>
      </c>
      <c r="BL224" s="23" t="s">
        <v>134</v>
      </c>
      <c r="BM224" s="23" t="s">
        <v>681</v>
      </c>
    </row>
    <row r="225" spans="2:65" s="1" customFormat="1" ht="16.5" customHeight="1">
      <c r="B225" s="40"/>
      <c r="C225" s="191" t="s">
        <v>387</v>
      </c>
      <c r="D225" s="191" t="s">
        <v>129</v>
      </c>
      <c r="E225" s="192" t="s">
        <v>488</v>
      </c>
      <c r="F225" s="193" t="s">
        <v>489</v>
      </c>
      <c r="G225" s="194" t="s">
        <v>343</v>
      </c>
      <c r="H225" s="195">
        <v>50</v>
      </c>
      <c r="I225" s="196"/>
      <c r="J225" s="195">
        <f t="shared" si="0"/>
        <v>0</v>
      </c>
      <c r="K225" s="193" t="s">
        <v>20</v>
      </c>
      <c r="L225" s="60"/>
      <c r="M225" s="197" t="s">
        <v>20</v>
      </c>
      <c r="N225" s="198" t="s">
        <v>41</v>
      </c>
      <c r="O225" s="41"/>
      <c r="P225" s="199">
        <f t="shared" si="1"/>
        <v>0</v>
      </c>
      <c r="Q225" s="199">
        <v>0</v>
      </c>
      <c r="R225" s="199">
        <f t="shared" si="2"/>
        <v>0</v>
      </c>
      <c r="S225" s="199">
        <v>0</v>
      </c>
      <c r="T225" s="200">
        <f t="shared" si="3"/>
        <v>0</v>
      </c>
      <c r="AR225" s="23" t="s">
        <v>134</v>
      </c>
      <c r="AT225" s="23" t="s">
        <v>129</v>
      </c>
      <c r="AU225" s="23" t="s">
        <v>80</v>
      </c>
      <c r="AY225" s="23" t="s">
        <v>127</v>
      </c>
      <c r="BE225" s="201">
        <f t="shared" si="4"/>
        <v>0</v>
      </c>
      <c r="BF225" s="201">
        <f t="shared" si="5"/>
        <v>0</v>
      </c>
      <c r="BG225" s="201">
        <f t="shared" si="6"/>
        <v>0</v>
      </c>
      <c r="BH225" s="201">
        <f t="shared" si="7"/>
        <v>0</v>
      </c>
      <c r="BI225" s="201">
        <f t="shared" si="8"/>
        <v>0</v>
      </c>
      <c r="BJ225" s="23" t="s">
        <v>78</v>
      </c>
      <c r="BK225" s="201">
        <f t="shared" si="9"/>
        <v>0</v>
      </c>
      <c r="BL225" s="23" t="s">
        <v>134</v>
      </c>
      <c r="BM225" s="23" t="s">
        <v>490</v>
      </c>
    </row>
    <row r="226" spans="2:65" s="1" customFormat="1" ht="16.5" customHeight="1">
      <c r="B226" s="40"/>
      <c r="C226" s="191" t="s">
        <v>394</v>
      </c>
      <c r="D226" s="191" t="s">
        <v>129</v>
      </c>
      <c r="E226" s="192" t="s">
        <v>492</v>
      </c>
      <c r="F226" s="193" t="s">
        <v>493</v>
      </c>
      <c r="G226" s="194" t="s">
        <v>145</v>
      </c>
      <c r="H226" s="195">
        <v>5</v>
      </c>
      <c r="I226" s="196"/>
      <c r="J226" s="195">
        <f t="shared" si="0"/>
        <v>0</v>
      </c>
      <c r="K226" s="193" t="s">
        <v>20</v>
      </c>
      <c r="L226" s="60"/>
      <c r="M226" s="197" t="s">
        <v>20</v>
      </c>
      <c r="N226" s="198" t="s">
        <v>41</v>
      </c>
      <c r="O226" s="41"/>
      <c r="P226" s="199">
        <f t="shared" si="1"/>
        <v>0</v>
      </c>
      <c r="Q226" s="199">
        <v>0</v>
      </c>
      <c r="R226" s="199">
        <f t="shared" si="2"/>
        <v>0</v>
      </c>
      <c r="S226" s="199">
        <v>0</v>
      </c>
      <c r="T226" s="200">
        <f t="shared" si="3"/>
        <v>0</v>
      </c>
      <c r="AR226" s="23" t="s">
        <v>134</v>
      </c>
      <c r="AT226" s="23" t="s">
        <v>129</v>
      </c>
      <c r="AU226" s="23" t="s">
        <v>80</v>
      </c>
      <c r="AY226" s="23" t="s">
        <v>127</v>
      </c>
      <c r="BE226" s="201">
        <f t="shared" si="4"/>
        <v>0</v>
      </c>
      <c r="BF226" s="201">
        <f t="shared" si="5"/>
        <v>0</v>
      </c>
      <c r="BG226" s="201">
        <f t="shared" si="6"/>
        <v>0</v>
      </c>
      <c r="BH226" s="201">
        <f t="shared" si="7"/>
        <v>0</v>
      </c>
      <c r="BI226" s="201">
        <f t="shared" si="8"/>
        <v>0</v>
      </c>
      <c r="BJ226" s="23" t="s">
        <v>78</v>
      </c>
      <c r="BK226" s="201">
        <f t="shared" si="9"/>
        <v>0</v>
      </c>
      <c r="BL226" s="23" t="s">
        <v>134</v>
      </c>
      <c r="BM226" s="23" t="s">
        <v>494</v>
      </c>
    </row>
    <row r="227" spans="2:63" s="10" customFormat="1" ht="29.85" customHeight="1">
      <c r="B227" s="175"/>
      <c r="C227" s="176"/>
      <c r="D227" s="177" t="s">
        <v>69</v>
      </c>
      <c r="E227" s="189" t="s">
        <v>495</v>
      </c>
      <c r="F227" s="189" t="s">
        <v>496</v>
      </c>
      <c r="G227" s="176"/>
      <c r="H227" s="176"/>
      <c r="I227" s="179"/>
      <c r="J227" s="190">
        <f>BK227</f>
        <v>0</v>
      </c>
      <c r="K227" s="176"/>
      <c r="L227" s="181"/>
      <c r="M227" s="182"/>
      <c r="N227" s="183"/>
      <c r="O227" s="183"/>
      <c r="P227" s="184">
        <f>SUM(P228:P249)</f>
        <v>0</v>
      </c>
      <c r="Q227" s="183"/>
      <c r="R227" s="184">
        <f>SUM(R228:R249)</f>
        <v>75.39972999999999</v>
      </c>
      <c r="S227" s="183"/>
      <c r="T227" s="185">
        <f>SUM(T228:T249)</f>
        <v>0</v>
      </c>
      <c r="AR227" s="186" t="s">
        <v>78</v>
      </c>
      <c r="AT227" s="187" t="s">
        <v>69</v>
      </c>
      <c r="AU227" s="187" t="s">
        <v>78</v>
      </c>
      <c r="AY227" s="186" t="s">
        <v>127</v>
      </c>
      <c r="BK227" s="188">
        <f>SUM(BK228:BK249)</f>
        <v>0</v>
      </c>
    </row>
    <row r="228" spans="2:65" s="1" customFormat="1" ht="25.5" customHeight="1">
      <c r="B228" s="40"/>
      <c r="C228" s="191" t="s">
        <v>400</v>
      </c>
      <c r="D228" s="191" t="s">
        <v>129</v>
      </c>
      <c r="E228" s="192" t="s">
        <v>498</v>
      </c>
      <c r="F228" s="193" t="s">
        <v>499</v>
      </c>
      <c r="G228" s="194" t="s">
        <v>145</v>
      </c>
      <c r="H228" s="195">
        <v>6</v>
      </c>
      <c r="I228" s="196"/>
      <c r="J228" s="195">
        <f>ROUND(I228*H228,2)</f>
        <v>0</v>
      </c>
      <c r="K228" s="193" t="s">
        <v>133</v>
      </c>
      <c r="L228" s="60"/>
      <c r="M228" s="197" t="s">
        <v>20</v>
      </c>
      <c r="N228" s="198" t="s">
        <v>41</v>
      </c>
      <c r="O228" s="41"/>
      <c r="P228" s="199">
        <f>O228*H228</f>
        <v>0</v>
      </c>
      <c r="Q228" s="199">
        <v>0.0007</v>
      </c>
      <c r="R228" s="199">
        <f>Q228*H228</f>
        <v>0.0042</v>
      </c>
      <c r="S228" s="199">
        <v>0</v>
      </c>
      <c r="T228" s="200">
        <f>S228*H228</f>
        <v>0</v>
      </c>
      <c r="AR228" s="23" t="s">
        <v>134</v>
      </c>
      <c r="AT228" s="23" t="s">
        <v>129</v>
      </c>
      <c r="AU228" s="23" t="s">
        <v>80</v>
      </c>
      <c r="AY228" s="23" t="s">
        <v>127</v>
      </c>
      <c r="BE228" s="201">
        <f>IF(N228="základní",J228,0)</f>
        <v>0</v>
      </c>
      <c r="BF228" s="201">
        <f>IF(N228="snížená",J228,0)</f>
        <v>0</v>
      </c>
      <c r="BG228" s="201">
        <f>IF(N228="zákl. přenesená",J228,0)</f>
        <v>0</v>
      </c>
      <c r="BH228" s="201">
        <f>IF(N228="sníž. přenesená",J228,0)</f>
        <v>0</v>
      </c>
      <c r="BI228" s="201">
        <f>IF(N228="nulová",J228,0)</f>
        <v>0</v>
      </c>
      <c r="BJ228" s="23" t="s">
        <v>78</v>
      </c>
      <c r="BK228" s="201">
        <f>ROUND(I228*H228,2)</f>
        <v>0</v>
      </c>
      <c r="BL228" s="23" t="s">
        <v>134</v>
      </c>
      <c r="BM228" s="23" t="s">
        <v>500</v>
      </c>
    </row>
    <row r="229" spans="2:51" s="11" customFormat="1" ht="13.5">
      <c r="B229" s="202"/>
      <c r="C229" s="203"/>
      <c r="D229" s="204" t="s">
        <v>139</v>
      </c>
      <c r="E229" s="205" t="s">
        <v>20</v>
      </c>
      <c r="F229" s="206" t="s">
        <v>682</v>
      </c>
      <c r="G229" s="203"/>
      <c r="H229" s="205" t="s">
        <v>20</v>
      </c>
      <c r="I229" s="207"/>
      <c r="J229" s="203"/>
      <c r="K229" s="203"/>
      <c r="L229" s="208"/>
      <c r="M229" s="209"/>
      <c r="N229" s="210"/>
      <c r="O229" s="210"/>
      <c r="P229" s="210"/>
      <c r="Q229" s="210"/>
      <c r="R229" s="210"/>
      <c r="S229" s="210"/>
      <c r="T229" s="211"/>
      <c r="AT229" s="212" t="s">
        <v>139</v>
      </c>
      <c r="AU229" s="212" t="s">
        <v>80</v>
      </c>
      <c r="AV229" s="11" t="s">
        <v>78</v>
      </c>
      <c r="AW229" s="11" t="s">
        <v>34</v>
      </c>
      <c r="AX229" s="11" t="s">
        <v>70</v>
      </c>
      <c r="AY229" s="212" t="s">
        <v>127</v>
      </c>
    </row>
    <row r="230" spans="2:51" s="12" customFormat="1" ht="13.5">
      <c r="B230" s="213"/>
      <c r="C230" s="214"/>
      <c r="D230" s="204" t="s">
        <v>139</v>
      </c>
      <c r="E230" s="215" t="s">
        <v>20</v>
      </c>
      <c r="F230" s="216" t="s">
        <v>154</v>
      </c>
      <c r="G230" s="214"/>
      <c r="H230" s="217">
        <v>6</v>
      </c>
      <c r="I230" s="218"/>
      <c r="J230" s="214"/>
      <c r="K230" s="214"/>
      <c r="L230" s="219"/>
      <c r="M230" s="220"/>
      <c r="N230" s="221"/>
      <c r="O230" s="221"/>
      <c r="P230" s="221"/>
      <c r="Q230" s="221"/>
      <c r="R230" s="221"/>
      <c r="S230" s="221"/>
      <c r="T230" s="222"/>
      <c r="AT230" s="223" t="s">
        <v>139</v>
      </c>
      <c r="AU230" s="223" t="s">
        <v>80</v>
      </c>
      <c r="AV230" s="12" t="s">
        <v>80</v>
      </c>
      <c r="AW230" s="12" t="s">
        <v>34</v>
      </c>
      <c r="AX230" s="12" t="s">
        <v>78</v>
      </c>
      <c r="AY230" s="223" t="s">
        <v>127</v>
      </c>
    </row>
    <row r="231" spans="2:65" s="1" customFormat="1" ht="16.5" customHeight="1">
      <c r="B231" s="40"/>
      <c r="C231" s="235" t="s">
        <v>407</v>
      </c>
      <c r="D231" s="235" t="s">
        <v>308</v>
      </c>
      <c r="E231" s="236" t="s">
        <v>504</v>
      </c>
      <c r="F231" s="237" t="s">
        <v>683</v>
      </c>
      <c r="G231" s="238" t="s">
        <v>145</v>
      </c>
      <c r="H231" s="239">
        <v>6</v>
      </c>
      <c r="I231" s="240"/>
      <c r="J231" s="239">
        <f>ROUND(I231*H231,2)</f>
        <v>0</v>
      </c>
      <c r="K231" s="237" t="s">
        <v>20</v>
      </c>
      <c r="L231" s="241"/>
      <c r="M231" s="242" t="s">
        <v>20</v>
      </c>
      <c r="N231" s="243" t="s">
        <v>41</v>
      </c>
      <c r="O231" s="41"/>
      <c r="P231" s="199">
        <f>O231*H231</f>
        <v>0</v>
      </c>
      <c r="Q231" s="199">
        <v>0</v>
      </c>
      <c r="R231" s="199">
        <f>Q231*H231</f>
        <v>0</v>
      </c>
      <c r="S231" s="199">
        <v>0</v>
      </c>
      <c r="T231" s="200">
        <f>S231*H231</f>
        <v>0</v>
      </c>
      <c r="AR231" s="23" t="s">
        <v>162</v>
      </c>
      <c r="AT231" s="23" t="s">
        <v>308</v>
      </c>
      <c r="AU231" s="23" t="s">
        <v>80</v>
      </c>
      <c r="AY231" s="23" t="s">
        <v>127</v>
      </c>
      <c r="BE231" s="201">
        <f>IF(N231="základní",J231,0)</f>
        <v>0</v>
      </c>
      <c r="BF231" s="201">
        <f>IF(N231="snížená",J231,0)</f>
        <v>0</v>
      </c>
      <c r="BG231" s="201">
        <f>IF(N231="zákl. přenesená",J231,0)</f>
        <v>0</v>
      </c>
      <c r="BH231" s="201">
        <f>IF(N231="sníž. přenesená",J231,0)</f>
        <v>0</v>
      </c>
      <c r="BI231" s="201">
        <f>IF(N231="nulová",J231,0)</f>
        <v>0</v>
      </c>
      <c r="BJ231" s="23" t="s">
        <v>78</v>
      </c>
      <c r="BK231" s="201">
        <f>ROUND(I231*H231,2)</f>
        <v>0</v>
      </c>
      <c r="BL231" s="23" t="s">
        <v>134</v>
      </c>
      <c r="BM231" s="23" t="s">
        <v>506</v>
      </c>
    </row>
    <row r="232" spans="2:65" s="1" customFormat="1" ht="25.5" customHeight="1">
      <c r="B232" s="40"/>
      <c r="C232" s="191" t="s">
        <v>412</v>
      </c>
      <c r="D232" s="191" t="s">
        <v>129</v>
      </c>
      <c r="E232" s="192" t="s">
        <v>512</v>
      </c>
      <c r="F232" s="193" t="s">
        <v>513</v>
      </c>
      <c r="G232" s="194" t="s">
        <v>145</v>
      </c>
      <c r="H232" s="195">
        <v>6</v>
      </c>
      <c r="I232" s="196"/>
      <c r="J232" s="195">
        <f>ROUND(I232*H232,2)</f>
        <v>0</v>
      </c>
      <c r="K232" s="193" t="s">
        <v>133</v>
      </c>
      <c r="L232" s="60"/>
      <c r="M232" s="197" t="s">
        <v>20</v>
      </c>
      <c r="N232" s="198" t="s">
        <v>41</v>
      </c>
      <c r="O232" s="41"/>
      <c r="P232" s="199">
        <f>O232*H232</f>
        <v>0</v>
      </c>
      <c r="Q232" s="199">
        <v>0.11241</v>
      </c>
      <c r="R232" s="199">
        <f>Q232*H232</f>
        <v>0.67446</v>
      </c>
      <c r="S232" s="199">
        <v>0</v>
      </c>
      <c r="T232" s="200">
        <f>S232*H232</f>
        <v>0</v>
      </c>
      <c r="AR232" s="23" t="s">
        <v>134</v>
      </c>
      <c r="AT232" s="23" t="s">
        <v>129</v>
      </c>
      <c r="AU232" s="23" t="s">
        <v>80</v>
      </c>
      <c r="AY232" s="23" t="s">
        <v>127</v>
      </c>
      <c r="BE232" s="201">
        <f>IF(N232="základní",J232,0)</f>
        <v>0</v>
      </c>
      <c r="BF232" s="201">
        <f>IF(N232="snížená",J232,0)</f>
        <v>0</v>
      </c>
      <c r="BG232" s="201">
        <f>IF(N232="zákl. přenesená",J232,0)</f>
        <v>0</v>
      </c>
      <c r="BH232" s="201">
        <f>IF(N232="sníž. přenesená",J232,0)</f>
        <v>0</v>
      </c>
      <c r="BI232" s="201">
        <f>IF(N232="nulová",J232,0)</f>
        <v>0</v>
      </c>
      <c r="BJ232" s="23" t="s">
        <v>78</v>
      </c>
      <c r="BK232" s="201">
        <f>ROUND(I232*H232,2)</f>
        <v>0</v>
      </c>
      <c r="BL232" s="23" t="s">
        <v>134</v>
      </c>
      <c r="BM232" s="23" t="s">
        <v>514</v>
      </c>
    </row>
    <row r="233" spans="2:65" s="1" customFormat="1" ht="16.5" customHeight="1">
      <c r="B233" s="40"/>
      <c r="C233" s="235" t="s">
        <v>416</v>
      </c>
      <c r="D233" s="235" t="s">
        <v>308</v>
      </c>
      <c r="E233" s="236" t="s">
        <v>516</v>
      </c>
      <c r="F233" s="237" t="s">
        <v>517</v>
      </c>
      <c r="G233" s="238" t="s">
        <v>145</v>
      </c>
      <c r="H233" s="239">
        <v>6</v>
      </c>
      <c r="I233" s="240"/>
      <c r="J233" s="239">
        <f>ROUND(I233*H233,2)</f>
        <v>0</v>
      </c>
      <c r="K233" s="237" t="s">
        <v>133</v>
      </c>
      <c r="L233" s="241"/>
      <c r="M233" s="242" t="s">
        <v>20</v>
      </c>
      <c r="N233" s="243" t="s">
        <v>41</v>
      </c>
      <c r="O233" s="41"/>
      <c r="P233" s="199">
        <f>O233*H233</f>
        <v>0</v>
      </c>
      <c r="Q233" s="199">
        <v>0.0061</v>
      </c>
      <c r="R233" s="199">
        <f>Q233*H233</f>
        <v>0.0366</v>
      </c>
      <c r="S233" s="199">
        <v>0</v>
      </c>
      <c r="T233" s="200">
        <f>S233*H233</f>
        <v>0</v>
      </c>
      <c r="AR233" s="23" t="s">
        <v>162</v>
      </c>
      <c r="AT233" s="23" t="s">
        <v>308</v>
      </c>
      <c r="AU233" s="23" t="s">
        <v>80</v>
      </c>
      <c r="AY233" s="23" t="s">
        <v>127</v>
      </c>
      <c r="BE233" s="201">
        <f>IF(N233="základní",J233,0)</f>
        <v>0</v>
      </c>
      <c r="BF233" s="201">
        <f>IF(N233="snížená",J233,0)</f>
        <v>0</v>
      </c>
      <c r="BG233" s="201">
        <f>IF(N233="zákl. přenesená",J233,0)</f>
        <v>0</v>
      </c>
      <c r="BH233" s="201">
        <f>IF(N233="sníž. přenesená",J233,0)</f>
        <v>0</v>
      </c>
      <c r="BI233" s="201">
        <f>IF(N233="nulová",J233,0)</f>
        <v>0</v>
      </c>
      <c r="BJ233" s="23" t="s">
        <v>78</v>
      </c>
      <c r="BK233" s="201">
        <f>ROUND(I233*H233,2)</f>
        <v>0</v>
      </c>
      <c r="BL233" s="23" t="s">
        <v>134</v>
      </c>
      <c r="BM233" s="23" t="s">
        <v>518</v>
      </c>
    </row>
    <row r="234" spans="2:65" s="1" customFormat="1" ht="25.5" customHeight="1">
      <c r="B234" s="40"/>
      <c r="C234" s="191" t="s">
        <v>420</v>
      </c>
      <c r="D234" s="191" t="s">
        <v>129</v>
      </c>
      <c r="E234" s="192" t="s">
        <v>520</v>
      </c>
      <c r="F234" s="193" t="s">
        <v>521</v>
      </c>
      <c r="G234" s="194" t="s">
        <v>343</v>
      </c>
      <c r="H234" s="195">
        <v>165</v>
      </c>
      <c r="I234" s="196"/>
      <c r="J234" s="195">
        <f>ROUND(I234*H234,2)</f>
        <v>0</v>
      </c>
      <c r="K234" s="193" t="s">
        <v>133</v>
      </c>
      <c r="L234" s="60"/>
      <c r="M234" s="197" t="s">
        <v>20</v>
      </c>
      <c r="N234" s="198" t="s">
        <v>41</v>
      </c>
      <c r="O234" s="41"/>
      <c r="P234" s="199">
        <f>O234*H234</f>
        <v>0</v>
      </c>
      <c r="Q234" s="199">
        <v>0.00033</v>
      </c>
      <c r="R234" s="199">
        <f>Q234*H234</f>
        <v>0.05445</v>
      </c>
      <c r="S234" s="199">
        <v>0</v>
      </c>
      <c r="T234" s="200">
        <f>S234*H234</f>
        <v>0</v>
      </c>
      <c r="AR234" s="23" t="s">
        <v>134</v>
      </c>
      <c r="AT234" s="23" t="s">
        <v>129</v>
      </c>
      <c r="AU234" s="23" t="s">
        <v>80</v>
      </c>
      <c r="AY234" s="23" t="s">
        <v>127</v>
      </c>
      <c r="BE234" s="201">
        <f>IF(N234="základní",J234,0)</f>
        <v>0</v>
      </c>
      <c r="BF234" s="201">
        <f>IF(N234="snížená",J234,0)</f>
        <v>0</v>
      </c>
      <c r="BG234" s="201">
        <f>IF(N234="zákl. přenesená",J234,0)</f>
        <v>0</v>
      </c>
      <c r="BH234" s="201">
        <f>IF(N234="sníž. přenesená",J234,0)</f>
        <v>0</v>
      </c>
      <c r="BI234" s="201">
        <f>IF(N234="nulová",J234,0)</f>
        <v>0</v>
      </c>
      <c r="BJ234" s="23" t="s">
        <v>78</v>
      </c>
      <c r="BK234" s="201">
        <f>ROUND(I234*H234,2)</f>
        <v>0</v>
      </c>
      <c r="BL234" s="23" t="s">
        <v>134</v>
      </c>
      <c r="BM234" s="23" t="s">
        <v>522</v>
      </c>
    </row>
    <row r="235" spans="2:51" s="11" customFormat="1" ht="13.5">
      <c r="B235" s="202"/>
      <c r="C235" s="203"/>
      <c r="D235" s="204" t="s">
        <v>139</v>
      </c>
      <c r="E235" s="205" t="s">
        <v>20</v>
      </c>
      <c r="F235" s="206" t="s">
        <v>684</v>
      </c>
      <c r="G235" s="203"/>
      <c r="H235" s="205" t="s">
        <v>20</v>
      </c>
      <c r="I235" s="207"/>
      <c r="J235" s="203"/>
      <c r="K235" s="203"/>
      <c r="L235" s="208"/>
      <c r="M235" s="209"/>
      <c r="N235" s="210"/>
      <c r="O235" s="210"/>
      <c r="P235" s="210"/>
      <c r="Q235" s="210"/>
      <c r="R235" s="210"/>
      <c r="S235" s="210"/>
      <c r="T235" s="211"/>
      <c r="AT235" s="212" t="s">
        <v>139</v>
      </c>
      <c r="AU235" s="212" t="s">
        <v>80</v>
      </c>
      <c r="AV235" s="11" t="s">
        <v>78</v>
      </c>
      <c r="AW235" s="11" t="s">
        <v>34</v>
      </c>
      <c r="AX235" s="11" t="s">
        <v>70</v>
      </c>
      <c r="AY235" s="212" t="s">
        <v>127</v>
      </c>
    </row>
    <row r="236" spans="2:51" s="12" customFormat="1" ht="13.5">
      <c r="B236" s="213"/>
      <c r="C236" s="214"/>
      <c r="D236" s="204" t="s">
        <v>139</v>
      </c>
      <c r="E236" s="215" t="s">
        <v>20</v>
      </c>
      <c r="F236" s="216" t="s">
        <v>685</v>
      </c>
      <c r="G236" s="214"/>
      <c r="H236" s="217">
        <v>165</v>
      </c>
      <c r="I236" s="218"/>
      <c r="J236" s="214"/>
      <c r="K236" s="214"/>
      <c r="L236" s="219"/>
      <c r="M236" s="220"/>
      <c r="N236" s="221"/>
      <c r="O236" s="221"/>
      <c r="P236" s="221"/>
      <c r="Q236" s="221"/>
      <c r="R236" s="221"/>
      <c r="S236" s="221"/>
      <c r="T236" s="222"/>
      <c r="AT236" s="223" t="s">
        <v>139</v>
      </c>
      <c r="AU236" s="223" t="s">
        <v>80</v>
      </c>
      <c r="AV236" s="12" t="s">
        <v>80</v>
      </c>
      <c r="AW236" s="12" t="s">
        <v>34</v>
      </c>
      <c r="AX236" s="12" t="s">
        <v>78</v>
      </c>
      <c r="AY236" s="223" t="s">
        <v>127</v>
      </c>
    </row>
    <row r="237" spans="2:65" s="1" customFormat="1" ht="16.5" customHeight="1">
      <c r="B237" s="40"/>
      <c r="C237" s="191" t="s">
        <v>426</v>
      </c>
      <c r="D237" s="191" t="s">
        <v>129</v>
      </c>
      <c r="E237" s="192" t="s">
        <v>530</v>
      </c>
      <c r="F237" s="193" t="s">
        <v>531</v>
      </c>
      <c r="G237" s="194" t="s">
        <v>343</v>
      </c>
      <c r="H237" s="195">
        <v>165</v>
      </c>
      <c r="I237" s="196"/>
      <c r="J237" s="195">
        <f>ROUND(I237*H237,2)</f>
        <v>0</v>
      </c>
      <c r="K237" s="193" t="s">
        <v>133</v>
      </c>
      <c r="L237" s="60"/>
      <c r="M237" s="197" t="s">
        <v>20</v>
      </c>
      <c r="N237" s="198" t="s">
        <v>41</v>
      </c>
      <c r="O237" s="41"/>
      <c r="P237" s="199">
        <f>O237*H237</f>
        <v>0</v>
      </c>
      <c r="Q237" s="199">
        <v>0</v>
      </c>
      <c r="R237" s="199">
        <f>Q237*H237</f>
        <v>0</v>
      </c>
      <c r="S237" s="199">
        <v>0</v>
      </c>
      <c r="T237" s="200">
        <f>S237*H237</f>
        <v>0</v>
      </c>
      <c r="AR237" s="23" t="s">
        <v>134</v>
      </c>
      <c r="AT237" s="23" t="s">
        <v>129</v>
      </c>
      <c r="AU237" s="23" t="s">
        <v>80</v>
      </c>
      <c r="AY237" s="23" t="s">
        <v>127</v>
      </c>
      <c r="BE237" s="201">
        <f>IF(N237="základní",J237,0)</f>
        <v>0</v>
      </c>
      <c r="BF237" s="201">
        <f>IF(N237="snížená",J237,0)</f>
        <v>0</v>
      </c>
      <c r="BG237" s="201">
        <f>IF(N237="zákl. přenesená",J237,0)</f>
        <v>0</v>
      </c>
      <c r="BH237" s="201">
        <f>IF(N237="sníž. přenesená",J237,0)</f>
        <v>0</v>
      </c>
      <c r="BI237" s="201">
        <f>IF(N237="nulová",J237,0)</f>
        <v>0</v>
      </c>
      <c r="BJ237" s="23" t="s">
        <v>78</v>
      </c>
      <c r="BK237" s="201">
        <f>ROUND(I237*H237,2)</f>
        <v>0</v>
      </c>
      <c r="BL237" s="23" t="s">
        <v>134</v>
      </c>
      <c r="BM237" s="23" t="s">
        <v>532</v>
      </c>
    </row>
    <row r="238" spans="2:65" s="1" customFormat="1" ht="25.5" customHeight="1">
      <c r="B238" s="40"/>
      <c r="C238" s="191" t="s">
        <v>431</v>
      </c>
      <c r="D238" s="191" t="s">
        <v>129</v>
      </c>
      <c r="E238" s="192" t="s">
        <v>538</v>
      </c>
      <c r="F238" s="193" t="s">
        <v>539</v>
      </c>
      <c r="G238" s="194" t="s">
        <v>343</v>
      </c>
      <c r="H238" s="195">
        <v>236.2</v>
      </c>
      <c r="I238" s="196"/>
      <c r="J238" s="195">
        <f>ROUND(I238*H238,2)</f>
        <v>0</v>
      </c>
      <c r="K238" s="193" t="s">
        <v>133</v>
      </c>
      <c r="L238" s="60"/>
      <c r="M238" s="197" t="s">
        <v>20</v>
      </c>
      <c r="N238" s="198" t="s">
        <v>41</v>
      </c>
      <c r="O238" s="41"/>
      <c r="P238" s="199">
        <f>O238*H238</f>
        <v>0</v>
      </c>
      <c r="Q238" s="199">
        <v>0.1554</v>
      </c>
      <c r="R238" s="199">
        <f>Q238*H238</f>
        <v>36.70548</v>
      </c>
      <c r="S238" s="199">
        <v>0</v>
      </c>
      <c r="T238" s="200">
        <f>S238*H238</f>
        <v>0</v>
      </c>
      <c r="AR238" s="23" t="s">
        <v>134</v>
      </c>
      <c r="AT238" s="23" t="s">
        <v>129</v>
      </c>
      <c r="AU238" s="23" t="s">
        <v>80</v>
      </c>
      <c r="AY238" s="23" t="s">
        <v>127</v>
      </c>
      <c r="BE238" s="201">
        <f>IF(N238="základní",J238,0)</f>
        <v>0</v>
      </c>
      <c r="BF238" s="201">
        <f>IF(N238="snížená",J238,0)</f>
        <v>0</v>
      </c>
      <c r="BG238" s="201">
        <f>IF(N238="zákl. přenesená",J238,0)</f>
        <v>0</v>
      </c>
      <c r="BH238" s="201">
        <f>IF(N238="sníž. přenesená",J238,0)</f>
        <v>0</v>
      </c>
      <c r="BI238" s="201">
        <f>IF(N238="nulová",J238,0)</f>
        <v>0</v>
      </c>
      <c r="BJ238" s="23" t="s">
        <v>78</v>
      </c>
      <c r="BK238" s="201">
        <f>ROUND(I238*H238,2)</f>
        <v>0</v>
      </c>
      <c r="BL238" s="23" t="s">
        <v>134</v>
      </c>
      <c r="BM238" s="23" t="s">
        <v>540</v>
      </c>
    </row>
    <row r="239" spans="2:51" s="12" customFormat="1" ht="13.5">
      <c r="B239" s="213"/>
      <c r="C239" s="214"/>
      <c r="D239" s="204" t="s">
        <v>139</v>
      </c>
      <c r="E239" s="215" t="s">
        <v>20</v>
      </c>
      <c r="F239" s="216" t="s">
        <v>686</v>
      </c>
      <c r="G239" s="214"/>
      <c r="H239" s="217">
        <v>236.2</v>
      </c>
      <c r="I239" s="218"/>
      <c r="J239" s="214"/>
      <c r="K239" s="214"/>
      <c r="L239" s="219"/>
      <c r="M239" s="220"/>
      <c r="N239" s="221"/>
      <c r="O239" s="221"/>
      <c r="P239" s="221"/>
      <c r="Q239" s="221"/>
      <c r="R239" s="221"/>
      <c r="S239" s="221"/>
      <c r="T239" s="222"/>
      <c r="AT239" s="223" t="s">
        <v>139</v>
      </c>
      <c r="AU239" s="223" t="s">
        <v>80</v>
      </c>
      <c r="AV239" s="12" t="s">
        <v>80</v>
      </c>
      <c r="AW239" s="12" t="s">
        <v>34</v>
      </c>
      <c r="AX239" s="12" t="s">
        <v>78</v>
      </c>
      <c r="AY239" s="223" t="s">
        <v>127</v>
      </c>
    </row>
    <row r="240" spans="2:65" s="1" customFormat="1" ht="16.5" customHeight="1">
      <c r="B240" s="40"/>
      <c r="C240" s="235" t="s">
        <v>437</v>
      </c>
      <c r="D240" s="235" t="s">
        <v>308</v>
      </c>
      <c r="E240" s="236" t="s">
        <v>542</v>
      </c>
      <c r="F240" s="237" t="s">
        <v>543</v>
      </c>
      <c r="G240" s="238" t="s">
        <v>343</v>
      </c>
      <c r="H240" s="239">
        <v>158</v>
      </c>
      <c r="I240" s="240"/>
      <c r="J240" s="239">
        <f>ROUND(I240*H240,2)</f>
        <v>0</v>
      </c>
      <c r="K240" s="237" t="s">
        <v>133</v>
      </c>
      <c r="L240" s="241"/>
      <c r="M240" s="242" t="s">
        <v>20</v>
      </c>
      <c r="N240" s="243" t="s">
        <v>41</v>
      </c>
      <c r="O240" s="41"/>
      <c r="P240" s="199">
        <f>O240*H240</f>
        <v>0</v>
      </c>
      <c r="Q240" s="199">
        <v>0.102</v>
      </c>
      <c r="R240" s="199">
        <f>Q240*H240</f>
        <v>16.116</v>
      </c>
      <c r="S240" s="199">
        <v>0</v>
      </c>
      <c r="T240" s="200">
        <f>S240*H240</f>
        <v>0</v>
      </c>
      <c r="AR240" s="23" t="s">
        <v>162</v>
      </c>
      <c r="AT240" s="23" t="s">
        <v>308</v>
      </c>
      <c r="AU240" s="23" t="s">
        <v>80</v>
      </c>
      <c r="AY240" s="23" t="s">
        <v>127</v>
      </c>
      <c r="BE240" s="201">
        <f>IF(N240="základní",J240,0)</f>
        <v>0</v>
      </c>
      <c r="BF240" s="201">
        <f>IF(N240="snížená",J240,0)</f>
        <v>0</v>
      </c>
      <c r="BG240" s="201">
        <f>IF(N240="zákl. přenesená",J240,0)</f>
        <v>0</v>
      </c>
      <c r="BH240" s="201">
        <f>IF(N240="sníž. přenesená",J240,0)</f>
        <v>0</v>
      </c>
      <c r="BI240" s="201">
        <f>IF(N240="nulová",J240,0)</f>
        <v>0</v>
      </c>
      <c r="BJ240" s="23" t="s">
        <v>78</v>
      </c>
      <c r="BK240" s="201">
        <f>ROUND(I240*H240,2)</f>
        <v>0</v>
      </c>
      <c r="BL240" s="23" t="s">
        <v>134</v>
      </c>
      <c r="BM240" s="23" t="s">
        <v>544</v>
      </c>
    </row>
    <row r="241" spans="2:65" s="1" customFormat="1" ht="16.5" customHeight="1">
      <c r="B241" s="40"/>
      <c r="C241" s="235" t="s">
        <v>441</v>
      </c>
      <c r="D241" s="235" t="s">
        <v>308</v>
      </c>
      <c r="E241" s="236" t="s">
        <v>546</v>
      </c>
      <c r="F241" s="237" t="s">
        <v>547</v>
      </c>
      <c r="G241" s="238" t="s">
        <v>343</v>
      </c>
      <c r="H241" s="239">
        <v>58.2</v>
      </c>
      <c r="I241" s="240"/>
      <c r="J241" s="239">
        <f>ROUND(I241*H241,2)</f>
        <v>0</v>
      </c>
      <c r="K241" s="237" t="s">
        <v>133</v>
      </c>
      <c r="L241" s="241"/>
      <c r="M241" s="242" t="s">
        <v>20</v>
      </c>
      <c r="N241" s="243" t="s">
        <v>41</v>
      </c>
      <c r="O241" s="41"/>
      <c r="P241" s="199">
        <f>O241*H241</f>
        <v>0</v>
      </c>
      <c r="Q241" s="199">
        <v>0.0782</v>
      </c>
      <c r="R241" s="199">
        <f>Q241*H241</f>
        <v>4.551240000000001</v>
      </c>
      <c r="S241" s="199">
        <v>0</v>
      </c>
      <c r="T241" s="200">
        <f>S241*H241</f>
        <v>0</v>
      </c>
      <c r="AR241" s="23" t="s">
        <v>162</v>
      </c>
      <c r="AT241" s="23" t="s">
        <v>308</v>
      </c>
      <c r="AU241" s="23" t="s">
        <v>80</v>
      </c>
      <c r="AY241" s="23" t="s">
        <v>127</v>
      </c>
      <c r="BE241" s="201">
        <f>IF(N241="základní",J241,0)</f>
        <v>0</v>
      </c>
      <c r="BF241" s="201">
        <f>IF(N241="snížená",J241,0)</f>
        <v>0</v>
      </c>
      <c r="BG241" s="201">
        <f>IF(N241="zákl. přenesená",J241,0)</f>
        <v>0</v>
      </c>
      <c r="BH241" s="201">
        <f>IF(N241="sníž. přenesená",J241,0)</f>
        <v>0</v>
      </c>
      <c r="BI241" s="201">
        <f>IF(N241="nulová",J241,0)</f>
        <v>0</v>
      </c>
      <c r="BJ241" s="23" t="s">
        <v>78</v>
      </c>
      <c r="BK241" s="201">
        <f>ROUND(I241*H241,2)</f>
        <v>0</v>
      </c>
      <c r="BL241" s="23" t="s">
        <v>134</v>
      </c>
      <c r="BM241" s="23" t="s">
        <v>548</v>
      </c>
    </row>
    <row r="242" spans="2:51" s="12" customFormat="1" ht="13.5">
      <c r="B242" s="213"/>
      <c r="C242" s="214"/>
      <c r="D242" s="204" t="s">
        <v>139</v>
      </c>
      <c r="E242" s="215" t="s">
        <v>20</v>
      </c>
      <c r="F242" s="216" t="s">
        <v>687</v>
      </c>
      <c r="G242" s="214"/>
      <c r="H242" s="217">
        <v>58.2</v>
      </c>
      <c r="I242" s="218"/>
      <c r="J242" s="214"/>
      <c r="K242" s="214"/>
      <c r="L242" s="219"/>
      <c r="M242" s="220"/>
      <c r="N242" s="221"/>
      <c r="O242" s="221"/>
      <c r="P242" s="221"/>
      <c r="Q242" s="221"/>
      <c r="R242" s="221"/>
      <c r="S242" s="221"/>
      <c r="T242" s="222"/>
      <c r="AT242" s="223" t="s">
        <v>139</v>
      </c>
      <c r="AU242" s="223" t="s">
        <v>80</v>
      </c>
      <c r="AV242" s="12" t="s">
        <v>80</v>
      </c>
      <c r="AW242" s="12" t="s">
        <v>34</v>
      </c>
      <c r="AX242" s="12" t="s">
        <v>78</v>
      </c>
      <c r="AY242" s="223" t="s">
        <v>127</v>
      </c>
    </row>
    <row r="243" spans="2:65" s="1" customFormat="1" ht="16.5" customHeight="1">
      <c r="B243" s="40"/>
      <c r="C243" s="235" t="s">
        <v>447</v>
      </c>
      <c r="D243" s="235" t="s">
        <v>308</v>
      </c>
      <c r="E243" s="236" t="s">
        <v>551</v>
      </c>
      <c r="F243" s="237" t="s">
        <v>552</v>
      </c>
      <c r="G243" s="238" t="s">
        <v>343</v>
      </c>
      <c r="H243" s="239">
        <v>4</v>
      </c>
      <c r="I243" s="240"/>
      <c r="J243" s="239">
        <f>ROUND(I243*H243,2)</f>
        <v>0</v>
      </c>
      <c r="K243" s="237" t="s">
        <v>133</v>
      </c>
      <c r="L243" s="241"/>
      <c r="M243" s="242" t="s">
        <v>20</v>
      </c>
      <c r="N243" s="243" t="s">
        <v>41</v>
      </c>
      <c r="O243" s="41"/>
      <c r="P243" s="199">
        <f>O243*H243</f>
        <v>0</v>
      </c>
      <c r="Q243" s="199">
        <v>0.064</v>
      </c>
      <c r="R243" s="199">
        <f>Q243*H243</f>
        <v>0.256</v>
      </c>
      <c r="S243" s="199">
        <v>0</v>
      </c>
      <c r="T243" s="200">
        <f>S243*H243</f>
        <v>0</v>
      </c>
      <c r="AR243" s="23" t="s">
        <v>162</v>
      </c>
      <c r="AT243" s="23" t="s">
        <v>308</v>
      </c>
      <c r="AU243" s="23" t="s">
        <v>80</v>
      </c>
      <c r="AY243" s="23" t="s">
        <v>127</v>
      </c>
      <c r="BE243" s="201">
        <f>IF(N243="základní",J243,0)</f>
        <v>0</v>
      </c>
      <c r="BF243" s="201">
        <f>IF(N243="snížená",J243,0)</f>
        <v>0</v>
      </c>
      <c r="BG243" s="201">
        <f>IF(N243="zákl. přenesená",J243,0)</f>
        <v>0</v>
      </c>
      <c r="BH243" s="201">
        <f>IF(N243="sníž. přenesená",J243,0)</f>
        <v>0</v>
      </c>
      <c r="BI243" s="201">
        <f>IF(N243="nulová",J243,0)</f>
        <v>0</v>
      </c>
      <c r="BJ243" s="23" t="s">
        <v>78</v>
      </c>
      <c r="BK243" s="201">
        <f>ROUND(I243*H243,2)</f>
        <v>0</v>
      </c>
      <c r="BL243" s="23" t="s">
        <v>134</v>
      </c>
      <c r="BM243" s="23" t="s">
        <v>553</v>
      </c>
    </row>
    <row r="244" spans="2:65" s="1" customFormat="1" ht="16.5" customHeight="1">
      <c r="B244" s="40"/>
      <c r="C244" s="235" t="s">
        <v>451</v>
      </c>
      <c r="D244" s="235" t="s">
        <v>308</v>
      </c>
      <c r="E244" s="236" t="s">
        <v>555</v>
      </c>
      <c r="F244" s="237" t="s">
        <v>556</v>
      </c>
      <c r="G244" s="238" t="s">
        <v>343</v>
      </c>
      <c r="H244" s="239">
        <v>16</v>
      </c>
      <c r="I244" s="240"/>
      <c r="J244" s="239">
        <f>ROUND(I244*H244,2)</f>
        <v>0</v>
      </c>
      <c r="K244" s="237" t="s">
        <v>133</v>
      </c>
      <c r="L244" s="241"/>
      <c r="M244" s="242" t="s">
        <v>20</v>
      </c>
      <c r="N244" s="243" t="s">
        <v>41</v>
      </c>
      <c r="O244" s="41"/>
      <c r="P244" s="199">
        <f>O244*H244</f>
        <v>0</v>
      </c>
      <c r="Q244" s="199">
        <v>0.0483</v>
      </c>
      <c r="R244" s="199">
        <f>Q244*H244</f>
        <v>0.7728</v>
      </c>
      <c r="S244" s="199">
        <v>0</v>
      </c>
      <c r="T244" s="200">
        <f>S244*H244</f>
        <v>0</v>
      </c>
      <c r="AR244" s="23" t="s">
        <v>162</v>
      </c>
      <c r="AT244" s="23" t="s">
        <v>308</v>
      </c>
      <c r="AU244" s="23" t="s">
        <v>80</v>
      </c>
      <c r="AY244" s="23" t="s">
        <v>127</v>
      </c>
      <c r="BE244" s="201">
        <f>IF(N244="základní",J244,0)</f>
        <v>0</v>
      </c>
      <c r="BF244" s="201">
        <f>IF(N244="snížená",J244,0)</f>
        <v>0</v>
      </c>
      <c r="BG244" s="201">
        <f>IF(N244="zákl. přenesená",J244,0)</f>
        <v>0</v>
      </c>
      <c r="BH244" s="201">
        <f>IF(N244="sníž. přenesená",J244,0)</f>
        <v>0</v>
      </c>
      <c r="BI244" s="201">
        <f>IF(N244="nulová",J244,0)</f>
        <v>0</v>
      </c>
      <c r="BJ244" s="23" t="s">
        <v>78</v>
      </c>
      <c r="BK244" s="201">
        <f>ROUND(I244*H244,2)</f>
        <v>0</v>
      </c>
      <c r="BL244" s="23" t="s">
        <v>134</v>
      </c>
      <c r="BM244" s="23" t="s">
        <v>557</v>
      </c>
    </row>
    <row r="245" spans="2:65" s="1" customFormat="1" ht="25.5" customHeight="1">
      <c r="B245" s="40"/>
      <c r="C245" s="191" t="s">
        <v>456</v>
      </c>
      <c r="D245" s="191" t="s">
        <v>129</v>
      </c>
      <c r="E245" s="192" t="s">
        <v>559</v>
      </c>
      <c r="F245" s="193" t="s">
        <v>560</v>
      </c>
      <c r="G245" s="194" t="s">
        <v>343</v>
      </c>
      <c r="H245" s="195">
        <v>93</v>
      </c>
      <c r="I245" s="196"/>
      <c r="J245" s="195">
        <f>ROUND(I245*H245,2)</f>
        <v>0</v>
      </c>
      <c r="K245" s="193" t="s">
        <v>133</v>
      </c>
      <c r="L245" s="60"/>
      <c r="M245" s="197" t="s">
        <v>20</v>
      </c>
      <c r="N245" s="198" t="s">
        <v>41</v>
      </c>
      <c r="O245" s="41"/>
      <c r="P245" s="199">
        <f>O245*H245</f>
        <v>0</v>
      </c>
      <c r="Q245" s="199">
        <v>0.1295</v>
      </c>
      <c r="R245" s="199">
        <f>Q245*H245</f>
        <v>12.0435</v>
      </c>
      <c r="S245" s="199">
        <v>0</v>
      </c>
      <c r="T245" s="200">
        <f>S245*H245</f>
        <v>0</v>
      </c>
      <c r="AR245" s="23" t="s">
        <v>134</v>
      </c>
      <c r="AT245" s="23" t="s">
        <v>129</v>
      </c>
      <c r="AU245" s="23" t="s">
        <v>80</v>
      </c>
      <c r="AY245" s="23" t="s">
        <v>127</v>
      </c>
      <c r="BE245" s="201">
        <f>IF(N245="základní",J245,0)</f>
        <v>0</v>
      </c>
      <c r="BF245" s="201">
        <f>IF(N245="snížená",J245,0)</f>
        <v>0</v>
      </c>
      <c r="BG245" s="201">
        <f>IF(N245="zákl. přenesená",J245,0)</f>
        <v>0</v>
      </c>
      <c r="BH245" s="201">
        <f>IF(N245="sníž. přenesená",J245,0)</f>
        <v>0</v>
      </c>
      <c r="BI245" s="201">
        <f>IF(N245="nulová",J245,0)</f>
        <v>0</v>
      </c>
      <c r="BJ245" s="23" t="s">
        <v>78</v>
      </c>
      <c r="BK245" s="201">
        <f>ROUND(I245*H245,2)</f>
        <v>0</v>
      </c>
      <c r="BL245" s="23" t="s">
        <v>134</v>
      </c>
      <c r="BM245" s="23" t="s">
        <v>561</v>
      </c>
    </row>
    <row r="246" spans="2:51" s="12" customFormat="1" ht="13.5">
      <c r="B246" s="213"/>
      <c r="C246" s="214"/>
      <c r="D246" s="204" t="s">
        <v>139</v>
      </c>
      <c r="E246" s="215" t="s">
        <v>20</v>
      </c>
      <c r="F246" s="216" t="s">
        <v>688</v>
      </c>
      <c r="G246" s="214"/>
      <c r="H246" s="217">
        <v>93</v>
      </c>
      <c r="I246" s="218"/>
      <c r="J246" s="214"/>
      <c r="K246" s="214"/>
      <c r="L246" s="219"/>
      <c r="M246" s="220"/>
      <c r="N246" s="221"/>
      <c r="O246" s="221"/>
      <c r="P246" s="221"/>
      <c r="Q246" s="221"/>
      <c r="R246" s="221"/>
      <c r="S246" s="221"/>
      <c r="T246" s="222"/>
      <c r="AT246" s="223" t="s">
        <v>139</v>
      </c>
      <c r="AU246" s="223" t="s">
        <v>80</v>
      </c>
      <c r="AV246" s="12" t="s">
        <v>80</v>
      </c>
      <c r="AW246" s="12" t="s">
        <v>34</v>
      </c>
      <c r="AX246" s="12" t="s">
        <v>78</v>
      </c>
      <c r="AY246" s="223" t="s">
        <v>127</v>
      </c>
    </row>
    <row r="247" spans="2:65" s="1" customFormat="1" ht="16.5" customHeight="1">
      <c r="B247" s="40"/>
      <c r="C247" s="235" t="s">
        <v>462</v>
      </c>
      <c r="D247" s="235" t="s">
        <v>308</v>
      </c>
      <c r="E247" s="236" t="s">
        <v>564</v>
      </c>
      <c r="F247" s="237" t="s">
        <v>565</v>
      </c>
      <c r="G247" s="238" t="s">
        <v>343</v>
      </c>
      <c r="H247" s="239">
        <v>82</v>
      </c>
      <c r="I247" s="240"/>
      <c r="J247" s="239">
        <f>ROUND(I247*H247,2)</f>
        <v>0</v>
      </c>
      <c r="K247" s="237" t="s">
        <v>133</v>
      </c>
      <c r="L247" s="241"/>
      <c r="M247" s="242" t="s">
        <v>20</v>
      </c>
      <c r="N247" s="243" t="s">
        <v>41</v>
      </c>
      <c r="O247" s="41"/>
      <c r="P247" s="199">
        <f>O247*H247</f>
        <v>0</v>
      </c>
      <c r="Q247" s="199">
        <v>0.045</v>
      </c>
      <c r="R247" s="199">
        <f>Q247*H247</f>
        <v>3.69</v>
      </c>
      <c r="S247" s="199">
        <v>0</v>
      </c>
      <c r="T247" s="200">
        <f>S247*H247</f>
        <v>0</v>
      </c>
      <c r="AR247" s="23" t="s">
        <v>162</v>
      </c>
      <c r="AT247" s="23" t="s">
        <v>308</v>
      </c>
      <c r="AU247" s="23" t="s">
        <v>80</v>
      </c>
      <c r="AY247" s="23" t="s">
        <v>127</v>
      </c>
      <c r="BE247" s="201">
        <f>IF(N247="základní",J247,0)</f>
        <v>0</v>
      </c>
      <c r="BF247" s="201">
        <f>IF(N247="snížená",J247,0)</f>
        <v>0</v>
      </c>
      <c r="BG247" s="201">
        <f>IF(N247="zákl. přenesená",J247,0)</f>
        <v>0</v>
      </c>
      <c r="BH247" s="201">
        <f>IF(N247="sníž. přenesená",J247,0)</f>
        <v>0</v>
      </c>
      <c r="BI247" s="201">
        <f>IF(N247="nulová",J247,0)</f>
        <v>0</v>
      </c>
      <c r="BJ247" s="23" t="s">
        <v>78</v>
      </c>
      <c r="BK247" s="201">
        <f>ROUND(I247*H247,2)</f>
        <v>0</v>
      </c>
      <c r="BL247" s="23" t="s">
        <v>134</v>
      </c>
      <c r="BM247" s="23" t="s">
        <v>566</v>
      </c>
    </row>
    <row r="248" spans="2:65" s="1" customFormat="1" ht="16.5" customHeight="1">
      <c r="B248" s="40"/>
      <c r="C248" s="235" t="s">
        <v>446</v>
      </c>
      <c r="D248" s="235" t="s">
        <v>308</v>
      </c>
      <c r="E248" s="236" t="s">
        <v>568</v>
      </c>
      <c r="F248" s="237" t="s">
        <v>569</v>
      </c>
      <c r="G248" s="238" t="s">
        <v>343</v>
      </c>
      <c r="H248" s="239">
        <v>11</v>
      </c>
      <c r="I248" s="240"/>
      <c r="J248" s="239">
        <f>ROUND(I248*H248,2)</f>
        <v>0</v>
      </c>
      <c r="K248" s="237" t="s">
        <v>20</v>
      </c>
      <c r="L248" s="241"/>
      <c r="M248" s="242" t="s">
        <v>20</v>
      </c>
      <c r="N248" s="243" t="s">
        <v>41</v>
      </c>
      <c r="O248" s="41"/>
      <c r="P248" s="199">
        <f>O248*H248</f>
        <v>0</v>
      </c>
      <c r="Q248" s="199">
        <v>0.045</v>
      </c>
      <c r="R248" s="199">
        <f>Q248*H248</f>
        <v>0.495</v>
      </c>
      <c r="S248" s="199">
        <v>0</v>
      </c>
      <c r="T248" s="200">
        <f>S248*H248</f>
        <v>0</v>
      </c>
      <c r="AR248" s="23" t="s">
        <v>162</v>
      </c>
      <c r="AT248" s="23" t="s">
        <v>308</v>
      </c>
      <c r="AU248" s="23" t="s">
        <v>80</v>
      </c>
      <c r="AY248" s="23" t="s">
        <v>127</v>
      </c>
      <c r="BE248" s="201">
        <f>IF(N248="základní",J248,0)</f>
        <v>0</v>
      </c>
      <c r="BF248" s="201">
        <f>IF(N248="snížená",J248,0)</f>
        <v>0</v>
      </c>
      <c r="BG248" s="201">
        <f>IF(N248="zákl. přenesená",J248,0)</f>
        <v>0</v>
      </c>
      <c r="BH248" s="201">
        <f>IF(N248="sníž. přenesená",J248,0)</f>
        <v>0</v>
      </c>
      <c r="BI248" s="201">
        <f>IF(N248="nulová",J248,0)</f>
        <v>0</v>
      </c>
      <c r="BJ248" s="23" t="s">
        <v>78</v>
      </c>
      <c r="BK248" s="201">
        <f>ROUND(I248*H248,2)</f>
        <v>0</v>
      </c>
      <c r="BL248" s="23" t="s">
        <v>134</v>
      </c>
      <c r="BM248" s="23" t="s">
        <v>570</v>
      </c>
    </row>
    <row r="249" spans="2:65" s="1" customFormat="1" ht="16.5" customHeight="1">
      <c r="B249" s="40"/>
      <c r="C249" s="191" t="s">
        <v>471</v>
      </c>
      <c r="D249" s="191" t="s">
        <v>129</v>
      </c>
      <c r="E249" s="192" t="s">
        <v>575</v>
      </c>
      <c r="F249" s="193" t="s">
        <v>576</v>
      </c>
      <c r="G249" s="194" t="s">
        <v>343</v>
      </c>
      <c r="H249" s="195">
        <v>158</v>
      </c>
      <c r="I249" s="196"/>
      <c r="J249" s="195">
        <f>ROUND(I249*H249,2)</f>
        <v>0</v>
      </c>
      <c r="K249" s="193" t="s">
        <v>133</v>
      </c>
      <c r="L249" s="60"/>
      <c r="M249" s="197" t="s">
        <v>20</v>
      </c>
      <c r="N249" s="198" t="s">
        <v>41</v>
      </c>
      <c r="O249" s="41"/>
      <c r="P249" s="199">
        <f>O249*H249</f>
        <v>0</v>
      </c>
      <c r="Q249" s="199">
        <v>0</v>
      </c>
      <c r="R249" s="199">
        <f>Q249*H249</f>
        <v>0</v>
      </c>
      <c r="S249" s="199">
        <v>0</v>
      </c>
      <c r="T249" s="200">
        <f>S249*H249</f>
        <v>0</v>
      </c>
      <c r="AR249" s="23" t="s">
        <v>134</v>
      </c>
      <c r="AT249" s="23" t="s">
        <v>129</v>
      </c>
      <c r="AU249" s="23" t="s">
        <v>80</v>
      </c>
      <c r="AY249" s="23" t="s">
        <v>127</v>
      </c>
      <c r="BE249" s="201">
        <f>IF(N249="základní",J249,0)</f>
        <v>0</v>
      </c>
      <c r="BF249" s="201">
        <f>IF(N249="snížená",J249,0)</f>
        <v>0</v>
      </c>
      <c r="BG249" s="201">
        <f>IF(N249="zákl. přenesená",J249,0)</f>
        <v>0</v>
      </c>
      <c r="BH249" s="201">
        <f>IF(N249="sníž. přenesená",J249,0)</f>
        <v>0</v>
      </c>
      <c r="BI249" s="201">
        <f>IF(N249="nulová",J249,0)</f>
        <v>0</v>
      </c>
      <c r="BJ249" s="23" t="s">
        <v>78</v>
      </c>
      <c r="BK249" s="201">
        <f>ROUND(I249*H249,2)</f>
        <v>0</v>
      </c>
      <c r="BL249" s="23" t="s">
        <v>134</v>
      </c>
      <c r="BM249" s="23" t="s">
        <v>577</v>
      </c>
    </row>
    <row r="250" spans="2:63" s="10" customFormat="1" ht="29.85" customHeight="1">
      <c r="B250" s="175"/>
      <c r="C250" s="176"/>
      <c r="D250" s="177" t="s">
        <v>69</v>
      </c>
      <c r="E250" s="189" t="s">
        <v>578</v>
      </c>
      <c r="F250" s="189" t="s">
        <v>579</v>
      </c>
      <c r="G250" s="176"/>
      <c r="H250" s="176"/>
      <c r="I250" s="179"/>
      <c r="J250" s="190">
        <f>BK250</f>
        <v>0</v>
      </c>
      <c r="K250" s="176"/>
      <c r="L250" s="181"/>
      <c r="M250" s="182"/>
      <c r="N250" s="183"/>
      <c r="O250" s="183"/>
      <c r="P250" s="184">
        <f>P251</f>
        <v>0</v>
      </c>
      <c r="Q250" s="183"/>
      <c r="R250" s="184">
        <f>R251</f>
        <v>0</v>
      </c>
      <c r="S250" s="183"/>
      <c r="T250" s="185">
        <f>T251</f>
        <v>0</v>
      </c>
      <c r="AR250" s="186" t="s">
        <v>78</v>
      </c>
      <c r="AT250" s="187" t="s">
        <v>69</v>
      </c>
      <c r="AU250" s="187" t="s">
        <v>78</v>
      </c>
      <c r="AY250" s="186" t="s">
        <v>127</v>
      </c>
      <c r="BK250" s="188">
        <f>BK251</f>
        <v>0</v>
      </c>
    </row>
    <row r="251" spans="2:65" s="1" customFormat="1" ht="25.5" customHeight="1">
      <c r="B251" s="40"/>
      <c r="C251" s="191" t="s">
        <v>475</v>
      </c>
      <c r="D251" s="191" t="s">
        <v>129</v>
      </c>
      <c r="E251" s="192" t="s">
        <v>580</v>
      </c>
      <c r="F251" s="193" t="s">
        <v>581</v>
      </c>
      <c r="G251" s="194" t="s">
        <v>178</v>
      </c>
      <c r="H251" s="195">
        <v>99.86</v>
      </c>
      <c r="I251" s="196"/>
      <c r="J251" s="195">
        <f>ROUND(I251*H251,2)</f>
        <v>0</v>
      </c>
      <c r="K251" s="193" t="s">
        <v>133</v>
      </c>
      <c r="L251" s="60"/>
      <c r="M251" s="197" t="s">
        <v>20</v>
      </c>
      <c r="N251" s="198" t="s">
        <v>41</v>
      </c>
      <c r="O251" s="41"/>
      <c r="P251" s="199">
        <f>O251*H251</f>
        <v>0</v>
      </c>
      <c r="Q251" s="199">
        <v>0</v>
      </c>
      <c r="R251" s="199">
        <f>Q251*H251</f>
        <v>0</v>
      </c>
      <c r="S251" s="199">
        <v>0</v>
      </c>
      <c r="T251" s="200">
        <f>S251*H251</f>
        <v>0</v>
      </c>
      <c r="AR251" s="23" t="s">
        <v>134</v>
      </c>
      <c r="AT251" s="23" t="s">
        <v>129</v>
      </c>
      <c r="AU251" s="23" t="s">
        <v>80</v>
      </c>
      <c r="AY251" s="23" t="s">
        <v>127</v>
      </c>
      <c r="BE251" s="201">
        <f>IF(N251="základní",J251,0)</f>
        <v>0</v>
      </c>
      <c r="BF251" s="201">
        <f>IF(N251="snížená",J251,0)</f>
        <v>0</v>
      </c>
      <c r="BG251" s="201">
        <f>IF(N251="zákl. přenesená",J251,0)</f>
        <v>0</v>
      </c>
      <c r="BH251" s="201">
        <f>IF(N251="sníž. přenesená",J251,0)</f>
        <v>0</v>
      </c>
      <c r="BI251" s="201">
        <f>IF(N251="nulová",J251,0)</f>
        <v>0</v>
      </c>
      <c r="BJ251" s="23" t="s">
        <v>78</v>
      </c>
      <c r="BK251" s="201">
        <f>ROUND(I251*H251,2)</f>
        <v>0</v>
      </c>
      <c r="BL251" s="23" t="s">
        <v>134</v>
      </c>
      <c r="BM251" s="23" t="s">
        <v>582</v>
      </c>
    </row>
    <row r="252" spans="2:63" s="10" customFormat="1" ht="37.35" customHeight="1">
      <c r="B252" s="175"/>
      <c r="C252" s="176"/>
      <c r="D252" s="177" t="s">
        <v>69</v>
      </c>
      <c r="E252" s="178" t="s">
        <v>583</v>
      </c>
      <c r="F252" s="178" t="s">
        <v>584</v>
      </c>
      <c r="G252" s="176"/>
      <c r="H252" s="176"/>
      <c r="I252" s="179"/>
      <c r="J252" s="180">
        <f>BK252</f>
        <v>0</v>
      </c>
      <c r="K252" s="176"/>
      <c r="L252" s="181"/>
      <c r="M252" s="182"/>
      <c r="N252" s="183"/>
      <c r="O252" s="183"/>
      <c r="P252" s="184">
        <f>SUM(P253:P262)</f>
        <v>0</v>
      </c>
      <c r="Q252" s="183"/>
      <c r="R252" s="184">
        <f>SUM(R253:R262)</f>
        <v>0</v>
      </c>
      <c r="S252" s="183"/>
      <c r="T252" s="185">
        <f>SUM(T253:T262)</f>
        <v>0</v>
      </c>
      <c r="AR252" s="186" t="s">
        <v>150</v>
      </c>
      <c r="AT252" s="187" t="s">
        <v>69</v>
      </c>
      <c r="AU252" s="187" t="s">
        <v>70</v>
      </c>
      <c r="AY252" s="186" t="s">
        <v>127</v>
      </c>
      <c r="BK252" s="188">
        <f>SUM(BK253:BK262)</f>
        <v>0</v>
      </c>
    </row>
    <row r="253" spans="2:65" s="1" customFormat="1" ht="25.5" customHeight="1">
      <c r="B253" s="40"/>
      <c r="C253" s="191" t="s">
        <v>479</v>
      </c>
      <c r="D253" s="191" t="s">
        <v>129</v>
      </c>
      <c r="E253" s="192" t="s">
        <v>586</v>
      </c>
      <c r="F253" s="193" t="s">
        <v>587</v>
      </c>
      <c r="G253" s="194" t="s">
        <v>588</v>
      </c>
      <c r="H253" s="195">
        <v>1</v>
      </c>
      <c r="I253" s="196"/>
      <c r="J253" s="195">
        <f aca="true" t="shared" si="10" ref="J253:J262">ROUND(I253*H253,2)</f>
        <v>0</v>
      </c>
      <c r="K253" s="193" t="s">
        <v>20</v>
      </c>
      <c r="L253" s="60"/>
      <c r="M253" s="197" t="s">
        <v>20</v>
      </c>
      <c r="N253" s="198" t="s">
        <v>41</v>
      </c>
      <c r="O253" s="41"/>
      <c r="P253" s="199">
        <f aca="true" t="shared" si="11" ref="P253:P262">O253*H253</f>
        <v>0</v>
      </c>
      <c r="Q253" s="199">
        <v>0</v>
      </c>
      <c r="R253" s="199">
        <f aca="true" t="shared" si="12" ref="R253:R262">Q253*H253</f>
        <v>0</v>
      </c>
      <c r="S253" s="199">
        <v>0</v>
      </c>
      <c r="T253" s="200">
        <f aca="true" t="shared" si="13" ref="T253:T262">S253*H253</f>
        <v>0</v>
      </c>
      <c r="AR253" s="23" t="s">
        <v>589</v>
      </c>
      <c r="AT253" s="23" t="s">
        <v>129</v>
      </c>
      <c r="AU253" s="23" t="s">
        <v>78</v>
      </c>
      <c r="AY253" s="23" t="s">
        <v>127</v>
      </c>
      <c r="BE253" s="201">
        <f aca="true" t="shared" si="14" ref="BE253:BE262">IF(N253="základní",J253,0)</f>
        <v>0</v>
      </c>
      <c r="BF253" s="201">
        <f aca="true" t="shared" si="15" ref="BF253:BF262">IF(N253="snížená",J253,0)</f>
        <v>0</v>
      </c>
      <c r="BG253" s="201">
        <f aca="true" t="shared" si="16" ref="BG253:BG262">IF(N253="zákl. přenesená",J253,0)</f>
        <v>0</v>
      </c>
      <c r="BH253" s="201">
        <f aca="true" t="shared" si="17" ref="BH253:BH262">IF(N253="sníž. přenesená",J253,0)</f>
        <v>0</v>
      </c>
      <c r="BI253" s="201">
        <f aca="true" t="shared" si="18" ref="BI253:BI262">IF(N253="nulová",J253,0)</f>
        <v>0</v>
      </c>
      <c r="BJ253" s="23" t="s">
        <v>78</v>
      </c>
      <c r="BK253" s="201">
        <f aca="true" t="shared" si="19" ref="BK253:BK262">ROUND(I253*H253,2)</f>
        <v>0</v>
      </c>
      <c r="BL253" s="23" t="s">
        <v>589</v>
      </c>
      <c r="BM253" s="23" t="s">
        <v>590</v>
      </c>
    </row>
    <row r="254" spans="2:65" s="1" customFormat="1" ht="16.5" customHeight="1">
      <c r="B254" s="40"/>
      <c r="C254" s="191" t="s">
        <v>483</v>
      </c>
      <c r="D254" s="191" t="s">
        <v>129</v>
      </c>
      <c r="E254" s="192" t="s">
        <v>592</v>
      </c>
      <c r="F254" s="193" t="s">
        <v>593</v>
      </c>
      <c r="G254" s="194" t="s">
        <v>588</v>
      </c>
      <c r="H254" s="195">
        <v>1</v>
      </c>
      <c r="I254" s="196"/>
      <c r="J254" s="195">
        <f t="shared" si="10"/>
        <v>0</v>
      </c>
      <c r="K254" s="193" t="s">
        <v>20</v>
      </c>
      <c r="L254" s="60"/>
      <c r="M254" s="197" t="s">
        <v>20</v>
      </c>
      <c r="N254" s="198" t="s">
        <v>41</v>
      </c>
      <c r="O254" s="41"/>
      <c r="P254" s="199">
        <f t="shared" si="11"/>
        <v>0</v>
      </c>
      <c r="Q254" s="199">
        <v>0</v>
      </c>
      <c r="R254" s="199">
        <f t="shared" si="12"/>
        <v>0</v>
      </c>
      <c r="S254" s="199">
        <v>0</v>
      </c>
      <c r="T254" s="200">
        <f t="shared" si="13"/>
        <v>0</v>
      </c>
      <c r="AR254" s="23" t="s">
        <v>589</v>
      </c>
      <c r="AT254" s="23" t="s">
        <v>129</v>
      </c>
      <c r="AU254" s="23" t="s">
        <v>78</v>
      </c>
      <c r="AY254" s="23" t="s">
        <v>127</v>
      </c>
      <c r="BE254" s="201">
        <f t="shared" si="14"/>
        <v>0</v>
      </c>
      <c r="BF254" s="201">
        <f t="shared" si="15"/>
        <v>0</v>
      </c>
      <c r="BG254" s="201">
        <f t="shared" si="16"/>
        <v>0</v>
      </c>
      <c r="BH254" s="201">
        <f t="shared" si="17"/>
        <v>0</v>
      </c>
      <c r="BI254" s="201">
        <f t="shared" si="18"/>
        <v>0</v>
      </c>
      <c r="BJ254" s="23" t="s">
        <v>78</v>
      </c>
      <c r="BK254" s="201">
        <f t="shared" si="19"/>
        <v>0</v>
      </c>
      <c r="BL254" s="23" t="s">
        <v>589</v>
      </c>
      <c r="BM254" s="23" t="s">
        <v>594</v>
      </c>
    </row>
    <row r="255" spans="2:65" s="1" customFormat="1" ht="16.5" customHeight="1">
      <c r="B255" s="40"/>
      <c r="C255" s="191" t="s">
        <v>487</v>
      </c>
      <c r="D255" s="191" t="s">
        <v>129</v>
      </c>
      <c r="E255" s="192" t="s">
        <v>596</v>
      </c>
      <c r="F255" s="193" t="s">
        <v>597</v>
      </c>
      <c r="G255" s="194" t="s">
        <v>588</v>
      </c>
      <c r="H255" s="195">
        <v>1</v>
      </c>
      <c r="I255" s="196"/>
      <c r="J255" s="195">
        <f t="shared" si="10"/>
        <v>0</v>
      </c>
      <c r="K255" s="193" t="s">
        <v>20</v>
      </c>
      <c r="L255" s="60"/>
      <c r="M255" s="197" t="s">
        <v>20</v>
      </c>
      <c r="N255" s="198" t="s">
        <v>41</v>
      </c>
      <c r="O255" s="41"/>
      <c r="P255" s="199">
        <f t="shared" si="11"/>
        <v>0</v>
      </c>
      <c r="Q255" s="199">
        <v>0</v>
      </c>
      <c r="R255" s="199">
        <f t="shared" si="12"/>
        <v>0</v>
      </c>
      <c r="S255" s="199">
        <v>0</v>
      </c>
      <c r="T255" s="200">
        <f t="shared" si="13"/>
        <v>0</v>
      </c>
      <c r="AR255" s="23" t="s">
        <v>589</v>
      </c>
      <c r="AT255" s="23" t="s">
        <v>129</v>
      </c>
      <c r="AU255" s="23" t="s">
        <v>78</v>
      </c>
      <c r="AY255" s="23" t="s">
        <v>127</v>
      </c>
      <c r="BE255" s="201">
        <f t="shared" si="14"/>
        <v>0</v>
      </c>
      <c r="BF255" s="201">
        <f t="shared" si="15"/>
        <v>0</v>
      </c>
      <c r="BG255" s="201">
        <f t="shared" si="16"/>
        <v>0</v>
      </c>
      <c r="BH255" s="201">
        <f t="shared" si="17"/>
        <v>0</v>
      </c>
      <c r="BI255" s="201">
        <f t="shared" si="18"/>
        <v>0</v>
      </c>
      <c r="BJ255" s="23" t="s">
        <v>78</v>
      </c>
      <c r="BK255" s="201">
        <f t="shared" si="19"/>
        <v>0</v>
      </c>
      <c r="BL255" s="23" t="s">
        <v>589</v>
      </c>
      <c r="BM255" s="23" t="s">
        <v>598</v>
      </c>
    </row>
    <row r="256" spans="2:65" s="1" customFormat="1" ht="16.5" customHeight="1">
      <c r="B256" s="40"/>
      <c r="C256" s="191" t="s">
        <v>491</v>
      </c>
      <c r="D256" s="191" t="s">
        <v>129</v>
      </c>
      <c r="E256" s="192" t="s">
        <v>600</v>
      </c>
      <c r="F256" s="193" t="s">
        <v>601</v>
      </c>
      <c r="G256" s="194" t="s">
        <v>588</v>
      </c>
      <c r="H256" s="195">
        <v>1</v>
      </c>
      <c r="I256" s="196"/>
      <c r="J256" s="195">
        <f t="shared" si="10"/>
        <v>0</v>
      </c>
      <c r="K256" s="193" t="s">
        <v>20</v>
      </c>
      <c r="L256" s="60"/>
      <c r="M256" s="197" t="s">
        <v>20</v>
      </c>
      <c r="N256" s="198" t="s">
        <v>41</v>
      </c>
      <c r="O256" s="41"/>
      <c r="P256" s="199">
        <f t="shared" si="11"/>
        <v>0</v>
      </c>
      <c r="Q256" s="199">
        <v>0</v>
      </c>
      <c r="R256" s="199">
        <f t="shared" si="12"/>
        <v>0</v>
      </c>
      <c r="S256" s="199">
        <v>0</v>
      </c>
      <c r="T256" s="200">
        <f t="shared" si="13"/>
        <v>0</v>
      </c>
      <c r="AR256" s="23" t="s">
        <v>589</v>
      </c>
      <c r="AT256" s="23" t="s">
        <v>129</v>
      </c>
      <c r="AU256" s="23" t="s">
        <v>78</v>
      </c>
      <c r="AY256" s="23" t="s">
        <v>127</v>
      </c>
      <c r="BE256" s="201">
        <f t="shared" si="14"/>
        <v>0</v>
      </c>
      <c r="BF256" s="201">
        <f t="shared" si="15"/>
        <v>0</v>
      </c>
      <c r="BG256" s="201">
        <f t="shared" si="16"/>
        <v>0</v>
      </c>
      <c r="BH256" s="201">
        <f t="shared" si="17"/>
        <v>0</v>
      </c>
      <c r="BI256" s="201">
        <f t="shared" si="18"/>
        <v>0</v>
      </c>
      <c r="BJ256" s="23" t="s">
        <v>78</v>
      </c>
      <c r="BK256" s="201">
        <f t="shared" si="19"/>
        <v>0</v>
      </c>
      <c r="BL256" s="23" t="s">
        <v>589</v>
      </c>
      <c r="BM256" s="23" t="s">
        <v>602</v>
      </c>
    </row>
    <row r="257" spans="2:65" s="1" customFormat="1" ht="16.5" customHeight="1">
      <c r="B257" s="40"/>
      <c r="C257" s="191" t="s">
        <v>497</v>
      </c>
      <c r="D257" s="191" t="s">
        <v>129</v>
      </c>
      <c r="E257" s="192" t="s">
        <v>604</v>
      </c>
      <c r="F257" s="193" t="s">
        <v>605</v>
      </c>
      <c r="G257" s="194" t="s">
        <v>588</v>
      </c>
      <c r="H257" s="195">
        <v>1</v>
      </c>
      <c r="I257" s="196"/>
      <c r="J257" s="195">
        <f t="shared" si="10"/>
        <v>0</v>
      </c>
      <c r="K257" s="193" t="s">
        <v>20</v>
      </c>
      <c r="L257" s="60"/>
      <c r="M257" s="197" t="s">
        <v>20</v>
      </c>
      <c r="N257" s="198" t="s">
        <v>41</v>
      </c>
      <c r="O257" s="41"/>
      <c r="P257" s="199">
        <f t="shared" si="11"/>
        <v>0</v>
      </c>
      <c r="Q257" s="199">
        <v>0</v>
      </c>
      <c r="R257" s="199">
        <f t="shared" si="12"/>
        <v>0</v>
      </c>
      <c r="S257" s="199">
        <v>0</v>
      </c>
      <c r="T257" s="200">
        <f t="shared" si="13"/>
        <v>0</v>
      </c>
      <c r="AR257" s="23" t="s">
        <v>589</v>
      </c>
      <c r="AT257" s="23" t="s">
        <v>129</v>
      </c>
      <c r="AU257" s="23" t="s">
        <v>78</v>
      </c>
      <c r="AY257" s="23" t="s">
        <v>127</v>
      </c>
      <c r="BE257" s="201">
        <f t="shared" si="14"/>
        <v>0</v>
      </c>
      <c r="BF257" s="201">
        <f t="shared" si="15"/>
        <v>0</v>
      </c>
      <c r="BG257" s="201">
        <f t="shared" si="16"/>
        <v>0</v>
      </c>
      <c r="BH257" s="201">
        <f t="shared" si="17"/>
        <v>0</v>
      </c>
      <c r="BI257" s="201">
        <f t="shared" si="18"/>
        <v>0</v>
      </c>
      <c r="BJ257" s="23" t="s">
        <v>78</v>
      </c>
      <c r="BK257" s="201">
        <f t="shared" si="19"/>
        <v>0</v>
      </c>
      <c r="BL257" s="23" t="s">
        <v>589</v>
      </c>
      <c r="BM257" s="23" t="s">
        <v>606</v>
      </c>
    </row>
    <row r="258" spans="2:65" s="1" customFormat="1" ht="25.5" customHeight="1">
      <c r="B258" s="40"/>
      <c r="C258" s="191" t="s">
        <v>503</v>
      </c>
      <c r="D258" s="191" t="s">
        <v>129</v>
      </c>
      <c r="E258" s="192" t="s">
        <v>608</v>
      </c>
      <c r="F258" s="193" t="s">
        <v>609</v>
      </c>
      <c r="G258" s="194" t="s">
        <v>588</v>
      </c>
      <c r="H258" s="195">
        <v>1</v>
      </c>
      <c r="I258" s="196"/>
      <c r="J258" s="195">
        <f t="shared" si="10"/>
        <v>0</v>
      </c>
      <c r="K258" s="193" t="s">
        <v>20</v>
      </c>
      <c r="L258" s="60"/>
      <c r="M258" s="197" t="s">
        <v>20</v>
      </c>
      <c r="N258" s="198" t="s">
        <v>41</v>
      </c>
      <c r="O258" s="41"/>
      <c r="P258" s="199">
        <f t="shared" si="11"/>
        <v>0</v>
      </c>
      <c r="Q258" s="199">
        <v>0</v>
      </c>
      <c r="R258" s="199">
        <f t="shared" si="12"/>
        <v>0</v>
      </c>
      <c r="S258" s="199">
        <v>0</v>
      </c>
      <c r="T258" s="200">
        <f t="shared" si="13"/>
        <v>0</v>
      </c>
      <c r="AR258" s="23" t="s">
        <v>589</v>
      </c>
      <c r="AT258" s="23" t="s">
        <v>129</v>
      </c>
      <c r="AU258" s="23" t="s">
        <v>78</v>
      </c>
      <c r="AY258" s="23" t="s">
        <v>127</v>
      </c>
      <c r="BE258" s="201">
        <f t="shared" si="14"/>
        <v>0</v>
      </c>
      <c r="BF258" s="201">
        <f t="shared" si="15"/>
        <v>0</v>
      </c>
      <c r="BG258" s="201">
        <f t="shared" si="16"/>
        <v>0</v>
      </c>
      <c r="BH258" s="201">
        <f t="shared" si="17"/>
        <v>0</v>
      </c>
      <c r="BI258" s="201">
        <f t="shared" si="18"/>
        <v>0</v>
      </c>
      <c r="BJ258" s="23" t="s">
        <v>78</v>
      </c>
      <c r="BK258" s="201">
        <f t="shared" si="19"/>
        <v>0</v>
      </c>
      <c r="BL258" s="23" t="s">
        <v>589</v>
      </c>
      <c r="BM258" s="23" t="s">
        <v>610</v>
      </c>
    </row>
    <row r="259" spans="2:65" s="1" customFormat="1" ht="16.5" customHeight="1">
      <c r="B259" s="40"/>
      <c r="C259" s="191" t="s">
        <v>507</v>
      </c>
      <c r="D259" s="191" t="s">
        <v>129</v>
      </c>
      <c r="E259" s="192" t="s">
        <v>612</v>
      </c>
      <c r="F259" s="193" t="s">
        <v>613</v>
      </c>
      <c r="G259" s="194" t="s">
        <v>588</v>
      </c>
      <c r="H259" s="195">
        <v>1</v>
      </c>
      <c r="I259" s="196"/>
      <c r="J259" s="195">
        <f t="shared" si="10"/>
        <v>0</v>
      </c>
      <c r="K259" s="193" t="s">
        <v>20</v>
      </c>
      <c r="L259" s="60"/>
      <c r="M259" s="197" t="s">
        <v>20</v>
      </c>
      <c r="N259" s="198" t="s">
        <v>41</v>
      </c>
      <c r="O259" s="41"/>
      <c r="P259" s="199">
        <f t="shared" si="11"/>
        <v>0</v>
      </c>
      <c r="Q259" s="199">
        <v>0</v>
      </c>
      <c r="R259" s="199">
        <f t="shared" si="12"/>
        <v>0</v>
      </c>
      <c r="S259" s="199">
        <v>0</v>
      </c>
      <c r="T259" s="200">
        <f t="shared" si="13"/>
        <v>0</v>
      </c>
      <c r="AR259" s="23" t="s">
        <v>589</v>
      </c>
      <c r="AT259" s="23" t="s">
        <v>129</v>
      </c>
      <c r="AU259" s="23" t="s">
        <v>78</v>
      </c>
      <c r="AY259" s="23" t="s">
        <v>127</v>
      </c>
      <c r="BE259" s="201">
        <f t="shared" si="14"/>
        <v>0</v>
      </c>
      <c r="BF259" s="201">
        <f t="shared" si="15"/>
        <v>0</v>
      </c>
      <c r="BG259" s="201">
        <f t="shared" si="16"/>
        <v>0</v>
      </c>
      <c r="BH259" s="201">
        <f t="shared" si="17"/>
        <v>0</v>
      </c>
      <c r="BI259" s="201">
        <f t="shared" si="18"/>
        <v>0</v>
      </c>
      <c r="BJ259" s="23" t="s">
        <v>78</v>
      </c>
      <c r="BK259" s="201">
        <f t="shared" si="19"/>
        <v>0</v>
      </c>
      <c r="BL259" s="23" t="s">
        <v>589</v>
      </c>
      <c r="BM259" s="23" t="s">
        <v>614</v>
      </c>
    </row>
    <row r="260" spans="2:65" s="1" customFormat="1" ht="16.5" customHeight="1">
      <c r="B260" s="40"/>
      <c r="C260" s="191" t="s">
        <v>511</v>
      </c>
      <c r="D260" s="191" t="s">
        <v>129</v>
      </c>
      <c r="E260" s="192" t="s">
        <v>615</v>
      </c>
      <c r="F260" s="193" t="s">
        <v>616</v>
      </c>
      <c r="G260" s="194" t="s">
        <v>588</v>
      </c>
      <c r="H260" s="195">
        <v>1</v>
      </c>
      <c r="I260" s="196"/>
      <c r="J260" s="195">
        <f t="shared" si="10"/>
        <v>0</v>
      </c>
      <c r="K260" s="193" t="s">
        <v>20</v>
      </c>
      <c r="L260" s="60"/>
      <c r="M260" s="197" t="s">
        <v>20</v>
      </c>
      <c r="N260" s="198" t="s">
        <v>41</v>
      </c>
      <c r="O260" s="41"/>
      <c r="P260" s="199">
        <f t="shared" si="11"/>
        <v>0</v>
      </c>
      <c r="Q260" s="199">
        <v>0</v>
      </c>
      <c r="R260" s="199">
        <f t="shared" si="12"/>
        <v>0</v>
      </c>
      <c r="S260" s="199">
        <v>0</v>
      </c>
      <c r="T260" s="200">
        <f t="shared" si="13"/>
        <v>0</v>
      </c>
      <c r="AR260" s="23" t="s">
        <v>589</v>
      </c>
      <c r="AT260" s="23" t="s">
        <v>129</v>
      </c>
      <c r="AU260" s="23" t="s">
        <v>78</v>
      </c>
      <c r="AY260" s="23" t="s">
        <v>127</v>
      </c>
      <c r="BE260" s="201">
        <f t="shared" si="14"/>
        <v>0</v>
      </c>
      <c r="BF260" s="201">
        <f t="shared" si="15"/>
        <v>0</v>
      </c>
      <c r="BG260" s="201">
        <f t="shared" si="16"/>
        <v>0</v>
      </c>
      <c r="BH260" s="201">
        <f t="shared" si="17"/>
        <v>0</v>
      </c>
      <c r="BI260" s="201">
        <f t="shared" si="18"/>
        <v>0</v>
      </c>
      <c r="BJ260" s="23" t="s">
        <v>78</v>
      </c>
      <c r="BK260" s="201">
        <f t="shared" si="19"/>
        <v>0</v>
      </c>
      <c r="BL260" s="23" t="s">
        <v>589</v>
      </c>
      <c r="BM260" s="23" t="s">
        <v>617</v>
      </c>
    </row>
    <row r="261" spans="2:65" s="1" customFormat="1" ht="16.5" customHeight="1">
      <c r="B261" s="40"/>
      <c r="C261" s="191" t="s">
        <v>515</v>
      </c>
      <c r="D261" s="191" t="s">
        <v>129</v>
      </c>
      <c r="E261" s="192" t="s">
        <v>619</v>
      </c>
      <c r="F261" s="193" t="s">
        <v>620</v>
      </c>
      <c r="G261" s="194" t="s">
        <v>588</v>
      </c>
      <c r="H261" s="195">
        <v>1</v>
      </c>
      <c r="I261" s="196"/>
      <c r="J261" s="195">
        <f t="shared" si="10"/>
        <v>0</v>
      </c>
      <c r="K261" s="193" t="s">
        <v>20</v>
      </c>
      <c r="L261" s="60"/>
      <c r="M261" s="197" t="s">
        <v>20</v>
      </c>
      <c r="N261" s="198" t="s">
        <v>41</v>
      </c>
      <c r="O261" s="41"/>
      <c r="P261" s="199">
        <f t="shared" si="11"/>
        <v>0</v>
      </c>
      <c r="Q261" s="199">
        <v>0</v>
      </c>
      <c r="R261" s="199">
        <f t="shared" si="12"/>
        <v>0</v>
      </c>
      <c r="S261" s="199">
        <v>0</v>
      </c>
      <c r="T261" s="200">
        <f t="shared" si="13"/>
        <v>0</v>
      </c>
      <c r="AR261" s="23" t="s">
        <v>589</v>
      </c>
      <c r="AT261" s="23" t="s">
        <v>129</v>
      </c>
      <c r="AU261" s="23" t="s">
        <v>78</v>
      </c>
      <c r="AY261" s="23" t="s">
        <v>127</v>
      </c>
      <c r="BE261" s="201">
        <f t="shared" si="14"/>
        <v>0</v>
      </c>
      <c r="BF261" s="201">
        <f t="shared" si="15"/>
        <v>0</v>
      </c>
      <c r="BG261" s="201">
        <f t="shared" si="16"/>
        <v>0</v>
      </c>
      <c r="BH261" s="201">
        <f t="shared" si="17"/>
        <v>0</v>
      </c>
      <c r="BI261" s="201">
        <f t="shared" si="18"/>
        <v>0</v>
      </c>
      <c r="BJ261" s="23" t="s">
        <v>78</v>
      </c>
      <c r="BK261" s="201">
        <f t="shared" si="19"/>
        <v>0</v>
      </c>
      <c r="BL261" s="23" t="s">
        <v>589</v>
      </c>
      <c r="BM261" s="23" t="s">
        <v>621</v>
      </c>
    </row>
    <row r="262" spans="2:65" s="1" customFormat="1" ht="25.5" customHeight="1">
      <c r="B262" s="40"/>
      <c r="C262" s="191" t="s">
        <v>519</v>
      </c>
      <c r="D262" s="191" t="s">
        <v>129</v>
      </c>
      <c r="E262" s="192" t="s">
        <v>623</v>
      </c>
      <c r="F262" s="193" t="s">
        <v>624</v>
      </c>
      <c r="G262" s="194" t="s">
        <v>588</v>
      </c>
      <c r="H262" s="195">
        <v>1</v>
      </c>
      <c r="I262" s="196"/>
      <c r="J262" s="195">
        <f t="shared" si="10"/>
        <v>0</v>
      </c>
      <c r="K262" s="193" t="s">
        <v>20</v>
      </c>
      <c r="L262" s="60"/>
      <c r="M262" s="197" t="s">
        <v>20</v>
      </c>
      <c r="N262" s="244" t="s">
        <v>41</v>
      </c>
      <c r="O262" s="245"/>
      <c r="P262" s="246">
        <f t="shared" si="11"/>
        <v>0</v>
      </c>
      <c r="Q262" s="246">
        <v>0</v>
      </c>
      <c r="R262" s="246">
        <f t="shared" si="12"/>
        <v>0</v>
      </c>
      <c r="S262" s="246">
        <v>0</v>
      </c>
      <c r="T262" s="247">
        <f t="shared" si="13"/>
        <v>0</v>
      </c>
      <c r="AR262" s="23" t="s">
        <v>589</v>
      </c>
      <c r="AT262" s="23" t="s">
        <v>129</v>
      </c>
      <c r="AU262" s="23" t="s">
        <v>78</v>
      </c>
      <c r="AY262" s="23" t="s">
        <v>127</v>
      </c>
      <c r="BE262" s="201">
        <f t="shared" si="14"/>
        <v>0</v>
      </c>
      <c r="BF262" s="201">
        <f t="shared" si="15"/>
        <v>0</v>
      </c>
      <c r="BG262" s="201">
        <f t="shared" si="16"/>
        <v>0</v>
      </c>
      <c r="BH262" s="201">
        <f t="shared" si="17"/>
        <v>0</v>
      </c>
      <c r="BI262" s="201">
        <f t="shared" si="18"/>
        <v>0</v>
      </c>
      <c r="BJ262" s="23" t="s">
        <v>78</v>
      </c>
      <c r="BK262" s="201">
        <f t="shared" si="19"/>
        <v>0</v>
      </c>
      <c r="BL262" s="23" t="s">
        <v>589</v>
      </c>
      <c r="BM262" s="23" t="s">
        <v>625</v>
      </c>
    </row>
    <row r="263" spans="2:12" s="1" customFormat="1" ht="6.95" customHeight="1">
      <c r="B263" s="55"/>
      <c r="C263" s="56"/>
      <c r="D263" s="56"/>
      <c r="E263" s="56"/>
      <c r="F263" s="56"/>
      <c r="G263" s="56"/>
      <c r="H263" s="56"/>
      <c r="I263" s="138"/>
      <c r="J263" s="56"/>
      <c r="K263" s="56"/>
      <c r="L263" s="60"/>
    </row>
  </sheetData>
  <sheetProtection algorithmName="SHA-512" hashValue="4hJofMWhmhLL3+kv0RFOQkQxeQOOih/DorrjpxXyOQOPnLFgsJRohDAMKpOyqBbFq4/FIVmlEfWPaD153pYM5g==" saltValue="qFOhnxwmJcMQ28wITkleJQL3RqyhoBkLoXkYw0ZztLOa1XlTXbYB7urHr8WSGM4UbRYMNOtW5hEeDvXhdAbaVA==" spinCount="100000" sheet="1" objects="1" scenarios="1" formatColumns="0" formatRows="0" autoFilter="0"/>
  <autoFilter ref="C84:K262"/>
  <mergeCells count="10">
    <mergeCell ref="J51:J52"/>
    <mergeCell ref="E75:H75"/>
    <mergeCell ref="E77:H77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2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87</v>
      </c>
      <c r="G1" s="372" t="s">
        <v>88</v>
      </c>
      <c r="H1" s="372"/>
      <c r="I1" s="114"/>
      <c r="J1" s="113" t="s">
        <v>89</v>
      </c>
      <c r="K1" s="112" t="s">
        <v>90</v>
      </c>
      <c r="L1" s="113" t="s">
        <v>91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AT2" s="23" t="s">
        <v>86</v>
      </c>
    </row>
    <row r="3" spans="2:46" ht="6.95" customHeight="1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80</v>
      </c>
    </row>
    <row r="4" spans="2:46" ht="36.95" customHeight="1">
      <c r="B4" s="27"/>
      <c r="C4" s="28"/>
      <c r="D4" s="29" t="s">
        <v>92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6"/>
      <c r="J5" s="28"/>
      <c r="K5" s="30"/>
    </row>
    <row r="6" spans="2:11" ht="13.5">
      <c r="B6" s="27"/>
      <c r="C6" s="28"/>
      <c r="D6" s="36" t="s">
        <v>17</v>
      </c>
      <c r="E6" s="28"/>
      <c r="F6" s="28"/>
      <c r="G6" s="28"/>
      <c r="H6" s="28"/>
      <c r="I6" s="116"/>
      <c r="J6" s="28"/>
      <c r="K6" s="30"/>
    </row>
    <row r="7" spans="2:11" ht="16.5" customHeight="1">
      <c r="B7" s="27"/>
      <c r="C7" s="28"/>
      <c r="D7" s="28"/>
      <c r="E7" s="364" t="str">
        <f>'Rekapitulace stavby'!K6</f>
        <v>Sokolov - Parkoviště v ul.Slovenská na p.p.č.2436/56, 2436/53 v k.ú.Sokolov</v>
      </c>
      <c r="F7" s="365"/>
      <c r="G7" s="365"/>
      <c r="H7" s="365"/>
      <c r="I7" s="116"/>
      <c r="J7" s="28"/>
      <c r="K7" s="30"/>
    </row>
    <row r="8" spans="2:11" s="1" customFormat="1" ht="13.5">
      <c r="B8" s="40"/>
      <c r="C8" s="41"/>
      <c r="D8" s="36" t="s">
        <v>93</v>
      </c>
      <c r="E8" s="41"/>
      <c r="F8" s="41"/>
      <c r="G8" s="41"/>
      <c r="H8" s="41"/>
      <c r="I8" s="117"/>
      <c r="J8" s="41"/>
      <c r="K8" s="44"/>
    </row>
    <row r="9" spans="2:11" s="1" customFormat="1" ht="36.95" customHeight="1">
      <c r="B9" s="40"/>
      <c r="C9" s="41"/>
      <c r="D9" s="41"/>
      <c r="E9" s="366" t="s">
        <v>689</v>
      </c>
      <c r="F9" s="367"/>
      <c r="G9" s="367"/>
      <c r="H9" s="367"/>
      <c r="I9" s="117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2:11" s="1" customFormat="1" ht="14.45" customHeight="1">
      <c r="B11" s="40"/>
      <c r="C11" s="41"/>
      <c r="D11" s="36" t="s">
        <v>19</v>
      </c>
      <c r="E11" s="41"/>
      <c r="F11" s="34" t="s">
        <v>20</v>
      </c>
      <c r="G11" s="41"/>
      <c r="H11" s="41"/>
      <c r="I11" s="118" t="s">
        <v>21</v>
      </c>
      <c r="J11" s="34" t="s">
        <v>20</v>
      </c>
      <c r="K11" s="44"/>
    </row>
    <row r="12" spans="2:11" s="1" customFormat="1" ht="14.45" customHeight="1">
      <c r="B12" s="40"/>
      <c r="C12" s="41"/>
      <c r="D12" s="36" t="s">
        <v>22</v>
      </c>
      <c r="E12" s="41"/>
      <c r="F12" s="34" t="s">
        <v>23</v>
      </c>
      <c r="G12" s="41"/>
      <c r="H12" s="41"/>
      <c r="I12" s="118" t="s">
        <v>24</v>
      </c>
      <c r="J12" s="119" t="str">
        <f>'Rekapitulace stavby'!AN8</f>
        <v>9. 2. 2018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2:11" s="1" customFormat="1" ht="14.45" customHeight="1">
      <c r="B14" s="40"/>
      <c r="C14" s="41"/>
      <c r="D14" s="36" t="s">
        <v>26</v>
      </c>
      <c r="E14" s="41"/>
      <c r="F14" s="41"/>
      <c r="G14" s="41"/>
      <c r="H14" s="41"/>
      <c r="I14" s="118" t="s">
        <v>27</v>
      </c>
      <c r="J14" s="34" t="s">
        <v>20</v>
      </c>
      <c r="K14" s="44"/>
    </row>
    <row r="15" spans="2:11" s="1" customFormat="1" ht="18" customHeight="1">
      <c r="B15" s="40"/>
      <c r="C15" s="41"/>
      <c r="D15" s="41"/>
      <c r="E15" s="34" t="s">
        <v>28</v>
      </c>
      <c r="F15" s="41"/>
      <c r="G15" s="41"/>
      <c r="H15" s="41"/>
      <c r="I15" s="118" t="s">
        <v>29</v>
      </c>
      <c r="J15" s="34" t="s">
        <v>20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5" customHeight="1">
      <c r="B17" s="40"/>
      <c r="C17" s="41"/>
      <c r="D17" s="36" t="s">
        <v>30</v>
      </c>
      <c r="E17" s="41"/>
      <c r="F17" s="41"/>
      <c r="G17" s="41"/>
      <c r="H17" s="41"/>
      <c r="I17" s="118" t="s">
        <v>27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29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5" customHeight="1">
      <c r="B20" s="40"/>
      <c r="C20" s="41"/>
      <c r="D20" s="36" t="s">
        <v>32</v>
      </c>
      <c r="E20" s="41"/>
      <c r="F20" s="41"/>
      <c r="G20" s="41"/>
      <c r="H20" s="41"/>
      <c r="I20" s="118" t="s">
        <v>27</v>
      </c>
      <c r="J20" s="34" t="s">
        <v>20</v>
      </c>
      <c r="K20" s="44"/>
    </row>
    <row r="21" spans="2:11" s="1" customFormat="1" ht="18" customHeight="1">
      <c r="B21" s="40"/>
      <c r="C21" s="41"/>
      <c r="D21" s="41"/>
      <c r="E21" s="34" t="s">
        <v>33</v>
      </c>
      <c r="F21" s="41"/>
      <c r="G21" s="41"/>
      <c r="H21" s="41"/>
      <c r="I21" s="118" t="s">
        <v>29</v>
      </c>
      <c r="J21" s="34" t="s">
        <v>20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5" customHeight="1">
      <c r="B23" s="40"/>
      <c r="C23" s="41"/>
      <c r="D23" s="36" t="s">
        <v>35</v>
      </c>
      <c r="E23" s="41"/>
      <c r="F23" s="41"/>
      <c r="G23" s="41"/>
      <c r="H23" s="41"/>
      <c r="I23" s="117"/>
      <c r="J23" s="41"/>
      <c r="K23" s="44"/>
    </row>
    <row r="24" spans="2:11" s="6" customFormat="1" ht="16.5" customHeight="1">
      <c r="B24" s="120"/>
      <c r="C24" s="121"/>
      <c r="D24" s="121"/>
      <c r="E24" s="333" t="s">
        <v>20</v>
      </c>
      <c r="F24" s="333"/>
      <c r="G24" s="333"/>
      <c r="H24" s="333"/>
      <c r="I24" s="122"/>
      <c r="J24" s="121"/>
      <c r="K24" s="123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>
      <c r="B27" s="40"/>
      <c r="C27" s="41"/>
      <c r="D27" s="126" t="s">
        <v>36</v>
      </c>
      <c r="E27" s="41"/>
      <c r="F27" s="41"/>
      <c r="G27" s="41"/>
      <c r="H27" s="41"/>
      <c r="I27" s="117"/>
      <c r="J27" s="127">
        <f>ROUND(J78,2)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5" customHeight="1">
      <c r="B29" s="40"/>
      <c r="C29" s="41"/>
      <c r="D29" s="41"/>
      <c r="E29" s="41"/>
      <c r="F29" s="45" t="s">
        <v>38</v>
      </c>
      <c r="G29" s="41"/>
      <c r="H29" s="41"/>
      <c r="I29" s="128" t="s">
        <v>37</v>
      </c>
      <c r="J29" s="45" t="s">
        <v>39</v>
      </c>
      <c r="K29" s="44"/>
    </row>
    <row r="30" spans="2:11" s="1" customFormat="1" ht="14.45" customHeight="1">
      <c r="B30" s="40"/>
      <c r="C30" s="41"/>
      <c r="D30" s="48" t="s">
        <v>40</v>
      </c>
      <c r="E30" s="48" t="s">
        <v>41</v>
      </c>
      <c r="F30" s="129">
        <f>ROUND(SUM(BE78:BE81),2)</f>
        <v>0</v>
      </c>
      <c r="G30" s="41"/>
      <c r="H30" s="41"/>
      <c r="I30" s="130">
        <v>0.21</v>
      </c>
      <c r="J30" s="129">
        <f>ROUND(ROUND((SUM(BE78:BE81)),2)*I30,2)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42</v>
      </c>
      <c r="F31" s="129">
        <f>ROUND(SUM(BF78:BF81),2)</f>
        <v>0</v>
      </c>
      <c r="G31" s="41"/>
      <c r="H31" s="41"/>
      <c r="I31" s="130">
        <v>0.15</v>
      </c>
      <c r="J31" s="129">
        <f>ROUND(ROUND((SUM(BF78:BF81)),2)*I31,2)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43</v>
      </c>
      <c r="F32" s="129">
        <f>ROUND(SUM(BG78:BG81),2)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44</v>
      </c>
      <c r="F33" s="129">
        <f>ROUND(SUM(BH78:BH81),2)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45</v>
      </c>
      <c r="F34" s="129">
        <f>ROUND(SUM(BI78:BI81),2)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>
      <c r="B36" s="40"/>
      <c r="C36" s="131"/>
      <c r="D36" s="132" t="s">
        <v>46</v>
      </c>
      <c r="E36" s="78"/>
      <c r="F36" s="78"/>
      <c r="G36" s="133" t="s">
        <v>47</v>
      </c>
      <c r="H36" s="134" t="s">
        <v>48</v>
      </c>
      <c r="I36" s="135"/>
      <c r="J36" s="136">
        <f>SUM(J27:J34)</f>
        <v>0</v>
      </c>
      <c r="K36" s="137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" customHeight="1">
      <c r="B42" s="40"/>
      <c r="C42" s="29" t="s">
        <v>95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5" customHeight="1">
      <c r="B44" s="40"/>
      <c r="C44" s="36" t="s">
        <v>17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16.5" customHeight="1">
      <c r="B45" s="40"/>
      <c r="C45" s="41"/>
      <c r="D45" s="41"/>
      <c r="E45" s="364" t="str">
        <f>E7</f>
        <v>Sokolov - Parkoviště v ul.Slovenská na p.p.č.2436/56, 2436/53 v k.ú.Sokolov</v>
      </c>
      <c r="F45" s="365"/>
      <c r="G45" s="365"/>
      <c r="H45" s="365"/>
      <c r="I45" s="117"/>
      <c r="J45" s="41"/>
      <c r="K45" s="44"/>
    </row>
    <row r="46" spans="2:11" s="1" customFormat="1" ht="14.45" customHeight="1">
      <c r="B46" s="40"/>
      <c r="C46" s="36" t="s">
        <v>93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17.25" customHeight="1">
      <c r="B47" s="40"/>
      <c r="C47" s="41"/>
      <c r="D47" s="41"/>
      <c r="E47" s="366" t="str">
        <f>E9</f>
        <v>03 - Veřejné osvětlení</v>
      </c>
      <c r="F47" s="367"/>
      <c r="G47" s="367"/>
      <c r="H47" s="367"/>
      <c r="I47" s="117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11" s="1" customFormat="1" ht="18" customHeight="1">
      <c r="B49" s="40"/>
      <c r="C49" s="36" t="s">
        <v>22</v>
      </c>
      <c r="D49" s="41"/>
      <c r="E49" s="41"/>
      <c r="F49" s="34" t="str">
        <f>F12</f>
        <v xml:space="preserve"> </v>
      </c>
      <c r="G49" s="41"/>
      <c r="H49" s="41"/>
      <c r="I49" s="118" t="s">
        <v>24</v>
      </c>
      <c r="J49" s="119" t="str">
        <f>IF(J12="","",J12)</f>
        <v>9. 2. 2018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11" s="1" customFormat="1" ht="13.5">
      <c r="B51" s="40"/>
      <c r="C51" s="36" t="s">
        <v>26</v>
      </c>
      <c r="D51" s="41"/>
      <c r="E51" s="41"/>
      <c r="F51" s="34" t="str">
        <f>E15</f>
        <v>Město Sokolov</v>
      </c>
      <c r="G51" s="41"/>
      <c r="H51" s="41"/>
      <c r="I51" s="118" t="s">
        <v>32</v>
      </c>
      <c r="J51" s="333" t="str">
        <f>E21</f>
        <v>BPO s.r.o.Ostrov</v>
      </c>
      <c r="K51" s="44"/>
    </row>
    <row r="52" spans="2:11" s="1" customFormat="1" ht="14.45" customHeight="1">
      <c r="B52" s="40"/>
      <c r="C52" s="36" t="s">
        <v>30</v>
      </c>
      <c r="D52" s="41"/>
      <c r="E52" s="41"/>
      <c r="F52" s="34" t="str">
        <f>IF(E18="","",E18)</f>
        <v/>
      </c>
      <c r="G52" s="41"/>
      <c r="H52" s="41"/>
      <c r="I52" s="117"/>
      <c r="J52" s="368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11" s="1" customFormat="1" ht="29.25" customHeight="1">
      <c r="B54" s="40"/>
      <c r="C54" s="143" t="s">
        <v>96</v>
      </c>
      <c r="D54" s="131"/>
      <c r="E54" s="131"/>
      <c r="F54" s="131"/>
      <c r="G54" s="131"/>
      <c r="H54" s="131"/>
      <c r="I54" s="144"/>
      <c r="J54" s="145" t="s">
        <v>97</v>
      </c>
      <c r="K54" s="146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7" t="s">
        <v>98</v>
      </c>
      <c r="D56" s="41"/>
      <c r="E56" s="41"/>
      <c r="F56" s="41"/>
      <c r="G56" s="41"/>
      <c r="H56" s="41"/>
      <c r="I56" s="117"/>
      <c r="J56" s="127">
        <f>J78</f>
        <v>0</v>
      </c>
      <c r="K56" s="44"/>
      <c r="AU56" s="23" t="s">
        <v>99</v>
      </c>
    </row>
    <row r="57" spans="2:11" s="7" customFormat="1" ht="24.95" customHeight="1">
      <c r="B57" s="148"/>
      <c r="C57" s="149"/>
      <c r="D57" s="150" t="s">
        <v>690</v>
      </c>
      <c r="E57" s="151"/>
      <c r="F57" s="151"/>
      <c r="G57" s="151"/>
      <c r="H57" s="151"/>
      <c r="I57" s="152"/>
      <c r="J57" s="153">
        <f>J79</f>
        <v>0</v>
      </c>
      <c r="K57" s="154"/>
    </row>
    <row r="58" spans="2:11" s="8" customFormat="1" ht="19.9" customHeight="1">
      <c r="B58" s="155"/>
      <c r="C58" s="156"/>
      <c r="D58" s="157" t="s">
        <v>691</v>
      </c>
      <c r="E58" s="158"/>
      <c r="F58" s="158"/>
      <c r="G58" s="158"/>
      <c r="H58" s="158"/>
      <c r="I58" s="159"/>
      <c r="J58" s="160">
        <f>J80</f>
        <v>0</v>
      </c>
      <c r="K58" s="161"/>
    </row>
    <row r="59" spans="2:11" s="1" customFormat="1" ht="21.75" customHeight="1">
      <c r="B59" s="40"/>
      <c r="C59" s="41"/>
      <c r="D59" s="41"/>
      <c r="E59" s="41"/>
      <c r="F59" s="41"/>
      <c r="G59" s="41"/>
      <c r="H59" s="41"/>
      <c r="I59" s="117"/>
      <c r="J59" s="41"/>
      <c r="K59" s="44"/>
    </row>
    <row r="60" spans="2:11" s="1" customFormat="1" ht="6.95" customHeight="1">
      <c r="B60" s="55"/>
      <c r="C60" s="56"/>
      <c r="D60" s="56"/>
      <c r="E60" s="56"/>
      <c r="F60" s="56"/>
      <c r="G60" s="56"/>
      <c r="H60" s="56"/>
      <c r="I60" s="138"/>
      <c r="J60" s="56"/>
      <c r="K60" s="57"/>
    </row>
    <row r="64" spans="2:12" s="1" customFormat="1" ht="6.95" customHeight="1">
      <c r="B64" s="58"/>
      <c r="C64" s="59"/>
      <c r="D64" s="59"/>
      <c r="E64" s="59"/>
      <c r="F64" s="59"/>
      <c r="G64" s="59"/>
      <c r="H64" s="59"/>
      <c r="I64" s="141"/>
      <c r="J64" s="59"/>
      <c r="K64" s="59"/>
      <c r="L64" s="60"/>
    </row>
    <row r="65" spans="2:12" s="1" customFormat="1" ht="36.95" customHeight="1">
      <c r="B65" s="40"/>
      <c r="C65" s="61" t="s">
        <v>111</v>
      </c>
      <c r="D65" s="62"/>
      <c r="E65" s="62"/>
      <c r="F65" s="62"/>
      <c r="G65" s="62"/>
      <c r="H65" s="62"/>
      <c r="I65" s="162"/>
      <c r="J65" s="62"/>
      <c r="K65" s="62"/>
      <c r="L65" s="60"/>
    </row>
    <row r="66" spans="2:12" s="1" customFormat="1" ht="6.95" customHeight="1">
      <c r="B66" s="40"/>
      <c r="C66" s="62"/>
      <c r="D66" s="62"/>
      <c r="E66" s="62"/>
      <c r="F66" s="62"/>
      <c r="G66" s="62"/>
      <c r="H66" s="62"/>
      <c r="I66" s="162"/>
      <c r="J66" s="62"/>
      <c r="K66" s="62"/>
      <c r="L66" s="60"/>
    </row>
    <row r="67" spans="2:12" s="1" customFormat="1" ht="14.45" customHeight="1">
      <c r="B67" s="40"/>
      <c r="C67" s="64" t="s">
        <v>17</v>
      </c>
      <c r="D67" s="62"/>
      <c r="E67" s="62"/>
      <c r="F67" s="62"/>
      <c r="G67" s="62"/>
      <c r="H67" s="62"/>
      <c r="I67" s="162"/>
      <c r="J67" s="62"/>
      <c r="K67" s="62"/>
      <c r="L67" s="60"/>
    </row>
    <row r="68" spans="2:12" s="1" customFormat="1" ht="16.5" customHeight="1">
      <c r="B68" s="40"/>
      <c r="C68" s="62"/>
      <c r="D68" s="62"/>
      <c r="E68" s="369" t="str">
        <f>E7</f>
        <v>Sokolov - Parkoviště v ul.Slovenská na p.p.č.2436/56, 2436/53 v k.ú.Sokolov</v>
      </c>
      <c r="F68" s="370"/>
      <c r="G68" s="370"/>
      <c r="H68" s="370"/>
      <c r="I68" s="162"/>
      <c r="J68" s="62"/>
      <c r="K68" s="62"/>
      <c r="L68" s="60"/>
    </row>
    <row r="69" spans="2:12" s="1" customFormat="1" ht="14.45" customHeight="1">
      <c r="B69" s="40"/>
      <c r="C69" s="64" t="s">
        <v>93</v>
      </c>
      <c r="D69" s="62"/>
      <c r="E69" s="62"/>
      <c r="F69" s="62"/>
      <c r="G69" s="62"/>
      <c r="H69" s="62"/>
      <c r="I69" s="162"/>
      <c r="J69" s="62"/>
      <c r="K69" s="62"/>
      <c r="L69" s="60"/>
    </row>
    <row r="70" spans="2:12" s="1" customFormat="1" ht="17.25" customHeight="1">
      <c r="B70" s="40"/>
      <c r="C70" s="62"/>
      <c r="D70" s="62"/>
      <c r="E70" s="344" t="str">
        <f>E9</f>
        <v>03 - Veřejné osvětlení</v>
      </c>
      <c r="F70" s="371"/>
      <c r="G70" s="371"/>
      <c r="H70" s="371"/>
      <c r="I70" s="162"/>
      <c r="J70" s="62"/>
      <c r="K70" s="62"/>
      <c r="L70" s="60"/>
    </row>
    <row r="71" spans="2:12" s="1" customFormat="1" ht="6.95" customHeight="1">
      <c r="B71" s="40"/>
      <c r="C71" s="62"/>
      <c r="D71" s="62"/>
      <c r="E71" s="62"/>
      <c r="F71" s="62"/>
      <c r="G71" s="62"/>
      <c r="H71" s="62"/>
      <c r="I71" s="162"/>
      <c r="J71" s="62"/>
      <c r="K71" s="62"/>
      <c r="L71" s="60"/>
    </row>
    <row r="72" spans="2:12" s="1" customFormat="1" ht="18" customHeight="1">
      <c r="B72" s="40"/>
      <c r="C72" s="64" t="s">
        <v>22</v>
      </c>
      <c r="D72" s="62"/>
      <c r="E72" s="62"/>
      <c r="F72" s="163" t="str">
        <f>F12</f>
        <v xml:space="preserve"> </v>
      </c>
      <c r="G72" s="62"/>
      <c r="H72" s="62"/>
      <c r="I72" s="164" t="s">
        <v>24</v>
      </c>
      <c r="J72" s="72" t="str">
        <f>IF(J12="","",J12)</f>
        <v>9. 2. 2018</v>
      </c>
      <c r="K72" s="62"/>
      <c r="L72" s="60"/>
    </row>
    <row r="73" spans="2:12" s="1" customFormat="1" ht="6.95" customHeight="1">
      <c r="B73" s="40"/>
      <c r="C73" s="62"/>
      <c r="D73" s="62"/>
      <c r="E73" s="62"/>
      <c r="F73" s="62"/>
      <c r="G73" s="62"/>
      <c r="H73" s="62"/>
      <c r="I73" s="162"/>
      <c r="J73" s="62"/>
      <c r="K73" s="62"/>
      <c r="L73" s="60"/>
    </row>
    <row r="74" spans="2:12" s="1" customFormat="1" ht="13.5">
      <c r="B74" s="40"/>
      <c r="C74" s="64" t="s">
        <v>26</v>
      </c>
      <c r="D74" s="62"/>
      <c r="E74" s="62"/>
      <c r="F74" s="163" t="str">
        <f>E15</f>
        <v>Město Sokolov</v>
      </c>
      <c r="G74" s="62"/>
      <c r="H74" s="62"/>
      <c r="I74" s="164" t="s">
        <v>32</v>
      </c>
      <c r="J74" s="163" t="str">
        <f>E21</f>
        <v>BPO s.r.o.Ostrov</v>
      </c>
      <c r="K74" s="62"/>
      <c r="L74" s="60"/>
    </row>
    <row r="75" spans="2:12" s="1" customFormat="1" ht="14.45" customHeight="1">
      <c r="B75" s="40"/>
      <c r="C75" s="64" t="s">
        <v>30</v>
      </c>
      <c r="D75" s="62"/>
      <c r="E75" s="62"/>
      <c r="F75" s="163" t="str">
        <f>IF(E18="","",E18)</f>
        <v/>
      </c>
      <c r="G75" s="62"/>
      <c r="H75" s="62"/>
      <c r="I75" s="162"/>
      <c r="J75" s="62"/>
      <c r="K75" s="62"/>
      <c r="L75" s="60"/>
    </row>
    <row r="76" spans="2:12" s="1" customFormat="1" ht="10.35" customHeight="1">
      <c r="B76" s="40"/>
      <c r="C76" s="62"/>
      <c r="D76" s="62"/>
      <c r="E76" s="62"/>
      <c r="F76" s="62"/>
      <c r="G76" s="62"/>
      <c r="H76" s="62"/>
      <c r="I76" s="162"/>
      <c r="J76" s="62"/>
      <c r="K76" s="62"/>
      <c r="L76" s="60"/>
    </row>
    <row r="77" spans="2:20" s="9" customFormat="1" ht="29.25" customHeight="1">
      <c r="B77" s="165"/>
      <c r="C77" s="166" t="s">
        <v>112</v>
      </c>
      <c r="D77" s="167" t="s">
        <v>55</v>
      </c>
      <c r="E77" s="167" t="s">
        <v>51</v>
      </c>
      <c r="F77" s="167" t="s">
        <v>113</v>
      </c>
      <c r="G77" s="167" t="s">
        <v>114</v>
      </c>
      <c r="H77" s="167" t="s">
        <v>115</v>
      </c>
      <c r="I77" s="168" t="s">
        <v>116</v>
      </c>
      <c r="J77" s="167" t="s">
        <v>97</v>
      </c>
      <c r="K77" s="169" t="s">
        <v>117</v>
      </c>
      <c r="L77" s="170"/>
      <c r="M77" s="80" t="s">
        <v>118</v>
      </c>
      <c r="N77" s="81" t="s">
        <v>40</v>
      </c>
      <c r="O77" s="81" t="s">
        <v>119</v>
      </c>
      <c r="P77" s="81" t="s">
        <v>120</v>
      </c>
      <c r="Q77" s="81" t="s">
        <v>121</v>
      </c>
      <c r="R77" s="81" t="s">
        <v>122</v>
      </c>
      <c r="S77" s="81" t="s">
        <v>123</v>
      </c>
      <c r="T77" s="82" t="s">
        <v>124</v>
      </c>
    </row>
    <row r="78" spans="2:63" s="1" customFormat="1" ht="29.25" customHeight="1">
      <c r="B78" s="40"/>
      <c r="C78" s="86" t="s">
        <v>98</v>
      </c>
      <c r="D78" s="62"/>
      <c r="E78" s="62"/>
      <c r="F78" s="62"/>
      <c r="G78" s="62"/>
      <c r="H78" s="62"/>
      <c r="I78" s="162"/>
      <c r="J78" s="171">
        <f>BK78</f>
        <v>0</v>
      </c>
      <c r="K78" s="62"/>
      <c r="L78" s="60"/>
      <c r="M78" s="83"/>
      <c r="N78" s="84"/>
      <c r="O78" s="84"/>
      <c r="P78" s="172">
        <f>P79</f>
        <v>0</v>
      </c>
      <c r="Q78" s="84"/>
      <c r="R78" s="172">
        <f>R79</f>
        <v>0</v>
      </c>
      <c r="S78" s="84"/>
      <c r="T78" s="173">
        <f>T79</f>
        <v>0</v>
      </c>
      <c r="AT78" s="23" t="s">
        <v>69</v>
      </c>
      <c r="AU78" s="23" t="s">
        <v>99</v>
      </c>
      <c r="BK78" s="174">
        <f>BK79</f>
        <v>0</v>
      </c>
    </row>
    <row r="79" spans="2:63" s="10" customFormat="1" ht="37.35" customHeight="1">
      <c r="B79" s="175"/>
      <c r="C79" s="176"/>
      <c r="D79" s="177" t="s">
        <v>69</v>
      </c>
      <c r="E79" s="178" t="s">
        <v>308</v>
      </c>
      <c r="F79" s="178" t="s">
        <v>692</v>
      </c>
      <c r="G79" s="176"/>
      <c r="H79" s="176"/>
      <c r="I79" s="179"/>
      <c r="J79" s="180">
        <f>BK79</f>
        <v>0</v>
      </c>
      <c r="K79" s="176"/>
      <c r="L79" s="181"/>
      <c r="M79" s="182"/>
      <c r="N79" s="183"/>
      <c r="O79" s="183"/>
      <c r="P79" s="184">
        <f>P80</f>
        <v>0</v>
      </c>
      <c r="Q79" s="183"/>
      <c r="R79" s="184">
        <f>R80</f>
        <v>0</v>
      </c>
      <c r="S79" s="183"/>
      <c r="T79" s="185">
        <f>T80</f>
        <v>0</v>
      </c>
      <c r="AR79" s="186" t="s">
        <v>142</v>
      </c>
      <c r="AT79" s="187" t="s">
        <v>69</v>
      </c>
      <c r="AU79" s="187" t="s">
        <v>70</v>
      </c>
      <c r="AY79" s="186" t="s">
        <v>127</v>
      </c>
      <c r="BK79" s="188">
        <f>BK80</f>
        <v>0</v>
      </c>
    </row>
    <row r="80" spans="2:63" s="10" customFormat="1" ht="19.9" customHeight="1">
      <c r="B80" s="175"/>
      <c r="C80" s="176"/>
      <c r="D80" s="177" t="s">
        <v>69</v>
      </c>
      <c r="E80" s="189" t="s">
        <v>693</v>
      </c>
      <c r="F80" s="189" t="s">
        <v>85</v>
      </c>
      <c r="G80" s="176"/>
      <c r="H80" s="176"/>
      <c r="I80" s="179"/>
      <c r="J80" s="190">
        <f>BK80</f>
        <v>0</v>
      </c>
      <c r="K80" s="176"/>
      <c r="L80" s="181"/>
      <c r="M80" s="182"/>
      <c r="N80" s="183"/>
      <c r="O80" s="183"/>
      <c r="P80" s="184">
        <f>P81</f>
        <v>0</v>
      </c>
      <c r="Q80" s="183"/>
      <c r="R80" s="184">
        <f>R81</f>
        <v>0</v>
      </c>
      <c r="S80" s="183"/>
      <c r="T80" s="185">
        <f>T81</f>
        <v>0</v>
      </c>
      <c r="AR80" s="186" t="s">
        <v>142</v>
      </c>
      <c r="AT80" s="187" t="s">
        <v>69</v>
      </c>
      <c r="AU80" s="187" t="s">
        <v>78</v>
      </c>
      <c r="AY80" s="186" t="s">
        <v>127</v>
      </c>
      <c r="BK80" s="188">
        <f>BK81</f>
        <v>0</v>
      </c>
    </row>
    <row r="81" spans="2:65" s="1" customFormat="1" ht="16.5" customHeight="1">
      <c r="B81" s="40"/>
      <c r="C81" s="191" t="s">
        <v>78</v>
      </c>
      <c r="D81" s="191" t="s">
        <v>129</v>
      </c>
      <c r="E81" s="192" t="s">
        <v>694</v>
      </c>
      <c r="F81" s="193" t="s">
        <v>695</v>
      </c>
      <c r="G81" s="194" t="s">
        <v>588</v>
      </c>
      <c r="H81" s="195">
        <v>1</v>
      </c>
      <c r="I81" s="196"/>
      <c r="J81" s="195">
        <f>ROUND(I81*H81,2)</f>
        <v>0</v>
      </c>
      <c r="K81" s="193" t="s">
        <v>20</v>
      </c>
      <c r="L81" s="60"/>
      <c r="M81" s="197" t="s">
        <v>20</v>
      </c>
      <c r="N81" s="244" t="s">
        <v>41</v>
      </c>
      <c r="O81" s="245"/>
      <c r="P81" s="246">
        <f>O81*H81</f>
        <v>0</v>
      </c>
      <c r="Q81" s="246">
        <v>0</v>
      </c>
      <c r="R81" s="246">
        <f>Q81*H81</f>
        <v>0</v>
      </c>
      <c r="S81" s="246">
        <v>0</v>
      </c>
      <c r="T81" s="247">
        <f>S81*H81</f>
        <v>0</v>
      </c>
      <c r="AR81" s="23" t="s">
        <v>462</v>
      </c>
      <c r="AT81" s="23" t="s">
        <v>129</v>
      </c>
      <c r="AU81" s="23" t="s">
        <v>80</v>
      </c>
      <c r="AY81" s="23" t="s">
        <v>127</v>
      </c>
      <c r="BE81" s="201">
        <f>IF(N81="základní",J81,0)</f>
        <v>0</v>
      </c>
      <c r="BF81" s="201">
        <f>IF(N81="snížená",J81,0)</f>
        <v>0</v>
      </c>
      <c r="BG81" s="201">
        <f>IF(N81="zákl. přenesená",J81,0)</f>
        <v>0</v>
      </c>
      <c r="BH81" s="201">
        <f>IF(N81="sníž. přenesená",J81,0)</f>
        <v>0</v>
      </c>
      <c r="BI81" s="201">
        <f>IF(N81="nulová",J81,0)</f>
        <v>0</v>
      </c>
      <c r="BJ81" s="23" t="s">
        <v>78</v>
      </c>
      <c r="BK81" s="201">
        <f>ROUND(I81*H81,2)</f>
        <v>0</v>
      </c>
      <c r="BL81" s="23" t="s">
        <v>462</v>
      </c>
      <c r="BM81" s="23" t="s">
        <v>696</v>
      </c>
    </row>
    <row r="82" spans="2:12" s="1" customFormat="1" ht="6.95" customHeight="1">
      <c r="B82" s="55"/>
      <c r="C82" s="56"/>
      <c r="D82" s="56"/>
      <c r="E82" s="56"/>
      <c r="F82" s="56"/>
      <c r="G82" s="56"/>
      <c r="H82" s="56"/>
      <c r="I82" s="138"/>
      <c r="J82" s="56"/>
      <c r="K82" s="56"/>
      <c r="L82" s="60"/>
    </row>
  </sheetData>
  <sheetProtection algorithmName="SHA-512" hashValue="4QTiaChy+FOfpWMs2ZTVM1pwtsjREfuqJAovS2PjvKpjnqEdtIsbhc7DcGowd52xwu5ZWDBIMbpHX/bGW4sD5A==" saltValue="jZ97ItBVQ5cHuHbZd0836sRT/TH1aO4+yaJsb/yd8lH9Ypk8hVEWWoPt60uTtbuXx9Zvn3jzDoT8V71RZQtZuA==" spinCount="100000" sheet="1" objects="1" scenarios="1" formatColumns="0" formatRows="0" autoFilter="0"/>
  <autoFilter ref="C77:K81"/>
  <mergeCells count="10">
    <mergeCell ref="J51:J52"/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tabSelected="1" workbookViewId="0" topLeftCell="A1"/>
  </sheetViews>
  <sheetFormatPr defaultColWidth="9.33203125" defaultRowHeight="13.5"/>
  <cols>
    <col min="1" max="1" width="8.33203125" style="248" customWidth="1"/>
    <col min="2" max="2" width="1.66796875" style="248" customWidth="1"/>
    <col min="3" max="4" width="5" style="248" customWidth="1"/>
    <col min="5" max="5" width="11.66015625" style="248" customWidth="1"/>
    <col min="6" max="6" width="9.16015625" style="248" customWidth="1"/>
    <col min="7" max="7" width="5" style="248" customWidth="1"/>
    <col min="8" max="8" width="77.83203125" style="248" customWidth="1"/>
    <col min="9" max="10" width="20" style="248" customWidth="1"/>
    <col min="11" max="11" width="1.66796875" style="248" customWidth="1"/>
  </cols>
  <sheetData>
    <row r="1" ht="37.5" customHeight="1"/>
    <row r="2" spans="2:11" ht="7.5" customHeight="1">
      <c r="B2" s="249"/>
      <c r="C2" s="250"/>
      <c r="D2" s="250"/>
      <c r="E2" s="250"/>
      <c r="F2" s="250"/>
      <c r="G2" s="250"/>
      <c r="H2" s="250"/>
      <c r="I2" s="250"/>
      <c r="J2" s="250"/>
      <c r="K2" s="251"/>
    </row>
    <row r="3" spans="2:11" s="14" customFormat="1" ht="45" customHeight="1">
      <c r="B3" s="252"/>
      <c r="C3" s="376" t="s">
        <v>697</v>
      </c>
      <c r="D3" s="376"/>
      <c r="E3" s="376"/>
      <c r="F3" s="376"/>
      <c r="G3" s="376"/>
      <c r="H3" s="376"/>
      <c r="I3" s="376"/>
      <c r="J3" s="376"/>
      <c r="K3" s="253"/>
    </row>
    <row r="4" spans="2:11" ht="25.5" customHeight="1">
      <c r="B4" s="254"/>
      <c r="C4" s="380" t="s">
        <v>698</v>
      </c>
      <c r="D4" s="380"/>
      <c r="E4" s="380"/>
      <c r="F4" s="380"/>
      <c r="G4" s="380"/>
      <c r="H4" s="380"/>
      <c r="I4" s="380"/>
      <c r="J4" s="380"/>
      <c r="K4" s="255"/>
    </row>
    <row r="5" spans="2:11" ht="5.25" customHeight="1">
      <c r="B5" s="254"/>
      <c r="C5" s="256"/>
      <c r="D5" s="256"/>
      <c r="E5" s="256"/>
      <c r="F5" s="256"/>
      <c r="G5" s="256"/>
      <c r="H5" s="256"/>
      <c r="I5" s="256"/>
      <c r="J5" s="256"/>
      <c r="K5" s="255"/>
    </row>
    <row r="6" spans="2:11" ht="15" customHeight="1">
      <c r="B6" s="254"/>
      <c r="C6" s="379" t="s">
        <v>699</v>
      </c>
      <c r="D6" s="379"/>
      <c r="E6" s="379"/>
      <c r="F6" s="379"/>
      <c r="G6" s="379"/>
      <c r="H6" s="379"/>
      <c r="I6" s="379"/>
      <c r="J6" s="379"/>
      <c r="K6" s="255"/>
    </row>
    <row r="7" spans="2:11" ht="15" customHeight="1">
      <c r="B7" s="258"/>
      <c r="C7" s="379" t="s">
        <v>700</v>
      </c>
      <c r="D7" s="379"/>
      <c r="E7" s="379"/>
      <c r="F7" s="379"/>
      <c r="G7" s="379"/>
      <c r="H7" s="379"/>
      <c r="I7" s="379"/>
      <c r="J7" s="379"/>
      <c r="K7" s="255"/>
    </row>
    <row r="8" spans="2:11" ht="12.75" customHeight="1">
      <c r="B8" s="258"/>
      <c r="C8" s="257"/>
      <c r="D8" s="257"/>
      <c r="E8" s="257"/>
      <c r="F8" s="257"/>
      <c r="G8" s="257"/>
      <c r="H8" s="257"/>
      <c r="I8" s="257"/>
      <c r="J8" s="257"/>
      <c r="K8" s="255"/>
    </row>
    <row r="9" spans="2:11" ht="15" customHeight="1">
      <c r="B9" s="258"/>
      <c r="C9" s="379" t="s">
        <v>701</v>
      </c>
      <c r="D9" s="379"/>
      <c r="E9" s="379"/>
      <c r="F9" s="379"/>
      <c r="G9" s="379"/>
      <c r="H9" s="379"/>
      <c r="I9" s="379"/>
      <c r="J9" s="379"/>
      <c r="K9" s="255"/>
    </row>
    <row r="10" spans="2:11" ht="15" customHeight="1">
      <c r="B10" s="258"/>
      <c r="C10" s="257"/>
      <c r="D10" s="379" t="s">
        <v>702</v>
      </c>
      <c r="E10" s="379"/>
      <c r="F10" s="379"/>
      <c r="G10" s="379"/>
      <c r="H10" s="379"/>
      <c r="I10" s="379"/>
      <c r="J10" s="379"/>
      <c r="K10" s="255"/>
    </row>
    <row r="11" spans="2:11" ht="15" customHeight="1">
      <c r="B11" s="258"/>
      <c r="C11" s="259"/>
      <c r="D11" s="379" t="s">
        <v>703</v>
      </c>
      <c r="E11" s="379"/>
      <c r="F11" s="379"/>
      <c r="G11" s="379"/>
      <c r="H11" s="379"/>
      <c r="I11" s="379"/>
      <c r="J11" s="379"/>
      <c r="K11" s="255"/>
    </row>
    <row r="12" spans="2:11" ht="12.75" customHeight="1">
      <c r="B12" s="258"/>
      <c r="C12" s="259"/>
      <c r="D12" s="259"/>
      <c r="E12" s="259"/>
      <c r="F12" s="259"/>
      <c r="G12" s="259"/>
      <c r="H12" s="259"/>
      <c r="I12" s="259"/>
      <c r="J12" s="259"/>
      <c r="K12" s="255"/>
    </row>
    <row r="13" spans="2:11" ht="15" customHeight="1">
      <c r="B13" s="258"/>
      <c r="C13" s="259"/>
      <c r="D13" s="379" t="s">
        <v>704</v>
      </c>
      <c r="E13" s="379"/>
      <c r="F13" s="379"/>
      <c r="G13" s="379"/>
      <c r="H13" s="379"/>
      <c r="I13" s="379"/>
      <c r="J13" s="379"/>
      <c r="K13" s="255"/>
    </row>
    <row r="14" spans="2:11" ht="15" customHeight="1">
      <c r="B14" s="258"/>
      <c r="C14" s="259"/>
      <c r="D14" s="379" t="s">
        <v>705</v>
      </c>
      <c r="E14" s="379"/>
      <c r="F14" s="379"/>
      <c r="G14" s="379"/>
      <c r="H14" s="379"/>
      <c r="I14" s="379"/>
      <c r="J14" s="379"/>
      <c r="K14" s="255"/>
    </row>
    <row r="15" spans="2:11" ht="15" customHeight="1">
      <c r="B15" s="258"/>
      <c r="C15" s="259"/>
      <c r="D15" s="379" t="s">
        <v>706</v>
      </c>
      <c r="E15" s="379"/>
      <c r="F15" s="379"/>
      <c r="G15" s="379"/>
      <c r="H15" s="379"/>
      <c r="I15" s="379"/>
      <c r="J15" s="379"/>
      <c r="K15" s="255"/>
    </row>
    <row r="16" spans="2:11" ht="15" customHeight="1">
      <c r="B16" s="258"/>
      <c r="C16" s="259"/>
      <c r="D16" s="259"/>
      <c r="E16" s="260" t="s">
        <v>77</v>
      </c>
      <c r="F16" s="379" t="s">
        <v>707</v>
      </c>
      <c r="G16" s="379"/>
      <c r="H16" s="379"/>
      <c r="I16" s="379"/>
      <c r="J16" s="379"/>
      <c r="K16" s="255"/>
    </row>
    <row r="17" spans="2:11" ht="15" customHeight="1">
      <c r="B17" s="258"/>
      <c r="C17" s="259"/>
      <c r="D17" s="259"/>
      <c r="E17" s="260" t="s">
        <v>708</v>
      </c>
      <c r="F17" s="379" t="s">
        <v>709</v>
      </c>
      <c r="G17" s="379"/>
      <c r="H17" s="379"/>
      <c r="I17" s="379"/>
      <c r="J17" s="379"/>
      <c r="K17" s="255"/>
    </row>
    <row r="18" spans="2:11" ht="15" customHeight="1">
      <c r="B18" s="258"/>
      <c r="C18" s="259"/>
      <c r="D18" s="259"/>
      <c r="E18" s="260" t="s">
        <v>710</v>
      </c>
      <c r="F18" s="379" t="s">
        <v>711</v>
      </c>
      <c r="G18" s="379"/>
      <c r="H18" s="379"/>
      <c r="I18" s="379"/>
      <c r="J18" s="379"/>
      <c r="K18" s="255"/>
    </row>
    <row r="19" spans="2:11" ht="15" customHeight="1">
      <c r="B19" s="258"/>
      <c r="C19" s="259"/>
      <c r="D19" s="259"/>
      <c r="E19" s="260" t="s">
        <v>712</v>
      </c>
      <c r="F19" s="379" t="s">
        <v>713</v>
      </c>
      <c r="G19" s="379"/>
      <c r="H19" s="379"/>
      <c r="I19" s="379"/>
      <c r="J19" s="379"/>
      <c r="K19" s="255"/>
    </row>
    <row r="20" spans="2:11" ht="15" customHeight="1">
      <c r="B20" s="258"/>
      <c r="C20" s="259"/>
      <c r="D20" s="259"/>
      <c r="E20" s="260" t="s">
        <v>714</v>
      </c>
      <c r="F20" s="379" t="s">
        <v>715</v>
      </c>
      <c r="G20" s="379"/>
      <c r="H20" s="379"/>
      <c r="I20" s="379"/>
      <c r="J20" s="379"/>
      <c r="K20" s="255"/>
    </row>
    <row r="21" spans="2:11" ht="15" customHeight="1">
      <c r="B21" s="258"/>
      <c r="C21" s="259"/>
      <c r="D21" s="259"/>
      <c r="E21" s="260" t="s">
        <v>716</v>
      </c>
      <c r="F21" s="379" t="s">
        <v>717</v>
      </c>
      <c r="G21" s="379"/>
      <c r="H21" s="379"/>
      <c r="I21" s="379"/>
      <c r="J21" s="379"/>
      <c r="K21" s="255"/>
    </row>
    <row r="22" spans="2:11" ht="12.75" customHeight="1">
      <c r="B22" s="258"/>
      <c r="C22" s="259"/>
      <c r="D22" s="259"/>
      <c r="E22" s="259"/>
      <c r="F22" s="259"/>
      <c r="G22" s="259"/>
      <c r="H22" s="259"/>
      <c r="I22" s="259"/>
      <c r="J22" s="259"/>
      <c r="K22" s="255"/>
    </row>
    <row r="23" spans="2:11" ht="15" customHeight="1">
      <c r="B23" s="258"/>
      <c r="C23" s="379" t="s">
        <v>718</v>
      </c>
      <c r="D23" s="379"/>
      <c r="E23" s="379"/>
      <c r="F23" s="379"/>
      <c r="G23" s="379"/>
      <c r="H23" s="379"/>
      <c r="I23" s="379"/>
      <c r="J23" s="379"/>
      <c r="K23" s="255"/>
    </row>
    <row r="24" spans="2:11" ht="15" customHeight="1">
      <c r="B24" s="258"/>
      <c r="C24" s="379" t="s">
        <v>719</v>
      </c>
      <c r="D24" s="379"/>
      <c r="E24" s="379"/>
      <c r="F24" s="379"/>
      <c r="G24" s="379"/>
      <c r="H24" s="379"/>
      <c r="I24" s="379"/>
      <c r="J24" s="379"/>
      <c r="K24" s="255"/>
    </row>
    <row r="25" spans="2:11" ht="15" customHeight="1">
      <c r="B25" s="258"/>
      <c r="C25" s="257"/>
      <c r="D25" s="379" t="s">
        <v>720</v>
      </c>
      <c r="E25" s="379"/>
      <c r="F25" s="379"/>
      <c r="G25" s="379"/>
      <c r="H25" s="379"/>
      <c r="I25" s="379"/>
      <c r="J25" s="379"/>
      <c r="K25" s="255"/>
    </row>
    <row r="26" spans="2:11" ht="15" customHeight="1">
      <c r="B26" s="258"/>
      <c r="C26" s="259"/>
      <c r="D26" s="379" t="s">
        <v>721</v>
      </c>
      <c r="E26" s="379"/>
      <c r="F26" s="379"/>
      <c r="G26" s="379"/>
      <c r="H26" s="379"/>
      <c r="I26" s="379"/>
      <c r="J26" s="379"/>
      <c r="K26" s="255"/>
    </row>
    <row r="27" spans="2:11" ht="12.75" customHeight="1">
      <c r="B27" s="258"/>
      <c r="C27" s="259"/>
      <c r="D27" s="259"/>
      <c r="E27" s="259"/>
      <c r="F27" s="259"/>
      <c r="G27" s="259"/>
      <c r="H27" s="259"/>
      <c r="I27" s="259"/>
      <c r="J27" s="259"/>
      <c r="K27" s="255"/>
    </row>
    <row r="28" spans="2:11" ht="15" customHeight="1">
      <c r="B28" s="258"/>
      <c r="C28" s="259"/>
      <c r="D28" s="379" t="s">
        <v>722</v>
      </c>
      <c r="E28" s="379"/>
      <c r="F28" s="379"/>
      <c r="G28" s="379"/>
      <c r="H28" s="379"/>
      <c r="I28" s="379"/>
      <c r="J28" s="379"/>
      <c r="K28" s="255"/>
    </row>
    <row r="29" spans="2:11" ht="15" customHeight="1">
      <c r="B29" s="258"/>
      <c r="C29" s="259"/>
      <c r="D29" s="379" t="s">
        <v>723</v>
      </c>
      <c r="E29" s="379"/>
      <c r="F29" s="379"/>
      <c r="G29" s="379"/>
      <c r="H29" s="379"/>
      <c r="I29" s="379"/>
      <c r="J29" s="379"/>
      <c r="K29" s="255"/>
    </row>
    <row r="30" spans="2:11" ht="12.75" customHeight="1">
      <c r="B30" s="258"/>
      <c r="C30" s="259"/>
      <c r="D30" s="259"/>
      <c r="E30" s="259"/>
      <c r="F30" s="259"/>
      <c r="G30" s="259"/>
      <c r="H30" s="259"/>
      <c r="I30" s="259"/>
      <c r="J30" s="259"/>
      <c r="K30" s="255"/>
    </row>
    <row r="31" spans="2:11" ht="15" customHeight="1">
      <c r="B31" s="258"/>
      <c r="C31" s="259"/>
      <c r="D31" s="379" t="s">
        <v>724</v>
      </c>
      <c r="E31" s="379"/>
      <c r="F31" s="379"/>
      <c r="G31" s="379"/>
      <c r="H31" s="379"/>
      <c r="I31" s="379"/>
      <c r="J31" s="379"/>
      <c r="K31" s="255"/>
    </row>
    <row r="32" spans="2:11" ht="15" customHeight="1">
      <c r="B32" s="258"/>
      <c r="C32" s="259"/>
      <c r="D32" s="379" t="s">
        <v>725</v>
      </c>
      <c r="E32" s="379"/>
      <c r="F32" s="379"/>
      <c r="G32" s="379"/>
      <c r="H32" s="379"/>
      <c r="I32" s="379"/>
      <c r="J32" s="379"/>
      <c r="K32" s="255"/>
    </row>
    <row r="33" spans="2:11" ht="15" customHeight="1">
      <c r="B33" s="258"/>
      <c r="C33" s="259"/>
      <c r="D33" s="379" t="s">
        <v>726</v>
      </c>
      <c r="E33" s="379"/>
      <c r="F33" s="379"/>
      <c r="G33" s="379"/>
      <c r="H33" s="379"/>
      <c r="I33" s="379"/>
      <c r="J33" s="379"/>
      <c r="K33" s="255"/>
    </row>
    <row r="34" spans="2:11" ht="15" customHeight="1">
      <c r="B34" s="258"/>
      <c r="C34" s="259"/>
      <c r="D34" s="257"/>
      <c r="E34" s="261" t="s">
        <v>112</v>
      </c>
      <c r="F34" s="257"/>
      <c r="G34" s="379" t="s">
        <v>727</v>
      </c>
      <c r="H34" s="379"/>
      <c r="I34" s="379"/>
      <c r="J34" s="379"/>
      <c r="K34" s="255"/>
    </row>
    <row r="35" spans="2:11" ht="30.75" customHeight="1">
      <c r="B35" s="258"/>
      <c r="C35" s="259"/>
      <c r="D35" s="257"/>
      <c r="E35" s="261" t="s">
        <v>728</v>
      </c>
      <c r="F35" s="257"/>
      <c r="G35" s="379" t="s">
        <v>729</v>
      </c>
      <c r="H35" s="379"/>
      <c r="I35" s="379"/>
      <c r="J35" s="379"/>
      <c r="K35" s="255"/>
    </row>
    <row r="36" spans="2:11" ht="15" customHeight="1">
      <c r="B36" s="258"/>
      <c r="C36" s="259"/>
      <c r="D36" s="257"/>
      <c r="E36" s="261" t="s">
        <v>51</v>
      </c>
      <c r="F36" s="257"/>
      <c r="G36" s="379" t="s">
        <v>730</v>
      </c>
      <c r="H36" s="379"/>
      <c r="I36" s="379"/>
      <c r="J36" s="379"/>
      <c r="K36" s="255"/>
    </row>
    <row r="37" spans="2:11" ht="15" customHeight="1">
      <c r="B37" s="258"/>
      <c r="C37" s="259"/>
      <c r="D37" s="257"/>
      <c r="E37" s="261" t="s">
        <v>113</v>
      </c>
      <c r="F37" s="257"/>
      <c r="G37" s="379" t="s">
        <v>731</v>
      </c>
      <c r="H37" s="379"/>
      <c r="I37" s="379"/>
      <c r="J37" s="379"/>
      <c r="K37" s="255"/>
    </row>
    <row r="38" spans="2:11" ht="15" customHeight="1">
      <c r="B38" s="258"/>
      <c r="C38" s="259"/>
      <c r="D38" s="257"/>
      <c r="E38" s="261" t="s">
        <v>114</v>
      </c>
      <c r="F38" s="257"/>
      <c r="G38" s="379" t="s">
        <v>732</v>
      </c>
      <c r="H38" s="379"/>
      <c r="I38" s="379"/>
      <c r="J38" s="379"/>
      <c r="K38" s="255"/>
    </row>
    <row r="39" spans="2:11" ht="15" customHeight="1">
      <c r="B39" s="258"/>
      <c r="C39" s="259"/>
      <c r="D39" s="257"/>
      <c r="E39" s="261" t="s">
        <v>115</v>
      </c>
      <c r="F39" s="257"/>
      <c r="G39" s="379" t="s">
        <v>733</v>
      </c>
      <c r="H39" s="379"/>
      <c r="I39" s="379"/>
      <c r="J39" s="379"/>
      <c r="K39" s="255"/>
    </row>
    <row r="40" spans="2:11" ht="15" customHeight="1">
      <c r="B40" s="258"/>
      <c r="C40" s="259"/>
      <c r="D40" s="257"/>
      <c r="E40" s="261" t="s">
        <v>734</v>
      </c>
      <c r="F40" s="257"/>
      <c r="G40" s="379" t="s">
        <v>735</v>
      </c>
      <c r="H40" s="379"/>
      <c r="I40" s="379"/>
      <c r="J40" s="379"/>
      <c r="K40" s="255"/>
    </row>
    <row r="41" spans="2:11" ht="15" customHeight="1">
      <c r="B41" s="258"/>
      <c r="C41" s="259"/>
      <c r="D41" s="257"/>
      <c r="E41" s="261"/>
      <c r="F41" s="257"/>
      <c r="G41" s="379" t="s">
        <v>736</v>
      </c>
      <c r="H41" s="379"/>
      <c r="I41" s="379"/>
      <c r="J41" s="379"/>
      <c r="K41" s="255"/>
    </row>
    <row r="42" spans="2:11" ht="15" customHeight="1">
      <c r="B42" s="258"/>
      <c r="C42" s="259"/>
      <c r="D42" s="257"/>
      <c r="E42" s="261" t="s">
        <v>737</v>
      </c>
      <c r="F42" s="257"/>
      <c r="G42" s="379" t="s">
        <v>738</v>
      </c>
      <c r="H42" s="379"/>
      <c r="I42" s="379"/>
      <c r="J42" s="379"/>
      <c r="K42" s="255"/>
    </row>
    <row r="43" spans="2:11" ht="15" customHeight="1">
      <c r="B43" s="258"/>
      <c r="C43" s="259"/>
      <c r="D43" s="257"/>
      <c r="E43" s="261" t="s">
        <v>117</v>
      </c>
      <c r="F43" s="257"/>
      <c r="G43" s="379" t="s">
        <v>739</v>
      </c>
      <c r="H43" s="379"/>
      <c r="I43" s="379"/>
      <c r="J43" s="379"/>
      <c r="K43" s="255"/>
    </row>
    <row r="44" spans="2:11" ht="12.75" customHeight="1">
      <c r="B44" s="258"/>
      <c r="C44" s="259"/>
      <c r="D44" s="257"/>
      <c r="E44" s="257"/>
      <c r="F44" s="257"/>
      <c r="G44" s="257"/>
      <c r="H44" s="257"/>
      <c r="I44" s="257"/>
      <c r="J44" s="257"/>
      <c r="K44" s="255"/>
    </row>
    <row r="45" spans="2:11" ht="15" customHeight="1">
      <c r="B45" s="258"/>
      <c r="C45" s="259"/>
      <c r="D45" s="379" t="s">
        <v>740</v>
      </c>
      <c r="E45" s="379"/>
      <c r="F45" s="379"/>
      <c r="G45" s="379"/>
      <c r="H45" s="379"/>
      <c r="I45" s="379"/>
      <c r="J45" s="379"/>
      <c r="K45" s="255"/>
    </row>
    <row r="46" spans="2:11" ht="15" customHeight="1">
      <c r="B46" s="258"/>
      <c r="C46" s="259"/>
      <c r="D46" s="259"/>
      <c r="E46" s="379" t="s">
        <v>741</v>
      </c>
      <c r="F46" s="379"/>
      <c r="G46" s="379"/>
      <c r="H46" s="379"/>
      <c r="I46" s="379"/>
      <c r="J46" s="379"/>
      <c r="K46" s="255"/>
    </row>
    <row r="47" spans="2:11" ht="15" customHeight="1">
      <c r="B47" s="258"/>
      <c r="C47" s="259"/>
      <c r="D47" s="259"/>
      <c r="E47" s="379" t="s">
        <v>742</v>
      </c>
      <c r="F47" s="379"/>
      <c r="G47" s="379"/>
      <c r="H47" s="379"/>
      <c r="I47" s="379"/>
      <c r="J47" s="379"/>
      <c r="K47" s="255"/>
    </row>
    <row r="48" spans="2:11" ht="15" customHeight="1">
      <c r="B48" s="258"/>
      <c r="C48" s="259"/>
      <c r="D48" s="259"/>
      <c r="E48" s="379" t="s">
        <v>743</v>
      </c>
      <c r="F48" s="379"/>
      <c r="G48" s="379"/>
      <c r="H48" s="379"/>
      <c r="I48" s="379"/>
      <c r="J48" s="379"/>
      <c r="K48" s="255"/>
    </row>
    <row r="49" spans="2:11" ht="15" customHeight="1">
      <c r="B49" s="258"/>
      <c r="C49" s="259"/>
      <c r="D49" s="379" t="s">
        <v>744</v>
      </c>
      <c r="E49" s="379"/>
      <c r="F49" s="379"/>
      <c r="G49" s="379"/>
      <c r="H49" s="379"/>
      <c r="I49" s="379"/>
      <c r="J49" s="379"/>
      <c r="K49" s="255"/>
    </row>
    <row r="50" spans="2:11" ht="25.5" customHeight="1">
      <c r="B50" s="254"/>
      <c r="C50" s="380" t="s">
        <v>745</v>
      </c>
      <c r="D50" s="380"/>
      <c r="E50" s="380"/>
      <c r="F50" s="380"/>
      <c r="G50" s="380"/>
      <c r="H50" s="380"/>
      <c r="I50" s="380"/>
      <c r="J50" s="380"/>
      <c r="K50" s="255"/>
    </row>
    <row r="51" spans="2:11" ht="5.25" customHeight="1">
      <c r="B51" s="254"/>
      <c r="C51" s="256"/>
      <c r="D51" s="256"/>
      <c r="E51" s="256"/>
      <c r="F51" s="256"/>
      <c r="G51" s="256"/>
      <c r="H51" s="256"/>
      <c r="I51" s="256"/>
      <c r="J51" s="256"/>
      <c r="K51" s="255"/>
    </row>
    <row r="52" spans="2:11" ht="15" customHeight="1">
      <c r="B52" s="254"/>
      <c r="C52" s="379" t="s">
        <v>746</v>
      </c>
      <c r="D52" s="379"/>
      <c r="E52" s="379"/>
      <c r="F52" s="379"/>
      <c r="G52" s="379"/>
      <c r="H52" s="379"/>
      <c r="I52" s="379"/>
      <c r="J52" s="379"/>
      <c r="K52" s="255"/>
    </row>
    <row r="53" spans="2:11" ht="15" customHeight="1">
      <c r="B53" s="254"/>
      <c r="C53" s="379" t="s">
        <v>747</v>
      </c>
      <c r="D53" s="379"/>
      <c r="E53" s="379"/>
      <c r="F53" s="379"/>
      <c r="G53" s="379"/>
      <c r="H53" s="379"/>
      <c r="I53" s="379"/>
      <c r="J53" s="379"/>
      <c r="K53" s="255"/>
    </row>
    <row r="54" spans="2:11" ht="12.75" customHeight="1">
      <c r="B54" s="254"/>
      <c r="C54" s="257"/>
      <c r="D54" s="257"/>
      <c r="E54" s="257"/>
      <c r="F54" s="257"/>
      <c r="G54" s="257"/>
      <c r="H54" s="257"/>
      <c r="I54" s="257"/>
      <c r="J54" s="257"/>
      <c r="K54" s="255"/>
    </row>
    <row r="55" spans="2:11" ht="15" customHeight="1">
      <c r="B55" s="254"/>
      <c r="C55" s="379" t="s">
        <v>748</v>
      </c>
      <c r="D55" s="379"/>
      <c r="E55" s="379"/>
      <c r="F55" s="379"/>
      <c r="G55" s="379"/>
      <c r="H55" s="379"/>
      <c r="I55" s="379"/>
      <c r="J55" s="379"/>
      <c r="K55" s="255"/>
    </row>
    <row r="56" spans="2:11" ht="15" customHeight="1">
      <c r="B56" s="254"/>
      <c r="C56" s="259"/>
      <c r="D56" s="379" t="s">
        <v>749</v>
      </c>
      <c r="E56" s="379"/>
      <c r="F56" s="379"/>
      <c r="G56" s="379"/>
      <c r="H56" s="379"/>
      <c r="I56" s="379"/>
      <c r="J56" s="379"/>
      <c r="K56" s="255"/>
    </row>
    <row r="57" spans="2:11" ht="15" customHeight="1">
      <c r="B57" s="254"/>
      <c r="C57" s="259"/>
      <c r="D57" s="379" t="s">
        <v>750</v>
      </c>
      <c r="E57" s="379"/>
      <c r="F57" s="379"/>
      <c r="G57" s="379"/>
      <c r="H57" s="379"/>
      <c r="I57" s="379"/>
      <c r="J57" s="379"/>
      <c r="K57" s="255"/>
    </row>
    <row r="58" spans="2:11" ht="15" customHeight="1">
      <c r="B58" s="254"/>
      <c r="C58" s="259"/>
      <c r="D58" s="379" t="s">
        <v>751</v>
      </c>
      <c r="E58" s="379"/>
      <c r="F58" s="379"/>
      <c r="G58" s="379"/>
      <c r="H58" s="379"/>
      <c r="I58" s="379"/>
      <c r="J58" s="379"/>
      <c r="K58" s="255"/>
    </row>
    <row r="59" spans="2:11" ht="15" customHeight="1">
      <c r="B59" s="254"/>
      <c r="C59" s="259"/>
      <c r="D59" s="379" t="s">
        <v>752</v>
      </c>
      <c r="E59" s="379"/>
      <c r="F59" s="379"/>
      <c r="G59" s="379"/>
      <c r="H59" s="379"/>
      <c r="I59" s="379"/>
      <c r="J59" s="379"/>
      <c r="K59" s="255"/>
    </row>
    <row r="60" spans="2:11" ht="15" customHeight="1">
      <c r="B60" s="254"/>
      <c r="C60" s="259"/>
      <c r="D60" s="378" t="s">
        <v>753</v>
      </c>
      <c r="E60" s="378"/>
      <c r="F60" s="378"/>
      <c r="G60" s="378"/>
      <c r="H60" s="378"/>
      <c r="I60" s="378"/>
      <c r="J60" s="378"/>
      <c r="K60" s="255"/>
    </row>
    <row r="61" spans="2:11" ht="15" customHeight="1">
      <c r="B61" s="254"/>
      <c r="C61" s="259"/>
      <c r="D61" s="379" t="s">
        <v>754</v>
      </c>
      <c r="E61" s="379"/>
      <c r="F61" s="379"/>
      <c r="G61" s="379"/>
      <c r="H61" s="379"/>
      <c r="I61" s="379"/>
      <c r="J61" s="379"/>
      <c r="K61" s="255"/>
    </row>
    <row r="62" spans="2:11" ht="12.75" customHeight="1">
      <c r="B62" s="254"/>
      <c r="C62" s="259"/>
      <c r="D62" s="259"/>
      <c r="E62" s="262"/>
      <c r="F62" s="259"/>
      <c r="G62" s="259"/>
      <c r="H62" s="259"/>
      <c r="I62" s="259"/>
      <c r="J62" s="259"/>
      <c r="K62" s="255"/>
    </row>
    <row r="63" spans="2:11" ht="15" customHeight="1">
      <c r="B63" s="254"/>
      <c r="C63" s="259"/>
      <c r="D63" s="379" t="s">
        <v>755</v>
      </c>
      <c r="E63" s="379"/>
      <c r="F63" s="379"/>
      <c r="G63" s="379"/>
      <c r="H63" s="379"/>
      <c r="I63" s="379"/>
      <c r="J63" s="379"/>
      <c r="K63" s="255"/>
    </row>
    <row r="64" spans="2:11" ht="15" customHeight="1">
      <c r="B64" s="254"/>
      <c r="C64" s="259"/>
      <c r="D64" s="378" t="s">
        <v>756</v>
      </c>
      <c r="E64" s="378"/>
      <c r="F64" s="378"/>
      <c r="G64" s="378"/>
      <c r="H64" s="378"/>
      <c r="I64" s="378"/>
      <c r="J64" s="378"/>
      <c r="K64" s="255"/>
    </row>
    <row r="65" spans="2:11" ht="15" customHeight="1">
      <c r="B65" s="254"/>
      <c r="C65" s="259"/>
      <c r="D65" s="379" t="s">
        <v>757</v>
      </c>
      <c r="E65" s="379"/>
      <c r="F65" s="379"/>
      <c r="G65" s="379"/>
      <c r="H65" s="379"/>
      <c r="I65" s="379"/>
      <c r="J65" s="379"/>
      <c r="K65" s="255"/>
    </row>
    <row r="66" spans="2:11" ht="15" customHeight="1">
      <c r="B66" s="254"/>
      <c r="C66" s="259"/>
      <c r="D66" s="379" t="s">
        <v>758</v>
      </c>
      <c r="E66" s="379"/>
      <c r="F66" s="379"/>
      <c r="G66" s="379"/>
      <c r="H66" s="379"/>
      <c r="I66" s="379"/>
      <c r="J66" s="379"/>
      <c r="K66" s="255"/>
    </row>
    <row r="67" spans="2:11" ht="15" customHeight="1">
      <c r="B67" s="254"/>
      <c r="C67" s="259"/>
      <c r="D67" s="379" t="s">
        <v>759</v>
      </c>
      <c r="E67" s="379"/>
      <c r="F67" s="379"/>
      <c r="G67" s="379"/>
      <c r="H67" s="379"/>
      <c r="I67" s="379"/>
      <c r="J67" s="379"/>
      <c r="K67" s="255"/>
    </row>
    <row r="68" spans="2:11" ht="15" customHeight="1">
      <c r="B68" s="254"/>
      <c r="C68" s="259"/>
      <c r="D68" s="379" t="s">
        <v>760</v>
      </c>
      <c r="E68" s="379"/>
      <c r="F68" s="379"/>
      <c r="G68" s="379"/>
      <c r="H68" s="379"/>
      <c r="I68" s="379"/>
      <c r="J68" s="379"/>
      <c r="K68" s="255"/>
    </row>
    <row r="69" spans="2:11" ht="12.75" customHeight="1">
      <c r="B69" s="263"/>
      <c r="C69" s="264"/>
      <c r="D69" s="264"/>
      <c r="E69" s="264"/>
      <c r="F69" s="264"/>
      <c r="G69" s="264"/>
      <c r="H69" s="264"/>
      <c r="I69" s="264"/>
      <c r="J69" s="264"/>
      <c r="K69" s="265"/>
    </row>
    <row r="70" spans="2:11" ht="18.75" customHeight="1">
      <c r="B70" s="266"/>
      <c r="C70" s="266"/>
      <c r="D70" s="266"/>
      <c r="E70" s="266"/>
      <c r="F70" s="266"/>
      <c r="G70" s="266"/>
      <c r="H70" s="266"/>
      <c r="I70" s="266"/>
      <c r="J70" s="266"/>
      <c r="K70" s="267"/>
    </row>
    <row r="71" spans="2:11" ht="18.75" customHeight="1">
      <c r="B71" s="267"/>
      <c r="C71" s="267"/>
      <c r="D71" s="267"/>
      <c r="E71" s="267"/>
      <c r="F71" s="267"/>
      <c r="G71" s="267"/>
      <c r="H71" s="267"/>
      <c r="I71" s="267"/>
      <c r="J71" s="267"/>
      <c r="K71" s="267"/>
    </row>
    <row r="72" spans="2:11" ht="7.5" customHeight="1">
      <c r="B72" s="268"/>
      <c r="C72" s="269"/>
      <c r="D72" s="269"/>
      <c r="E72" s="269"/>
      <c r="F72" s="269"/>
      <c r="G72" s="269"/>
      <c r="H72" s="269"/>
      <c r="I72" s="269"/>
      <c r="J72" s="269"/>
      <c r="K72" s="270"/>
    </row>
    <row r="73" spans="2:11" ht="45" customHeight="1">
      <c r="B73" s="271"/>
      <c r="C73" s="377" t="s">
        <v>91</v>
      </c>
      <c r="D73" s="377"/>
      <c r="E73" s="377"/>
      <c r="F73" s="377"/>
      <c r="G73" s="377"/>
      <c r="H73" s="377"/>
      <c r="I73" s="377"/>
      <c r="J73" s="377"/>
      <c r="K73" s="272"/>
    </row>
    <row r="74" spans="2:11" ht="17.25" customHeight="1">
      <c r="B74" s="271"/>
      <c r="C74" s="273" t="s">
        <v>761</v>
      </c>
      <c r="D74" s="273"/>
      <c r="E74" s="273"/>
      <c r="F74" s="273" t="s">
        <v>762</v>
      </c>
      <c r="G74" s="274"/>
      <c r="H74" s="273" t="s">
        <v>113</v>
      </c>
      <c r="I74" s="273" t="s">
        <v>55</v>
      </c>
      <c r="J74" s="273" t="s">
        <v>763</v>
      </c>
      <c r="K74" s="272"/>
    </row>
    <row r="75" spans="2:11" ht="17.25" customHeight="1">
      <c r="B75" s="271"/>
      <c r="C75" s="275" t="s">
        <v>764</v>
      </c>
      <c r="D75" s="275"/>
      <c r="E75" s="275"/>
      <c r="F75" s="276" t="s">
        <v>765</v>
      </c>
      <c r="G75" s="277"/>
      <c r="H75" s="275"/>
      <c r="I75" s="275"/>
      <c r="J75" s="275" t="s">
        <v>766</v>
      </c>
      <c r="K75" s="272"/>
    </row>
    <row r="76" spans="2:11" ht="5.25" customHeight="1">
      <c r="B76" s="271"/>
      <c r="C76" s="278"/>
      <c r="D76" s="278"/>
      <c r="E76" s="278"/>
      <c r="F76" s="278"/>
      <c r="G76" s="279"/>
      <c r="H76" s="278"/>
      <c r="I76" s="278"/>
      <c r="J76" s="278"/>
      <c r="K76" s="272"/>
    </row>
    <row r="77" spans="2:11" ht="15" customHeight="1">
      <c r="B77" s="271"/>
      <c r="C77" s="261" t="s">
        <v>51</v>
      </c>
      <c r="D77" s="278"/>
      <c r="E77" s="278"/>
      <c r="F77" s="280" t="s">
        <v>767</v>
      </c>
      <c r="G77" s="279"/>
      <c r="H77" s="261" t="s">
        <v>768</v>
      </c>
      <c r="I77" s="261" t="s">
        <v>769</v>
      </c>
      <c r="J77" s="261">
        <v>20</v>
      </c>
      <c r="K77" s="272"/>
    </row>
    <row r="78" spans="2:11" ht="15" customHeight="1">
      <c r="B78" s="271"/>
      <c r="C78" s="261" t="s">
        <v>770</v>
      </c>
      <c r="D78" s="261"/>
      <c r="E78" s="261"/>
      <c r="F78" s="280" t="s">
        <v>767</v>
      </c>
      <c r="G78" s="279"/>
      <c r="H78" s="261" t="s">
        <v>771</v>
      </c>
      <c r="I78" s="261" t="s">
        <v>769</v>
      </c>
      <c r="J78" s="261">
        <v>120</v>
      </c>
      <c r="K78" s="272"/>
    </row>
    <row r="79" spans="2:11" ht="15" customHeight="1">
      <c r="B79" s="281"/>
      <c r="C79" s="261" t="s">
        <v>772</v>
      </c>
      <c r="D79" s="261"/>
      <c r="E79" s="261"/>
      <c r="F79" s="280" t="s">
        <v>773</v>
      </c>
      <c r="G79" s="279"/>
      <c r="H79" s="261" t="s">
        <v>774</v>
      </c>
      <c r="I79" s="261" t="s">
        <v>769</v>
      </c>
      <c r="J79" s="261">
        <v>50</v>
      </c>
      <c r="K79" s="272"/>
    </row>
    <row r="80" spans="2:11" ht="15" customHeight="1">
      <c r="B80" s="281"/>
      <c r="C80" s="261" t="s">
        <v>775</v>
      </c>
      <c r="D80" s="261"/>
      <c r="E80" s="261"/>
      <c r="F80" s="280" t="s">
        <v>767</v>
      </c>
      <c r="G80" s="279"/>
      <c r="H80" s="261" t="s">
        <v>776</v>
      </c>
      <c r="I80" s="261" t="s">
        <v>777</v>
      </c>
      <c r="J80" s="261"/>
      <c r="K80" s="272"/>
    </row>
    <row r="81" spans="2:11" ht="15" customHeight="1">
      <c r="B81" s="281"/>
      <c r="C81" s="282" t="s">
        <v>778</v>
      </c>
      <c r="D81" s="282"/>
      <c r="E81" s="282"/>
      <c r="F81" s="283" t="s">
        <v>773</v>
      </c>
      <c r="G81" s="282"/>
      <c r="H81" s="282" t="s">
        <v>779</v>
      </c>
      <c r="I81" s="282" t="s">
        <v>769</v>
      </c>
      <c r="J81" s="282">
        <v>15</v>
      </c>
      <c r="K81" s="272"/>
    </row>
    <row r="82" spans="2:11" ht="15" customHeight="1">
      <c r="B82" s="281"/>
      <c r="C82" s="282" t="s">
        <v>780</v>
      </c>
      <c r="D82" s="282"/>
      <c r="E82" s="282"/>
      <c r="F82" s="283" t="s">
        <v>773</v>
      </c>
      <c r="G82" s="282"/>
      <c r="H82" s="282" t="s">
        <v>781</v>
      </c>
      <c r="I82" s="282" t="s">
        <v>769</v>
      </c>
      <c r="J82" s="282">
        <v>15</v>
      </c>
      <c r="K82" s="272"/>
    </row>
    <row r="83" spans="2:11" ht="15" customHeight="1">
      <c r="B83" s="281"/>
      <c r="C83" s="282" t="s">
        <v>782</v>
      </c>
      <c r="D83" s="282"/>
      <c r="E83" s="282"/>
      <c r="F83" s="283" t="s">
        <v>773</v>
      </c>
      <c r="G83" s="282"/>
      <c r="H83" s="282" t="s">
        <v>783</v>
      </c>
      <c r="I83" s="282" t="s">
        <v>769</v>
      </c>
      <c r="J83" s="282">
        <v>20</v>
      </c>
      <c r="K83" s="272"/>
    </row>
    <row r="84" spans="2:11" ht="15" customHeight="1">
      <c r="B84" s="281"/>
      <c r="C84" s="282" t="s">
        <v>784</v>
      </c>
      <c r="D84" s="282"/>
      <c r="E84" s="282"/>
      <c r="F84" s="283" t="s">
        <v>773</v>
      </c>
      <c r="G84" s="282"/>
      <c r="H84" s="282" t="s">
        <v>785</v>
      </c>
      <c r="I84" s="282" t="s">
        <v>769</v>
      </c>
      <c r="J84" s="282">
        <v>20</v>
      </c>
      <c r="K84" s="272"/>
    </row>
    <row r="85" spans="2:11" ht="15" customHeight="1">
      <c r="B85" s="281"/>
      <c r="C85" s="261" t="s">
        <v>786</v>
      </c>
      <c r="D85" s="261"/>
      <c r="E85" s="261"/>
      <c r="F85" s="280" t="s">
        <v>773</v>
      </c>
      <c r="G85" s="279"/>
      <c r="H85" s="261" t="s">
        <v>787</v>
      </c>
      <c r="I85" s="261" t="s">
        <v>769</v>
      </c>
      <c r="J85" s="261">
        <v>50</v>
      </c>
      <c r="K85" s="272"/>
    </row>
    <row r="86" spans="2:11" ht="15" customHeight="1">
      <c r="B86" s="281"/>
      <c r="C86" s="261" t="s">
        <v>788</v>
      </c>
      <c r="D86" s="261"/>
      <c r="E86" s="261"/>
      <c r="F86" s="280" t="s">
        <v>773</v>
      </c>
      <c r="G86" s="279"/>
      <c r="H86" s="261" t="s">
        <v>789</v>
      </c>
      <c r="I86" s="261" t="s">
        <v>769</v>
      </c>
      <c r="J86" s="261">
        <v>20</v>
      </c>
      <c r="K86" s="272"/>
    </row>
    <row r="87" spans="2:11" ht="15" customHeight="1">
      <c r="B87" s="281"/>
      <c r="C87" s="261" t="s">
        <v>790</v>
      </c>
      <c r="D87" s="261"/>
      <c r="E87" s="261"/>
      <c r="F87" s="280" t="s">
        <v>773</v>
      </c>
      <c r="G87" s="279"/>
      <c r="H87" s="261" t="s">
        <v>791</v>
      </c>
      <c r="I87" s="261" t="s">
        <v>769</v>
      </c>
      <c r="J87" s="261">
        <v>20</v>
      </c>
      <c r="K87" s="272"/>
    </row>
    <row r="88" spans="2:11" ht="15" customHeight="1">
      <c r="B88" s="281"/>
      <c r="C88" s="261" t="s">
        <v>792</v>
      </c>
      <c r="D88" s="261"/>
      <c r="E88" s="261"/>
      <c r="F88" s="280" t="s">
        <v>773</v>
      </c>
      <c r="G88" s="279"/>
      <c r="H88" s="261" t="s">
        <v>793</v>
      </c>
      <c r="I88" s="261" t="s">
        <v>769</v>
      </c>
      <c r="J88" s="261">
        <v>50</v>
      </c>
      <c r="K88" s="272"/>
    </row>
    <row r="89" spans="2:11" ht="15" customHeight="1">
      <c r="B89" s="281"/>
      <c r="C89" s="261" t="s">
        <v>794</v>
      </c>
      <c r="D89" s="261"/>
      <c r="E89" s="261"/>
      <c r="F89" s="280" t="s">
        <v>773</v>
      </c>
      <c r="G89" s="279"/>
      <c r="H89" s="261" t="s">
        <v>794</v>
      </c>
      <c r="I89" s="261" t="s">
        <v>769</v>
      </c>
      <c r="J89" s="261">
        <v>50</v>
      </c>
      <c r="K89" s="272"/>
    </row>
    <row r="90" spans="2:11" ht="15" customHeight="1">
      <c r="B90" s="281"/>
      <c r="C90" s="261" t="s">
        <v>118</v>
      </c>
      <c r="D90" s="261"/>
      <c r="E90" s="261"/>
      <c r="F90" s="280" t="s">
        <v>773</v>
      </c>
      <c r="G90" s="279"/>
      <c r="H90" s="261" t="s">
        <v>795</v>
      </c>
      <c r="I90" s="261" t="s">
        <v>769</v>
      </c>
      <c r="J90" s="261">
        <v>255</v>
      </c>
      <c r="K90" s="272"/>
    </row>
    <row r="91" spans="2:11" ht="15" customHeight="1">
      <c r="B91" s="281"/>
      <c r="C91" s="261" t="s">
        <v>796</v>
      </c>
      <c r="D91" s="261"/>
      <c r="E91" s="261"/>
      <c r="F91" s="280" t="s">
        <v>767</v>
      </c>
      <c r="G91" s="279"/>
      <c r="H91" s="261" t="s">
        <v>797</v>
      </c>
      <c r="I91" s="261" t="s">
        <v>798</v>
      </c>
      <c r="J91" s="261"/>
      <c r="K91" s="272"/>
    </row>
    <row r="92" spans="2:11" ht="15" customHeight="1">
      <c r="B92" s="281"/>
      <c r="C92" s="261" t="s">
        <v>799</v>
      </c>
      <c r="D92" s="261"/>
      <c r="E92" s="261"/>
      <c r="F92" s="280" t="s">
        <v>767</v>
      </c>
      <c r="G92" s="279"/>
      <c r="H92" s="261" t="s">
        <v>800</v>
      </c>
      <c r="I92" s="261" t="s">
        <v>801</v>
      </c>
      <c r="J92" s="261"/>
      <c r="K92" s="272"/>
    </row>
    <row r="93" spans="2:11" ht="15" customHeight="1">
      <c r="B93" s="281"/>
      <c r="C93" s="261" t="s">
        <v>802</v>
      </c>
      <c r="D93" s="261"/>
      <c r="E93" s="261"/>
      <c r="F93" s="280" t="s">
        <v>767</v>
      </c>
      <c r="G93" s="279"/>
      <c r="H93" s="261" t="s">
        <v>802</v>
      </c>
      <c r="I93" s="261" t="s">
        <v>801</v>
      </c>
      <c r="J93" s="261"/>
      <c r="K93" s="272"/>
    </row>
    <row r="94" spans="2:11" ht="15" customHeight="1">
      <c r="B94" s="281"/>
      <c r="C94" s="261" t="s">
        <v>36</v>
      </c>
      <c r="D94" s="261"/>
      <c r="E94" s="261"/>
      <c r="F94" s="280" t="s">
        <v>767</v>
      </c>
      <c r="G94" s="279"/>
      <c r="H94" s="261" t="s">
        <v>803</v>
      </c>
      <c r="I94" s="261" t="s">
        <v>801</v>
      </c>
      <c r="J94" s="261"/>
      <c r="K94" s="272"/>
    </row>
    <row r="95" spans="2:11" ht="15" customHeight="1">
      <c r="B95" s="281"/>
      <c r="C95" s="261" t="s">
        <v>46</v>
      </c>
      <c r="D95" s="261"/>
      <c r="E95" s="261"/>
      <c r="F95" s="280" t="s">
        <v>767</v>
      </c>
      <c r="G95" s="279"/>
      <c r="H95" s="261" t="s">
        <v>804</v>
      </c>
      <c r="I95" s="261" t="s">
        <v>801</v>
      </c>
      <c r="J95" s="261"/>
      <c r="K95" s="272"/>
    </row>
    <row r="96" spans="2:11" ht="15" customHeight="1">
      <c r="B96" s="284"/>
      <c r="C96" s="285"/>
      <c r="D96" s="285"/>
      <c r="E96" s="285"/>
      <c r="F96" s="285"/>
      <c r="G96" s="285"/>
      <c r="H96" s="285"/>
      <c r="I96" s="285"/>
      <c r="J96" s="285"/>
      <c r="K96" s="286"/>
    </row>
    <row r="97" spans="2:11" ht="18.75" customHeight="1">
      <c r="B97" s="287"/>
      <c r="C97" s="288"/>
      <c r="D97" s="288"/>
      <c r="E97" s="288"/>
      <c r="F97" s="288"/>
      <c r="G97" s="288"/>
      <c r="H97" s="288"/>
      <c r="I97" s="288"/>
      <c r="J97" s="288"/>
      <c r="K97" s="287"/>
    </row>
    <row r="98" spans="2:11" ht="18.75" customHeight="1">
      <c r="B98" s="267"/>
      <c r="C98" s="267"/>
      <c r="D98" s="267"/>
      <c r="E98" s="267"/>
      <c r="F98" s="267"/>
      <c r="G98" s="267"/>
      <c r="H98" s="267"/>
      <c r="I98" s="267"/>
      <c r="J98" s="267"/>
      <c r="K98" s="267"/>
    </row>
    <row r="99" spans="2:11" ht="7.5" customHeight="1">
      <c r="B99" s="268"/>
      <c r="C99" s="269"/>
      <c r="D99" s="269"/>
      <c r="E99" s="269"/>
      <c r="F99" s="269"/>
      <c r="G99" s="269"/>
      <c r="H99" s="269"/>
      <c r="I99" s="269"/>
      <c r="J99" s="269"/>
      <c r="K99" s="270"/>
    </row>
    <row r="100" spans="2:11" ht="45" customHeight="1">
      <c r="B100" s="271"/>
      <c r="C100" s="377" t="s">
        <v>805</v>
      </c>
      <c r="D100" s="377"/>
      <c r="E100" s="377"/>
      <c r="F100" s="377"/>
      <c r="G100" s="377"/>
      <c r="H100" s="377"/>
      <c r="I100" s="377"/>
      <c r="J100" s="377"/>
      <c r="K100" s="272"/>
    </row>
    <row r="101" spans="2:11" ht="17.25" customHeight="1">
      <c r="B101" s="271"/>
      <c r="C101" s="273" t="s">
        <v>761</v>
      </c>
      <c r="D101" s="273"/>
      <c r="E101" s="273"/>
      <c r="F101" s="273" t="s">
        <v>762</v>
      </c>
      <c r="G101" s="274"/>
      <c r="H101" s="273" t="s">
        <v>113</v>
      </c>
      <c r="I101" s="273" t="s">
        <v>55</v>
      </c>
      <c r="J101" s="273" t="s">
        <v>763</v>
      </c>
      <c r="K101" s="272"/>
    </row>
    <row r="102" spans="2:11" ht="17.25" customHeight="1">
      <c r="B102" s="271"/>
      <c r="C102" s="275" t="s">
        <v>764</v>
      </c>
      <c r="D102" s="275"/>
      <c r="E102" s="275"/>
      <c r="F102" s="276" t="s">
        <v>765</v>
      </c>
      <c r="G102" s="277"/>
      <c r="H102" s="275"/>
      <c r="I102" s="275"/>
      <c r="J102" s="275" t="s">
        <v>766</v>
      </c>
      <c r="K102" s="272"/>
    </row>
    <row r="103" spans="2:11" ht="5.25" customHeight="1">
      <c r="B103" s="271"/>
      <c r="C103" s="273"/>
      <c r="D103" s="273"/>
      <c r="E103" s="273"/>
      <c r="F103" s="273"/>
      <c r="G103" s="289"/>
      <c r="H103" s="273"/>
      <c r="I103" s="273"/>
      <c r="J103" s="273"/>
      <c r="K103" s="272"/>
    </row>
    <row r="104" spans="2:11" ht="15" customHeight="1">
      <c r="B104" s="271"/>
      <c r="C104" s="261" t="s">
        <v>51</v>
      </c>
      <c r="D104" s="278"/>
      <c r="E104" s="278"/>
      <c r="F104" s="280" t="s">
        <v>767</v>
      </c>
      <c r="G104" s="289"/>
      <c r="H104" s="261" t="s">
        <v>806</v>
      </c>
      <c r="I104" s="261" t="s">
        <v>769</v>
      </c>
      <c r="J104" s="261">
        <v>20</v>
      </c>
      <c r="K104" s="272"/>
    </row>
    <row r="105" spans="2:11" ht="15" customHeight="1">
      <c r="B105" s="271"/>
      <c r="C105" s="261" t="s">
        <v>770</v>
      </c>
      <c r="D105" s="261"/>
      <c r="E105" s="261"/>
      <c r="F105" s="280" t="s">
        <v>767</v>
      </c>
      <c r="G105" s="261"/>
      <c r="H105" s="261" t="s">
        <v>806</v>
      </c>
      <c r="I105" s="261" t="s">
        <v>769</v>
      </c>
      <c r="J105" s="261">
        <v>120</v>
      </c>
      <c r="K105" s="272"/>
    </row>
    <row r="106" spans="2:11" ht="15" customHeight="1">
      <c r="B106" s="281"/>
      <c r="C106" s="261" t="s">
        <v>772</v>
      </c>
      <c r="D106" s="261"/>
      <c r="E106" s="261"/>
      <c r="F106" s="280" t="s">
        <v>773</v>
      </c>
      <c r="G106" s="261"/>
      <c r="H106" s="261" t="s">
        <v>806</v>
      </c>
      <c r="I106" s="261" t="s">
        <v>769</v>
      </c>
      <c r="J106" s="261">
        <v>50</v>
      </c>
      <c r="K106" s="272"/>
    </row>
    <row r="107" spans="2:11" ht="15" customHeight="1">
      <c r="B107" s="281"/>
      <c r="C107" s="261" t="s">
        <v>775</v>
      </c>
      <c r="D107" s="261"/>
      <c r="E107" s="261"/>
      <c r="F107" s="280" t="s">
        <v>767</v>
      </c>
      <c r="G107" s="261"/>
      <c r="H107" s="261" t="s">
        <v>806</v>
      </c>
      <c r="I107" s="261" t="s">
        <v>777</v>
      </c>
      <c r="J107" s="261"/>
      <c r="K107" s="272"/>
    </row>
    <row r="108" spans="2:11" ht="15" customHeight="1">
      <c r="B108" s="281"/>
      <c r="C108" s="261" t="s">
        <v>786</v>
      </c>
      <c r="D108" s="261"/>
      <c r="E108" s="261"/>
      <c r="F108" s="280" t="s">
        <v>773</v>
      </c>
      <c r="G108" s="261"/>
      <c r="H108" s="261" t="s">
        <v>806</v>
      </c>
      <c r="I108" s="261" t="s">
        <v>769</v>
      </c>
      <c r="J108" s="261">
        <v>50</v>
      </c>
      <c r="K108" s="272"/>
    </row>
    <row r="109" spans="2:11" ht="15" customHeight="1">
      <c r="B109" s="281"/>
      <c r="C109" s="261" t="s">
        <v>794</v>
      </c>
      <c r="D109" s="261"/>
      <c r="E109" s="261"/>
      <c r="F109" s="280" t="s">
        <v>773</v>
      </c>
      <c r="G109" s="261"/>
      <c r="H109" s="261" t="s">
        <v>806</v>
      </c>
      <c r="I109" s="261" t="s">
        <v>769</v>
      </c>
      <c r="J109" s="261">
        <v>50</v>
      </c>
      <c r="K109" s="272"/>
    </row>
    <row r="110" spans="2:11" ht="15" customHeight="1">
      <c r="B110" s="281"/>
      <c r="C110" s="261" t="s">
        <v>792</v>
      </c>
      <c r="D110" s="261"/>
      <c r="E110" s="261"/>
      <c r="F110" s="280" t="s">
        <v>773</v>
      </c>
      <c r="G110" s="261"/>
      <c r="H110" s="261" t="s">
        <v>806</v>
      </c>
      <c r="I110" s="261" t="s">
        <v>769</v>
      </c>
      <c r="J110" s="261">
        <v>50</v>
      </c>
      <c r="K110" s="272"/>
    </row>
    <row r="111" spans="2:11" ht="15" customHeight="1">
      <c r="B111" s="281"/>
      <c r="C111" s="261" t="s">
        <v>51</v>
      </c>
      <c r="D111" s="261"/>
      <c r="E111" s="261"/>
      <c r="F111" s="280" t="s">
        <v>767</v>
      </c>
      <c r="G111" s="261"/>
      <c r="H111" s="261" t="s">
        <v>807</v>
      </c>
      <c r="I111" s="261" t="s">
        <v>769</v>
      </c>
      <c r="J111" s="261">
        <v>20</v>
      </c>
      <c r="K111" s="272"/>
    </row>
    <row r="112" spans="2:11" ht="15" customHeight="1">
      <c r="B112" s="281"/>
      <c r="C112" s="261" t="s">
        <v>808</v>
      </c>
      <c r="D112" s="261"/>
      <c r="E112" s="261"/>
      <c r="F112" s="280" t="s">
        <v>767</v>
      </c>
      <c r="G112" s="261"/>
      <c r="H112" s="261" t="s">
        <v>809</v>
      </c>
      <c r="I112" s="261" t="s">
        <v>769</v>
      </c>
      <c r="J112" s="261">
        <v>120</v>
      </c>
      <c r="K112" s="272"/>
    </row>
    <row r="113" spans="2:11" ht="15" customHeight="1">
      <c r="B113" s="281"/>
      <c r="C113" s="261" t="s">
        <v>36</v>
      </c>
      <c r="D113" s="261"/>
      <c r="E113" s="261"/>
      <c r="F113" s="280" t="s">
        <v>767</v>
      </c>
      <c r="G113" s="261"/>
      <c r="H113" s="261" t="s">
        <v>810</v>
      </c>
      <c r="I113" s="261" t="s">
        <v>801</v>
      </c>
      <c r="J113" s="261"/>
      <c r="K113" s="272"/>
    </row>
    <row r="114" spans="2:11" ht="15" customHeight="1">
      <c r="B114" s="281"/>
      <c r="C114" s="261" t="s">
        <v>46</v>
      </c>
      <c r="D114" s="261"/>
      <c r="E114" s="261"/>
      <c r="F114" s="280" t="s">
        <v>767</v>
      </c>
      <c r="G114" s="261"/>
      <c r="H114" s="261" t="s">
        <v>811</v>
      </c>
      <c r="I114" s="261" t="s">
        <v>801</v>
      </c>
      <c r="J114" s="261"/>
      <c r="K114" s="272"/>
    </row>
    <row r="115" spans="2:11" ht="15" customHeight="1">
      <c r="B115" s="281"/>
      <c r="C115" s="261" t="s">
        <v>55</v>
      </c>
      <c r="D115" s="261"/>
      <c r="E115" s="261"/>
      <c r="F115" s="280" t="s">
        <v>767</v>
      </c>
      <c r="G115" s="261"/>
      <c r="H115" s="261" t="s">
        <v>812</v>
      </c>
      <c r="I115" s="261" t="s">
        <v>813</v>
      </c>
      <c r="J115" s="261"/>
      <c r="K115" s="272"/>
    </row>
    <row r="116" spans="2:11" ht="15" customHeight="1">
      <c r="B116" s="284"/>
      <c r="C116" s="290"/>
      <c r="D116" s="290"/>
      <c r="E116" s="290"/>
      <c r="F116" s="290"/>
      <c r="G116" s="290"/>
      <c r="H116" s="290"/>
      <c r="I116" s="290"/>
      <c r="J116" s="290"/>
      <c r="K116" s="286"/>
    </row>
    <row r="117" spans="2:11" ht="18.75" customHeight="1">
      <c r="B117" s="291"/>
      <c r="C117" s="257"/>
      <c r="D117" s="257"/>
      <c r="E117" s="257"/>
      <c r="F117" s="292"/>
      <c r="G117" s="257"/>
      <c r="H117" s="257"/>
      <c r="I117" s="257"/>
      <c r="J117" s="257"/>
      <c r="K117" s="291"/>
    </row>
    <row r="118" spans="2:11" ht="18.75" customHeight="1">
      <c r="B118" s="267"/>
      <c r="C118" s="267"/>
      <c r="D118" s="267"/>
      <c r="E118" s="267"/>
      <c r="F118" s="267"/>
      <c r="G118" s="267"/>
      <c r="H118" s="267"/>
      <c r="I118" s="267"/>
      <c r="J118" s="267"/>
      <c r="K118" s="267"/>
    </row>
    <row r="119" spans="2:11" ht="7.5" customHeight="1">
      <c r="B119" s="293"/>
      <c r="C119" s="294"/>
      <c r="D119" s="294"/>
      <c r="E119" s="294"/>
      <c r="F119" s="294"/>
      <c r="G119" s="294"/>
      <c r="H119" s="294"/>
      <c r="I119" s="294"/>
      <c r="J119" s="294"/>
      <c r="K119" s="295"/>
    </row>
    <row r="120" spans="2:11" ht="45" customHeight="1">
      <c r="B120" s="296"/>
      <c r="C120" s="376" t="s">
        <v>814</v>
      </c>
      <c r="D120" s="376"/>
      <c r="E120" s="376"/>
      <c r="F120" s="376"/>
      <c r="G120" s="376"/>
      <c r="H120" s="376"/>
      <c r="I120" s="376"/>
      <c r="J120" s="376"/>
      <c r="K120" s="297"/>
    </row>
    <row r="121" spans="2:11" ht="17.25" customHeight="1">
      <c r="B121" s="298"/>
      <c r="C121" s="273" t="s">
        <v>761</v>
      </c>
      <c r="D121" s="273"/>
      <c r="E121" s="273"/>
      <c r="F121" s="273" t="s">
        <v>762</v>
      </c>
      <c r="G121" s="274"/>
      <c r="H121" s="273" t="s">
        <v>113</v>
      </c>
      <c r="I121" s="273" t="s">
        <v>55</v>
      </c>
      <c r="J121" s="273" t="s">
        <v>763</v>
      </c>
      <c r="K121" s="299"/>
    </row>
    <row r="122" spans="2:11" ht="17.25" customHeight="1">
      <c r="B122" s="298"/>
      <c r="C122" s="275" t="s">
        <v>764</v>
      </c>
      <c r="D122" s="275"/>
      <c r="E122" s="275"/>
      <c r="F122" s="276" t="s">
        <v>765</v>
      </c>
      <c r="G122" s="277"/>
      <c r="H122" s="275"/>
      <c r="I122" s="275"/>
      <c r="J122" s="275" t="s">
        <v>766</v>
      </c>
      <c r="K122" s="299"/>
    </row>
    <row r="123" spans="2:11" ht="5.25" customHeight="1">
      <c r="B123" s="300"/>
      <c r="C123" s="278"/>
      <c r="D123" s="278"/>
      <c r="E123" s="278"/>
      <c r="F123" s="278"/>
      <c r="G123" s="261"/>
      <c r="H123" s="278"/>
      <c r="I123" s="278"/>
      <c r="J123" s="278"/>
      <c r="K123" s="301"/>
    </row>
    <row r="124" spans="2:11" ht="15" customHeight="1">
      <c r="B124" s="300"/>
      <c r="C124" s="261" t="s">
        <v>770</v>
      </c>
      <c r="D124" s="278"/>
      <c r="E124" s="278"/>
      <c r="F124" s="280" t="s">
        <v>767</v>
      </c>
      <c r="G124" s="261"/>
      <c r="H124" s="261" t="s">
        <v>806</v>
      </c>
      <c r="I124" s="261" t="s">
        <v>769</v>
      </c>
      <c r="J124" s="261">
        <v>120</v>
      </c>
      <c r="K124" s="302"/>
    </row>
    <row r="125" spans="2:11" ht="15" customHeight="1">
      <c r="B125" s="300"/>
      <c r="C125" s="261" t="s">
        <v>815</v>
      </c>
      <c r="D125" s="261"/>
      <c r="E125" s="261"/>
      <c r="F125" s="280" t="s">
        <v>767</v>
      </c>
      <c r="G125" s="261"/>
      <c r="H125" s="261" t="s">
        <v>816</v>
      </c>
      <c r="I125" s="261" t="s">
        <v>769</v>
      </c>
      <c r="J125" s="261" t="s">
        <v>817</v>
      </c>
      <c r="K125" s="302"/>
    </row>
    <row r="126" spans="2:11" ht="15" customHeight="1">
      <c r="B126" s="300"/>
      <c r="C126" s="261" t="s">
        <v>716</v>
      </c>
      <c r="D126" s="261"/>
      <c r="E126" s="261"/>
      <c r="F126" s="280" t="s">
        <v>767</v>
      </c>
      <c r="G126" s="261"/>
      <c r="H126" s="261" t="s">
        <v>818</v>
      </c>
      <c r="I126" s="261" t="s">
        <v>769</v>
      </c>
      <c r="J126" s="261" t="s">
        <v>817</v>
      </c>
      <c r="K126" s="302"/>
    </row>
    <row r="127" spans="2:11" ht="15" customHeight="1">
      <c r="B127" s="300"/>
      <c r="C127" s="261" t="s">
        <v>778</v>
      </c>
      <c r="D127" s="261"/>
      <c r="E127" s="261"/>
      <c r="F127" s="280" t="s">
        <v>773</v>
      </c>
      <c r="G127" s="261"/>
      <c r="H127" s="261" t="s">
        <v>779</v>
      </c>
      <c r="I127" s="261" t="s">
        <v>769</v>
      </c>
      <c r="J127" s="261">
        <v>15</v>
      </c>
      <c r="K127" s="302"/>
    </row>
    <row r="128" spans="2:11" ht="15" customHeight="1">
      <c r="B128" s="300"/>
      <c r="C128" s="282" t="s">
        <v>780</v>
      </c>
      <c r="D128" s="282"/>
      <c r="E128" s="282"/>
      <c r="F128" s="283" t="s">
        <v>773</v>
      </c>
      <c r="G128" s="282"/>
      <c r="H128" s="282" t="s">
        <v>781</v>
      </c>
      <c r="I128" s="282" t="s">
        <v>769</v>
      </c>
      <c r="J128" s="282">
        <v>15</v>
      </c>
      <c r="K128" s="302"/>
    </row>
    <row r="129" spans="2:11" ht="15" customHeight="1">
      <c r="B129" s="300"/>
      <c r="C129" s="282" t="s">
        <v>782</v>
      </c>
      <c r="D129" s="282"/>
      <c r="E129" s="282"/>
      <c r="F129" s="283" t="s">
        <v>773</v>
      </c>
      <c r="G129" s="282"/>
      <c r="H129" s="282" t="s">
        <v>783</v>
      </c>
      <c r="I129" s="282" t="s">
        <v>769</v>
      </c>
      <c r="J129" s="282">
        <v>20</v>
      </c>
      <c r="K129" s="302"/>
    </row>
    <row r="130" spans="2:11" ht="15" customHeight="1">
      <c r="B130" s="300"/>
      <c r="C130" s="282" t="s">
        <v>784</v>
      </c>
      <c r="D130" s="282"/>
      <c r="E130" s="282"/>
      <c r="F130" s="283" t="s">
        <v>773</v>
      </c>
      <c r="G130" s="282"/>
      <c r="H130" s="282" t="s">
        <v>785</v>
      </c>
      <c r="I130" s="282" t="s">
        <v>769</v>
      </c>
      <c r="J130" s="282">
        <v>20</v>
      </c>
      <c r="K130" s="302"/>
    </row>
    <row r="131" spans="2:11" ht="15" customHeight="1">
      <c r="B131" s="300"/>
      <c r="C131" s="261" t="s">
        <v>772</v>
      </c>
      <c r="D131" s="261"/>
      <c r="E131" s="261"/>
      <c r="F131" s="280" t="s">
        <v>773</v>
      </c>
      <c r="G131" s="261"/>
      <c r="H131" s="261" t="s">
        <v>806</v>
      </c>
      <c r="I131" s="261" t="s">
        <v>769</v>
      </c>
      <c r="J131" s="261">
        <v>50</v>
      </c>
      <c r="K131" s="302"/>
    </row>
    <row r="132" spans="2:11" ht="15" customHeight="1">
      <c r="B132" s="300"/>
      <c r="C132" s="261" t="s">
        <v>786</v>
      </c>
      <c r="D132" s="261"/>
      <c r="E132" s="261"/>
      <c r="F132" s="280" t="s">
        <v>773</v>
      </c>
      <c r="G132" s="261"/>
      <c r="H132" s="261" t="s">
        <v>806</v>
      </c>
      <c r="I132" s="261" t="s">
        <v>769</v>
      </c>
      <c r="J132" s="261">
        <v>50</v>
      </c>
      <c r="K132" s="302"/>
    </row>
    <row r="133" spans="2:11" ht="15" customHeight="1">
      <c r="B133" s="300"/>
      <c r="C133" s="261" t="s">
        <v>792</v>
      </c>
      <c r="D133" s="261"/>
      <c r="E133" s="261"/>
      <c r="F133" s="280" t="s">
        <v>773</v>
      </c>
      <c r="G133" s="261"/>
      <c r="H133" s="261" t="s">
        <v>806</v>
      </c>
      <c r="I133" s="261" t="s">
        <v>769</v>
      </c>
      <c r="J133" s="261">
        <v>50</v>
      </c>
      <c r="K133" s="302"/>
    </row>
    <row r="134" spans="2:11" ht="15" customHeight="1">
      <c r="B134" s="300"/>
      <c r="C134" s="261" t="s">
        <v>794</v>
      </c>
      <c r="D134" s="261"/>
      <c r="E134" s="261"/>
      <c r="F134" s="280" t="s">
        <v>773</v>
      </c>
      <c r="G134" s="261"/>
      <c r="H134" s="261" t="s">
        <v>806</v>
      </c>
      <c r="I134" s="261" t="s">
        <v>769</v>
      </c>
      <c r="J134" s="261">
        <v>50</v>
      </c>
      <c r="K134" s="302"/>
    </row>
    <row r="135" spans="2:11" ht="15" customHeight="1">
      <c r="B135" s="300"/>
      <c r="C135" s="261" t="s">
        <v>118</v>
      </c>
      <c r="D135" s="261"/>
      <c r="E135" s="261"/>
      <c r="F135" s="280" t="s">
        <v>773</v>
      </c>
      <c r="G135" s="261"/>
      <c r="H135" s="261" t="s">
        <v>819</v>
      </c>
      <c r="I135" s="261" t="s">
        <v>769</v>
      </c>
      <c r="J135" s="261">
        <v>255</v>
      </c>
      <c r="K135" s="302"/>
    </row>
    <row r="136" spans="2:11" ht="15" customHeight="1">
      <c r="B136" s="300"/>
      <c r="C136" s="261" t="s">
        <v>796</v>
      </c>
      <c r="D136" s="261"/>
      <c r="E136" s="261"/>
      <c r="F136" s="280" t="s">
        <v>767</v>
      </c>
      <c r="G136" s="261"/>
      <c r="H136" s="261" t="s">
        <v>820</v>
      </c>
      <c r="I136" s="261" t="s">
        <v>798</v>
      </c>
      <c r="J136" s="261"/>
      <c r="K136" s="302"/>
    </row>
    <row r="137" spans="2:11" ht="15" customHeight="1">
      <c r="B137" s="300"/>
      <c r="C137" s="261" t="s">
        <v>799</v>
      </c>
      <c r="D137" s="261"/>
      <c r="E137" s="261"/>
      <c r="F137" s="280" t="s">
        <v>767</v>
      </c>
      <c r="G137" s="261"/>
      <c r="H137" s="261" t="s">
        <v>821</v>
      </c>
      <c r="I137" s="261" t="s">
        <v>801</v>
      </c>
      <c r="J137" s="261"/>
      <c r="K137" s="302"/>
    </row>
    <row r="138" spans="2:11" ht="15" customHeight="1">
      <c r="B138" s="300"/>
      <c r="C138" s="261" t="s">
        <v>802</v>
      </c>
      <c r="D138" s="261"/>
      <c r="E138" s="261"/>
      <c r="F138" s="280" t="s">
        <v>767</v>
      </c>
      <c r="G138" s="261"/>
      <c r="H138" s="261" t="s">
        <v>802</v>
      </c>
      <c r="I138" s="261" t="s">
        <v>801</v>
      </c>
      <c r="J138" s="261"/>
      <c r="K138" s="302"/>
    </row>
    <row r="139" spans="2:11" ht="15" customHeight="1">
      <c r="B139" s="300"/>
      <c r="C139" s="261" t="s">
        <v>36</v>
      </c>
      <c r="D139" s="261"/>
      <c r="E139" s="261"/>
      <c r="F139" s="280" t="s">
        <v>767</v>
      </c>
      <c r="G139" s="261"/>
      <c r="H139" s="261" t="s">
        <v>822</v>
      </c>
      <c r="I139" s="261" t="s">
        <v>801</v>
      </c>
      <c r="J139" s="261"/>
      <c r="K139" s="302"/>
    </row>
    <row r="140" spans="2:11" ht="15" customHeight="1">
      <c r="B140" s="300"/>
      <c r="C140" s="261" t="s">
        <v>823</v>
      </c>
      <c r="D140" s="261"/>
      <c r="E140" s="261"/>
      <c r="F140" s="280" t="s">
        <v>767</v>
      </c>
      <c r="G140" s="261"/>
      <c r="H140" s="261" t="s">
        <v>824</v>
      </c>
      <c r="I140" s="261" t="s">
        <v>801</v>
      </c>
      <c r="J140" s="261"/>
      <c r="K140" s="302"/>
    </row>
    <row r="141" spans="2:11" ht="15" customHeight="1">
      <c r="B141" s="303"/>
      <c r="C141" s="304"/>
      <c r="D141" s="304"/>
      <c r="E141" s="304"/>
      <c r="F141" s="304"/>
      <c r="G141" s="304"/>
      <c r="H141" s="304"/>
      <c r="I141" s="304"/>
      <c r="J141" s="304"/>
      <c r="K141" s="305"/>
    </row>
    <row r="142" spans="2:11" ht="18.75" customHeight="1">
      <c r="B142" s="257"/>
      <c r="C142" s="257"/>
      <c r="D142" s="257"/>
      <c r="E142" s="257"/>
      <c r="F142" s="292"/>
      <c r="G142" s="257"/>
      <c r="H142" s="257"/>
      <c r="I142" s="257"/>
      <c r="J142" s="257"/>
      <c r="K142" s="257"/>
    </row>
    <row r="143" spans="2:11" ht="18.75" customHeight="1">
      <c r="B143" s="267"/>
      <c r="C143" s="267"/>
      <c r="D143" s="267"/>
      <c r="E143" s="267"/>
      <c r="F143" s="267"/>
      <c r="G143" s="267"/>
      <c r="H143" s="267"/>
      <c r="I143" s="267"/>
      <c r="J143" s="267"/>
      <c r="K143" s="267"/>
    </row>
    <row r="144" spans="2:11" ht="7.5" customHeight="1">
      <c r="B144" s="268"/>
      <c r="C144" s="269"/>
      <c r="D144" s="269"/>
      <c r="E144" s="269"/>
      <c r="F144" s="269"/>
      <c r="G144" s="269"/>
      <c r="H144" s="269"/>
      <c r="I144" s="269"/>
      <c r="J144" s="269"/>
      <c r="K144" s="270"/>
    </row>
    <row r="145" spans="2:11" ht="45" customHeight="1">
      <c r="B145" s="271"/>
      <c r="C145" s="377" t="s">
        <v>825</v>
      </c>
      <c r="D145" s="377"/>
      <c r="E145" s="377"/>
      <c r="F145" s="377"/>
      <c r="G145" s="377"/>
      <c r="H145" s="377"/>
      <c r="I145" s="377"/>
      <c r="J145" s="377"/>
      <c r="K145" s="272"/>
    </row>
    <row r="146" spans="2:11" ht="17.25" customHeight="1">
      <c r="B146" s="271"/>
      <c r="C146" s="273" t="s">
        <v>761</v>
      </c>
      <c r="D146" s="273"/>
      <c r="E146" s="273"/>
      <c r="F146" s="273" t="s">
        <v>762</v>
      </c>
      <c r="G146" s="274"/>
      <c r="H146" s="273" t="s">
        <v>113</v>
      </c>
      <c r="I146" s="273" t="s">
        <v>55</v>
      </c>
      <c r="J146" s="273" t="s">
        <v>763</v>
      </c>
      <c r="K146" s="272"/>
    </row>
    <row r="147" spans="2:11" ht="17.25" customHeight="1">
      <c r="B147" s="271"/>
      <c r="C147" s="275" t="s">
        <v>764</v>
      </c>
      <c r="D147" s="275"/>
      <c r="E147" s="275"/>
      <c r="F147" s="276" t="s">
        <v>765</v>
      </c>
      <c r="G147" s="277"/>
      <c r="H147" s="275"/>
      <c r="I147" s="275"/>
      <c r="J147" s="275" t="s">
        <v>766</v>
      </c>
      <c r="K147" s="272"/>
    </row>
    <row r="148" spans="2:11" ht="5.25" customHeight="1">
      <c r="B148" s="281"/>
      <c r="C148" s="278"/>
      <c r="D148" s="278"/>
      <c r="E148" s="278"/>
      <c r="F148" s="278"/>
      <c r="G148" s="279"/>
      <c r="H148" s="278"/>
      <c r="I148" s="278"/>
      <c r="J148" s="278"/>
      <c r="K148" s="302"/>
    </row>
    <row r="149" spans="2:11" ht="15" customHeight="1">
      <c r="B149" s="281"/>
      <c r="C149" s="306" t="s">
        <v>770</v>
      </c>
      <c r="D149" s="261"/>
      <c r="E149" s="261"/>
      <c r="F149" s="307" t="s">
        <v>767</v>
      </c>
      <c r="G149" s="261"/>
      <c r="H149" s="306" t="s">
        <v>806</v>
      </c>
      <c r="I149" s="306" t="s">
        <v>769</v>
      </c>
      <c r="J149" s="306">
        <v>120</v>
      </c>
      <c r="K149" s="302"/>
    </row>
    <row r="150" spans="2:11" ht="15" customHeight="1">
      <c r="B150" s="281"/>
      <c r="C150" s="306" t="s">
        <v>815</v>
      </c>
      <c r="D150" s="261"/>
      <c r="E150" s="261"/>
      <c r="F150" s="307" t="s">
        <v>767</v>
      </c>
      <c r="G150" s="261"/>
      <c r="H150" s="306" t="s">
        <v>826</v>
      </c>
      <c r="I150" s="306" t="s">
        <v>769</v>
      </c>
      <c r="J150" s="306" t="s">
        <v>817</v>
      </c>
      <c r="K150" s="302"/>
    </row>
    <row r="151" spans="2:11" ht="15" customHeight="1">
      <c r="B151" s="281"/>
      <c r="C151" s="306" t="s">
        <v>716</v>
      </c>
      <c r="D151" s="261"/>
      <c r="E151" s="261"/>
      <c r="F151" s="307" t="s">
        <v>767</v>
      </c>
      <c r="G151" s="261"/>
      <c r="H151" s="306" t="s">
        <v>827</v>
      </c>
      <c r="I151" s="306" t="s">
        <v>769</v>
      </c>
      <c r="J151" s="306" t="s">
        <v>817</v>
      </c>
      <c r="K151" s="302"/>
    </row>
    <row r="152" spans="2:11" ht="15" customHeight="1">
      <c r="B152" s="281"/>
      <c r="C152" s="306" t="s">
        <v>772</v>
      </c>
      <c r="D152" s="261"/>
      <c r="E152" s="261"/>
      <c r="F152" s="307" t="s">
        <v>773</v>
      </c>
      <c r="G152" s="261"/>
      <c r="H152" s="306" t="s">
        <v>806</v>
      </c>
      <c r="I152" s="306" t="s">
        <v>769</v>
      </c>
      <c r="J152" s="306">
        <v>50</v>
      </c>
      <c r="K152" s="302"/>
    </row>
    <row r="153" spans="2:11" ht="15" customHeight="1">
      <c r="B153" s="281"/>
      <c r="C153" s="306" t="s">
        <v>775</v>
      </c>
      <c r="D153" s="261"/>
      <c r="E153" s="261"/>
      <c r="F153" s="307" t="s">
        <v>767</v>
      </c>
      <c r="G153" s="261"/>
      <c r="H153" s="306" t="s">
        <v>806</v>
      </c>
      <c r="I153" s="306" t="s">
        <v>777</v>
      </c>
      <c r="J153" s="306"/>
      <c r="K153" s="302"/>
    </row>
    <row r="154" spans="2:11" ht="15" customHeight="1">
      <c r="B154" s="281"/>
      <c r="C154" s="306" t="s">
        <v>786</v>
      </c>
      <c r="D154" s="261"/>
      <c r="E154" s="261"/>
      <c r="F154" s="307" t="s">
        <v>773</v>
      </c>
      <c r="G154" s="261"/>
      <c r="H154" s="306" t="s">
        <v>806</v>
      </c>
      <c r="I154" s="306" t="s">
        <v>769</v>
      </c>
      <c r="J154" s="306">
        <v>50</v>
      </c>
      <c r="K154" s="302"/>
    </row>
    <row r="155" spans="2:11" ht="15" customHeight="1">
      <c r="B155" s="281"/>
      <c r="C155" s="306" t="s">
        <v>794</v>
      </c>
      <c r="D155" s="261"/>
      <c r="E155" s="261"/>
      <c r="F155" s="307" t="s">
        <v>773</v>
      </c>
      <c r="G155" s="261"/>
      <c r="H155" s="306" t="s">
        <v>806</v>
      </c>
      <c r="I155" s="306" t="s">
        <v>769</v>
      </c>
      <c r="J155" s="306">
        <v>50</v>
      </c>
      <c r="K155" s="302"/>
    </row>
    <row r="156" spans="2:11" ht="15" customHeight="1">
      <c r="B156" s="281"/>
      <c r="C156" s="306" t="s">
        <v>792</v>
      </c>
      <c r="D156" s="261"/>
      <c r="E156" s="261"/>
      <c r="F156" s="307" t="s">
        <v>773</v>
      </c>
      <c r="G156" s="261"/>
      <c r="H156" s="306" t="s">
        <v>806</v>
      </c>
      <c r="I156" s="306" t="s">
        <v>769</v>
      </c>
      <c r="J156" s="306">
        <v>50</v>
      </c>
      <c r="K156" s="302"/>
    </row>
    <row r="157" spans="2:11" ht="15" customHeight="1">
      <c r="B157" s="281"/>
      <c r="C157" s="306" t="s">
        <v>96</v>
      </c>
      <c r="D157" s="261"/>
      <c r="E157" s="261"/>
      <c r="F157" s="307" t="s">
        <v>767</v>
      </c>
      <c r="G157" s="261"/>
      <c r="H157" s="306" t="s">
        <v>828</v>
      </c>
      <c r="I157" s="306" t="s">
        <v>769</v>
      </c>
      <c r="J157" s="306" t="s">
        <v>829</v>
      </c>
      <c r="K157" s="302"/>
    </row>
    <row r="158" spans="2:11" ht="15" customHeight="1">
      <c r="B158" s="281"/>
      <c r="C158" s="306" t="s">
        <v>830</v>
      </c>
      <c r="D158" s="261"/>
      <c r="E158" s="261"/>
      <c r="F158" s="307" t="s">
        <v>767</v>
      </c>
      <c r="G158" s="261"/>
      <c r="H158" s="306" t="s">
        <v>831</v>
      </c>
      <c r="I158" s="306" t="s">
        <v>801</v>
      </c>
      <c r="J158" s="306"/>
      <c r="K158" s="302"/>
    </row>
    <row r="159" spans="2:11" ht="15" customHeight="1">
      <c r="B159" s="308"/>
      <c r="C159" s="290"/>
      <c r="D159" s="290"/>
      <c r="E159" s="290"/>
      <c r="F159" s="290"/>
      <c r="G159" s="290"/>
      <c r="H159" s="290"/>
      <c r="I159" s="290"/>
      <c r="J159" s="290"/>
      <c r="K159" s="309"/>
    </row>
    <row r="160" spans="2:11" ht="18.75" customHeight="1">
      <c r="B160" s="257"/>
      <c r="C160" s="261"/>
      <c r="D160" s="261"/>
      <c r="E160" s="261"/>
      <c r="F160" s="280"/>
      <c r="G160" s="261"/>
      <c r="H160" s="261"/>
      <c r="I160" s="261"/>
      <c r="J160" s="261"/>
      <c r="K160" s="257"/>
    </row>
    <row r="161" spans="2:11" ht="18.75" customHeight="1">
      <c r="B161" s="267"/>
      <c r="C161" s="267"/>
      <c r="D161" s="267"/>
      <c r="E161" s="267"/>
      <c r="F161" s="267"/>
      <c r="G161" s="267"/>
      <c r="H161" s="267"/>
      <c r="I161" s="267"/>
      <c r="J161" s="267"/>
      <c r="K161" s="267"/>
    </row>
    <row r="162" spans="2:11" ht="7.5" customHeight="1">
      <c r="B162" s="249"/>
      <c r="C162" s="250"/>
      <c r="D162" s="250"/>
      <c r="E162" s="250"/>
      <c r="F162" s="250"/>
      <c r="G162" s="250"/>
      <c r="H162" s="250"/>
      <c r="I162" s="250"/>
      <c r="J162" s="250"/>
      <c r="K162" s="251"/>
    </row>
    <row r="163" spans="2:11" ht="45" customHeight="1">
      <c r="B163" s="252"/>
      <c r="C163" s="376" t="s">
        <v>832</v>
      </c>
      <c r="D163" s="376"/>
      <c r="E163" s="376"/>
      <c r="F163" s="376"/>
      <c r="G163" s="376"/>
      <c r="H163" s="376"/>
      <c r="I163" s="376"/>
      <c r="J163" s="376"/>
      <c r="K163" s="253"/>
    </row>
    <row r="164" spans="2:11" ht="17.25" customHeight="1">
      <c r="B164" s="252"/>
      <c r="C164" s="273" t="s">
        <v>761</v>
      </c>
      <c r="D164" s="273"/>
      <c r="E164" s="273"/>
      <c r="F164" s="273" t="s">
        <v>762</v>
      </c>
      <c r="G164" s="310"/>
      <c r="H164" s="311" t="s">
        <v>113</v>
      </c>
      <c r="I164" s="311" t="s">
        <v>55</v>
      </c>
      <c r="J164" s="273" t="s">
        <v>763</v>
      </c>
      <c r="K164" s="253"/>
    </row>
    <row r="165" spans="2:11" ht="17.25" customHeight="1">
      <c r="B165" s="254"/>
      <c r="C165" s="275" t="s">
        <v>764</v>
      </c>
      <c r="D165" s="275"/>
      <c r="E165" s="275"/>
      <c r="F165" s="276" t="s">
        <v>765</v>
      </c>
      <c r="G165" s="312"/>
      <c r="H165" s="313"/>
      <c r="I165" s="313"/>
      <c r="J165" s="275" t="s">
        <v>766</v>
      </c>
      <c r="K165" s="255"/>
    </row>
    <row r="166" spans="2:11" ht="5.25" customHeight="1">
      <c r="B166" s="281"/>
      <c r="C166" s="278"/>
      <c r="D166" s="278"/>
      <c r="E166" s="278"/>
      <c r="F166" s="278"/>
      <c r="G166" s="279"/>
      <c r="H166" s="278"/>
      <c r="I166" s="278"/>
      <c r="J166" s="278"/>
      <c r="K166" s="302"/>
    </row>
    <row r="167" spans="2:11" ht="15" customHeight="1">
      <c r="B167" s="281"/>
      <c r="C167" s="261" t="s">
        <v>770</v>
      </c>
      <c r="D167" s="261"/>
      <c r="E167" s="261"/>
      <c r="F167" s="280" t="s">
        <v>767</v>
      </c>
      <c r="G167" s="261"/>
      <c r="H167" s="261" t="s">
        <v>806</v>
      </c>
      <c r="I167" s="261" t="s">
        <v>769</v>
      </c>
      <c r="J167" s="261">
        <v>120</v>
      </c>
      <c r="K167" s="302"/>
    </row>
    <row r="168" spans="2:11" ht="15" customHeight="1">
      <c r="B168" s="281"/>
      <c r="C168" s="261" t="s">
        <v>815</v>
      </c>
      <c r="D168" s="261"/>
      <c r="E168" s="261"/>
      <c r="F168" s="280" t="s">
        <v>767</v>
      </c>
      <c r="G168" s="261"/>
      <c r="H168" s="261" t="s">
        <v>816</v>
      </c>
      <c r="I168" s="261" t="s">
        <v>769</v>
      </c>
      <c r="J168" s="261" t="s">
        <v>817</v>
      </c>
      <c r="K168" s="302"/>
    </row>
    <row r="169" spans="2:11" ht="15" customHeight="1">
      <c r="B169" s="281"/>
      <c r="C169" s="261" t="s">
        <v>716</v>
      </c>
      <c r="D169" s="261"/>
      <c r="E169" s="261"/>
      <c r="F169" s="280" t="s">
        <v>767</v>
      </c>
      <c r="G169" s="261"/>
      <c r="H169" s="261" t="s">
        <v>833</v>
      </c>
      <c r="I169" s="261" t="s">
        <v>769</v>
      </c>
      <c r="J169" s="261" t="s">
        <v>817</v>
      </c>
      <c r="K169" s="302"/>
    </row>
    <row r="170" spans="2:11" ht="15" customHeight="1">
      <c r="B170" s="281"/>
      <c r="C170" s="261" t="s">
        <v>772</v>
      </c>
      <c r="D170" s="261"/>
      <c r="E170" s="261"/>
      <c r="F170" s="280" t="s">
        <v>773</v>
      </c>
      <c r="G170" s="261"/>
      <c r="H170" s="261" t="s">
        <v>833</v>
      </c>
      <c r="I170" s="261" t="s">
        <v>769</v>
      </c>
      <c r="J170" s="261">
        <v>50</v>
      </c>
      <c r="K170" s="302"/>
    </row>
    <row r="171" spans="2:11" ht="15" customHeight="1">
      <c r="B171" s="281"/>
      <c r="C171" s="261" t="s">
        <v>775</v>
      </c>
      <c r="D171" s="261"/>
      <c r="E171" s="261"/>
      <c r="F171" s="280" t="s">
        <v>767</v>
      </c>
      <c r="G171" s="261"/>
      <c r="H171" s="261" t="s">
        <v>833</v>
      </c>
      <c r="I171" s="261" t="s">
        <v>777</v>
      </c>
      <c r="J171" s="261"/>
      <c r="K171" s="302"/>
    </row>
    <row r="172" spans="2:11" ht="15" customHeight="1">
      <c r="B172" s="281"/>
      <c r="C172" s="261" t="s">
        <v>786</v>
      </c>
      <c r="D172" s="261"/>
      <c r="E172" s="261"/>
      <c r="F172" s="280" t="s">
        <v>773</v>
      </c>
      <c r="G172" s="261"/>
      <c r="H172" s="261" t="s">
        <v>833</v>
      </c>
      <c r="I172" s="261" t="s">
        <v>769</v>
      </c>
      <c r="J172" s="261">
        <v>50</v>
      </c>
      <c r="K172" s="302"/>
    </row>
    <row r="173" spans="2:11" ht="15" customHeight="1">
      <c r="B173" s="281"/>
      <c r="C173" s="261" t="s">
        <v>794</v>
      </c>
      <c r="D173" s="261"/>
      <c r="E173" s="261"/>
      <c r="F173" s="280" t="s">
        <v>773</v>
      </c>
      <c r="G173" s="261"/>
      <c r="H173" s="261" t="s">
        <v>833</v>
      </c>
      <c r="I173" s="261" t="s">
        <v>769</v>
      </c>
      <c r="J173" s="261">
        <v>50</v>
      </c>
      <c r="K173" s="302"/>
    </row>
    <row r="174" spans="2:11" ht="15" customHeight="1">
      <c r="B174" s="281"/>
      <c r="C174" s="261" t="s">
        <v>792</v>
      </c>
      <c r="D174" s="261"/>
      <c r="E174" s="261"/>
      <c r="F174" s="280" t="s">
        <v>773</v>
      </c>
      <c r="G174" s="261"/>
      <c r="H174" s="261" t="s">
        <v>833</v>
      </c>
      <c r="I174" s="261" t="s">
        <v>769</v>
      </c>
      <c r="J174" s="261">
        <v>50</v>
      </c>
      <c r="K174" s="302"/>
    </row>
    <row r="175" spans="2:11" ht="15" customHeight="1">
      <c r="B175" s="281"/>
      <c r="C175" s="261" t="s">
        <v>112</v>
      </c>
      <c r="D175" s="261"/>
      <c r="E175" s="261"/>
      <c r="F175" s="280" t="s">
        <v>767</v>
      </c>
      <c r="G175" s="261"/>
      <c r="H175" s="261" t="s">
        <v>834</v>
      </c>
      <c r="I175" s="261" t="s">
        <v>835</v>
      </c>
      <c r="J175" s="261"/>
      <c r="K175" s="302"/>
    </row>
    <row r="176" spans="2:11" ht="15" customHeight="1">
      <c r="B176" s="281"/>
      <c r="C176" s="261" t="s">
        <v>55</v>
      </c>
      <c r="D176" s="261"/>
      <c r="E176" s="261"/>
      <c r="F176" s="280" t="s">
        <v>767</v>
      </c>
      <c r="G176" s="261"/>
      <c r="H176" s="261" t="s">
        <v>836</v>
      </c>
      <c r="I176" s="261" t="s">
        <v>837</v>
      </c>
      <c r="J176" s="261">
        <v>1</v>
      </c>
      <c r="K176" s="302"/>
    </row>
    <row r="177" spans="2:11" ht="15" customHeight="1">
      <c r="B177" s="281"/>
      <c r="C177" s="261" t="s">
        <v>51</v>
      </c>
      <c r="D177" s="261"/>
      <c r="E177" s="261"/>
      <c r="F177" s="280" t="s">
        <v>767</v>
      </c>
      <c r="G177" s="261"/>
      <c r="H177" s="261" t="s">
        <v>838</v>
      </c>
      <c r="I177" s="261" t="s">
        <v>769</v>
      </c>
      <c r="J177" s="261">
        <v>20</v>
      </c>
      <c r="K177" s="302"/>
    </row>
    <row r="178" spans="2:11" ht="15" customHeight="1">
      <c r="B178" s="281"/>
      <c r="C178" s="261" t="s">
        <v>113</v>
      </c>
      <c r="D178" s="261"/>
      <c r="E178" s="261"/>
      <c r="F178" s="280" t="s">
        <v>767</v>
      </c>
      <c r="G178" s="261"/>
      <c r="H178" s="261" t="s">
        <v>839</v>
      </c>
      <c r="I178" s="261" t="s">
        <v>769</v>
      </c>
      <c r="J178" s="261">
        <v>255</v>
      </c>
      <c r="K178" s="302"/>
    </row>
    <row r="179" spans="2:11" ht="15" customHeight="1">
      <c r="B179" s="281"/>
      <c r="C179" s="261" t="s">
        <v>114</v>
      </c>
      <c r="D179" s="261"/>
      <c r="E179" s="261"/>
      <c r="F179" s="280" t="s">
        <v>767</v>
      </c>
      <c r="G179" s="261"/>
      <c r="H179" s="261" t="s">
        <v>732</v>
      </c>
      <c r="I179" s="261" t="s">
        <v>769</v>
      </c>
      <c r="J179" s="261">
        <v>10</v>
      </c>
      <c r="K179" s="302"/>
    </row>
    <row r="180" spans="2:11" ht="15" customHeight="1">
      <c r="B180" s="281"/>
      <c r="C180" s="261" t="s">
        <v>115</v>
      </c>
      <c r="D180" s="261"/>
      <c r="E180" s="261"/>
      <c r="F180" s="280" t="s">
        <v>767</v>
      </c>
      <c r="G180" s="261"/>
      <c r="H180" s="261" t="s">
        <v>840</v>
      </c>
      <c r="I180" s="261" t="s">
        <v>801</v>
      </c>
      <c r="J180" s="261"/>
      <c r="K180" s="302"/>
    </row>
    <row r="181" spans="2:11" ht="15" customHeight="1">
      <c r="B181" s="281"/>
      <c r="C181" s="261" t="s">
        <v>841</v>
      </c>
      <c r="D181" s="261"/>
      <c r="E181" s="261"/>
      <c r="F181" s="280" t="s">
        <v>767</v>
      </c>
      <c r="G181" s="261"/>
      <c r="H181" s="261" t="s">
        <v>842</v>
      </c>
      <c r="I181" s="261" t="s">
        <v>801</v>
      </c>
      <c r="J181" s="261"/>
      <c r="K181" s="302"/>
    </row>
    <row r="182" spans="2:11" ht="15" customHeight="1">
      <c r="B182" s="281"/>
      <c r="C182" s="261" t="s">
        <v>830</v>
      </c>
      <c r="D182" s="261"/>
      <c r="E182" s="261"/>
      <c r="F182" s="280" t="s">
        <v>767</v>
      </c>
      <c r="G182" s="261"/>
      <c r="H182" s="261" t="s">
        <v>843</v>
      </c>
      <c r="I182" s="261" t="s">
        <v>801</v>
      </c>
      <c r="J182" s="261"/>
      <c r="K182" s="302"/>
    </row>
    <row r="183" spans="2:11" ht="15" customHeight="1">
      <c r="B183" s="281"/>
      <c r="C183" s="261" t="s">
        <v>117</v>
      </c>
      <c r="D183" s="261"/>
      <c r="E183" s="261"/>
      <c r="F183" s="280" t="s">
        <v>773</v>
      </c>
      <c r="G183" s="261"/>
      <c r="H183" s="261" t="s">
        <v>844</v>
      </c>
      <c r="I183" s="261" t="s">
        <v>769</v>
      </c>
      <c r="J183" s="261">
        <v>50</v>
      </c>
      <c r="K183" s="302"/>
    </row>
    <row r="184" spans="2:11" ht="15" customHeight="1">
      <c r="B184" s="281"/>
      <c r="C184" s="261" t="s">
        <v>845</v>
      </c>
      <c r="D184" s="261"/>
      <c r="E184" s="261"/>
      <c r="F184" s="280" t="s">
        <v>773</v>
      </c>
      <c r="G184" s="261"/>
      <c r="H184" s="261" t="s">
        <v>846</v>
      </c>
      <c r="I184" s="261" t="s">
        <v>847</v>
      </c>
      <c r="J184" s="261"/>
      <c r="K184" s="302"/>
    </row>
    <row r="185" spans="2:11" ht="15" customHeight="1">
      <c r="B185" s="281"/>
      <c r="C185" s="261" t="s">
        <v>848</v>
      </c>
      <c r="D185" s="261"/>
      <c r="E185" s="261"/>
      <c r="F185" s="280" t="s">
        <v>773</v>
      </c>
      <c r="G185" s="261"/>
      <c r="H185" s="261" t="s">
        <v>849</v>
      </c>
      <c r="I185" s="261" t="s">
        <v>847</v>
      </c>
      <c r="J185" s="261"/>
      <c r="K185" s="302"/>
    </row>
    <row r="186" spans="2:11" ht="15" customHeight="1">
      <c r="B186" s="281"/>
      <c r="C186" s="261" t="s">
        <v>850</v>
      </c>
      <c r="D186" s="261"/>
      <c r="E186" s="261"/>
      <c r="F186" s="280" t="s">
        <v>773</v>
      </c>
      <c r="G186" s="261"/>
      <c r="H186" s="261" t="s">
        <v>851</v>
      </c>
      <c r="I186" s="261" t="s">
        <v>847</v>
      </c>
      <c r="J186" s="261"/>
      <c r="K186" s="302"/>
    </row>
    <row r="187" spans="2:11" ht="15" customHeight="1">
      <c r="B187" s="281"/>
      <c r="C187" s="314" t="s">
        <v>852</v>
      </c>
      <c r="D187" s="261"/>
      <c r="E187" s="261"/>
      <c r="F187" s="280" t="s">
        <v>773</v>
      </c>
      <c r="G187" s="261"/>
      <c r="H187" s="261" t="s">
        <v>853</v>
      </c>
      <c r="I187" s="261" t="s">
        <v>854</v>
      </c>
      <c r="J187" s="315" t="s">
        <v>855</v>
      </c>
      <c r="K187" s="302"/>
    </row>
    <row r="188" spans="2:11" ht="15" customHeight="1">
      <c r="B188" s="281"/>
      <c r="C188" s="266" t="s">
        <v>40</v>
      </c>
      <c r="D188" s="261"/>
      <c r="E188" s="261"/>
      <c r="F188" s="280" t="s">
        <v>767</v>
      </c>
      <c r="G188" s="261"/>
      <c r="H188" s="257" t="s">
        <v>856</v>
      </c>
      <c r="I188" s="261" t="s">
        <v>857</v>
      </c>
      <c r="J188" s="261"/>
      <c r="K188" s="302"/>
    </row>
    <row r="189" spans="2:11" ht="15" customHeight="1">
      <c r="B189" s="281"/>
      <c r="C189" s="266" t="s">
        <v>858</v>
      </c>
      <c r="D189" s="261"/>
      <c r="E189" s="261"/>
      <c r="F189" s="280" t="s">
        <v>767</v>
      </c>
      <c r="G189" s="261"/>
      <c r="H189" s="261" t="s">
        <v>859</v>
      </c>
      <c r="I189" s="261" t="s">
        <v>801</v>
      </c>
      <c r="J189" s="261"/>
      <c r="K189" s="302"/>
    </row>
    <row r="190" spans="2:11" ht="15" customHeight="1">
      <c r="B190" s="281"/>
      <c r="C190" s="266" t="s">
        <v>860</v>
      </c>
      <c r="D190" s="261"/>
      <c r="E190" s="261"/>
      <c r="F190" s="280" t="s">
        <v>767</v>
      </c>
      <c r="G190" s="261"/>
      <c r="H190" s="261" t="s">
        <v>861</v>
      </c>
      <c r="I190" s="261" t="s">
        <v>801</v>
      </c>
      <c r="J190" s="261"/>
      <c r="K190" s="302"/>
    </row>
    <row r="191" spans="2:11" ht="15" customHeight="1">
      <c r="B191" s="281"/>
      <c r="C191" s="266" t="s">
        <v>862</v>
      </c>
      <c r="D191" s="261"/>
      <c r="E191" s="261"/>
      <c r="F191" s="280" t="s">
        <v>773</v>
      </c>
      <c r="G191" s="261"/>
      <c r="H191" s="261" t="s">
        <v>863</v>
      </c>
      <c r="I191" s="261" t="s">
        <v>801</v>
      </c>
      <c r="J191" s="261"/>
      <c r="K191" s="302"/>
    </row>
    <row r="192" spans="2:11" ht="15" customHeight="1">
      <c r="B192" s="308"/>
      <c r="C192" s="316"/>
      <c r="D192" s="290"/>
      <c r="E192" s="290"/>
      <c r="F192" s="290"/>
      <c r="G192" s="290"/>
      <c r="H192" s="290"/>
      <c r="I192" s="290"/>
      <c r="J192" s="290"/>
      <c r="K192" s="309"/>
    </row>
    <row r="193" spans="2:11" ht="18.75" customHeight="1">
      <c r="B193" s="257"/>
      <c r="C193" s="261"/>
      <c r="D193" s="261"/>
      <c r="E193" s="261"/>
      <c r="F193" s="280"/>
      <c r="G193" s="261"/>
      <c r="H193" s="261"/>
      <c r="I193" s="261"/>
      <c r="J193" s="261"/>
      <c r="K193" s="257"/>
    </row>
    <row r="194" spans="2:11" ht="18.75" customHeight="1">
      <c r="B194" s="257"/>
      <c r="C194" s="261"/>
      <c r="D194" s="261"/>
      <c r="E194" s="261"/>
      <c r="F194" s="280"/>
      <c r="G194" s="261"/>
      <c r="H194" s="261"/>
      <c r="I194" s="261"/>
      <c r="J194" s="261"/>
      <c r="K194" s="257"/>
    </row>
    <row r="195" spans="2:11" ht="18.75" customHeight="1">
      <c r="B195" s="267"/>
      <c r="C195" s="267"/>
      <c r="D195" s="267"/>
      <c r="E195" s="267"/>
      <c r="F195" s="267"/>
      <c r="G195" s="267"/>
      <c r="H195" s="267"/>
      <c r="I195" s="267"/>
      <c r="J195" s="267"/>
      <c r="K195" s="267"/>
    </row>
    <row r="196" spans="2:11" ht="13.5">
      <c r="B196" s="249"/>
      <c r="C196" s="250"/>
      <c r="D196" s="250"/>
      <c r="E196" s="250"/>
      <c r="F196" s="250"/>
      <c r="G196" s="250"/>
      <c r="H196" s="250"/>
      <c r="I196" s="250"/>
      <c r="J196" s="250"/>
      <c r="K196" s="251"/>
    </row>
    <row r="197" spans="2:11" ht="21">
      <c r="B197" s="252"/>
      <c r="C197" s="376" t="s">
        <v>864</v>
      </c>
      <c r="D197" s="376"/>
      <c r="E197" s="376"/>
      <c r="F197" s="376"/>
      <c r="G197" s="376"/>
      <c r="H197" s="376"/>
      <c r="I197" s="376"/>
      <c r="J197" s="376"/>
      <c r="K197" s="253"/>
    </row>
    <row r="198" spans="2:11" ht="25.5" customHeight="1">
      <c r="B198" s="252"/>
      <c r="C198" s="317" t="s">
        <v>865</v>
      </c>
      <c r="D198" s="317"/>
      <c r="E198" s="317"/>
      <c r="F198" s="317" t="s">
        <v>866</v>
      </c>
      <c r="G198" s="318"/>
      <c r="H198" s="375" t="s">
        <v>867</v>
      </c>
      <c r="I198" s="375"/>
      <c r="J198" s="375"/>
      <c r="K198" s="253"/>
    </row>
    <row r="199" spans="2:11" ht="5.25" customHeight="1">
      <c r="B199" s="281"/>
      <c r="C199" s="278"/>
      <c r="D199" s="278"/>
      <c r="E199" s="278"/>
      <c r="F199" s="278"/>
      <c r="G199" s="261"/>
      <c r="H199" s="278"/>
      <c r="I199" s="278"/>
      <c r="J199" s="278"/>
      <c r="K199" s="302"/>
    </row>
    <row r="200" spans="2:11" ht="15" customHeight="1">
      <c r="B200" s="281"/>
      <c r="C200" s="261" t="s">
        <v>857</v>
      </c>
      <c r="D200" s="261"/>
      <c r="E200" s="261"/>
      <c r="F200" s="280" t="s">
        <v>41</v>
      </c>
      <c r="G200" s="261"/>
      <c r="H200" s="373" t="s">
        <v>868</v>
      </c>
      <c r="I200" s="373"/>
      <c r="J200" s="373"/>
      <c r="K200" s="302"/>
    </row>
    <row r="201" spans="2:11" ht="15" customHeight="1">
      <c r="B201" s="281"/>
      <c r="C201" s="287"/>
      <c r="D201" s="261"/>
      <c r="E201" s="261"/>
      <c r="F201" s="280" t="s">
        <v>42</v>
      </c>
      <c r="G201" s="261"/>
      <c r="H201" s="373" t="s">
        <v>869</v>
      </c>
      <c r="I201" s="373"/>
      <c r="J201" s="373"/>
      <c r="K201" s="302"/>
    </row>
    <row r="202" spans="2:11" ht="15" customHeight="1">
      <c r="B202" s="281"/>
      <c r="C202" s="287"/>
      <c r="D202" s="261"/>
      <c r="E202" s="261"/>
      <c r="F202" s="280" t="s">
        <v>45</v>
      </c>
      <c r="G202" s="261"/>
      <c r="H202" s="373" t="s">
        <v>870</v>
      </c>
      <c r="I202" s="373"/>
      <c r="J202" s="373"/>
      <c r="K202" s="302"/>
    </row>
    <row r="203" spans="2:11" ht="15" customHeight="1">
      <c r="B203" s="281"/>
      <c r="C203" s="261"/>
      <c r="D203" s="261"/>
      <c r="E203" s="261"/>
      <c r="F203" s="280" t="s">
        <v>43</v>
      </c>
      <c r="G203" s="261"/>
      <c r="H203" s="373" t="s">
        <v>871</v>
      </c>
      <c r="I203" s="373"/>
      <c r="J203" s="373"/>
      <c r="K203" s="302"/>
    </row>
    <row r="204" spans="2:11" ht="15" customHeight="1">
      <c r="B204" s="281"/>
      <c r="C204" s="261"/>
      <c r="D204" s="261"/>
      <c r="E204" s="261"/>
      <c r="F204" s="280" t="s">
        <v>44</v>
      </c>
      <c r="G204" s="261"/>
      <c r="H204" s="373" t="s">
        <v>872</v>
      </c>
      <c r="I204" s="373"/>
      <c r="J204" s="373"/>
      <c r="K204" s="302"/>
    </row>
    <row r="205" spans="2:11" ht="15" customHeight="1">
      <c r="B205" s="281"/>
      <c r="C205" s="261"/>
      <c r="D205" s="261"/>
      <c r="E205" s="261"/>
      <c r="F205" s="280"/>
      <c r="G205" s="261"/>
      <c r="H205" s="261"/>
      <c r="I205" s="261"/>
      <c r="J205" s="261"/>
      <c r="K205" s="302"/>
    </row>
    <row r="206" spans="2:11" ht="15" customHeight="1">
      <c r="B206" s="281"/>
      <c r="C206" s="261" t="s">
        <v>813</v>
      </c>
      <c r="D206" s="261"/>
      <c r="E206" s="261"/>
      <c r="F206" s="280" t="s">
        <v>77</v>
      </c>
      <c r="G206" s="261"/>
      <c r="H206" s="373" t="s">
        <v>873</v>
      </c>
      <c r="I206" s="373"/>
      <c r="J206" s="373"/>
      <c r="K206" s="302"/>
    </row>
    <row r="207" spans="2:11" ht="15" customHeight="1">
      <c r="B207" s="281"/>
      <c r="C207" s="287"/>
      <c r="D207" s="261"/>
      <c r="E207" s="261"/>
      <c r="F207" s="280" t="s">
        <v>710</v>
      </c>
      <c r="G207" s="261"/>
      <c r="H207" s="373" t="s">
        <v>711</v>
      </c>
      <c r="I207" s="373"/>
      <c r="J207" s="373"/>
      <c r="K207" s="302"/>
    </row>
    <row r="208" spans="2:11" ht="15" customHeight="1">
      <c r="B208" s="281"/>
      <c r="C208" s="261"/>
      <c r="D208" s="261"/>
      <c r="E208" s="261"/>
      <c r="F208" s="280" t="s">
        <v>708</v>
      </c>
      <c r="G208" s="261"/>
      <c r="H208" s="373" t="s">
        <v>874</v>
      </c>
      <c r="I208" s="373"/>
      <c r="J208" s="373"/>
      <c r="K208" s="302"/>
    </row>
    <row r="209" spans="2:11" ht="15" customHeight="1">
      <c r="B209" s="319"/>
      <c r="C209" s="287"/>
      <c r="D209" s="287"/>
      <c r="E209" s="287"/>
      <c r="F209" s="280" t="s">
        <v>712</v>
      </c>
      <c r="G209" s="266"/>
      <c r="H209" s="374" t="s">
        <v>713</v>
      </c>
      <c r="I209" s="374"/>
      <c r="J209" s="374"/>
      <c r="K209" s="320"/>
    </row>
    <row r="210" spans="2:11" ht="15" customHeight="1">
      <c r="B210" s="319"/>
      <c r="C210" s="287"/>
      <c r="D210" s="287"/>
      <c r="E210" s="287"/>
      <c r="F210" s="280" t="s">
        <v>714</v>
      </c>
      <c r="G210" s="266"/>
      <c r="H210" s="374" t="s">
        <v>875</v>
      </c>
      <c r="I210" s="374"/>
      <c r="J210" s="374"/>
      <c r="K210" s="320"/>
    </row>
    <row r="211" spans="2:11" ht="15" customHeight="1">
      <c r="B211" s="319"/>
      <c r="C211" s="287"/>
      <c r="D211" s="287"/>
      <c r="E211" s="287"/>
      <c r="F211" s="321"/>
      <c r="G211" s="266"/>
      <c r="H211" s="322"/>
      <c r="I211" s="322"/>
      <c r="J211" s="322"/>
      <c r="K211" s="320"/>
    </row>
    <row r="212" spans="2:11" ht="15" customHeight="1">
      <c r="B212" s="319"/>
      <c r="C212" s="261" t="s">
        <v>837</v>
      </c>
      <c r="D212" s="287"/>
      <c r="E212" s="287"/>
      <c r="F212" s="280">
        <v>1</v>
      </c>
      <c r="G212" s="266"/>
      <c r="H212" s="374" t="s">
        <v>876</v>
      </c>
      <c r="I212" s="374"/>
      <c r="J212" s="374"/>
      <c r="K212" s="320"/>
    </row>
    <row r="213" spans="2:11" ht="15" customHeight="1">
      <c r="B213" s="319"/>
      <c r="C213" s="287"/>
      <c r="D213" s="287"/>
      <c r="E213" s="287"/>
      <c r="F213" s="280">
        <v>2</v>
      </c>
      <c r="G213" s="266"/>
      <c r="H213" s="374" t="s">
        <v>877</v>
      </c>
      <c r="I213" s="374"/>
      <c r="J213" s="374"/>
      <c r="K213" s="320"/>
    </row>
    <row r="214" spans="2:11" ht="15" customHeight="1">
      <c r="B214" s="319"/>
      <c r="C214" s="287"/>
      <c r="D214" s="287"/>
      <c r="E214" s="287"/>
      <c r="F214" s="280">
        <v>3</v>
      </c>
      <c r="G214" s="266"/>
      <c r="H214" s="374" t="s">
        <v>878</v>
      </c>
      <c r="I214" s="374"/>
      <c r="J214" s="374"/>
      <c r="K214" s="320"/>
    </row>
    <row r="215" spans="2:11" ht="15" customHeight="1">
      <c r="B215" s="319"/>
      <c r="C215" s="287"/>
      <c r="D215" s="287"/>
      <c r="E215" s="287"/>
      <c r="F215" s="280">
        <v>4</v>
      </c>
      <c r="G215" s="266"/>
      <c r="H215" s="374" t="s">
        <v>879</v>
      </c>
      <c r="I215" s="374"/>
      <c r="J215" s="374"/>
      <c r="K215" s="320"/>
    </row>
    <row r="216" spans="2:11" ht="12.75" customHeight="1">
      <c r="B216" s="323"/>
      <c r="C216" s="324"/>
      <c r="D216" s="324"/>
      <c r="E216" s="324"/>
      <c r="F216" s="324"/>
      <c r="G216" s="324"/>
      <c r="H216" s="324"/>
      <c r="I216" s="324"/>
      <c r="J216" s="324"/>
      <c r="K216" s="325"/>
    </row>
  </sheetData>
  <sheetProtection formatCells="0" formatColumns="0" formatRows="0" insertColumns="0" insertRows="0" insertHyperlinks="0" deleteColumns="0" deleteRows="0" sort="0" autoFilter="0" pivotTables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SN-PC\SN</dc:creator>
  <cp:keywords/>
  <dc:description/>
  <cp:lastModifiedBy>Košan Jan</cp:lastModifiedBy>
  <cp:lastPrinted>2018-02-28T14:41:56Z</cp:lastPrinted>
  <dcterms:created xsi:type="dcterms:W3CDTF">2018-02-28T14:30:33Z</dcterms:created>
  <dcterms:modified xsi:type="dcterms:W3CDTF">2018-02-28T14:42:40Z</dcterms:modified>
  <cp:category/>
  <cp:version/>
  <cp:contentType/>
  <cp:contentStatus/>
</cp:coreProperties>
</file>