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40" windowWidth="17895" windowHeight="12720" activeTab="0"/>
  </bookViews>
  <sheets>
    <sheet name="Rekapitulace stavby" sheetId="1" r:id="rId1"/>
    <sheet name="01 - SO 101 - Parkoviště" sheetId="2" r:id="rId2"/>
    <sheet name="02 - SO 102 - Úpravy míst..." sheetId="3" r:id="rId3"/>
    <sheet name="03 - Veřejné osvětlení" sheetId="4" r:id="rId4"/>
    <sheet name="04 - Přeložka CETIN" sheetId="5" r:id="rId5"/>
    <sheet name="Pokyny pro vyplnění" sheetId="6" r:id="rId6"/>
  </sheets>
  <definedNames>
    <definedName name="_xlnm._FilterDatabase" localSheetId="1" hidden="1">'01 - SO 101 - Parkoviště'!$C$88:$K$340</definedName>
    <definedName name="_xlnm._FilterDatabase" localSheetId="2" hidden="1">'02 - SO 102 - Úpravy míst...'!$C$86:$K$343</definedName>
    <definedName name="_xlnm._FilterDatabase" localSheetId="3" hidden="1">'03 - Veřejné osvětlení'!$C$77:$K$81</definedName>
    <definedName name="_xlnm._FilterDatabase" localSheetId="4" hidden="1">'04 - Přeložka CETIN'!$C$77:$K$81</definedName>
    <definedName name="_xlnm.Print_Area" localSheetId="1">'01 - SO 101 - Parkoviště'!$C$4:$J$36,'01 - SO 101 - Parkoviště'!$C$42:$J$70,'01 - SO 101 - Parkoviště'!$C$76:$K$340</definedName>
    <definedName name="_xlnm.Print_Area" localSheetId="2">'02 - SO 102 - Úpravy míst...'!$C$4:$J$36,'02 - SO 102 - Úpravy míst...'!$C$42:$J$68,'02 - SO 102 - Úpravy míst...'!$C$74:$K$343</definedName>
    <definedName name="_xlnm.Print_Area" localSheetId="3">'03 - Veřejné osvětlení'!$C$4:$J$36,'03 - Veřejné osvětlení'!$C$42:$J$59,'03 - Veřejné osvětlení'!$C$65:$K$81</definedName>
    <definedName name="_xlnm.Print_Area" localSheetId="4">'04 - Přeložka CETIN'!$C$4:$J$36,'04 - Přeložka CETIN'!$C$42:$J$59,'04 - Přeložka CETIN'!$C$65:$K$81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'01 - SO 101 - Parkoviště'!$88:$88</definedName>
    <definedName name="_xlnm.Print_Titles" localSheetId="2">'02 - SO 102 - Úpravy míst...'!$86:$86</definedName>
    <definedName name="_xlnm.Print_Titles" localSheetId="3">'03 - Veřejné osvětlení'!$77:$77</definedName>
    <definedName name="_xlnm.Print_Titles" localSheetId="4">'04 - Přeložka CETIN'!$77:$77</definedName>
  </definedNames>
  <calcPr calcId="145621"/>
</workbook>
</file>

<file path=xl/sharedStrings.xml><?xml version="1.0" encoding="utf-8"?>
<sst xmlns="http://schemas.openxmlformats.org/spreadsheetml/2006/main" count="6965" uniqueCount="972">
  <si>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</si>
  <si>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</si>
  <si>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</si>
  <si>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</si>
  <si>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</si>
  <si>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</si>
  <si>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</si>
  <si>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{f683477d-b0b4-4c05-b317-a5b6b3f59563}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</si>
  <si>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</si>
  <si>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</si>
  <si>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</si>
  <si>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</si>
  <si>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</si>
  <si>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</si>
  <si>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</si>
  <si>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SONA6253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</si>
  <si>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</si>
  <si>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</si>
  <si>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v ul.Marie Majerové, Sokolov</t>
  </si>
  <si>
    <t>KSO:</t>
  </si>
  <si>
    <t/>
  </si>
  <si>
    <t>CC-CZ:</t>
  </si>
  <si>
    <t>Místo:</t>
  </si>
  <si>
    <t xml:space="preserve"> </t>
  </si>
  <si>
    <t>Datum:</t>
  </si>
  <si>
    <t>20. 2. 2018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</si>
  <si>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</si>
  <si>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</si>
  <si>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</si>
  <si>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</si>
  <si>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</si>
  <si>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</si>
  <si>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</si>
  <si>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BPO s.r.o.Ostrov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</si>
  <si>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</si>
  <si>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</si>
  <si>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</si>
  <si>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</si>
  <si>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</si>
  <si>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</si>
  <si>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</si>
  <si>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</si>
  <si>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</si>
  <si>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</si>
  <si>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</si>
  <si>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</si>
  <si>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</si>
  <si>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</si>
  <si>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</si>
  <si>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</si>
  <si>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</si>
  <si>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</si>
  <si>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</si>
  <si>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</si>
  <si>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</si>
  <si>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</si>
  <si>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</si>
  <si>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</si>
  <si>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</si>
  <si>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</si>
  <si>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</si>
  <si>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</si>
  <si>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</si>
  <si>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</si>
  <si>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</si>
  <si>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</si>
  <si>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</si>
  <si>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</si>
  <si>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</si>
  <si>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</si>
  <si>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</si>
  <si>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</si>
  <si>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</si>
  <si>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</si>
  <si>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</si>
  <si>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</si>
  <si>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101 - Parkoviště</t>
  </si>
  <si>
    <t>STA</t>
  </si>
  <si>
    <t>1</t>
  </si>
  <si>
    <t>{742ae32e-3d92-4d0d-80b3-d1b3c9c3c06c}</t>
  </si>
  <si>
    <t>2</t>
  </si>
  <si>
    <t>02</t>
  </si>
  <si>
    <t>SO 102 - Úpravy místní komunikace</t>
  </si>
  <si>
    <t>{651d7b04-a8df-45c3-84d3-ec11ea9f157c}</t>
  </si>
  <si>
    <t>03</t>
  </si>
  <si>
    <t>Veřejné osvětlení</t>
  </si>
  <si>
    <t>{b73ef588-02a8-4ac7-866c-38e7392bafcd}</t>
  </si>
  <si>
    <t>04</t>
  </si>
  <si>
    <t>Přeložka CETIN</t>
  </si>
  <si>
    <t>{3b397557-e45f-4c6b-9107-e1465c3fa814}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</si>
  <si>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</si>
  <si>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</si>
  <si>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</si>
  <si>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</si>
  <si>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</si>
  <si>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</si>
  <si>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</si>
  <si>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101 - Parkoviště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</si>
  <si>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</si>
  <si>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</si>
  <si>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</si>
  <si>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</si>
  <si>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</si>
  <si>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</si>
  <si>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</si>
  <si>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</si>
  <si>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základové spáry</t>
  </si>
  <si>
    <t xml:space="preserve">    3 - Svislé a kompletní konstrukce</t>
  </si>
  <si>
    <t xml:space="preserve">    5-1 - Parkoviště</t>
  </si>
  <si>
    <t xml:space="preserve">    5-2 - Chodníky</t>
  </si>
  <si>
    <t xml:space="preserve">    5-3 - Ochrana teplovodu panely</t>
  </si>
  <si>
    <t xml:space="preserve">    89 - Ostatní konstrukce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</si>
  <si>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</si>
  <si>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</si>
  <si>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99 - Přesun hmot a manipulace se sutí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</si>
  <si>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</si>
  <si>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</si>
  <si>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</si>
  <si>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</si>
  <si>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</si>
  <si>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</si>
  <si>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</si>
  <si>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</si>
  <si>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</si>
  <si>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</si>
  <si>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</si>
  <si>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</si>
  <si>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</si>
  <si>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</si>
  <si>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</si>
  <si>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</si>
  <si>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</si>
  <si>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</si>
  <si>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</si>
  <si>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</si>
  <si>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</si>
  <si>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</si>
  <si>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</si>
  <si>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01</t>
  </si>
  <si>
    <t>4</t>
  </si>
  <si>
    <t>-858540600</t>
  </si>
  <si>
    <t>162301501</t>
  </si>
  <si>
    <t>Vodorovné přemístění křovin do 5 km D kmene do 100 mm</t>
  </si>
  <si>
    <t>223694186</t>
  </si>
  <si>
    <t>VV</t>
  </si>
  <si>
    <t>celkem cca 10km</t>
  </si>
  <si>
    <t>15*2</t>
  </si>
  <si>
    <t>3</t>
  </si>
  <si>
    <t>112101102</t>
  </si>
  <si>
    <t>Odstranění stromů listnatých průměru kmene do 500 mm</t>
  </si>
  <si>
    <t>kus</t>
  </si>
  <si>
    <t>-158201454</t>
  </si>
  <si>
    <t>112201102</t>
  </si>
  <si>
    <t>Odstranění pařezů D do 500 mm</t>
  </si>
  <si>
    <t>1787108861</t>
  </si>
  <si>
    <t>5</t>
  </si>
  <si>
    <t>162301402</t>
  </si>
  <si>
    <t>Vodorovné přemístění větví stromů listnatých do 5 km D kmene do 500 mm</t>
  </si>
  <si>
    <t>-290046862</t>
  </si>
  <si>
    <t>6</t>
  </si>
  <si>
    <t>162301412</t>
  </si>
  <si>
    <t>Vodorovné přemístění kmenů stromů listnatých do 5 km D kmene do 500 mm</t>
  </si>
  <si>
    <t>-1530908653</t>
  </si>
  <si>
    <t>7</t>
  </si>
  <si>
    <t>162301422</t>
  </si>
  <si>
    <t>Vodorovné přemístění pařezů do 5 km D do 500 mm</t>
  </si>
  <si>
    <t>-1051462608</t>
  </si>
  <si>
    <t>8</t>
  </si>
  <si>
    <t>162301902</t>
  </si>
  <si>
    <t>Příplatek k vodorovnému přemístění větví stromů listnatých D kmene do 500 mm za každých dalších 5 km</t>
  </si>
  <si>
    <t>-176361459</t>
  </si>
  <si>
    <t>celkem 10km</t>
  </si>
  <si>
    <t>9</t>
  </si>
  <si>
    <t>162301912</t>
  </si>
  <si>
    <t>Příplatek k vodorovnému přemístění kmenů stromů listnatých D kmene do 500 mm za každých dalších 5 km</t>
  </si>
  <si>
    <t>-1555225366</t>
  </si>
  <si>
    <t>10</t>
  </si>
  <si>
    <t>162301922</t>
  </si>
  <si>
    <t>Příplatek k vodorovnému přemístění pařezů D 500 mm za každých dalších 5 km</t>
  </si>
  <si>
    <t>170967254</t>
  </si>
  <si>
    <t>11</t>
  </si>
  <si>
    <t>1712000R1</t>
  </si>
  <si>
    <t>Poplatek za uložení dřeva na skládce</t>
  </si>
  <si>
    <t>t</t>
  </si>
  <si>
    <t>-602785224</t>
  </si>
  <si>
    <t>12</t>
  </si>
  <si>
    <t>121101101</t>
  </si>
  <si>
    <t>Sejmutí ornice s přemístěním na vzdálenost do 50 m</t>
  </si>
  <si>
    <t>m3</t>
  </si>
  <si>
    <t>839648325</t>
  </si>
  <si>
    <t>část ornice se použije zpět</t>
  </si>
  <si>
    <t>přebytek se odveze na skládku do 10km</t>
  </si>
  <si>
    <t>1220*0,10</t>
  </si>
  <si>
    <t>13</t>
  </si>
  <si>
    <t>167101102</t>
  </si>
  <si>
    <t>Nakládání výkopku z hornin tř. 1 až 4 přes 100 m3</t>
  </si>
  <si>
    <t>922534338</t>
  </si>
  <si>
    <t>naložení ornice z dočasné skládky</t>
  </si>
  <si>
    <t>zbytek se odveze do 10km</t>
  </si>
  <si>
    <t>122</t>
  </si>
  <si>
    <t>14</t>
  </si>
  <si>
    <t>162201102</t>
  </si>
  <si>
    <t>Vodorovné přemístění do 50 m výkopku/sypaniny z horniny tř. 1 až 4</t>
  </si>
  <si>
    <t>-824124837</t>
  </si>
  <si>
    <t>přemístění ornice ke zpětnému uložení</t>
  </si>
  <si>
    <t>86</t>
  </si>
  <si>
    <t>122102202</t>
  </si>
  <si>
    <t>Odkopávky a prokopávky nezapažené pro silnice objemu do 1000 m3 v hornině tř. 1 a 2</t>
  </si>
  <si>
    <t>872799261</t>
  </si>
  <si>
    <t>dle tabulek kubatur</t>
  </si>
  <si>
    <t>vč.výkopu pro sanace</t>
  </si>
  <si>
    <t>20% zatřídění</t>
  </si>
  <si>
    <t>část se použije na zelené plochy</t>
  </si>
  <si>
    <t>přebytek se odveze se na skládku do 10km</t>
  </si>
  <si>
    <t>525*0,20</t>
  </si>
  <si>
    <t>16</t>
  </si>
  <si>
    <t>122202202</t>
  </si>
  <si>
    <t>Odkopávky a prokopávky nezapažené pro silnice objemu do 1000 m3 v hornině tř. 3</t>
  </si>
  <si>
    <t>830297046</t>
  </si>
  <si>
    <t>40% zatřídění</t>
  </si>
  <si>
    <t>525*0,40</t>
  </si>
  <si>
    <t>17</t>
  </si>
  <si>
    <t>122202209</t>
  </si>
  <si>
    <t>Příplatek k odkopávkám a prokopávkám pro silnice v hornině tř. 3 za lepivost</t>
  </si>
  <si>
    <t>198001022</t>
  </si>
  <si>
    <t>50%</t>
  </si>
  <si>
    <t>210*0,50</t>
  </si>
  <si>
    <t>18</t>
  </si>
  <si>
    <t>122302202</t>
  </si>
  <si>
    <t>Odkopávky a prokopávky nezapažené pro silnice objemu do 1000 m3 v hornině tř. 4</t>
  </si>
  <si>
    <t>-1921890388</t>
  </si>
  <si>
    <t>19</t>
  </si>
  <si>
    <t>122302209</t>
  </si>
  <si>
    <t>Příplatek k odkopávkám a prokopávkám pro silnice v hornině tř. 4 za lepivost</t>
  </si>
  <si>
    <t>-191283240</t>
  </si>
  <si>
    <t>20</t>
  </si>
  <si>
    <t>120001101</t>
  </si>
  <si>
    <t>Příplatek za ztížení odkopávky nebo prokopávky v blízkosti inženýrských sítí</t>
  </si>
  <si>
    <t>-29176274</t>
  </si>
  <si>
    <t>132101101</t>
  </si>
  <si>
    <t>Hloubení rýh šířky do 600 mm v hornině tř. 1 a 2 objemu do 100 m3</t>
  </si>
  <si>
    <t>-1246506392</t>
  </si>
  <si>
    <t>výkop pro trativody</t>
  </si>
  <si>
    <t>0,40*0,60*45*0,20</t>
  </si>
  <si>
    <t>výkop pro chráničky</t>
  </si>
  <si>
    <t>0,60*0,60*26*0,20</t>
  </si>
  <si>
    <t>Součet</t>
  </si>
  <si>
    <t>22</t>
  </si>
  <si>
    <t>132201101</t>
  </si>
  <si>
    <t>Hloubení rýh š do 600 mm v hornině tř. 3 objemu do 100 m3</t>
  </si>
  <si>
    <t>-1389170020</t>
  </si>
  <si>
    <t>0,40*0,60*45*0,40</t>
  </si>
  <si>
    <t>0,60*0,60*26*0,40</t>
  </si>
  <si>
    <t>23</t>
  </si>
  <si>
    <t>132201109</t>
  </si>
  <si>
    <t>Příplatek za lepivost k hloubení rýh š do 600 mm v hornině tř. 3</t>
  </si>
  <si>
    <t>-1714616759</t>
  </si>
  <si>
    <t xml:space="preserve">50% </t>
  </si>
  <si>
    <t>8,06*0,50</t>
  </si>
  <si>
    <t>24</t>
  </si>
  <si>
    <t>132301101</t>
  </si>
  <si>
    <t>Hloubení rýh š do 600 mm v hornině tř. 4 objemu do 100 m3</t>
  </si>
  <si>
    <t>113636912</t>
  </si>
  <si>
    <t>25</t>
  </si>
  <si>
    <t>132301109</t>
  </si>
  <si>
    <t>Příplatek za lepivost k hloubení rýh š do 600 mm v hornině tř. 4</t>
  </si>
  <si>
    <t>-561814769</t>
  </si>
  <si>
    <t>26</t>
  </si>
  <si>
    <t>171101131</t>
  </si>
  <si>
    <t>Uložení sypaniny z hornin nesoudržných a soudržných střídavě do násypů zhutněných</t>
  </si>
  <si>
    <t>1286818099</t>
  </si>
  <si>
    <t>nové zelené plochy pod ohumusování</t>
  </si>
  <si>
    <t>použije se zemina z výkopu</t>
  </si>
  <si>
    <t>860*0,20</t>
  </si>
  <si>
    <t>27</t>
  </si>
  <si>
    <t>424423220</t>
  </si>
  <si>
    <t>výkop na deponii</t>
  </si>
  <si>
    <t>525+20</t>
  </si>
  <si>
    <t>přemístění zeminy z deponie k násypům</t>
  </si>
  <si>
    <t>172</t>
  </si>
  <si>
    <t>28</t>
  </si>
  <si>
    <t>-1465299973</t>
  </si>
  <si>
    <t>výkop z deponie</t>
  </si>
  <si>
    <t>29</t>
  </si>
  <si>
    <t>162701105</t>
  </si>
  <si>
    <t>Vodorovné přemístění do 10000 m výkopku/sypaniny z horniny tř. 1 až 4</t>
  </si>
  <si>
    <t>664671794</t>
  </si>
  <si>
    <t>přebytečný výkop</t>
  </si>
  <si>
    <t>525+20-172</t>
  </si>
  <si>
    <t>přebytečná ornice</t>
  </si>
  <si>
    <t>122-86</t>
  </si>
  <si>
    <t>30</t>
  </si>
  <si>
    <t>171201201</t>
  </si>
  <si>
    <t>Uložení sypaniny na skládky</t>
  </si>
  <si>
    <t>-1382286869</t>
  </si>
  <si>
    <t>31</t>
  </si>
  <si>
    <t>171201211</t>
  </si>
  <si>
    <t>Poplatek za uložení stavebního odpadu - zeminy a kameniva na skládce</t>
  </si>
  <si>
    <t>648445292</t>
  </si>
  <si>
    <t>409*1,7</t>
  </si>
  <si>
    <t>32</t>
  </si>
  <si>
    <t>181951102</t>
  </si>
  <si>
    <t>Úprava pláně v hornině tř. 1 až 4 se zhutněním</t>
  </si>
  <si>
    <t>-1028537663</t>
  </si>
  <si>
    <t>pod zpevněné plochy</t>
  </si>
  <si>
    <t>1055+225+28</t>
  </si>
  <si>
    <t>33</t>
  </si>
  <si>
    <t>181951101</t>
  </si>
  <si>
    <t>Úprava pláně v hornině tř. 1 až 4 bez zhutnění</t>
  </si>
  <si>
    <t>-726473320</t>
  </si>
  <si>
    <t>pod ohumusování</t>
  </si>
  <si>
    <t>860</t>
  </si>
  <si>
    <t>34</t>
  </si>
  <si>
    <t>181301111</t>
  </si>
  <si>
    <t>Rozprostření ornice tl vrstvy do 100 mm plochy přes 500 m2 v rovině nebo ve svahu do 1:5</t>
  </si>
  <si>
    <t>-585702878</t>
  </si>
  <si>
    <t>použije se sejmutá ornice</t>
  </si>
  <si>
    <t>35</t>
  </si>
  <si>
    <t>181411131</t>
  </si>
  <si>
    <t>Založení parkového trávníku výsevem plochy do 1000 m2 v rovině a ve svahu do 1:5</t>
  </si>
  <si>
    <t>641778998</t>
  </si>
  <si>
    <t>36</t>
  </si>
  <si>
    <t>M</t>
  </si>
  <si>
    <t>00572420</t>
  </si>
  <si>
    <t>osivo směs travní parková okrasná</t>
  </si>
  <si>
    <t>kg</t>
  </si>
  <si>
    <t>-355171130</t>
  </si>
  <si>
    <t>860*0,05*1,03</t>
  </si>
  <si>
    <t>37</t>
  </si>
  <si>
    <t>1840000R1</t>
  </si>
  <si>
    <t>Náhradní výsadba - osázení a dodávka šeříku obecného (Syringa vulgaris) min.výšky 100 - 125cm vč.potřebných prací, vč.následné péče pod dobu 5 let</t>
  </si>
  <si>
    <t>1116233221</t>
  </si>
  <si>
    <t>Zemní práce - přípravné a přidružené práce</t>
  </si>
  <si>
    <t>38</t>
  </si>
  <si>
    <t>113107243</t>
  </si>
  <si>
    <t>Odstranění krytu živičného do tl 150 mm strojně plochy přes 200 m2</t>
  </si>
  <si>
    <t>-118263064</t>
  </si>
  <si>
    <t>445</t>
  </si>
  <si>
    <t>39</t>
  </si>
  <si>
    <t>113107223</t>
  </si>
  <si>
    <t>Odstranění podkladu z kameniva drceného do tl 300 mm strojně plochy přes 200 m2</t>
  </si>
  <si>
    <t>-484200063</t>
  </si>
  <si>
    <t>40</t>
  </si>
  <si>
    <t>113154112</t>
  </si>
  <si>
    <t>Frézování živičného krytu tl 40 mm pruh š 0,5 m pl do 500 m2 bez překážek v trase</t>
  </si>
  <si>
    <t>-419974401</t>
  </si>
  <si>
    <t>v místě napojení u vjezdu</t>
  </si>
  <si>
    <t>41</t>
  </si>
  <si>
    <t>113202111</t>
  </si>
  <si>
    <t>Vytrhání obrub krajníků obrubníků stojatých</t>
  </si>
  <si>
    <t>m</t>
  </si>
  <si>
    <t>-527704675</t>
  </si>
  <si>
    <t>42</t>
  </si>
  <si>
    <t>113204111</t>
  </si>
  <si>
    <t>Vytrhání obrub záhonových</t>
  </si>
  <si>
    <t>1347524676</t>
  </si>
  <si>
    <t>43</t>
  </si>
  <si>
    <t>997221551</t>
  </si>
  <si>
    <t>Vodorovná doprava suti do 1 km</t>
  </si>
  <si>
    <t>-601993431</t>
  </si>
  <si>
    <t>44</t>
  </si>
  <si>
    <t>997221559</t>
  </si>
  <si>
    <t xml:space="preserve">Příplatek za každý další 1 km u vodorovné dopravy suti </t>
  </si>
  <si>
    <t>-2078829462</t>
  </si>
  <si>
    <t>asfalt na SOTES Sokolov do 5km (bez poplatku)</t>
  </si>
  <si>
    <t>142,70*4</t>
  </si>
  <si>
    <t>beton druhotnému použití do 5km</t>
  </si>
  <si>
    <t>17,9*4</t>
  </si>
  <si>
    <t>podkladní vrstvy do 10km</t>
  </si>
  <si>
    <t>195,80*9</t>
  </si>
  <si>
    <t>45</t>
  </si>
  <si>
    <t>997221815</t>
  </si>
  <si>
    <t>Poplatek za uložení na skládce (skládkovné) stavebního odpadu betonového kód odpadu 170 101</t>
  </si>
  <si>
    <t>975084199</t>
  </si>
  <si>
    <t>46</t>
  </si>
  <si>
    <t>997221855</t>
  </si>
  <si>
    <t>Poplatek za uložení na skládce (skládkovné) zeminy a kameniva kód odpadu 170 504</t>
  </si>
  <si>
    <t>998284136</t>
  </si>
  <si>
    <t>Úprava podloží a základové spáry</t>
  </si>
  <si>
    <t>47</t>
  </si>
  <si>
    <t>212755215</t>
  </si>
  <si>
    <t>Trativody z drenážních trubek plastových flexibilních D 125 mm bez lože</t>
  </si>
  <si>
    <t>-1653742332</t>
  </si>
  <si>
    <t>48</t>
  </si>
  <si>
    <t>211531111</t>
  </si>
  <si>
    <t>Výplň odvodňovacích žeber nebo trativodů kamenivem hrubým drceným frakce 16 až 32 mm</t>
  </si>
  <si>
    <t>666863231</t>
  </si>
  <si>
    <t>0,40*0,60*45</t>
  </si>
  <si>
    <t>Svislé a kompletní konstrukce</t>
  </si>
  <si>
    <t>49</t>
  </si>
  <si>
    <t>388995213</t>
  </si>
  <si>
    <t>Chránička kabelů z trub HDPE do DN 140 (např.Kopoflex)</t>
  </si>
  <si>
    <t>-369835205</t>
  </si>
  <si>
    <t>pro nové kabely VO</t>
  </si>
  <si>
    <t>5-1</t>
  </si>
  <si>
    <t>Parkoviště</t>
  </si>
  <si>
    <t>50</t>
  </si>
  <si>
    <t>564871111</t>
  </si>
  <si>
    <t>Podklad ze štěrkodrtě ŠD tl 250 mm</t>
  </si>
  <si>
    <t>-73327556</t>
  </si>
  <si>
    <t>sanace pláně</t>
  </si>
  <si>
    <t>280</t>
  </si>
  <si>
    <t>51</t>
  </si>
  <si>
    <t>564851111</t>
  </si>
  <si>
    <t>Podklad ze štěrkodrtě ŠD tl 150 mm</t>
  </si>
  <si>
    <t>-395143002</t>
  </si>
  <si>
    <t>nová konstrukce asf.parkoviště</t>
  </si>
  <si>
    <t>2x ŠD 150mm</t>
  </si>
  <si>
    <t>1055*2</t>
  </si>
  <si>
    <t>52</t>
  </si>
  <si>
    <t>573111113</t>
  </si>
  <si>
    <t>Postřik živičný infiltrační s posypem z asfaltu množství 1,5 kg/m2</t>
  </si>
  <si>
    <t>-16778535</t>
  </si>
  <si>
    <t>1055</t>
  </si>
  <si>
    <t>53</t>
  </si>
  <si>
    <t>573231106</t>
  </si>
  <si>
    <t>Postřik živičný spojovací ze silniční emulze v množství 0,30 kg/m2</t>
  </si>
  <si>
    <t>-1332599282</t>
  </si>
  <si>
    <t>54</t>
  </si>
  <si>
    <t>565135121</t>
  </si>
  <si>
    <t>Asfaltový beton vrstva podkladní ACP 16 (obalované kamenivo OKS) tl 50 mm š přes 3 m</t>
  </si>
  <si>
    <t>1998161130</t>
  </si>
  <si>
    <t>55</t>
  </si>
  <si>
    <t>573211112</t>
  </si>
  <si>
    <t>Postřik živičný spojovací z asfaltu v množství 0,70 kg/m2</t>
  </si>
  <si>
    <t>-945123679</t>
  </si>
  <si>
    <t>na odfrérované části - napojení</t>
  </si>
  <si>
    <t>56</t>
  </si>
  <si>
    <t>577134121</t>
  </si>
  <si>
    <t>Asfaltový beton vrstva obrusná ACO 11 (ABS) tř. I tl 40 mm š přes 3 m z nemodifikovaného asfaltu</t>
  </si>
  <si>
    <t>679186147</t>
  </si>
  <si>
    <t>na odfrézované části - napojení</t>
  </si>
  <si>
    <t>5-2</t>
  </si>
  <si>
    <t>Chodníky</t>
  </si>
  <si>
    <t>57</t>
  </si>
  <si>
    <t>-204487710</t>
  </si>
  <si>
    <t>konstrukce chodníku</t>
  </si>
  <si>
    <t>225+28</t>
  </si>
  <si>
    <t>58</t>
  </si>
  <si>
    <t>564921411</t>
  </si>
  <si>
    <t>Podklad z asfaltového recyklátu tl 60 mm</t>
  </si>
  <si>
    <t>381813524</t>
  </si>
  <si>
    <t>konstrukce asfaltového chodníku</t>
  </si>
  <si>
    <t>225</t>
  </si>
  <si>
    <t>59</t>
  </si>
  <si>
    <t>577133111</t>
  </si>
  <si>
    <t>Asfaltový beton vrstva obrusná ACO 8 (ABJ) tl 40 mm š do 3 m z nemodifikovaného asfaltu</t>
  </si>
  <si>
    <t>487430007</t>
  </si>
  <si>
    <t>60</t>
  </si>
  <si>
    <t>596211210</t>
  </si>
  <si>
    <t>Kladení zámkové dlažby komunikací pro pěší tl 80 mm skupiny A pl do 50 m2 do lože</t>
  </si>
  <si>
    <t>1983945617</t>
  </si>
  <si>
    <t>konstrukce dlážděného chodníku</t>
  </si>
  <si>
    <t>61</t>
  </si>
  <si>
    <t>59245020</t>
  </si>
  <si>
    <t>dlažba skladebná betonová 20x10x8 cm přírodní</t>
  </si>
  <si>
    <t>310282012</t>
  </si>
  <si>
    <t>(28-6,2)*1,03+0,05</t>
  </si>
  <si>
    <t>ztratné 3%</t>
  </si>
  <si>
    <t>62</t>
  </si>
  <si>
    <t>592450051</t>
  </si>
  <si>
    <t>dlažba skladebná betonová pro nevidomé 20x10x8 cm barevná</t>
  </si>
  <si>
    <t>-300734314</t>
  </si>
  <si>
    <t>5-3</t>
  </si>
  <si>
    <t>Ochrana teplovodu panely</t>
  </si>
  <si>
    <t>63</t>
  </si>
  <si>
    <t>564251111</t>
  </si>
  <si>
    <t>Podklad nebo podsyp ze štěrkopísku ŠP tl 150 mm</t>
  </si>
  <si>
    <t>-1578059442</t>
  </si>
  <si>
    <t>ochrana teplovodu silničními panely</t>
  </si>
  <si>
    <t>podklad</t>
  </si>
  <si>
    <t>100</t>
  </si>
  <si>
    <t>64</t>
  </si>
  <si>
    <t>584121111</t>
  </si>
  <si>
    <t>Osazení silničních dílců z ŽB do lože z kameniva těženého tl 40 mm</t>
  </si>
  <si>
    <t>-913412281</t>
  </si>
  <si>
    <t>ochrana teplovodu</t>
  </si>
  <si>
    <t>65</t>
  </si>
  <si>
    <t>59381136</t>
  </si>
  <si>
    <t>panel silniční 200x100x15 cm</t>
  </si>
  <si>
    <t>973974006</t>
  </si>
  <si>
    <t>89</t>
  </si>
  <si>
    <t>Ostatní konstrukce</t>
  </si>
  <si>
    <t>66</t>
  </si>
  <si>
    <t>8900000R1</t>
  </si>
  <si>
    <t>Uliční sorpční vpusti vč.mříže D400 - montáž, dodávka vč.dopravy vč.potřebných zemních prací</t>
  </si>
  <si>
    <t>-2095056842</t>
  </si>
  <si>
    <t>67</t>
  </si>
  <si>
    <t>8900000R2</t>
  </si>
  <si>
    <t>Přípojka kanalizace k uliční vpusti z PP trub DN 150 SN 12 - montáž + dodávka vč.dopravy vč.zemních prací (vč.pískového podsypu a obsypu), vč.napojení na stávající kanalizaci</t>
  </si>
  <si>
    <t>1959192429</t>
  </si>
  <si>
    <t>68</t>
  </si>
  <si>
    <t>8900000R3</t>
  </si>
  <si>
    <t>Revizní  (spojná) šachta PP DN 425 vč.pojížděného poklopu - montáž a dodávka vč.dopravy vč.potřebných zemních prací</t>
  </si>
  <si>
    <t>308426363</t>
  </si>
  <si>
    <t>69</t>
  </si>
  <si>
    <t>899722114</t>
  </si>
  <si>
    <t>Krytí potrubí z plastů výstražnou fólií z PVC 40 cm</t>
  </si>
  <si>
    <t>-1768869323</t>
  </si>
  <si>
    <t>25*2</t>
  </si>
  <si>
    <t>91</t>
  </si>
  <si>
    <t>Doplňující konstrukce a práce pozemních komunikací, letišť a ploch</t>
  </si>
  <si>
    <t>70</t>
  </si>
  <si>
    <t>911111111</t>
  </si>
  <si>
    <t>Montáž zábradlí ocelového zabetonovaného</t>
  </si>
  <si>
    <t>952153255</t>
  </si>
  <si>
    <t>u ramp</t>
  </si>
  <si>
    <t>18*2</t>
  </si>
  <si>
    <t>71</t>
  </si>
  <si>
    <t>5530000R1</t>
  </si>
  <si>
    <t xml:space="preserve">Ocelové zábradlí s dvojitým madlem - dodávka vč.povrchové úpravy </t>
  </si>
  <si>
    <t>-1335337363</t>
  </si>
  <si>
    <t>72</t>
  </si>
  <si>
    <t>914111111</t>
  </si>
  <si>
    <t>Montáž svislé dopravní značky do velikosti 1 m2 objímkami na sloupek nebo konzolu</t>
  </si>
  <si>
    <t>-2137966533</t>
  </si>
  <si>
    <t xml:space="preserve">nové značky </t>
  </si>
  <si>
    <t>73</t>
  </si>
  <si>
    <t>404000001</t>
  </si>
  <si>
    <t>Svislá dopravní značka (B2, C2c, IP4b ) - dodávka vč.dopravy</t>
  </si>
  <si>
    <t>-561054354</t>
  </si>
  <si>
    <t>74</t>
  </si>
  <si>
    <t>914511112</t>
  </si>
  <si>
    <t>Montáž sloupku dopravních značek délky do 3,5 m s betonovým základem a patkou</t>
  </si>
  <si>
    <t>-1808256417</t>
  </si>
  <si>
    <t>75</t>
  </si>
  <si>
    <t>40445225</t>
  </si>
  <si>
    <t>sloupek Zn pro dopravní značku D 60mm v 350mm</t>
  </si>
  <si>
    <t>-657320821</t>
  </si>
  <si>
    <t>76</t>
  </si>
  <si>
    <t>915211112</t>
  </si>
  <si>
    <t>Vodorovné dopravní značení dělící čáry souvislé š 125 mm retroreflexní bílý plast</t>
  </si>
  <si>
    <t>1731554749</t>
  </si>
  <si>
    <t>vyznačení šikmého stání</t>
  </si>
  <si>
    <t>5,5*44</t>
  </si>
  <si>
    <t>77</t>
  </si>
  <si>
    <t>915231112</t>
  </si>
  <si>
    <t>Vodorovné dopravní značení přechody pro chodce, šipky, symboly retroreflexní bílý plast</t>
  </si>
  <si>
    <t>-459868238</t>
  </si>
  <si>
    <t>78</t>
  </si>
  <si>
    <t>915611111</t>
  </si>
  <si>
    <t>Předznačení vodorovného liniového značení</t>
  </si>
  <si>
    <t>2029502518</t>
  </si>
  <si>
    <t>79</t>
  </si>
  <si>
    <t>915621111</t>
  </si>
  <si>
    <t>Předznačení vodorovného plošného značení</t>
  </si>
  <si>
    <t>-255221441</t>
  </si>
  <si>
    <t>80</t>
  </si>
  <si>
    <t>916131213</t>
  </si>
  <si>
    <t>Osazení silničního obrubníku betonového stojatého s boční opěrou do lože z betonu prostého</t>
  </si>
  <si>
    <t>-1634236868</t>
  </si>
  <si>
    <t>174+33+22+4,2+3,2+6,4+0,20</t>
  </si>
  <si>
    <t>81</t>
  </si>
  <si>
    <t>59217034</t>
  </si>
  <si>
    <t>obrubník betonový silniční 100x15x30 cm</t>
  </si>
  <si>
    <t>-1262143693</t>
  </si>
  <si>
    <t>82</t>
  </si>
  <si>
    <t>59217035</t>
  </si>
  <si>
    <t>obrubník betonový obloukový vnější 78 x 15 x 25cm</t>
  </si>
  <si>
    <t>-2143443275</t>
  </si>
  <si>
    <t>33+4,2+3,2+6,40+0,2</t>
  </si>
  <si>
    <t>83</t>
  </si>
  <si>
    <t>59217029</t>
  </si>
  <si>
    <t>obrubník betonový silniční nájezdový 100x15x15 cm</t>
  </si>
  <si>
    <t>-120859421</t>
  </si>
  <si>
    <t>84</t>
  </si>
  <si>
    <t>916231213</t>
  </si>
  <si>
    <t>Osazení chodníkového obrubníku betonového stojatého s boční opěrou do lože z betonu prostého</t>
  </si>
  <si>
    <t>545330590</t>
  </si>
  <si>
    <t>120+6+1,2+5,1+0,7</t>
  </si>
  <si>
    <t>85</t>
  </si>
  <si>
    <t>59217016</t>
  </si>
  <si>
    <t>obrubník betonový chodníkový 100x8x25 cm</t>
  </si>
  <si>
    <t>-921234844</t>
  </si>
  <si>
    <t>592170161</t>
  </si>
  <si>
    <t>obrubník betonový obloukový chodníkový  75x8x25 cm</t>
  </si>
  <si>
    <t>-1878598479</t>
  </si>
  <si>
    <t>6+1,2+5,1+0,7</t>
  </si>
  <si>
    <t>87</t>
  </si>
  <si>
    <t>919735113</t>
  </si>
  <si>
    <t>Řezání stávajícího živičného krytu hl do 150 mm</t>
  </si>
  <si>
    <t>908447508</t>
  </si>
  <si>
    <t>88</t>
  </si>
  <si>
    <t>919732211</t>
  </si>
  <si>
    <t>Styčná spára napojení nového živičného povrchu na stávající za tepla š 15 mm hl 25 mm s prořezáním</t>
  </si>
  <si>
    <t>2128557153</t>
  </si>
  <si>
    <t>93</t>
  </si>
  <si>
    <t>Různé dokončovací konstrukce a práce inženýrských staveb</t>
  </si>
  <si>
    <t>9360000R1</t>
  </si>
  <si>
    <t>Demontáž, dočasné uložení a zpětná montáž lavičky do nové polohy</t>
  </si>
  <si>
    <t>165908386</t>
  </si>
  <si>
    <t>90</t>
  </si>
  <si>
    <t>9360000R2</t>
  </si>
  <si>
    <t>Demontáž, dočasné uložení a zpětná montáž odpadkového koše do nové polohy</t>
  </si>
  <si>
    <t>-900108941</t>
  </si>
  <si>
    <t>99</t>
  </si>
  <si>
    <t>Přesun hmot a manipulace se sutí</t>
  </si>
  <si>
    <t>998225111</t>
  </si>
  <si>
    <t>Přesun hmot pro pozemní komunikace s krytem z kamene, monolitickým betonovým nebo živičným</t>
  </si>
  <si>
    <t>229838195</t>
  </si>
  <si>
    <t>VRN</t>
  </si>
  <si>
    <t>Vedlejší rozpočtové náklady</t>
  </si>
  <si>
    <t>92</t>
  </si>
  <si>
    <t>0100000R1</t>
  </si>
  <si>
    <t>Výškové a polohové vytýčení všech inženýrských sítí na staveništi a jejich ověření u správců</t>
  </si>
  <si>
    <t>kč</t>
  </si>
  <si>
    <t>1024</t>
  </si>
  <si>
    <t>1789409799</t>
  </si>
  <si>
    <t>0100000R2</t>
  </si>
  <si>
    <t>Vytýčení základních směrových a výškových bodů stavby</t>
  </si>
  <si>
    <t>-903420347</t>
  </si>
  <si>
    <t>94</t>
  </si>
  <si>
    <t>0100000R3</t>
  </si>
  <si>
    <t>Zaměření skutečného provedení stavby</t>
  </si>
  <si>
    <t>-1506201945</t>
  </si>
  <si>
    <t>95</t>
  </si>
  <si>
    <t>0130000R1</t>
  </si>
  <si>
    <t>Dokumentace skutečného provedení stavby</t>
  </si>
  <si>
    <t>2078212060</t>
  </si>
  <si>
    <t>96</t>
  </si>
  <si>
    <t>0130000R3</t>
  </si>
  <si>
    <t>Fotodokumentace</t>
  </si>
  <si>
    <t>-909414679</t>
  </si>
  <si>
    <t>97</t>
  </si>
  <si>
    <t>0300000R1</t>
  </si>
  <si>
    <t>Zařízení staveniště - vybavení (buňky, TOI), zabezpečení, zrušení staveniště, připojení na inženýrské sítě</t>
  </si>
  <si>
    <t>599563459</t>
  </si>
  <si>
    <t>98</t>
  </si>
  <si>
    <t>0300000R2</t>
  </si>
  <si>
    <t>Dopravní opatření po dobu výstavby vč.projednání</t>
  </si>
  <si>
    <t>-1876854170</t>
  </si>
  <si>
    <t>0300000R3</t>
  </si>
  <si>
    <t>Úklid dokončené stavby a okolí</t>
  </si>
  <si>
    <t>1316218713</t>
  </si>
  <si>
    <t>0300000R4</t>
  </si>
  <si>
    <t>Čištění veřejných komunikací po dobu výstavby</t>
  </si>
  <si>
    <t>-1371837060</t>
  </si>
  <si>
    <t>101</t>
  </si>
  <si>
    <t>0400000R2</t>
  </si>
  <si>
    <t>Zkoušky hutnění konstrukce vozovky (4x pláň, 2x každá vrstva konstrukce komunikace)</t>
  </si>
  <si>
    <t>-1247890571</t>
  </si>
  <si>
    <t>02 - SO 102 - Úpravy místní komunikace</t>
  </si>
  <si>
    <t xml:space="preserve">    5-1 - Komunikace</t>
  </si>
  <si>
    <t xml:space="preserve">    96 - Bourání konstrukcí</t>
  </si>
  <si>
    <t>121101103</t>
  </si>
  <si>
    <t>Sejmutí ornice s přemístěním na vzdálenost do 250 m</t>
  </si>
  <si>
    <t>470*0,10</t>
  </si>
  <si>
    <t>167101101</t>
  </si>
  <si>
    <t>Nakládání výkopku z hornin tř. 1 až 4 do 100 m3</t>
  </si>
  <si>
    <t>162301101</t>
  </si>
  <si>
    <t>Vodorovné přemístění do 500 m výkopku/sypaniny z horniny tř. 1 až 4</t>
  </si>
  <si>
    <t>196*0,20</t>
  </si>
  <si>
    <t>196*0,40</t>
  </si>
  <si>
    <t>78,40*0,50</t>
  </si>
  <si>
    <t>82525058</t>
  </si>
  <si>
    <t>0,60*0,60*14*0,20</t>
  </si>
  <si>
    <t>1048122217</t>
  </si>
  <si>
    <t>0,60*0,60*14*0,40</t>
  </si>
  <si>
    <t>-86102039</t>
  </si>
  <si>
    <t>2,02*0,50</t>
  </si>
  <si>
    <t>-1117359336</t>
  </si>
  <si>
    <t>-1696017717</t>
  </si>
  <si>
    <t>1667499793</t>
  </si>
  <si>
    <t>320*0,20</t>
  </si>
  <si>
    <t>-1609705563</t>
  </si>
  <si>
    <t>196+5</t>
  </si>
  <si>
    <t>přemístění zeminy z deponie zpět k násypům</t>
  </si>
  <si>
    <t>-425519421</t>
  </si>
  <si>
    <t>196+5-64</t>
  </si>
  <si>
    <t>47-32</t>
  </si>
  <si>
    <t>152*1,7</t>
  </si>
  <si>
    <t>310+15+124</t>
  </si>
  <si>
    <t>320</t>
  </si>
  <si>
    <t>181301101</t>
  </si>
  <si>
    <t>Rozprostření ornice tl vrstvy do 100 mm pl do 500 m2 v rovině nebo ve svahu do 1:5</t>
  </si>
  <si>
    <t>320*0,05*1,03</t>
  </si>
  <si>
    <t>113106123</t>
  </si>
  <si>
    <t>Rozebrání dlažeb ze zámkových dlaždic komunikací ručně</t>
  </si>
  <si>
    <t>-1693572528</t>
  </si>
  <si>
    <t>dlažba se očistí a ponechá</t>
  </si>
  <si>
    <t>979054451</t>
  </si>
  <si>
    <t>Očištění vybouraných zámkových dlaždic s původním spárováním z kameniva těženého</t>
  </si>
  <si>
    <t>-1508477903</t>
  </si>
  <si>
    <t>113107332</t>
  </si>
  <si>
    <t>Odstranění krytu z betonu prostého do tl 300 mm strojně plochy do 50 m2</t>
  </si>
  <si>
    <t>-1878521432</t>
  </si>
  <si>
    <t>původní betonové plochy</t>
  </si>
  <si>
    <t>113107341</t>
  </si>
  <si>
    <t>Odstranění krytu živičného tl 50 mm strojně plochy do 50 m2</t>
  </si>
  <si>
    <t>původní živičný chodník</t>
  </si>
  <si>
    <t>113107322</t>
  </si>
  <si>
    <t>Odstranění podkladu z kameniva drceného tl 200 mm strojně plochy do 50 m2</t>
  </si>
  <si>
    <t>-1711863041</t>
  </si>
  <si>
    <t>podklad živičného chodníku</t>
  </si>
  <si>
    <t>podklad betonových ploch</t>
  </si>
  <si>
    <t>113107183</t>
  </si>
  <si>
    <t>Odstranění krytu živičného do tl 150 mm strojně plochy přes 50 do 200 m2</t>
  </si>
  <si>
    <t>-1897250572</t>
  </si>
  <si>
    <t>původní vozovka</t>
  </si>
  <si>
    <t>175</t>
  </si>
  <si>
    <t>113107163</t>
  </si>
  <si>
    <t>Odstranění podkladu z kameniva drceného do tl 300 mm strojně plochy přes 50 do 200 m2</t>
  </si>
  <si>
    <t>720016951</t>
  </si>
  <si>
    <t>podklad původní vozovky</t>
  </si>
  <si>
    <t>podklad zámkové dlažby</t>
  </si>
  <si>
    <t>-370170927</t>
  </si>
  <si>
    <t xml:space="preserve">v místě napojení </t>
  </si>
  <si>
    <t>102</t>
  </si>
  <si>
    <t>113154363</t>
  </si>
  <si>
    <t>Frézování živičného krytu tl 50 mm pruh š 2 m pl do 10000 m2 s překážkami v trase</t>
  </si>
  <si>
    <t>stávající komunikace + chodník</t>
  </si>
  <si>
    <t>1295+20</t>
  </si>
  <si>
    <t>235,50*4</t>
  </si>
  <si>
    <t>85*4</t>
  </si>
  <si>
    <t>120,50*9</t>
  </si>
  <si>
    <t>388995212</t>
  </si>
  <si>
    <t>Chránička kabelů z trub HDPE DN 110 (např.Kopoflex)</t>
  </si>
  <si>
    <t>108439071</t>
  </si>
  <si>
    <t>Komunikace</t>
  </si>
  <si>
    <t>140</t>
  </si>
  <si>
    <t>310*2</t>
  </si>
  <si>
    <t>310</t>
  </si>
  <si>
    <t xml:space="preserve">na odfrérované části - komunikace </t>
  </si>
  <si>
    <t>1295+102</t>
  </si>
  <si>
    <t>15+124</t>
  </si>
  <si>
    <t>596212212</t>
  </si>
  <si>
    <t>Kladení zámkové dlažby pozemních komunikací tl 80 mm skupiny A pl do 300 m2 do lože</t>
  </si>
  <si>
    <t>konstrukce dlážděné plochy</t>
  </si>
  <si>
    <t>124</t>
  </si>
  <si>
    <t>59245013.LSV</t>
  </si>
  <si>
    <t>dlažba např.BEHA-STONE, 8 cm, šedá</t>
  </si>
  <si>
    <t>(124-1,4)*1,02-0,05</t>
  </si>
  <si>
    <t>ztratné 2%</t>
  </si>
  <si>
    <t>dlažba skladebná betonová pro nevidomé tl.8 cm barevná</t>
  </si>
  <si>
    <t>899231111</t>
  </si>
  <si>
    <t>Výšková úprava uličního vstupu nebo vpusti do 200 mm - mříže</t>
  </si>
  <si>
    <t>858350093</t>
  </si>
  <si>
    <t>899331111</t>
  </si>
  <si>
    <t>Výšková úprava uličního vstupu nebo vpusti do 200 mm - poklopu</t>
  </si>
  <si>
    <t>519809449</t>
  </si>
  <si>
    <t>8990000R1</t>
  </si>
  <si>
    <t>Pročištění stávajících přípojek dešťové kanalizace</t>
  </si>
  <si>
    <t>215664300</t>
  </si>
  <si>
    <t>8990000R2</t>
  </si>
  <si>
    <t>Pročištění stávajících uličních vpustí</t>
  </si>
  <si>
    <t>1231294098</t>
  </si>
  <si>
    <t>1+1+2+2+5</t>
  </si>
  <si>
    <t>podtabulky</t>
  </si>
  <si>
    <t>4+4</t>
  </si>
  <si>
    <t>Svislá dopravní značka (IP11,IP12 ) - dodávka vč.dopravy</t>
  </si>
  <si>
    <t>404000002</t>
  </si>
  <si>
    <t>Svislá dopravní značka (IZ8a,b - 1000x1000m) - dodávka vč.dopravy</t>
  </si>
  <si>
    <t>241725608</t>
  </si>
  <si>
    <t>404000003</t>
  </si>
  <si>
    <t>Dodatková tabulka - podtabulka (E1, E13) - dodávka vč.dopravy</t>
  </si>
  <si>
    <t>-1566853730</t>
  </si>
  <si>
    <t>vyznačení šikmého a podélného stání</t>
  </si>
  <si>
    <t>32+286</t>
  </si>
  <si>
    <t>915221112</t>
  </si>
  <si>
    <t>Vodorovné dopravní značení vodící čáry souvislé š 250 mm retroreflexní bílý plast</t>
  </si>
  <si>
    <t>1244305450</t>
  </si>
  <si>
    <t>V 7b</t>
  </si>
  <si>
    <t>V 10f</t>
  </si>
  <si>
    <t>318+9</t>
  </si>
  <si>
    <t>325+55+3,2+24+2+2+2,2+12+0,6</t>
  </si>
  <si>
    <t>55+2,2+12+0,8</t>
  </si>
  <si>
    <t>592170R1</t>
  </si>
  <si>
    <t>obrubník betonový rohový 90° vnitřní 80 x 15 x 25cm</t>
  </si>
  <si>
    <t>-796415797</t>
  </si>
  <si>
    <t>59217030</t>
  </si>
  <si>
    <t>obrubník betonový silniční přechodový 100x15x15-25 cm</t>
  </si>
  <si>
    <t>-1679781396</t>
  </si>
  <si>
    <t>627619397</t>
  </si>
  <si>
    <t>Bourání konstrukcí</t>
  </si>
  <si>
    <t>9660000R1</t>
  </si>
  <si>
    <t>Demontáž sušáků na prádlo vč.likvidace</t>
  </si>
  <si>
    <t>03 - Veřejné osvětlení</t>
  </si>
  <si>
    <t>M - Práce a dodávky M</t>
  </si>
  <si>
    <t xml:space="preserve">    OSV - Veřejné osvětlení</t>
  </si>
  <si>
    <t>Práce a dodávky M</t>
  </si>
  <si>
    <t>OSV</t>
  </si>
  <si>
    <t>Přenos</t>
  </si>
  <si>
    <t>Veřejné osvětlení viz samostatný rozpočet a výkaz výměr</t>
  </si>
  <si>
    <t>1068036276</t>
  </si>
  <si>
    <t>04 - Přeložka CETIN</t>
  </si>
  <si>
    <t xml:space="preserve">    PRE - Přeložka CETIN</t>
  </si>
  <si>
    <t>PRE</t>
  </si>
  <si>
    <t>Přeložka CETIN viz samostatný rozpočet a výkaz výměr</t>
  </si>
  <si>
    <t>514799946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</si>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</sst>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4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8</v>
      </c>
    </row>
    <row r="5" spans="2:71" ht="14.45" customHeight="1">
      <c r="B5" s="27"/>
      <c r="C5" s="28"/>
      <c r="D5" s="33" t="s">
        <v>14</v>
      </c>
      <c r="E5" s="28"/>
      <c r="F5" s="28"/>
      <c r="G5" s="28"/>
      <c r="H5" s="28"/>
      <c r="I5" s="28"/>
      <c r="J5" s="28"/>
      <c r="K5" s="328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8"/>
      <c r="AQ5" s="30"/>
      <c r="BE5" s="326" t="s">
        <v>16</v>
      </c>
      <c r="BS5" s="23" t="s">
        <v>8</v>
      </c>
    </row>
    <row r="6" spans="2:71" ht="36.95" customHeight="1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30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8"/>
      <c r="AQ6" s="30"/>
      <c r="BE6" s="327"/>
      <c r="BS6" s="23" t="s">
        <v>8</v>
      </c>
    </row>
    <row r="7" spans="2:71" ht="14.45" customHeight="1">
      <c r="B7" s="27"/>
      <c r="C7" s="28"/>
      <c r="D7" s="36" t="s">
        <v>19</v>
      </c>
      <c r="E7" s="28"/>
      <c r="F7" s="28"/>
      <c r="G7" s="28"/>
      <c r="H7" s="28"/>
      <c r="I7" s="28"/>
      <c r="J7" s="28"/>
      <c r="K7" s="34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20</v>
      </c>
      <c r="AO7" s="28"/>
      <c r="AP7" s="28"/>
      <c r="AQ7" s="30"/>
      <c r="BE7" s="327"/>
      <c r="BS7" s="23" t="s">
        <v>8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7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7"/>
      <c r="BS9" s="23" t="s">
        <v>8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20</v>
      </c>
      <c r="AO10" s="28"/>
      <c r="AP10" s="28"/>
      <c r="AQ10" s="30"/>
      <c r="BE10" s="327"/>
      <c r="BS10" s="23" t="s">
        <v>8</v>
      </c>
    </row>
    <row r="11" spans="2:71" ht="18.4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20</v>
      </c>
      <c r="AO11" s="28"/>
      <c r="AP11" s="28"/>
      <c r="AQ11" s="30"/>
      <c r="BE11" s="327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7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327"/>
      <c r="BS13" s="23" t="s">
        <v>8</v>
      </c>
    </row>
    <row r="14" spans="2:71" ht="13.5">
      <c r="B14" s="27"/>
      <c r="C14" s="28"/>
      <c r="D14" s="28"/>
      <c r="E14" s="331" t="s">
        <v>31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7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7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20</v>
      </c>
      <c r="AO16" s="28"/>
      <c r="AP16" s="28"/>
      <c r="AQ16" s="30"/>
      <c r="BE16" s="327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20</v>
      </c>
      <c r="AO17" s="28"/>
      <c r="AP17" s="28"/>
      <c r="AQ17" s="30"/>
      <c r="BE17" s="327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7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7"/>
      <c r="BS19" s="23" t="s">
        <v>8</v>
      </c>
    </row>
    <row r="20" spans="2:71" ht="16.5" customHeight="1">
      <c r="B20" s="27"/>
      <c r="C20" s="28"/>
      <c r="D20" s="28"/>
      <c r="E20" s="333" t="s">
        <v>20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8"/>
      <c r="AP20" s="28"/>
      <c r="AQ20" s="30"/>
      <c r="BE20" s="327"/>
      <c r="BS20" s="23" t="s">
        <v>34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7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7"/>
    </row>
    <row r="23" spans="2:57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4">
        <f>ROUND(AG51,2)</f>
        <v>0</v>
      </c>
      <c r="AL23" s="335"/>
      <c r="AM23" s="335"/>
      <c r="AN23" s="335"/>
      <c r="AO23" s="335"/>
      <c r="AP23" s="41"/>
      <c r="AQ23" s="44"/>
      <c r="BE23" s="327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7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6" t="s">
        <v>37</v>
      </c>
      <c r="M25" s="336"/>
      <c r="N25" s="336"/>
      <c r="O25" s="336"/>
      <c r="P25" s="41"/>
      <c r="Q25" s="41"/>
      <c r="R25" s="41"/>
      <c r="S25" s="41"/>
      <c r="T25" s="41"/>
      <c r="U25" s="41"/>
      <c r="V25" s="41"/>
      <c r="W25" s="336" t="s">
        <v>38</v>
      </c>
      <c r="X25" s="336"/>
      <c r="Y25" s="336"/>
      <c r="Z25" s="336"/>
      <c r="AA25" s="336"/>
      <c r="AB25" s="336"/>
      <c r="AC25" s="336"/>
      <c r="AD25" s="336"/>
      <c r="AE25" s="336"/>
      <c r="AF25" s="41"/>
      <c r="AG25" s="41"/>
      <c r="AH25" s="41"/>
      <c r="AI25" s="41"/>
      <c r="AJ25" s="41"/>
      <c r="AK25" s="336" t="s">
        <v>39</v>
      </c>
      <c r="AL25" s="336"/>
      <c r="AM25" s="336"/>
      <c r="AN25" s="336"/>
      <c r="AO25" s="336"/>
      <c r="AP25" s="41"/>
      <c r="AQ25" s="44"/>
      <c r="BE25" s="327"/>
    </row>
    <row r="26" spans="2:57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37">
        <v>0.21</v>
      </c>
      <c r="M26" s="338"/>
      <c r="N26" s="338"/>
      <c r="O26" s="338"/>
      <c r="P26" s="47"/>
      <c r="Q26" s="47"/>
      <c r="R26" s="47"/>
      <c r="S26" s="47"/>
      <c r="T26" s="47"/>
      <c r="U26" s="47"/>
      <c r="V26" s="47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7"/>
      <c r="AG26" s="47"/>
      <c r="AH26" s="47"/>
      <c r="AI26" s="47"/>
      <c r="AJ26" s="47"/>
      <c r="AK26" s="339">
        <f>ROUND(AV51,2)</f>
        <v>0</v>
      </c>
      <c r="AL26" s="338"/>
      <c r="AM26" s="338"/>
      <c r="AN26" s="338"/>
      <c r="AO26" s="338"/>
      <c r="AP26" s="47"/>
      <c r="AQ26" s="49"/>
      <c r="BE26" s="327"/>
    </row>
    <row r="27" spans="2:57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37">
        <v>0.15</v>
      </c>
      <c r="M27" s="338"/>
      <c r="N27" s="338"/>
      <c r="O27" s="338"/>
      <c r="P27" s="47"/>
      <c r="Q27" s="47"/>
      <c r="R27" s="47"/>
      <c r="S27" s="47"/>
      <c r="T27" s="47"/>
      <c r="U27" s="47"/>
      <c r="V27" s="47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7"/>
      <c r="AG27" s="47"/>
      <c r="AH27" s="47"/>
      <c r="AI27" s="47"/>
      <c r="AJ27" s="47"/>
      <c r="AK27" s="339">
        <f>ROUND(AW51,2)</f>
        <v>0</v>
      </c>
      <c r="AL27" s="338"/>
      <c r="AM27" s="338"/>
      <c r="AN27" s="338"/>
      <c r="AO27" s="338"/>
      <c r="AP27" s="47"/>
      <c r="AQ27" s="49"/>
      <c r="BE27" s="327"/>
    </row>
    <row r="28" spans="2:57" s="2" customFormat="1" ht="14.45" customHeight="1" hidden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37">
        <v>0.21</v>
      </c>
      <c r="M28" s="338"/>
      <c r="N28" s="338"/>
      <c r="O28" s="338"/>
      <c r="P28" s="47"/>
      <c r="Q28" s="47"/>
      <c r="R28" s="47"/>
      <c r="S28" s="47"/>
      <c r="T28" s="47"/>
      <c r="U28" s="47"/>
      <c r="V28" s="47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7"/>
      <c r="AG28" s="47"/>
      <c r="AH28" s="47"/>
      <c r="AI28" s="47"/>
      <c r="AJ28" s="47"/>
      <c r="AK28" s="339">
        <v>0</v>
      </c>
      <c r="AL28" s="338"/>
      <c r="AM28" s="338"/>
      <c r="AN28" s="338"/>
      <c r="AO28" s="338"/>
      <c r="AP28" s="47"/>
      <c r="AQ28" s="49"/>
      <c r="BE28" s="327"/>
    </row>
    <row r="29" spans="2:57" s="2" customFormat="1" ht="14.45" customHeight="1" hidden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37">
        <v>0.15</v>
      </c>
      <c r="M29" s="338"/>
      <c r="N29" s="338"/>
      <c r="O29" s="338"/>
      <c r="P29" s="47"/>
      <c r="Q29" s="47"/>
      <c r="R29" s="47"/>
      <c r="S29" s="47"/>
      <c r="T29" s="47"/>
      <c r="U29" s="47"/>
      <c r="V29" s="47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7"/>
      <c r="AG29" s="47"/>
      <c r="AH29" s="47"/>
      <c r="AI29" s="47"/>
      <c r="AJ29" s="47"/>
      <c r="AK29" s="339">
        <v>0</v>
      </c>
      <c r="AL29" s="338"/>
      <c r="AM29" s="338"/>
      <c r="AN29" s="338"/>
      <c r="AO29" s="338"/>
      <c r="AP29" s="47"/>
      <c r="AQ29" s="49"/>
      <c r="BE29" s="327"/>
    </row>
    <row r="30" spans="2:57" s="2" customFormat="1" ht="14.45" customHeight="1" hidden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37">
        <v>0</v>
      </c>
      <c r="M30" s="338"/>
      <c r="N30" s="338"/>
      <c r="O30" s="338"/>
      <c r="P30" s="47"/>
      <c r="Q30" s="47"/>
      <c r="R30" s="47"/>
      <c r="S30" s="47"/>
      <c r="T30" s="47"/>
      <c r="U30" s="47"/>
      <c r="V30" s="47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7"/>
      <c r="AG30" s="47"/>
      <c r="AH30" s="47"/>
      <c r="AI30" s="47"/>
      <c r="AJ30" s="47"/>
      <c r="AK30" s="339">
        <v>0</v>
      </c>
      <c r="AL30" s="338"/>
      <c r="AM30" s="338"/>
      <c r="AN30" s="338"/>
      <c r="AO30" s="338"/>
      <c r="AP30" s="47"/>
      <c r="AQ30" s="49"/>
      <c r="BE30" s="327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7"/>
    </row>
    <row r="32" spans="2:57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40" t="s">
        <v>48</v>
      </c>
      <c r="Y32" s="341"/>
      <c r="Z32" s="341"/>
      <c r="AA32" s="341"/>
      <c r="AB32" s="341"/>
      <c r="AC32" s="52"/>
      <c r="AD32" s="52"/>
      <c r="AE32" s="52"/>
      <c r="AF32" s="52"/>
      <c r="AG32" s="52"/>
      <c r="AH32" s="52"/>
      <c r="AI32" s="52"/>
      <c r="AJ32" s="52"/>
      <c r="AK32" s="342">
        <f>SUM(AK23:AK30)</f>
        <v>0</v>
      </c>
      <c r="AL32" s="341"/>
      <c r="AM32" s="341"/>
      <c r="AN32" s="341"/>
      <c r="AO32" s="343"/>
      <c r="AP32" s="50"/>
      <c r="AQ32" s="54"/>
      <c r="BE32" s="327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14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SONA6253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344" t="str">
        <f>K6</f>
        <v>Parkoviště v ul.Marie Majerové, Sokolov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22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24</v>
      </c>
      <c r="AJ44" s="62"/>
      <c r="AK44" s="62"/>
      <c r="AL44" s="62"/>
      <c r="AM44" s="346" t="str">
        <f>IF(AN8="","",AN8)</f>
        <v>20. 2. 2018</v>
      </c>
      <c r="AN44" s="346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Sokolov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7" t="str">
        <f>IF(E17="","",E17)</f>
        <v>BPO s.r.o.Ostrov</v>
      </c>
      <c r="AN46" s="347"/>
      <c r="AO46" s="347"/>
      <c r="AP46" s="347"/>
      <c r="AQ46" s="62"/>
      <c r="AR46" s="60"/>
      <c r="AS46" s="348" t="s">
        <v>50</v>
      </c>
      <c r="AT46" s="349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0"/>
      <c r="AT47" s="351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2"/>
      <c r="AT48" s="353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4" t="s">
        <v>51</v>
      </c>
      <c r="D49" s="355"/>
      <c r="E49" s="355"/>
      <c r="F49" s="355"/>
      <c r="G49" s="355"/>
      <c r="H49" s="78"/>
      <c r="I49" s="356" t="s">
        <v>52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53</v>
      </c>
      <c r="AH49" s="355"/>
      <c r="AI49" s="355"/>
      <c r="AJ49" s="355"/>
      <c r="AK49" s="355"/>
      <c r="AL49" s="355"/>
      <c r="AM49" s="355"/>
      <c r="AN49" s="356" t="s">
        <v>54</v>
      </c>
      <c r="AO49" s="355"/>
      <c r="AP49" s="355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1">
        <f>ROUND(SUM(AG52:AG55),2)</f>
        <v>0</v>
      </c>
      <c r="AH51" s="361"/>
      <c r="AI51" s="361"/>
      <c r="AJ51" s="361"/>
      <c r="AK51" s="361"/>
      <c r="AL51" s="361"/>
      <c r="AM51" s="361"/>
      <c r="AN51" s="362">
        <f>SUM(AG51,AT51)</f>
        <v>0</v>
      </c>
      <c r="AO51" s="362"/>
      <c r="AP51" s="362"/>
      <c r="AQ51" s="88" t="s">
        <v>20</v>
      </c>
      <c r="AR51" s="70"/>
      <c r="AS51" s="89">
        <f>ROUND(SUM(AS52:AS55),2)</f>
        <v>0</v>
      </c>
      <c r="AT51" s="90">
        <f>ROUND(SUM(AV51:AW51),2)</f>
        <v>0</v>
      </c>
      <c r="AU51" s="91">
        <f>ROUND(SUM(AU52:AU55),5)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ROUND(SUM(AZ52:AZ55),2)</f>
        <v>0</v>
      </c>
      <c r="BA51" s="90">
        <f>ROUND(SUM(BA52:BA55),2)</f>
        <v>0</v>
      </c>
      <c r="BB51" s="90">
        <f>ROUND(SUM(BB52:BB55),2)</f>
        <v>0</v>
      </c>
      <c r="BC51" s="90">
        <f>ROUND(SUM(BC52:BC55),2)</f>
        <v>0</v>
      </c>
      <c r="BD51" s="92">
        <f>ROUND(SUM(BD52:BD55),2)</f>
        <v>0</v>
      </c>
      <c r="BS51" s="93" t="s">
        <v>69</v>
      </c>
      <c r="BT51" s="93" t="s">
        <v>70</v>
      </c>
      <c r="BU51" s="94" t="s">
        <v>71</v>
      </c>
      <c r="BV51" s="93" t="s">
        <v>72</v>
      </c>
      <c r="BW51" s="93" t="s">
        <v>7</v>
      </c>
      <c r="BX51" s="93" t="s">
        <v>73</v>
      </c>
      <c r="CL51" s="93" t="s">
        <v>20</v>
      </c>
    </row>
    <row r="52" spans="1:91" s="5" customFormat="1" ht="16.5" customHeight="1">
      <c r="A52" s="95" t="s">
        <v>74</v>
      </c>
      <c r="B52" s="96"/>
      <c r="C52" s="97"/>
      <c r="D52" s="360" t="s">
        <v>75</v>
      </c>
      <c r="E52" s="360"/>
      <c r="F52" s="360"/>
      <c r="G52" s="360"/>
      <c r="H52" s="360"/>
      <c r="I52" s="98"/>
      <c r="J52" s="360" t="s">
        <v>76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8">
        <f>'01 - SO 101 - Parkoviště'!J27</f>
        <v>0</v>
      </c>
      <c r="AH52" s="359"/>
      <c r="AI52" s="359"/>
      <c r="AJ52" s="359"/>
      <c r="AK52" s="359"/>
      <c r="AL52" s="359"/>
      <c r="AM52" s="359"/>
      <c r="AN52" s="358">
        <f>SUM(AG52,AT52)</f>
        <v>0</v>
      </c>
      <c r="AO52" s="359"/>
      <c r="AP52" s="359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'01 - SO 101 - Parkoviště'!P89</f>
        <v>0</v>
      </c>
      <c r="AV52" s="102">
        <f>'01 - SO 101 - Parkoviště'!J30</f>
        <v>0</v>
      </c>
      <c r="AW52" s="102">
        <f>'01 - SO 101 - Parkoviště'!J31</f>
        <v>0</v>
      </c>
      <c r="AX52" s="102">
        <f>'01 - SO 101 - Parkoviště'!J32</f>
        <v>0</v>
      </c>
      <c r="AY52" s="102">
        <f>'01 - SO 101 - Parkoviště'!J33</f>
        <v>0</v>
      </c>
      <c r="AZ52" s="102">
        <f>'01 - SO 101 - Parkoviště'!F30</f>
        <v>0</v>
      </c>
      <c r="BA52" s="102">
        <f>'01 - SO 101 - Parkoviště'!F31</f>
        <v>0</v>
      </c>
      <c r="BB52" s="102">
        <f>'01 - SO 101 - Parkoviště'!F32</f>
        <v>0</v>
      </c>
      <c r="BC52" s="102">
        <f>'01 - SO 101 - Parkoviště'!F33</f>
        <v>0</v>
      </c>
      <c r="BD52" s="104">
        <f>'01 - SO 101 - Parkoviště'!F34</f>
        <v>0</v>
      </c>
      <c r="BT52" s="105" t="s">
        <v>78</v>
      </c>
      <c r="BV52" s="105" t="s">
        <v>72</v>
      </c>
      <c r="BW52" s="105" t="s">
        <v>79</v>
      </c>
      <c r="BX52" s="105" t="s">
        <v>7</v>
      </c>
      <c r="CL52" s="105" t="s">
        <v>20</v>
      </c>
      <c r="CM52" s="105" t="s">
        <v>80</v>
      </c>
    </row>
    <row r="53" spans="1:91" s="5" customFormat="1" ht="16.5" customHeight="1">
      <c r="A53" s="95" t="s">
        <v>74</v>
      </c>
      <c r="B53" s="96"/>
      <c r="C53" s="97"/>
      <c r="D53" s="360" t="s">
        <v>81</v>
      </c>
      <c r="E53" s="360"/>
      <c r="F53" s="360"/>
      <c r="G53" s="360"/>
      <c r="H53" s="360"/>
      <c r="I53" s="98"/>
      <c r="J53" s="360" t="s">
        <v>82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58">
        <f>'02 - SO 102 - Úpravy míst...'!J27</f>
        <v>0</v>
      </c>
      <c r="AH53" s="359"/>
      <c r="AI53" s="359"/>
      <c r="AJ53" s="359"/>
      <c r="AK53" s="359"/>
      <c r="AL53" s="359"/>
      <c r="AM53" s="359"/>
      <c r="AN53" s="358">
        <f>SUM(AG53,AT53)</f>
        <v>0</v>
      </c>
      <c r="AO53" s="359"/>
      <c r="AP53" s="359"/>
      <c r="AQ53" s="99" t="s">
        <v>77</v>
      </c>
      <c r="AR53" s="100"/>
      <c r="AS53" s="101">
        <v>0</v>
      </c>
      <c r="AT53" s="102">
        <f>ROUND(SUM(AV53:AW53),2)</f>
        <v>0</v>
      </c>
      <c r="AU53" s="103">
        <f>'02 - SO 102 - Úpravy míst...'!P87</f>
        <v>0</v>
      </c>
      <c r="AV53" s="102">
        <f>'02 - SO 102 - Úpravy míst...'!J30</f>
        <v>0</v>
      </c>
      <c r="AW53" s="102">
        <f>'02 - SO 102 - Úpravy míst...'!J31</f>
        <v>0</v>
      </c>
      <c r="AX53" s="102">
        <f>'02 - SO 102 - Úpravy míst...'!J32</f>
        <v>0</v>
      </c>
      <c r="AY53" s="102">
        <f>'02 - SO 102 - Úpravy míst...'!J33</f>
        <v>0</v>
      </c>
      <c r="AZ53" s="102">
        <f>'02 - SO 102 - Úpravy míst...'!F30</f>
        <v>0</v>
      </c>
      <c r="BA53" s="102">
        <f>'02 - SO 102 - Úpravy míst...'!F31</f>
        <v>0</v>
      </c>
      <c r="BB53" s="102">
        <f>'02 - SO 102 - Úpravy míst...'!F32</f>
        <v>0</v>
      </c>
      <c r="BC53" s="102">
        <f>'02 - SO 102 - Úpravy míst...'!F33</f>
        <v>0</v>
      </c>
      <c r="BD53" s="104">
        <f>'02 - SO 102 - Úpravy míst...'!F34</f>
        <v>0</v>
      </c>
      <c r="BT53" s="105" t="s">
        <v>78</v>
      </c>
      <c r="BV53" s="105" t="s">
        <v>72</v>
      </c>
      <c r="BW53" s="105" t="s">
        <v>83</v>
      </c>
      <c r="BX53" s="105" t="s">
        <v>7</v>
      </c>
      <c r="CL53" s="105" t="s">
        <v>20</v>
      </c>
      <c r="CM53" s="105" t="s">
        <v>80</v>
      </c>
    </row>
    <row r="54" spans="1:91" s="5" customFormat="1" ht="16.5" customHeight="1">
      <c r="A54" s="95" t="s">
        <v>74</v>
      </c>
      <c r="B54" s="96"/>
      <c r="C54" s="97"/>
      <c r="D54" s="360" t="s">
        <v>84</v>
      </c>
      <c r="E54" s="360"/>
      <c r="F54" s="360"/>
      <c r="G54" s="360"/>
      <c r="H54" s="360"/>
      <c r="I54" s="98"/>
      <c r="J54" s="360" t="s">
        <v>85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58">
        <f>'03 - Veřejné osvětlení'!J27</f>
        <v>0</v>
      </c>
      <c r="AH54" s="359"/>
      <c r="AI54" s="359"/>
      <c r="AJ54" s="359"/>
      <c r="AK54" s="359"/>
      <c r="AL54" s="359"/>
      <c r="AM54" s="359"/>
      <c r="AN54" s="358">
        <f>SUM(AG54,AT54)</f>
        <v>0</v>
      </c>
      <c r="AO54" s="359"/>
      <c r="AP54" s="359"/>
      <c r="AQ54" s="99" t="s">
        <v>77</v>
      </c>
      <c r="AR54" s="100"/>
      <c r="AS54" s="101">
        <v>0</v>
      </c>
      <c r="AT54" s="102">
        <f>ROUND(SUM(AV54:AW54),2)</f>
        <v>0</v>
      </c>
      <c r="AU54" s="103">
        <f>'03 - Veřejné osvětlení'!P78</f>
        <v>0</v>
      </c>
      <c r="AV54" s="102">
        <f>'03 - Veřejné osvětlení'!J30</f>
        <v>0</v>
      </c>
      <c r="AW54" s="102">
        <f>'03 - Veřejné osvětlení'!J31</f>
        <v>0</v>
      </c>
      <c r="AX54" s="102">
        <f>'03 - Veřejné osvětlení'!J32</f>
        <v>0</v>
      </c>
      <c r="AY54" s="102">
        <f>'03 - Veřejné osvětlení'!J33</f>
        <v>0</v>
      </c>
      <c r="AZ54" s="102">
        <f>'03 - Veřejné osvětlení'!F30</f>
        <v>0</v>
      </c>
      <c r="BA54" s="102">
        <f>'03 - Veřejné osvětlení'!F31</f>
        <v>0</v>
      </c>
      <c r="BB54" s="102">
        <f>'03 - Veřejné osvětlení'!F32</f>
        <v>0</v>
      </c>
      <c r="BC54" s="102">
        <f>'03 - Veřejné osvětlení'!F33</f>
        <v>0</v>
      </c>
      <c r="BD54" s="104">
        <f>'03 - Veřejné osvětlení'!F34</f>
        <v>0</v>
      </c>
      <c r="BT54" s="105" t="s">
        <v>78</v>
      </c>
      <c r="BV54" s="105" t="s">
        <v>72</v>
      </c>
      <c r="BW54" s="105" t="s">
        <v>86</v>
      </c>
      <c r="BX54" s="105" t="s">
        <v>7</v>
      </c>
      <c r="CL54" s="105" t="s">
        <v>20</v>
      </c>
      <c r="CM54" s="105" t="s">
        <v>80</v>
      </c>
    </row>
    <row r="55" spans="1:91" s="5" customFormat="1" ht="16.5" customHeight="1">
      <c r="A55" s="95" t="s">
        <v>74</v>
      </c>
      <c r="B55" s="96"/>
      <c r="C55" s="97"/>
      <c r="D55" s="360" t="s">
        <v>87</v>
      </c>
      <c r="E55" s="360"/>
      <c r="F55" s="360"/>
      <c r="G55" s="360"/>
      <c r="H55" s="360"/>
      <c r="I55" s="98"/>
      <c r="J55" s="360" t="s">
        <v>88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8">
        <f>'04 - Přeložka CETIN'!J27</f>
        <v>0</v>
      </c>
      <c r="AH55" s="359"/>
      <c r="AI55" s="359"/>
      <c r="AJ55" s="359"/>
      <c r="AK55" s="359"/>
      <c r="AL55" s="359"/>
      <c r="AM55" s="359"/>
      <c r="AN55" s="358">
        <f>SUM(AG55,AT55)</f>
        <v>0</v>
      </c>
      <c r="AO55" s="359"/>
      <c r="AP55" s="359"/>
      <c r="AQ55" s="99" t="s">
        <v>77</v>
      </c>
      <c r="AR55" s="100"/>
      <c r="AS55" s="106">
        <v>0</v>
      </c>
      <c r="AT55" s="107">
        <f>ROUND(SUM(AV55:AW55),2)</f>
        <v>0</v>
      </c>
      <c r="AU55" s="108">
        <f>'04 - Přeložka CETIN'!P78</f>
        <v>0</v>
      </c>
      <c r="AV55" s="107">
        <f>'04 - Přeložka CETIN'!J30</f>
        <v>0</v>
      </c>
      <c r="AW55" s="107">
        <f>'04 - Přeložka CETIN'!J31</f>
        <v>0</v>
      </c>
      <c r="AX55" s="107">
        <f>'04 - Přeložka CETIN'!J32</f>
        <v>0</v>
      </c>
      <c r="AY55" s="107">
        <f>'04 - Přeložka CETIN'!J33</f>
        <v>0</v>
      </c>
      <c r="AZ55" s="107">
        <f>'04 - Přeložka CETIN'!F30</f>
        <v>0</v>
      </c>
      <c r="BA55" s="107">
        <f>'04 - Přeložka CETIN'!F31</f>
        <v>0</v>
      </c>
      <c r="BB55" s="107">
        <f>'04 - Přeložka CETIN'!F32</f>
        <v>0</v>
      </c>
      <c r="BC55" s="107">
        <f>'04 - Přeložka CETIN'!F33</f>
        <v>0</v>
      </c>
      <c r="BD55" s="109">
        <f>'04 - Přeložka CETIN'!F34</f>
        <v>0</v>
      </c>
      <c r="BT55" s="105" t="s">
        <v>78</v>
      </c>
      <c r="BV55" s="105" t="s">
        <v>72</v>
      </c>
      <c r="BW55" s="105" t="s">
        <v>89</v>
      </c>
      <c r="BX55" s="105" t="s">
        <v>7</v>
      </c>
      <c r="CL55" s="105" t="s">
        <v>20</v>
      </c>
      <c r="CM55" s="105" t="s">
        <v>80</v>
      </c>
    </row>
    <row r="56" spans="2:44" s="1" customFormat="1" ht="30" customHeight="1"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</sheetData>
  <sheetProtection algorithmName="SHA-512" hashValue="A84pQD3A9ewhcggx51UWoPB0B9kvF5sHWrmdhwUztlhn65iMzP33V2cscplN/dKFNCaGayvPTJuOlduotpKcTg==" saltValue="TdhizDk/aPUSfQYQ1z8ujGcZlwkQVpMC7wxqn3d34iGlEEEDtkEdJUD4Xi1b0+FiRzDnQ+TwfrtflxCI8Jnl6Q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101 - Parkoviště'!C2" display="/"/>
    <hyperlink ref="A53" location="'02 - SO 102 - Úpravy míst...'!C2" display="/"/>
    <hyperlink ref="A54" location="'03 - Veřejné osvětlení'!C2" display="/"/>
    <hyperlink ref="A55" location="'04 - Přeložka CETI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90</v>
      </c>
      <c r="G1" s="372" t="s">
        <v>91</v>
      </c>
      <c r="H1" s="372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Parkoviště v ul.Marie Majerové, 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97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20. 2. 2018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ROUND(SUM(BE89:BE340),2)</f>
        <v>0</v>
      </c>
      <c r="G30" s="41"/>
      <c r="H30" s="41"/>
      <c r="I30" s="130">
        <v>0.21</v>
      </c>
      <c r="J30" s="129">
        <f>ROUND(ROUND((SUM(BE89:BE340)),2)*I30,2)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ROUND(SUM(BF89:BF340),2)</f>
        <v>0</v>
      </c>
      <c r="G31" s="41"/>
      <c r="H31" s="41"/>
      <c r="I31" s="130">
        <v>0.15</v>
      </c>
      <c r="J31" s="129">
        <f>ROUND(ROUND((SUM(BF89:BF340)),2)*I31,2)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ROUND(SUM(BG89:BG340),2)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ROUND(SUM(BH89:BH340),2)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ROUND(SUM(BI89:BI340),2)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Parkoviště v ul.Marie Majerové, 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01 - SO 101 - Parkoviště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20. 2. 2018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99</v>
      </c>
      <c r="D54" s="131"/>
      <c r="E54" s="131"/>
      <c r="F54" s="131"/>
      <c r="G54" s="131"/>
      <c r="H54" s="131"/>
      <c r="I54" s="144"/>
      <c r="J54" s="145" t="s">
        <v>100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101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3" t="s">
        <v>102</v>
      </c>
    </row>
    <row r="57" spans="2:11" s="7" customFormat="1" ht="24.95" customHeight="1">
      <c r="B57" s="148"/>
      <c r="C57" s="149"/>
      <c r="D57" s="150" t="s">
        <v>103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11" s="8" customFormat="1" ht="19.9" customHeight="1">
      <c r="B58" s="155"/>
      <c r="C58" s="156"/>
      <c r="D58" s="157" t="s">
        <v>104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11" s="8" customFormat="1" ht="19.9" customHeight="1">
      <c r="B59" s="155"/>
      <c r="C59" s="156"/>
      <c r="D59" s="157" t="s">
        <v>105</v>
      </c>
      <c r="E59" s="158"/>
      <c r="F59" s="158"/>
      <c r="G59" s="158"/>
      <c r="H59" s="158"/>
      <c r="I59" s="159"/>
      <c r="J59" s="160">
        <f>J208</f>
        <v>0</v>
      </c>
      <c r="K59" s="161"/>
    </row>
    <row r="60" spans="2:11" s="8" customFormat="1" ht="19.9" customHeight="1">
      <c r="B60" s="155"/>
      <c r="C60" s="156"/>
      <c r="D60" s="157" t="s">
        <v>106</v>
      </c>
      <c r="E60" s="158"/>
      <c r="F60" s="158"/>
      <c r="G60" s="158"/>
      <c r="H60" s="158"/>
      <c r="I60" s="159"/>
      <c r="J60" s="160">
        <f>J228</f>
        <v>0</v>
      </c>
      <c r="K60" s="161"/>
    </row>
    <row r="61" spans="2:11" s="8" customFormat="1" ht="19.9" customHeight="1">
      <c r="B61" s="155"/>
      <c r="C61" s="156"/>
      <c r="D61" s="157" t="s">
        <v>107</v>
      </c>
      <c r="E61" s="158"/>
      <c r="F61" s="158"/>
      <c r="G61" s="158"/>
      <c r="H61" s="158"/>
      <c r="I61" s="159"/>
      <c r="J61" s="160">
        <f>J232</f>
        <v>0</v>
      </c>
      <c r="K61" s="161"/>
    </row>
    <row r="62" spans="2:11" s="8" customFormat="1" ht="19.9" customHeight="1">
      <c r="B62" s="155"/>
      <c r="C62" s="156"/>
      <c r="D62" s="157" t="s">
        <v>108</v>
      </c>
      <c r="E62" s="158"/>
      <c r="F62" s="158"/>
      <c r="G62" s="158"/>
      <c r="H62" s="158"/>
      <c r="I62" s="159"/>
      <c r="J62" s="160">
        <f>J236</f>
        <v>0</v>
      </c>
      <c r="K62" s="161"/>
    </row>
    <row r="63" spans="2:11" s="8" customFormat="1" ht="19.9" customHeight="1">
      <c r="B63" s="155"/>
      <c r="C63" s="156"/>
      <c r="D63" s="157" t="s">
        <v>109</v>
      </c>
      <c r="E63" s="158"/>
      <c r="F63" s="158"/>
      <c r="G63" s="158"/>
      <c r="H63" s="158"/>
      <c r="I63" s="159"/>
      <c r="J63" s="160">
        <f>J262</f>
        <v>0</v>
      </c>
      <c r="K63" s="161"/>
    </row>
    <row r="64" spans="2:11" s="8" customFormat="1" ht="19.9" customHeight="1">
      <c r="B64" s="155"/>
      <c r="C64" s="156"/>
      <c r="D64" s="157" t="s">
        <v>110</v>
      </c>
      <c r="E64" s="158"/>
      <c r="F64" s="158"/>
      <c r="G64" s="158"/>
      <c r="H64" s="158"/>
      <c r="I64" s="159"/>
      <c r="J64" s="160">
        <f>J279</f>
        <v>0</v>
      </c>
      <c r="K64" s="161"/>
    </row>
    <row r="65" spans="2:11" s="8" customFormat="1" ht="19.9" customHeight="1">
      <c r="B65" s="155"/>
      <c r="C65" s="156"/>
      <c r="D65" s="157" t="s">
        <v>111</v>
      </c>
      <c r="E65" s="158"/>
      <c r="F65" s="158"/>
      <c r="G65" s="158"/>
      <c r="H65" s="158"/>
      <c r="I65" s="159"/>
      <c r="J65" s="160">
        <f>J288</f>
        <v>0</v>
      </c>
      <c r="K65" s="161"/>
    </row>
    <row r="66" spans="2:11" s="8" customFormat="1" ht="19.9" customHeight="1">
      <c r="B66" s="155"/>
      <c r="C66" s="156"/>
      <c r="D66" s="157" t="s">
        <v>112</v>
      </c>
      <c r="E66" s="158"/>
      <c r="F66" s="158"/>
      <c r="G66" s="158"/>
      <c r="H66" s="158"/>
      <c r="I66" s="159"/>
      <c r="J66" s="160">
        <f>J295</f>
        <v>0</v>
      </c>
      <c r="K66" s="161"/>
    </row>
    <row r="67" spans="2:11" s="8" customFormat="1" ht="19.9" customHeight="1">
      <c r="B67" s="155"/>
      <c r="C67" s="156"/>
      <c r="D67" s="157" t="s">
        <v>113</v>
      </c>
      <c r="E67" s="158"/>
      <c r="F67" s="158"/>
      <c r="G67" s="158"/>
      <c r="H67" s="158"/>
      <c r="I67" s="159"/>
      <c r="J67" s="160">
        <f>J325</f>
        <v>0</v>
      </c>
      <c r="K67" s="161"/>
    </row>
    <row r="68" spans="2:11" s="8" customFormat="1" ht="19.9" customHeight="1">
      <c r="B68" s="155"/>
      <c r="C68" s="156"/>
      <c r="D68" s="157" t="s">
        <v>114</v>
      </c>
      <c r="E68" s="158"/>
      <c r="F68" s="158"/>
      <c r="G68" s="158"/>
      <c r="H68" s="158"/>
      <c r="I68" s="159"/>
      <c r="J68" s="160">
        <f>J328</f>
        <v>0</v>
      </c>
      <c r="K68" s="161"/>
    </row>
    <row r="69" spans="2:11" s="7" customFormat="1" ht="24.95" customHeight="1">
      <c r="B69" s="148"/>
      <c r="C69" s="149"/>
      <c r="D69" s="150" t="s">
        <v>115</v>
      </c>
      <c r="E69" s="151"/>
      <c r="F69" s="151"/>
      <c r="G69" s="151"/>
      <c r="H69" s="151"/>
      <c r="I69" s="152"/>
      <c r="J69" s="153">
        <f>J330</f>
        <v>0</v>
      </c>
      <c r="K69" s="154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" customHeight="1">
      <c r="B76" s="40"/>
      <c r="C76" s="61" t="s">
        <v>116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17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6.5" customHeight="1">
      <c r="B79" s="40"/>
      <c r="C79" s="62"/>
      <c r="D79" s="62"/>
      <c r="E79" s="369" t="str">
        <f>E7</f>
        <v>Parkoviště v ul.Marie Majerové, Sokolov</v>
      </c>
      <c r="F79" s="370"/>
      <c r="G79" s="370"/>
      <c r="H79" s="370"/>
      <c r="I79" s="162"/>
      <c r="J79" s="62"/>
      <c r="K79" s="62"/>
      <c r="L79" s="60"/>
    </row>
    <row r="80" spans="2:12" s="1" customFormat="1" ht="14.45" customHeight="1">
      <c r="B80" s="40"/>
      <c r="C80" s="64" t="s">
        <v>96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7.25" customHeight="1">
      <c r="B81" s="40"/>
      <c r="C81" s="62"/>
      <c r="D81" s="62"/>
      <c r="E81" s="344" t="str">
        <f>E9</f>
        <v>01 - SO 101 - Parkoviště</v>
      </c>
      <c r="F81" s="371"/>
      <c r="G81" s="371"/>
      <c r="H81" s="371"/>
      <c r="I81" s="162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8" customHeight="1">
      <c r="B83" s="40"/>
      <c r="C83" s="64" t="s">
        <v>22</v>
      </c>
      <c r="D83" s="62"/>
      <c r="E83" s="62"/>
      <c r="F83" s="163" t="str">
        <f>F12</f>
        <v xml:space="preserve"> </v>
      </c>
      <c r="G83" s="62"/>
      <c r="H83" s="62"/>
      <c r="I83" s="164" t="s">
        <v>24</v>
      </c>
      <c r="J83" s="72" t="str">
        <f>IF(J12="","",J12)</f>
        <v>20. 2. 2018</v>
      </c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3.5">
      <c r="B85" s="40"/>
      <c r="C85" s="64" t="s">
        <v>26</v>
      </c>
      <c r="D85" s="62"/>
      <c r="E85" s="62"/>
      <c r="F85" s="163" t="str">
        <f>E15</f>
        <v>Město Sokolov</v>
      </c>
      <c r="G85" s="62"/>
      <c r="H85" s="62"/>
      <c r="I85" s="164" t="s">
        <v>32</v>
      </c>
      <c r="J85" s="163" t="str">
        <f>E21</f>
        <v>BPO s.r.o.Ostrov</v>
      </c>
      <c r="K85" s="62"/>
      <c r="L85" s="60"/>
    </row>
    <row r="86" spans="2:12" s="1" customFormat="1" ht="14.45" customHeight="1">
      <c r="B86" s="40"/>
      <c r="C86" s="64" t="s">
        <v>30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20" s="9" customFormat="1" ht="29.25" customHeight="1">
      <c r="B88" s="165"/>
      <c r="C88" s="166" t="s">
        <v>117</v>
      </c>
      <c r="D88" s="167" t="s">
        <v>55</v>
      </c>
      <c r="E88" s="167" t="s">
        <v>51</v>
      </c>
      <c r="F88" s="167" t="s">
        <v>118</v>
      </c>
      <c r="G88" s="167" t="s">
        <v>119</v>
      </c>
      <c r="H88" s="167" t="s">
        <v>120</v>
      </c>
      <c r="I88" s="168" t="s">
        <v>121</v>
      </c>
      <c r="J88" s="167" t="s">
        <v>100</v>
      </c>
      <c r="K88" s="169" t="s">
        <v>122</v>
      </c>
      <c r="L88" s="170"/>
      <c r="M88" s="80" t="s">
        <v>123</v>
      </c>
      <c r="N88" s="81" t="s">
        <v>40</v>
      </c>
      <c r="O88" s="81" t="s">
        <v>124</v>
      </c>
      <c r="P88" s="81" t="s">
        <v>125</v>
      </c>
      <c r="Q88" s="81" t="s">
        <v>126</v>
      </c>
      <c r="R88" s="81" t="s">
        <v>127</v>
      </c>
      <c r="S88" s="81" t="s">
        <v>128</v>
      </c>
      <c r="T88" s="82" t="s">
        <v>129</v>
      </c>
    </row>
    <row r="89" spans="2:63" s="1" customFormat="1" ht="29.25" customHeight="1">
      <c r="B89" s="40"/>
      <c r="C89" s="86" t="s">
        <v>101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P90+P330</f>
        <v>0</v>
      </c>
      <c r="Q89" s="84"/>
      <c r="R89" s="172">
        <f>R90+R330</f>
        <v>138.82448</v>
      </c>
      <c r="S89" s="84"/>
      <c r="T89" s="173">
        <f>T90+T330</f>
        <v>356.425</v>
      </c>
      <c r="AT89" s="23" t="s">
        <v>69</v>
      </c>
      <c r="AU89" s="23" t="s">
        <v>102</v>
      </c>
      <c r="BK89" s="174">
        <f>BK90+BK330</f>
        <v>0</v>
      </c>
    </row>
    <row r="90" spans="2:63" s="10" customFormat="1" ht="37.35" customHeight="1">
      <c r="B90" s="175"/>
      <c r="C90" s="176"/>
      <c r="D90" s="177" t="s">
        <v>69</v>
      </c>
      <c r="E90" s="178" t="s">
        <v>130</v>
      </c>
      <c r="F90" s="178" t="s">
        <v>131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P91+P208+P228+P232+P236+P262+P279+P288+P295+P325+P328</f>
        <v>0</v>
      </c>
      <c r="Q90" s="183"/>
      <c r="R90" s="184">
        <f>R91+R208+R228+R232+R236+R262+R279+R288+R295+R325+R328</f>
        <v>138.82448</v>
      </c>
      <c r="S90" s="183"/>
      <c r="T90" s="185">
        <f>T91+T208+T228+T232+T236+T262+T279+T288+T295+T325+T328</f>
        <v>356.425</v>
      </c>
      <c r="AR90" s="186" t="s">
        <v>78</v>
      </c>
      <c r="AT90" s="187" t="s">
        <v>69</v>
      </c>
      <c r="AU90" s="187" t="s">
        <v>70</v>
      </c>
      <c r="AY90" s="186" t="s">
        <v>132</v>
      </c>
      <c r="BK90" s="188">
        <f>BK91+BK208+BK228+BK232+BK236+BK262+BK279+BK288+BK295+BK325+BK328</f>
        <v>0</v>
      </c>
    </row>
    <row r="91" spans="2:63" s="10" customFormat="1" ht="19.9" customHeight="1">
      <c r="B91" s="175"/>
      <c r="C91" s="176"/>
      <c r="D91" s="177" t="s">
        <v>69</v>
      </c>
      <c r="E91" s="189" t="s">
        <v>78</v>
      </c>
      <c r="F91" s="189" t="s">
        <v>133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SUM(P92:P207)</f>
        <v>0</v>
      </c>
      <c r="Q91" s="183"/>
      <c r="R91" s="184">
        <f>SUM(R92:R207)</f>
        <v>0.044590000000000005</v>
      </c>
      <c r="S91" s="183"/>
      <c r="T91" s="185">
        <f>SUM(T92:T207)</f>
        <v>0</v>
      </c>
      <c r="AR91" s="186" t="s">
        <v>78</v>
      </c>
      <c r="AT91" s="187" t="s">
        <v>69</v>
      </c>
      <c r="AU91" s="187" t="s">
        <v>78</v>
      </c>
      <c r="AY91" s="186" t="s">
        <v>132</v>
      </c>
      <c r="BK91" s="188">
        <f>SUM(BK92:BK207)</f>
        <v>0</v>
      </c>
    </row>
    <row r="92" spans="2:65" s="1" customFormat="1" ht="25.5" customHeight="1">
      <c r="B92" s="40"/>
      <c r="C92" s="191" t="s">
        <v>78</v>
      </c>
      <c r="D92" s="191" t="s">
        <v>134</v>
      </c>
      <c r="E92" s="192" t="s">
        <v>135</v>
      </c>
      <c r="F92" s="193" t="s">
        <v>136</v>
      </c>
      <c r="G92" s="194" t="s">
        <v>137</v>
      </c>
      <c r="H92" s="195">
        <v>15</v>
      </c>
      <c r="I92" s="196"/>
      <c r="J92" s="195">
        <f>ROUND(I92*H92,2)</f>
        <v>0</v>
      </c>
      <c r="K92" s="193" t="s">
        <v>138</v>
      </c>
      <c r="L92" s="60"/>
      <c r="M92" s="197" t="s">
        <v>20</v>
      </c>
      <c r="N92" s="198" t="s">
        <v>41</v>
      </c>
      <c r="O92" s="41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3" t="s">
        <v>139</v>
      </c>
      <c r="AT92" s="23" t="s">
        <v>134</v>
      </c>
      <c r="AU92" s="23" t="s">
        <v>80</v>
      </c>
      <c r="AY92" s="23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3" t="s">
        <v>78</v>
      </c>
      <c r="BK92" s="201">
        <f>ROUND(I92*H92,2)</f>
        <v>0</v>
      </c>
      <c r="BL92" s="23" t="s">
        <v>139</v>
      </c>
      <c r="BM92" s="23" t="s">
        <v>140</v>
      </c>
    </row>
    <row r="93" spans="2:65" s="1" customFormat="1" ht="16.5" customHeight="1">
      <c r="B93" s="40"/>
      <c r="C93" s="191" t="s">
        <v>80</v>
      </c>
      <c r="D93" s="191" t="s">
        <v>134</v>
      </c>
      <c r="E93" s="192" t="s">
        <v>141</v>
      </c>
      <c r="F93" s="193" t="s">
        <v>142</v>
      </c>
      <c r="G93" s="194" t="s">
        <v>137</v>
      </c>
      <c r="H93" s="195">
        <v>30</v>
      </c>
      <c r="I93" s="196"/>
      <c r="J93" s="195">
        <f>ROUND(I93*H93,2)</f>
        <v>0</v>
      </c>
      <c r="K93" s="193" t="s">
        <v>138</v>
      </c>
      <c r="L93" s="60"/>
      <c r="M93" s="197" t="s">
        <v>20</v>
      </c>
      <c r="N93" s="198" t="s">
        <v>41</v>
      </c>
      <c r="O93" s="41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3" t="s">
        <v>139</v>
      </c>
      <c r="AT93" s="23" t="s">
        <v>134</v>
      </c>
      <c r="AU93" s="23" t="s">
        <v>80</v>
      </c>
      <c r="AY93" s="23" t="s">
        <v>132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3" t="s">
        <v>78</v>
      </c>
      <c r="BK93" s="201">
        <f>ROUND(I93*H93,2)</f>
        <v>0</v>
      </c>
      <c r="BL93" s="23" t="s">
        <v>139</v>
      </c>
      <c r="BM93" s="23" t="s">
        <v>143</v>
      </c>
    </row>
    <row r="94" spans="2:51" s="11" customFormat="1" ht="13.5">
      <c r="B94" s="202"/>
      <c r="C94" s="203"/>
      <c r="D94" s="204" t="s">
        <v>144</v>
      </c>
      <c r="E94" s="205" t="s">
        <v>20</v>
      </c>
      <c r="F94" s="206" t="s">
        <v>145</v>
      </c>
      <c r="G94" s="203"/>
      <c r="H94" s="205" t="s">
        <v>20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144</v>
      </c>
      <c r="AU94" s="212" t="s">
        <v>80</v>
      </c>
      <c r="AV94" s="11" t="s">
        <v>78</v>
      </c>
      <c r="AW94" s="11" t="s">
        <v>34</v>
      </c>
      <c r="AX94" s="11" t="s">
        <v>70</v>
      </c>
      <c r="AY94" s="212" t="s">
        <v>132</v>
      </c>
    </row>
    <row r="95" spans="2:51" s="12" customFormat="1" ht="13.5">
      <c r="B95" s="213"/>
      <c r="C95" s="214"/>
      <c r="D95" s="204" t="s">
        <v>144</v>
      </c>
      <c r="E95" s="215" t="s">
        <v>20</v>
      </c>
      <c r="F95" s="216" t="s">
        <v>146</v>
      </c>
      <c r="G95" s="214"/>
      <c r="H95" s="217">
        <v>30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144</v>
      </c>
      <c r="AU95" s="223" t="s">
        <v>80</v>
      </c>
      <c r="AV95" s="12" t="s">
        <v>80</v>
      </c>
      <c r="AW95" s="12" t="s">
        <v>34</v>
      </c>
      <c r="AX95" s="12" t="s">
        <v>78</v>
      </c>
      <c r="AY95" s="223" t="s">
        <v>132</v>
      </c>
    </row>
    <row r="96" spans="2:65" s="1" customFormat="1" ht="16.5" customHeight="1">
      <c r="B96" s="40"/>
      <c r="C96" s="191" t="s">
        <v>147</v>
      </c>
      <c r="D96" s="191" t="s">
        <v>134</v>
      </c>
      <c r="E96" s="192" t="s">
        <v>148</v>
      </c>
      <c r="F96" s="193" t="s">
        <v>149</v>
      </c>
      <c r="G96" s="194" t="s">
        <v>150</v>
      </c>
      <c r="H96" s="195">
        <v>6</v>
      </c>
      <c r="I96" s="196"/>
      <c r="J96" s="195">
        <f aca="true" t="shared" si="0" ref="J96:J101">ROUND(I96*H96,2)</f>
        <v>0</v>
      </c>
      <c r="K96" s="193" t="s">
        <v>138</v>
      </c>
      <c r="L96" s="60"/>
      <c r="M96" s="197" t="s">
        <v>20</v>
      </c>
      <c r="N96" s="198" t="s">
        <v>41</v>
      </c>
      <c r="O96" s="41"/>
      <c r="P96" s="199">
        <f aca="true" t="shared" si="1" ref="P96:P101">O96*H96</f>
        <v>0</v>
      </c>
      <c r="Q96" s="199">
        <v>0</v>
      </c>
      <c r="R96" s="199">
        <f aca="true" t="shared" si="2" ref="R96:R101">Q96*H96</f>
        <v>0</v>
      </c>
      <c r="S96" s="199">
        <v>0</v>
      </c>
      <c r="T96" s="200">
        <f aca="true" t="shared" si="3" ref="T96:T101">S96*H96</f>
        <v>0</v>
      </c>
      <c r="AR96" s="23" t="s">
        <v>139</v>
      </c>
      <c r="AT96" s="23" t="s">
        <v>134</v>
      </c>
      <c r="AU96" s="23" t="s">
        <v>80</v>
      </c>
      <c r="AY96" s="23" t="s">
        <v>132</v>
      </c>
      <c r="BE96" s="201">
        <f aca="true" t="shared" si="4" ref="BE96:BE101">IF(N96="základní",J96,0)</f>
        <v>0</v>
      </c>
      <c r="BF96" s="201">
        <f aca="true" t="shared" si="5" ref="BF96:BF101">IF(N96="snížená",J96,0)</f>
        <v>0</v>
      </c>
      <c r="BG96" s="201">
        <f aca="true" t="shared" si="6" ref="BG96:BG101">IF(N96="zákl. přenesená",J96,0)</f>
        <v>0</v>
      </c>
      <c r="BH96" s="201">
        <f aca="true" t="shared" si="7" ref="BH96:BH101">IF(N96="sníž. přenesená",J96,0)</f>
        <v>0</v>
      </c>
      <c r="BI96" s="201">
        <f aca="true" t="shared" si="8" ref="BI96:BI101">IF(N96="nulová",J96,0)</f>
        <v>0</v>
      </c>
      <c r="BJ96" s="23" t="s">
        <v>78</v>
      </c>
      <c r="BK96" s="201">
        <f aca="true" t="shared" si="9" ref="BK96:BK101">ROUND(I96*H96,2)</f>
        <v>0</v>
      </c>
      <c r="BL96" s="23" t="s">
        <v>139</v>
      </c>
      <c r="BM96" s="23" t="s">
        <v>151</v>
      </c>
    </row>
    <row r="97" spans="2:65" s="1" customFormat="1" ht="16.5" customHeight="1">
      <c r="B97" s="40"/>
      <c r="C97" s="191" t="s">
        <v>139</v>
      </c>
      <c r="D97" s="191" t="s">
        <v>134</v>
      </c>
      <c r="E97" s="192" t="s">
        <v>152</v>
      </c>
      <c r="F97" s="193" t="s">
        <v>153</v>
      </c>
      <c r="G97" s="194" t="s">
        <v>150</v>
      </c>
      <c r="H97" s="195">
        <v>6</v>
      </c>
      <c r="I97" s="196"/>
      <c r="J97" s="195">
        <f t="shared" si="0"/>
        <v>0</v>
      </c>
      <c r="K97" s="193" t="s">
        <v>138</v>
      </c>
      <c r="L97" s="60"/>
      <c r="M97" s="197" t="s">
        <v>20</v>
      </c>
      <c r="N97" s="198" t="s">
        <v>41</v>
      </c>
      <c r="O97" s="41"/>
      <c r="P97" s="199">
        <f t="shared" si="1"/>
        <v>0</v>
      </c>
      <c r="Q97" s="199">
        <v>5E-05</v>
      </c>
      <c r="R97" s="199">
        <f t="shared" si="2"/>
        <v>0.00030000000000000003</v>
      </c>
      <c r="S97" s="199">
        <v>0</v>
      </c>
      <c r="T97" s="200">
        <f t="shared" si="3"/>
        <v>0</v>
      </c>
      <c r="AR97" s="23" t="s">
        <v>139</v>
      </c>
      <c r="AT97" s="23" t="s">
        <v>134</v>
      </c>
      <c r="AU97" s="23" t="s">
        <v>80</v>
      </c>
      <c r="AY97" s="23" t="s">
        <v>132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3" t="s">
        <v>78</v>
      </c>
      <c r="BK97" s="201">
        <f t="shared" si="9"/>
        <v>0</v>
      </c>
      <c r="BL97" s="23" t="s">
        <v>139</v>
      </c>
      <c r="BM97" s="23" t="s">
        <v>154</v>
      </c>
    </row>
    <row r="98" spans="2:65" s="1" customFormat="1" ht="16.5" customHeight="1">
      <c r="B98" s="40"/>
      <c r="C98" s="191" t="s">
        <v>155</v>
      </c>
      <c r="D98" s="191" t="s">
        <v>134</v>
      </c>
      <c r="E98" s="192" t="s">
        <v>156</v>
      </c>
      <c r="F98" s="193" t="s">
        <v>157</v>
      </c>
      <c r="G98" s="194" t="s">
        <v>150</v>
      </c>
      <c r="H98" s="195">
        <v>6</v>
      </c>
      <c r="I98" s="196"/>
      <c r="J98" s="195">
        <f t="shared" si="0"/>
        <v>0</v>
      </c>
      <c r="K98" s="193" t="s">
        <v>138</v>
      </c>
      <c r="L98" s="60"/>
      <c r="M98" s="197" t="s">
        <v>20</v>
      </c>
      <c r="N98" s="198" t="s">
        <v>41</v>
      </c>
      <c r="O98" s="41"/>
      <c r="P98" s="199">
        <f t="shared" si="1"/>
        <v>0</v>
      </c>
      <c r="Q98" s="199">
        <v>0</v>
      </c>
      <c r="R98" s="199">
        <f t="shared" si="2"/>
        <v>0</v>
      </c>
      <c r="S98" s="199">
        <v>0</v>
      </c>
      <c r="T98" s="200">
        <f t="shared" si="3"/>
        <v>0</v>
      </c>
      <c r="AR98" s="23" t="s">
        <v>139</v>
      </c>
      <c r="AT98" s="23" t="s">
        <v>134</v>
      </c>
      <c r="AU98" s="23" t="s">
        <v>80</v>
      </c>
      <c r="AY98" s="23" t="s">
        <v>132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3" t="s">
        <v>78</v>
      </c>
      <c r="BK98" s="201">
        <f t="shared" si="9"/>
        <v>0</v>
      </c>
      <c r="BL98" s="23" t="s">
        <v>139</v>
      </c>
      <c r="BM98" s="23" t="s">
        <v>158</v>
      </c>
    </row>
    <row r="99" spans="2:65" s="1" customFormat="1" ht="25.5" customHeight="1">
      <c r="B99" s="40"/>
      <c r="C99" s="191" t="s">
        <v>159</v>
      </c>
      <c r="D99" s="191" t="s">
        <v>134</v>
      </c>
      <c r="E99" s="192" t="s">
        <v>160</v>
      </c>
      <c r="F99" s="193" t="s">
        <v>161</v>
      </c>
      <c r="G99" s="194" t="s">
        <v>150</v>
      </c>
      <c r="H99" s="195">
        <v>6</v>
      </c>
      <c r="I99" s="196"/>
      <c r="J99" s="195">
        <f t="shared" si="0"/>
        <v>0</v>
      </c>
      <c r="K99" s="193" t="s">
        <v>138</v>
      </c>
      <c r="L99" s="60"/>
      <c r="M99" s="197" t="s">
        <v>20</v>
      </c>
      <c r="N99" s="198" t="s">
        <v>41</v>
      </c>
      <c r="O99" s="41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3" t="s">
        <v>139</v>
      </c>
      <c r="AT99" s="23" t="s">
        <v>134</v>
      </c>
      <c r="AU99" s="23" t="s">
        <v>80</v>
      </c>
      <c r="AY99" s="23" t="s">
        <v>132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3" t="s">
        <v>78</v>
      </c>
      <c r="BK99" s="201">
        <f t="shared" si="9"/>
        <v>0</v>
      </c>
      <c r="BL99" s="23" t="s">
        <v>139</v>
      </c>
      <c r="BM99" s="23" t="s">
        <v>162</v>
      </c>
    </row>
    <row r="100" spans="2:65" s="1" customFormat="1" ht="16.5" customHeight="1">
      <c r="B100" s="40"/>
      <c r="C100" s="191" t="s">
        <v>163</v>
      </c>
      <c r="D100" s="191" t="s">
        <v>134</v>
      </c>
      <c r="E100" s="192" t="s">
        <v>164</v>
      </c>
      <c r="F100" s="193" t="s">
        <v>165</v>
      </c>
      <c r="G100" s="194" t="s">
        <v>150</v>
      </c>
      <c r="H100" s="195">
        <v>6</v>
      </c>
      <c r="I100" s="196"/>
      <c r="J100" s="195">
        <f t="shared" si="0"/>
        <v>0</v>
      </c>
      <c r="K100" s="193" t="s">
        <v>138</v>
      </c>
      <c r="L100" s="60"/>
      <c r="M100" s="197" t="s">
        <v>20</v>
      </c>
      <c r="N100" s="198" t="s">
        <v>41</v>
      </c>
      <c r="O100" s="41"/>
      <c r="P100" s="199">
        <f t="shared" si="1"/>
        <v>0</v>
      </c>
      <c r="Q100" s="199">
        <v>0</v>
      </c>
      <c r="R100" s="199">
        <f t="shared" si="2"/>
        <v>0</v>
      </c>
      <c r="S100" s="199">
        <v>0</v>
      </c>
      <c r="T100" s="200">
        <f t="shared" si="3"/>
        <v>0</v>
      </c>
      <c r="AR100" s="23" t="s">
        <v>139</v>
      </c>
      <c r="AT100" s="23" t="s">
        <v>134</v>
      </c>
      <c r="AU100" s="23" t="s">
        <v>80</v>
      </c>
      <c r="AY100" s="23" t="s">
        <v>132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23" t="s">
        <v>78</v>
      </c>
      <c r="BK100" s="201">
        <f t="shared" si="9"/>
        <v>0</v>
      </c>
      <c r="BL100" s="23" t="s">
        <v>139</v>
      </c>
      <c r="BM100" s="23" t="s">
        <v>166</v>
      </c>
    </row>
    <row r="101" spans="2:65" s="1" customFormat="1" ht="25.5" customHeight="1">
      <c r="B101" s="40"/>
      <c r="C101" s="191" t="s">
        <v>167</v>
      </c>
      <c r="D101" s="191" t="s">
        <v>134</v>
      </c>
      <c r="E101" s="192" t="s">
        <v>168</v>
      </c>
      <c r="F101" s="193" t="s">
        <v>169</v>
      </c>
      <c r="G101" s="194" t="s">
        <v>150</v>
      </c>
      <c r="H101" s="195">
        <v>6</v>
      </c>
      <c r="I101" s="196"/>
      <c r="J101" s="195">
        <f t="shared" si="0"/>
        <v>0</v>
      </c>
      <c r="K101" s="193" t="s">
        <v>138</v>
      </c>
      <c r="L101" s="60"/>
      <c r="M101" s="197" t="s">
        <v>20</v>
      </c>
      <c r="N101" s="198" t="s">
        <v>41</v>
      </c>
      <c r="O101" s="41"/>
      <c r="P101" s="199">
        <f t="shared" si="1"/>
        <v>0</v>
      </c>
      <c r="Q101" s="199">
        <v>0</v>
      </c>
      <c r="R101" s="199">
        <f t="shared" si="2"/>
        <v>0</v>
      </c>
      <c r="S101" s="199">
        <v>0</v>
      </c>
      <c r="T101" s="200">
        <f t="shared" si="3"/>
        <v>0</v>
      </c>
      <c r="AR101" s="23" t="s">
        <v>139</v>
      </c>
      <c r="AT101" s="23" t="s">
        <v>134</v>
      </c>
      <c r="AU101" s="23" t="s">
        <v>80</v>
      </c>
      <c r="AY101" s="23" t="s">
        <v>132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23" t="s">
        <v>78</v>
      </c>
      <c r="BK101" s="201">
        <f t="shared" si="9"/>
        <v>0</v>
      </c>
      <c r="BL101" s="23" t="s">
        <v>139</v>
      </c>
      <c r="BM101" s="23" t="s">
        <v>170</v>
      </c>
    </row>
    <row r="102" spans="2:51" s="11" customFormat="1" ht="13.5">
      <c r="B102" s="202"/>
      <c r="C102" s="203"/>
      <c r="D102" s="204" t="s">
        <v>144</v>
      </c>
      <c r="E102" s="205" t="s">
        <v>20</v>
      </c>
      <c r="F102" s="206" t="s">
        <v>171</v>
      </c>
      <c r="G102" s="203"/>
      <c r="H102" s="205" t="s">
        <v>20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144</v>
      </c>
      <c r="AU102" s="212" t="s">
        <v>80</v>
      </c>
      <c r="AV102" s="11" t="s">
        <v>78</v>
      </c>
      <c r="AW102" s="11" t="s">
        <v>34</v>
      </c>
      <c r="AX102" s="11" t="s">
        <v>70</v>
      </c>
      <c r="AY102" s="212" t="s">
        <v>132</v>
      </c>
    </row>
    <row r="103" spans="2:51" s="12" customFormat="1" ht="13.5">
      <c r="B103" s="213"/>
      <c r="C103" s="214"/>
      <c r="D103" s="204" t="s">
        <v>144</v>
      </c>
      <c r="E103" s="215" t="s">
        <v>20</v>
      </c>
      <c r="F103" s="216" t="s">
        <v>159</v>
      </c>
      <c r="G103" s="214"/>
      <c r="H103" s="217">
        <v>6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144</v>
      </c>
      <c r="AU103" s="223" t="s">
        <v>80</v>
      </c>
      <c r="AV103" s="12" t="s">
        <v>80</v>
      </c>
      <c r="AW103" s="12" t="s">
        <v>34</v>
      </c>
      <c r="AX103" s="12" t="s">
        <v>78</v>
      </c>
      <c r="AY103" s="223" t="s">
        <v>132</v>
      </c>
    </row>
    <row r="104" spans="2:65" s="1" customFormat="1" ht="25.5" customHeight="1">
      <c r="B104" s="40"/>
      <c r="C104" s="191" t="s">
        <v>172</v>
      </c>
      <c r="D104" s="191" t="s">
        <v>134</v>
      </c>
      <c r="E104" s="192" t="s">
        <v>173</v>
      </c>
      <c r="F104" s="193" t="s">
        <v>174</v>
      </c>
      <c r="G104" s="194" t="s">
        <v>150</v>
      </c>
      <c r="H104" s="195">
        <v>6</v>
      </c>
      <c r="I104" s="196"/>
      <c r="J104" s="195">
        <f>ROUND(I104*H104,2)</f>
        <v>0</v>
      </c>
      <c r="K104" s="193" t="s">
        <v>138</v>
      </c>
      <c r="L104" s="60"/>
      <c r="M104" s="197" t="s">
        <v>20</v>
      </c>
      <c r="N104" s="198" t="s">
        <v>41</v>
      </c>
      <c r="O104" s="41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3" t="s">
        <v>139</v>
      </c>
      <c r="AT104" s="23" t="s">
        <v>134</v>
      </c>
      <c r="AU104" s="23" t="s">
        <v>80</v>
      </c>
      <c r="AY104" s="23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3" t="s">
        <v>78</v>
      </c>
      <c r="BK104" s="201">
        <f>ROUND(I104*H104,2)</f>
        <v>0</v>
      </c>
      <c r="BL104" s="23" t="s">
        <v>139</v>
      </c>
      <c r="BM104" s="23" t="s">
        <v>175</v>
      </c>
    </row>
    <row r="105" spans="2:51" s="11" customFormat="1" ht="13.5">
      <c r="B105" s="202"/>
      <c r="C105" s="203"/>
      <c r="D105" s="204" t="s">
        <v>144</v>
      </c>
      <c r="E105" s="205" t="s">
        <v>20</v>
      </c>
      <c r="F105" s="206" t="s">
        <v>171</v>
      </c>
      <c r="G105" s="203"/>
      <c r="H105" s="205" t="s">
        <v>20</v>
      </c>
      <c r="I105" s="207"/>
      <c r="J105" s="203"/>
      <c r="K105" s="203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144</v>
      </c>
      <c r="AU105" s="212" t="s">
        <v>80</v>
      </c>
      <c r="AV105" s="11" t="s">
        <v>78</v>
      </c>
      <c r="AW105" s="11" t="s">
        <v>34</v>
      </c>
      <c r="AX105" s="11" t="s">
        <v>70</v>
      </c>
      <c r="AY105" s="212" t="s">
        <v>132</v>
      </c>
    </row>
    <row r="106" spans="2:51" s="12" customFormat="1" ht="13.5">
      <c r="B106" s="213"/>
      <c r="C106" s="214"/>
      <c r="D106" s="204" t="s">
        <v>144</v>
      </c>
      <c r="E106" s="215" t="s">
        <v>20</v>
      </c>
      <c r="F106" s="216" t="s">
        <v>159</v>
      </c>
      <c r="G106" s="214"/>
      <c r="H106" s="217">
        <v>6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144</v>
      </c>
      <c r="AU106" s="223" t="s">
        <v>80</v>
      </c>
      <c r="AV106" s="12" t="s">
        <v>80</v>
      </c>
      <c r="AW106" s="12" t="s">
        <v>34</v>
      </c>
      <c r="AX106" s="12" t="s">
        <v>78</v>
      </c>
      <c r="AY106" s="223" t="s">
        <v>132</v>
      </c>
    </row>
    <row r="107" spans="2:65" s="1" customFormat="1" ht="25.5" customHeight="1">
      <c r="B107" s="40"/>
      <c r="C107" s="191" t="s">
        <v>176</v>
      </c>
      <c r="D107" s="191" t="s">
        <v>134</v>
      </c>
      <c r="E107" s="192" t="s">
        <v>177</v>
      </c>
      <c r="F107" s="193" t="s">
        <v>178</v>
      </c>
      <c r="G107" s="194" t="s">
        <v>150</v>
      </c>
      <c r="H107" s="195">
        <v>6</v>
      </c>
      <c r="I107" s="196"/>
      <c r="J107" s="195">
        <f>ROUND(I107*H107,2)</f>
        <v>0</v>
      </c>
      <c r="K107" s="193" t="s">
        <v>138</v>
      </c>
      <c r="L107" s="60"/>
      <c r="M107" s="197" t="s">
        <v>20</v>
      </c>
      <c r="N107" s="198" t="s">
        <v>41</v>
      </c>
      <c r="O107" s="41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3" t="s">
        <v>139</v>
      </c>
      <c r="AT107" s="23" t="s">
        <v>134</v>
      </c>
      <c r="AU107" s="23" t="s">
        <v>80</v>
      </c>
      <c r="AY107" s="23" t="s">
        <v>132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3" t="s">
        <v>78</v>
      </c>
      <c r="BK107" s="201">
        <f>ROUND(I107*H107,2)</f>
        <v>0</v>
      </c>
      <c r="BL107" s="23" t="s">
        <v>139</v>
      </c>
      <c r="BM107" s="23" t="s">
        <v>179</v>
      </c>
    </row>
    <row r="108" spans="2:51" s="11" customFormat="1" ht="13.5">
      <c r="B108" s="202"/>
      <c r="C108" s="203"/>
      <c r="D108" s="204" t="s">
        <v>144</v>
      </c>
      <c r="E108" s="205" t="s">
        <v>20</v>
      </c>
      <c r="F108" s="206" t="s">
        <v>171</v>
      </c>
      <c r="G108" s="203"/>
      <c r="H108" s="205" t="s">
        <v>20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144</v>
      </c>
      <c r="AU108" s="212" t="s">
        <v>80</v>
      </c>
      <c r="AV108" s="11" t="s">
        <v>78</v>
      </c>
      <c r="AW108" s="11" t="s">
        <v>34</v>
      </c>
      <c r="AX108" s="11" t="s">
        <v>70</v>
      </c>
      <c r="AY108" s="212" t="s">
        <v>132</v>
      </c>
    </row>
    <row r="109" spans="2:51" s="12" customFormat="1" ht="13.5">
      <c r="B109" s="213"/>
      <c r="C109" s="214"/>
      <c r="D109" s="204" t="s">
        <v>144</v>
      </c>
      <c r="E109" s="215" t="s">
        <v>20</v>
      </c>
      <c r="F109" s="216" t="s">
        <v>159</v>
      </c>
      <c r="G109" s="214"/>
      <c r="H109" s="217">
        <v>6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144</v>
      </c>
      <c r="AU109" s="223" t="s">
        <v>80</v>
      </c>
      <c r="AV109" s="12" t="s">
        <v>80</v>
      </c>
      <c r="AW109" s="12" t="s">
        <v>34</v>
      </c>
      <c r="AX109" s="12" t="s">
        <v>78</v>
      </c>
      <c r="AY109" s="223" t="s">
        <v>132</v>
      </c>
    </row>
    <row r="110" spans="2:65" s="1" customFormat="1" ht="16.5" customHeight="1">
      <c r="B110" s="40"/>
      <c r="C110" s="191" t="s">
        <v>180</v>
      </c>
      <c r="D110" s="191" t="s">
        <v>134</v>
      </c>
      <c r="E110" s="192" t="s">
        <v>181</v>
      </c>
      <c r="F110" s="193" t="s">
        <v>182</v>
      </c>
      <c r="G110" s="194" t="s">
        <v>183</v>
      </c>
      <c r="H110" s="195">
        <v>1</v>
      </c>
      <c r="I110" s="196"/>
      <c r="J110" s="195">
        <f>ROUND(I110*H110,2)</f>
        <v>0</v>
      </c>
      <c r="K110" s="193" t="s">
        <v>20</v>
      </c>
      <c r="L110" s="60"/>
      <c r="M110" s="197" t="s">
        <v>20</v>
      </c>
      <c r="N110" s="198" t="s">
        <v>41</v>
      </c>
      <c r="O110" s="41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3" t="s">
        <v>139</v>
      </c>
      <c r="AT110" s="23" t="s">
        <v>134</v>
      </c>
      <c r="AU110" s="23" t="s">
        <v>80</v>
      </c>
      <c r="AY110" s="23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3" t="s">
        <v>78</v>
      </c>
      <c r="BK110" s="201">
        <f>ROUND(I110*H110,2)</f>
        <v>0</v>
      </c>
      <c r="BL110" s="23" t="s">
        <v>139</v>
      </c>
      <c r="BM110" s="23" t="s">
        <v>184</v>
      </c>
    </row>
    <row r="111" spans="2:65" s="1" customFormat="1" ht="16.5" customHeight="1">
      <c r="B111" s="40"/>
      <c r="C111" s="191" t="s">
        <v>185</v>
      </c>
      <c r="D111" s="191" t="s">
        <v>134</v>
      </c>
      <c r="E111" s="192" t="s">
        <v>186</v>
      </c>
      <c r="F111" s="193" t="s">
        <v>187</v>
      </c>
      <c r="G111" s="194" t="s">
        <v>188</v>
      </c>
      <c r="H111" s="195">
        <v>122</v>
      </c>
      <c r="I111" s="196"/>
      <c r="J111" s="195">
        <f>ROUND(I111*H111,2)</f>
        <v>0</v>
      </c>
      <c r="K111" s="193" t="s">
        <v>138</v>
      </c>
      <c r="L111" s="60"/>
      <c r="M111" s="197" t="s">
        <v>20</v>
      </c>
      <c r="N111" s="198" t="s">
        <v>41</v>
      </c>
      <c r="O111" s="41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3" t="s">
        <v>139</v>
      </c>
      <c r="AT111" s="23" t="s">
        <v>134</v>
      </c>
      <c r="AU111" s="23" t="s">
        <v>80</v>
      </c>
      <c r="AY111" s="23" t="s">
        <v>132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3" t="s">
        <v>78</v>
      </c>
      <c r="BK111" s="201">
        <f>ROUND(I111*H111,2)</f>
        <v>0</v>
      </c>
      <c r="BL111" s="23" t="s">
        <v>139</v>
      </c>
      <c r="BM111" s="23" t="s">
        <v>189</v>
      </c>
    </row>
    <row r="112" spans="2:51" s="11" customFormat="1" ht="13.5">
      <c r="B112" s="202"/>
      <c r="C112" s="203"/>
      <c r="D112" s="204" t="s">
        <v>144</v>
      </c>
      <c r="E112" s="205" t="s">
        <v>20</v>
      </c>
      <c r="F112" s="206" t="s">
        <v>190</v>
      </c>
      <c r="G112" s="203"/>
      <c r="H112" s="205" t="s">
        <v>20</v>
      </c>
      <c r="I112" s="207"/>
      <c r="J112" s="203"/>
      <c r="K112" s="203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144</v>
      </c>
      <c r="AU112" s="212" t="s">
        <v>80</v>
      </c>
      <c r="AV112" s="11" t="s">
        <v>78</v>
      </c>
      <c r="AW112" s="11" t="s">
        <v>34</v>
      </c>
      <c r="AX112" s="11" t="s">
        <v>70</v>
      </c>
      <c r="AY112" s="212" t="s">
        <v>132</v>
      </c>
    </row>
    <row r="113" spans="2:51" s="11" customFormat="1" ht="13.5">
      <c r="B113" s="202"/>
      <c r="C113" s="203"/>
      <c r="D113" s="204" t="s">
        <v>144</v>
      </c>
      <c r="E113" s="205" t="s">
        <v>20</v>
      </c>
      <c r="F113" s="206" t="s">
        <v>191</v>
      </c>
      <c r="G113" s="203"/>
      <c r="H113" s="205" t="s">
        <v>20</v>
      </c>
      <c r="I113" s="207"/>
      <c r="J113" s="203"/>
      <c r="K113" s="203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144</v>
      </c>
      <c r="AU113" s="212" t="s">
        <v>80</v>
      </c>
      <c r="AV113" s="11" t="s">
        <v>78</v>
      </c>
      <c r="AW113" s="11" t="s">
        <v>34</v>
      </c>
      <c r="AX113" s="11" t="s">
        <v>70</v>
      </c>
      <c r="AY113" s="212" t="s">
        <v>132</v>
      </c>
    </row>
    <row r="114" spans="2:51" s="12" customFormat="1" ht="13.5">
      <c r="B114" s="213"/>
      <c r="C114" s="214"/>
      <c r="D114" s="204" t="s">
        <v>144</v>
      </c>
      <c r="E114" s="215" t="s">
        <v>20</v>
      </c>
      <c r="F114" s="216" t="s">
        <v>192</v>
      </c>
      <c r="G114" s="214"/>
      <c r="H114" s="217">
        <v>122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144</v>
      </c>
      <c r="AU114" s="223" t="s">
        <v>80</v>
      </c>
      <c r="AV114" s="12" t="s">
        <v>80</v>
      </c>
      <c r="AW114" s="12" t="s">
        <v>34</v>
      </c>
      <c r="AX114" s="12" t="s">
        <v>78</v>
      </c>
      <c r="AY114" s="223" t="s">
        <v>132</v>
      </c>
    </row>
    <row r="115" spans="2:65" s="1" customFormat="1" ht="16.5" customHeight="1">
      <c r="B115" s="40"/>
      <c r="C115" s="191" t="s">
        <v>193</v>
      </c>
      <c r="D115" s="191" t="s">
        <v>134</v>
      </c>
      <c r="E115" s="192" t="s">
        <v>194</v>
      </c>
      <c r="F115" s="193" t="s">
        <v>195</v>
      </c>
      <c r="G115" s="194" t="s">
        <v>188</v>
      </c>
      <c r="H115" s="195">
        <v>122</v>
      </c>
      <c r="I115" s="196"/>
      <c r="J115" s="195">
        <f>ROUND(I115*H115,2)</f>
        <v>0</v>
      </c>
      <c r="K115" s="193" t="s">
        <v>138</v>
      </c>
      <c r="L115" s="60"/>
      <c r="M115" s="197" t="s">
        <v>20</v>
      </c>
      <c r="N115" s="198" t="s">
        <v>41</v>
      </c>
      <c r="O115" s="41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3" t="s">
        <v>139</v>
      </c>
      <c r="AT115" s="23" t="s">
        <v>134</v>
      </c>
      <c r="AU115" s="23" t="s">
        <v>80</v>
      </c>
      <c r="AY115" s="23" t="s">
        <v>132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3" t="s">
        <v>78</v>
      </c>
      <c r="BK115" s="201">
        <f>ROUND(I115*H115,2)</f>
        <v>0</v>
      </c>
      <c r="BL115" s="23" t="s">
        <v>139</v>
      </c>
      <c r="BM115" s="23" t="s">
        <v>196</v>
      </c>
    </row>
    <row r="116" spans="2:51" s="11" customFormat="1" ht="13.5">
      <c r="B116" s="202"/>
      <c r="C116" s="203"/>
      <c r="D116" s="204" t="s">
        <v>144</v>
      </c>
      <c r="E116" s="205" t="s">
        <v>20</v>
      </c>
      <c r="F116" s="206" t="s">
        <v>197</v>
      </c>
      <c r="G116" s="203"/>
      <c r="H116" s="205" t="s">
        <v>20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144</v>
      </c>
      <c r="AU116" s="212" t="s">
        <v>80</v>
      </c>
      <c r="AV116" s="11" t="s">
        <v>78</v>
      </c>
      <c r="AW116" s="11" t="s">
        <v>34</v>
      </c>
      <c r="AX116" s="11" t="s">
        <v>70</v>
      </c>
      <c r="AY116" s="212" t="s">
        <v>132</v>
      </c>
    </row>
    <row r="117" spans="2:51" s="11" customFormat="1" ht="13.5">
      <c r="B117" s="202"/>
      <c r="C117" s="203"/>
      <c r="D117" s="204" t="s">
        <v>144</v>
      </c>
      <c r="E117" s="205" t="s">
        <v>20</v>
      </c>
      <c r="F117" s="206" t="s">
        <v>198</v>
      </c>
      <c r="G117" s="203"/>
      <c r="H117" s="205" t="s">
        <v>20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144</v>
      </c>
      <c r="AU117" s="212" t="s">
        <v>80</v>
      </c>
      <c r="AV117" s="11" t="s">
        <v>78</v>
      </c>
      <c r="AW117" s="11" t="s">
        <v>34</v>
      </c>
      <c r="AX117" s="11" t="s">
        <v>70</v>
      </c>
      <c r="AY117" s="212" t="s">
        <v>132</v>
      </c>
    </row>
    <row r="118" spans="2:51" s="12" customFormat="1" ht="13.5">
      <c r="B118" s="213"/>
      <c r="C118" s="214"/>
      <c r="D118" s="204" t="s">
        <v>144</v>
      </c>
      <c r="E118" s="215" t="s">
        <v>20</v>
      </c>
      <c r="F118" s="216" t="s">
        <v>199</v>
      </c>
      <c r="G118" s="214"/>
      <c r="H118" s="217">
        <v>122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144</v>
      </c>
      <c r="AU118" s="223" t="s">
        <v>80</v>
      </c>
      <c r="AV118" s="12" t="s">
        <v>80</v>
      </c>
      <c r="AW118" s="12" t="s">
        <v>34</v>
      </c>
      <c r="AX118" s="12" t="s">
        <v>78</v>
      </c>
      <c r="AY118" s="223" t="s">
        <v>132</v>
      </c>
    </row>
    <row r="119" spans="2:65" s="1" customFormat="1" ht="16.5" customHeight="1">
      <c r="B119" s="40"/>
      <c r="C119" s="191" t="s">
        <v>200</v>
      </c>
      <c r="D119" s="191" t="s">
        <v>134</v>
      </c>
      <c r="E119" s="192" t="s">
        <v>201</v>
      </c>
      <c r="F119" s="193" t="s">
        <v>202</v>
      </c>
      <c r="G119" s="194" t="s">
        <v>188</v>
      </c>
      <c r="H119" s="195">
        <v>86</v>
      </c>
      <c r="I119" s="196"/>
      <c r="J119" s="195">
        <f>ROUND(I119*H119,2)</f>
        <v>0</v>
      </c>
      <c r="K119" s="193" t="s">
        <v>138</v>
      </c>
      <c r="L119" s="60"/>
      <c r="M119" s="197" t="s">
        <v>20</v>
      </c>
      <c r="N119" s="198" t="s">
        <v>41</v>
      </c>
      <c r="O119" s="41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3" t="s">
        <v>139</v>
      </c>
      <c r="AT119" s="23" t="s">
        <v>134</v>
      </c>
      <c r="AU119" s="23" t="s">
        <v>80</v>
      </c>
      <c r="AY119" s="23" t="s">
        <v>132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3" t="s">
        <v>78</v>
      </c>
      <c r="BK119" s="201">
        <f>ROUND(I119*H119,2)</f>
        <v>0</v>
      </c>
      <c r="BL119" s="23" t="s">
        <v>139</v>
      </c>
      <c r="BM119" s="23" t="s">
        <v>203</v>
      </c>
    </row>
    <row r="120" spans="2:51" s="11" customFormat="1" ht="13.5">
      <c r="B120" s="202"/>
      <c r="C120" s="203"/>
      <c r="D120" s="204" t="s">
        <v>144</v>
      </c>
      <c r="E120" s="205" t="s">
        <v>20</v>
      </c>
      <c r="F120" s="206" t="s">
        <v>204</v>
      </c>
      <c r="G120" s="203"/>
      <c r="H120" s="205" t="s">
        <v>20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144</v>
      </c>
      <c r="AU120" s="212" t="s">
        <v>80</v>
      </c>
      <c r="AV120" s="11" t="s">
        <v>78</v>
      </c>
      <c r="AW120" s="11" t="s">
        <v>34</v>
      </c>
      <c r="AX120" s="11" t="s">
        <v>70</v>
      </c>
      <c r="AY120" s="212" t="s">
        <v>132</v>
      </c>
    </row>
    <row r="121" spans="2:51" s="12" customFormat="1" ht="13.5">
      <c r="B121" s="213"/>
      <c r="C121" s="214"/>
      <c r="D121" s="204" t="s">
        <v>144</v>
      </c>
      <c r="E121" s="215" t="s">
        <v>20</v>
      </c>
      <c r="F121" s="216" t="s">
        <v>205</v>
      </c>
      <c r="G121" s="214"/>
      <c r="H121" s="217">
        <v>86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144</v>
      </c>
      <c r="AU121" s="223" t="s">
        <v>80</v>
      </c>
      <c r="AV121" s="12" t="s">
        <v>80</v>
      </c>
      <c r="AW121" s="12" t="s">
        <v>34</v>
      </c>
      <c r="AX121" s="12" t="s">
        <v>78</v>
      </c>
      <c r="AY121" s="223" t="s">
        <v>132</v>
      </c>
    </row>
    <row r="122" spans="2:65" s="1" customFormat="1" ht="25.5" customHeight="1">
      <c r="B122" s="40"/>
      <c r="C122" s="191" t="s">
        <v>10</v>
      </c>
      <c r="D122" s="191" t="s">
        <v>134</v>
      </c>
      <c r="E122" s="192" t="s">
        <v>206</v>
      </c>
      <c r="F122" s="193" t="s">
        <v>207</v>
      </c>
      <c r="G122" s="194" t="s">
        <v>188</v>
      </c>
      <c r="H122" s="195">
        <v>105</v>
      </c>
      <c r="I122" s="196"/>
      <c r="J122" s="195">
        <f>ROUND(I122*H122,2)</f>
        <v>0</v>
      </c>
      <c r="K122" s="193" t="s">
        <v>138</v>
      </c>
      <c r="L122" s="60"/>
      <c r="M122" s="197" t="s">
        <v>20</v>
      </c>
      <c r="N122" s="198" t="s">
        <v>41</v>
      </c>
      <c r="O122" s="4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3" t="s">
        <v>139</v>
      </c>
      <c r="AT122" s="23" t="s">
        <v>134</v>
      </c>
      <c r="AU122" s="23" t="s">
        <v>80</v>
      </c>
      <c r="AY122" s="23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3" t="s">
        <v>78</v>
      </c>
      <c r="BK122" s="201">
        <f>ROUND(I122*H122,2)</f>
        <v>0</v>
      </c>
      <c r="BL122" s="23" t="s">
        <v>139</v>
      </c>
      <c r="BM122" s="23" t="s">
        <v>208</v>
      </c>
    </row>
    <row r="123" spans="2:51" s="11" customFormat="1" ht="13.5">
      <c r="B123" s="202"/>
      <c r="C123" s="203"/>
      <c r="D123" s="204" t="s">
        <v>144</v>
      </c>
      <c r="E123" s="205" t="s">
        <v>20</v>
      </c>
      <c r="F123" s="206" t="s">
        <v>209</v>
      </c>
      <c r="G123" s="203"/>
      <c r="H123" s="205" t="s">
        <v>20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144</v>
      </c>
      <c r="AU123" s="212" t="s">
        <v>80</v>
      </c>
      <c r="AV123" s="11" t="s">
        <v>78</v>
      </c>
      <c r="AW123" s="11" t="s">
        <v>34</v>
      </c>
      <c r="AX123" s="11" t="s">
        <v>70</v>
      </c>
      <c r="AY123" s="212" t="s">
        <v>132</v>
      </c>
    </row>
    <row r="124" spans="2:51" s="11" customFormat="1" ht="13.5">
      <c r="B124" s="202"/>
      <c r="C124" s="203"/>
      <c r="D124" s="204" t="s">
        <v>144</v>
      </c>
      <c r="E124" s="205" t="s">
        <v>20</v>
      </c>
      <c r="F124" s="206" t="s">
        <v>210</v>
      </c>
      <c r="G124" s="203"/>
      <c r="H124" s="205" t="s">
        <v>20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144</v>
      </c>
      <c r="AU124" s="212" t="s">
        <v>80</v>
      </c>
      <c r="AV124" s="11" t="s">
        <v>78</v>
      </c>
      <c r="AW124" s="11" t="s">
        <v>34</v>
      </c>
      <c r="AX124" s="11" t="s">
        <v>70</v>
      </c>
      <c r="AY124" s="212" t="s">
        <v>132</v>
      </c>
    </row>
    <row r="125" spans="2:51" s="11" customFormat="1" ht="13.5">
      <c r="B125" s="202"/>
      <c r="C125" s="203"/>
      <c r="D125" s="204" t="s">
        <v>144</v>
      </c>
      <c r="E125" s="205" t="s">
        <v>20</v>
      </c>
      <c r="F125" s="206" t="s">
        <v>211</v>
      </c>
      <c r="G125" s="203"/>
      <c r="H125" s="205" t="s">
        <v>20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144</v>
      </c>
      <c r="AU125" s="212" t="s">
        <v>80</v>
      </c>
      <c r="AV125" s="11" t="s">
        <v>78</v>
      </c>
      <c r="AW125" s="11" t="s">
        <v>34</v>
      </c>
      <c r="AX125" s="11" t="s">
        <v>70</v>
      </c>
      <c r="AY125" s="212" t="s">
        <v>132</v>
      </c>
    </row>
    <row r="126" spans="2:51" s="11" customFormat="1" ht="13.5">
      <c r="B126" s="202"/>
      <c r="C126" s="203"/>
      <c r="D126" s="204" t="s">
        <v>144</v>
      </c>
      <c r="E126" s="205" t="s">
        <v>20</v>
      </c>
      <c r="F126" s="206" t="s">
        <v>212</v>
      </c>
      <c r="G126" s="203"/>
      <c r="H126" s="205" t="s">
        <v>20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144</v>
      </c>
      <c r="AU126" s="212" t="s">
        <v>80</v>
      </c>
      <c r="AV126" s="11" t="s">
        <v>78</v>
      </c>
      <c r="AW126" s="11" t="s">
        <v>34</v>
      </c>
      <c r="AX126" s="11" t="s">
        <v>70</v>
      </c>
      <c r="AY126" s="212" t="s">
        <v>132</v>
      </c>
    </row>
    <row r="127" spans="2:51" s="11" customFormat="1" ht="13.5">
      <c r="B127" s="202"/>
      <c r="C127" s="203"/>
      <c r="D127" s="204" t="s">
        <v>144</v>
      </c>
      <c r="E127" s="205" t="s">
        <v>20</v>
      </c>
      <c r="F127" s="206" t="s">
        <v>213</v>
      </c>
      <c r="G127" s="203"/>
      <c r="H127" s="205" t="s">
        <v>20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144</v>
      </c>
      <c r="AU127" s="212" t="s">
        <v>80</v>
      </c>
      <c r="AV127" s="11" t="s">
        <v>78</v>
      </c>
      <c r="AW127" s="11" t="s">
        <v>34</v>
      </c>
      <c r="AX127" s="11" t="s">
        <v>70</v>
      </c>
      <c r="AY127" s="212" t="s">
        <v>132</v>
      </c>
    </row>
    <row r="128" spans="2:51" s="12" customFormat="1" ht="13.5">
      <c r="B128" s="213"/>
      <c r="C128" s="214"/>
      <c r="D128" s="204" t="s">
        <v>144</v>
      </c>
      <c r="E128" s="215" t="s">
        <v>20</v>
      </c>
      <c r="F128" s="216" t="s">
        <v>214</v>
      </c>
      <c r="G128" s="214"/>
      <c r="H128" s="217">
        <v>105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144</v>
      </c>
      <c r="AU128" s="223" t="s">
        <v>80</v>
      </c>
      <c r="AV128" s="12" t="s">
        <v>80</v>
      </c>
      <c r="AW128" s="12" t="s">
        <v>34</v>
      </c>
      <c r="AX128" s="12" t="s">
        <v>78</v>
      </c>
      <c r="AY128" s="223" t="s">
        <v>132</v>
      </c>
    </row>
    <row r="129" spans="2:65" s="1" customFormat="1" ht="25.5" customHeight="1">
      <c r="B129" s="40"/>
      <c r="C129" s="191" t="s">
        <v>215</v>
      </c>
      <c r="D129" s="191" t="s">
        <v>134</v>
      </c>
      <c r="E129" s="192" t="s">
        <v>216</v>
      </c>
      <c r="F129" s="193" t="s">
        <v>217</v>
      </c>
      <c r="G129" s="194" t="s">
        <v>188</v>
      </c>
      <c r="H129" s="195">
        <v>210</v>
      </c>
      <c r="I129" s="196"/>
      <c r="J129" s="195">
        <f>ROUND(I129*H129,2)</f>
        <v>0</v>
      </c>
      <c r="K129" s="193" t="s">
        <v>138</v>
      </c>
      <c r="L129" s="60"/>
      <c r="M129" s="197" t="s">
        <v>20</v>
      </c>
      <c r="N129" s="198" t="s">
        <v>41</v>
      </c>
      <c r="O129" s="4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3" t="s">
        <v>139</v>
      </c>
      <c r="AT129" s="23" t="s">
        <v>134</v>
      </c>
      <c r="AU129" s="23" t="s">
        <v>80</v>
      </c>
      <c r="AY129" s="23" t="s">
        <v>132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3" t="s">
        <v>78</v>
      </c>
      <c r="BK129" s="201">
        <f>ROUND(I129*H129,2)</f>
        <v>0</v>
      </c>
      <c r="BL129" s="23" t="s">
        <v>139</v>
      </c>
      <c r="BM129" s="23" t="s">
        <v>218</v>
      </c>
    </row>
    <row r="130" spans="2:51" s="11" customFormat="1" ht="13.5">
      <c r="B130" s="202"/>
      <c r="C130" s="203"/>
      <c r="D130" s="204" t="s">
        <v>144</v>
      </c>
      <c r="E130" s="205" t="s">
        <v>20</v>
      </c>
      <c r="F130" s="206" t="s">
        <v>209</v>
      </c>
      <c r="G130" s="203"/>
      <c r="H130" s="205" t="s">
        <v>20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144</v>
      </c>
      <c r="AU130" s="212" t="s">
        <v>80</v>
      </c>
      <c r="AV130" s="11" t="s">
        <v>78</v>
      </c>
      <c r="AW130" s="11" t="s">
        <v>34</v>
      </c>
      <c r="AX130" s="11" t="s">
        <v>70</v>
      </c>
      <c r="AY130" s="212" t="s">
        <v>132</v>
      </c>
    </row>
    <row r="131" spans="2:51" s="11" customFormat="1" ht="13.5">
      <c r="B131" s="202"/>
      <c r="C131" s="203"/>
      <c r="D131" s="204" t="s">
        <v>144</v>
      </c>
      <c r="E131" s="205" t="s">
        <v>20</v>
      </c>
      <c r="F131" s="206" t="s">
        <v>210</v>
      </c>
      <c r="G131" s="203"/>
      <c r="H131" s="205" t="s">
        <v>20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144</v>
      </c>
      <c r="AU131" s="212" t="s">
        <v>80</v>
      </c>
      <c r="AV131" s="11" t="s">
        <v>78</v>
      </c>
      <c r="AW131" s="11" t="s">
        <v>34</v>
      </c>
      <c r="AX131" s="11" t="s">
        <v>70</v>
      </c>
      <c r="AY131" s="212" t="s">
        <v>132</v>
      </c>
    </row>
    <row r="132" spans="2:51" s="11" customFormat="1" ht="13.5">
      <c r="B132" s="202"/>
      <c r="C132" s="203"/>
      <c r="D132" s="204" t="s">
        <v>144</v>
      </c>
      <c r="E132" s="205" t="s">
        <v>20</v>
      </c>
      <c r="F132" s="206" t="s">
        <v>219</v>
      </c>
      <c r="G132" s="203"/>
      <c r="H132" s="205" t="s">
        <v>20</v>
      </c>
      <c r="I132" s="207"/>
      <c r="J132" s="203"/>
      <c r="K132" s="203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144</v>
      </c>
      <c r="AU132" s="212" t="s">
        <v>80</v>
      </c>
      <c r="AV132" s="11" t="s">
        <v>78</v>
      </c>
      <c r="AW132" s="11" t="s">
        <v>34</v>
      </c>
      <c r="AX132" s="11" t="s">
        <v>70</v>
      </c>
      <c r="AY132" s="212" t="s">
        <v>132</v>
      </c>
    </row>
    <row r="133" spans="2:51" s="12" customFormat="1" ht="13.5">
      <c r="B133" s="213"/>
      <c r="C133" s="214"/>
      <c r="D133" s="204" t="s">
        <v>144</v>
      </c>
      <c r="E133" s="215" t="s">
        <v>20</v>
      </c>
      <c r="F133" s="216" t="s">
        <v>220</v>
      </c>
      <c r="G133" s="214"/>
      <c r="H133" s="217">
        <v>210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144</v>
      </c>
      <c r="AU133" s="223" t="s">
        <v>80</v>
      </c>
      <c r="AV133" s="12" t="s">
        <v>80</v>
      </c>
      <c r="AW133" s="12" t="s">
        <v>34</v>
      </c>
      <c r="AX133" s="12" t="s">
        <v>78</v>
      </c>
      <c r="AY133" s="223" t="s">
        <v>132</v>
      </c>
    </row>
    <row r="134" spans="2:65" s="1" customFormat="1" ht="25.5" customHeight="1">
      <c r="B134" s="40"/>
      <c r="C134" s="191" t="s">
        <v>221</v>
      </c>
      <c r="D134" s="191" t="s">
        <v>134</v>
      </c>
      <c r="E134" s="192" t="s">
        <v>222</v>
      </c>
      <c r="F134" s="193" t="s">
        <v>223</v>
      </c>
      <c r="G134" s="194" t="s">
        <v>188</v>
      </c>
      <c r="H134" s="195">
        <v>105</v>
      </c>
      <c r="I134" s="196"/>
      <c r="J134" s="195">
        <f>ROUND(I134*H134,2)</f>
        <v>0</v>
      </c>
      <c r="K134" s="193" t="s">
        <v>138</v>
      </c>
      <c r="L134" s="60"/>
      <c r="M134" s="197" t="s">
        <v>20</v>
      </c>
      <c r="N134" s="198" t="s">
        <v>41</v>
      </c>
      <c r="O134" s="41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3" t="s">
        <v>139</v>
      </c>
      <c r="AT134" s="23" t="s">
        <v>134</v>
      </c>
      <c r="AU134" s="23" t="s">
        <v>80</v>
      </c>
      <c r="AY134" s="23" t="s">
        <v>132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3" t="s">
        <v>78</v>
      </c>
      <c r="BK134" s="201">
        <f>ROUND(I134*H134,2)</f>
        <v>0</v>
      </c>
      <c r="BL134" s="23" t="s">
        <v>139</v>
      </c>
      <c r="BM134" s="23" t="s">
        <v>224</v>
      </c>
    </row>
    <row r="135" spans="2:51" s="11" customFormat="1" ht="13.5">
      <c r="B135" s="202"/>
      <c r="C135" s="203"/>
      <c r="D135" s="204" t="s">
        <v>144</v>
      </c>
      <c r="E135" s="205" t="s">
        <v>20</v>
      </c>
      <c r="F135" s="206" t="s">
        <v>225</v>
      </c>
      <c r="G135" s="203"/>
      <c r="H135" s="205" t="s">
        <v>20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144</v>
      </c>
      <c r="AU135" s="212" t="s">
        <v>80</v>
      </c>
      <c r="AV135" s="11" t="s">
        <v>78</v>
      </c>
      <c r="AW135" s="11" t="s">
        <v>34</v>
      </c>
      <c r="AX135" s="11" t="s">
        <v>70</v>
      </c>
      <c r="AY135" s="212" t="s">
        <v>132</v>
      </c>
    </row>
    <row r="136" spans="2:51" s="12" customFormat="1" ht="13.5">
      <c r="B136" s="213"/>
      <c r="C136" s="214"/>
      <c r="D136" s="204" t="s">
        <v>144</v>
      </c>
      <c r="E136" s="215" t="s">
        <v>20</v>
      </c>
      <c r="F136" s="216" t="s">
        <v>226</v>
      </c>
      <c r="G136" s="214"/>
      <c r="H136" s="217">
        <v>105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144</v>
      </c>
      <c r="AU136" s="223" t="s">
        <v>80</v>
      </c>
      <c r="AV136" s="12" t="s">
        <v>80</v>
      </c>
      <c r="AW136" s="12" t="s">
        <v>34</v>
      </c>
      <c r="AX136" s="12" t="s">
        <v>78</v>
      </c>
      <c r="AY136" s="223" t="s">
        <v>132</v>
      </c>
    </row>
    <row r="137" spans="2:65" s="1" customFormat="1" ht="25.5" customHeight="1">
      <c r="B137" s="40"/>
      <c r="C137" s="191" t="s">
        <v>227</v>
      </c>
      <c r="D137" s="191" t="s">
        <v>134</v>
      </c>
      <c r="E137" s="192" t="s">
        <v>228</v>
      </c>
      <c r="F137" s="193" t="s">
        <v>229</v>
      </c>
      <c r="G137" s="194" t="s">
        <v>188</v>
      </c>
      <c r="H137" s="195">
        <v>210</v>
      </c>
      <c r="I137" s="196"/>
      <c r="J137" s="195">
        <f>ROUND(I137*H137,2)</f>
        <v>0</v>
      </c>
      <c r="K137" s="193" t="s">
        <v>138</v>
      </c>
      <c r="L137" s="60"/>
      <c r="M137" s="197" t="s">
        <v>20</v>
      </c>
      <c r="N137" s="198" t="s">
        <v>41</v>
      </c>
      <c r="O137" s="41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3" t="s">
        <v>139</v>
      </c>
      <c r="AT137" s="23" t="s">
        <v>134</v>
      </c>
      <c r="AU137" s="23" t="s">
        <v>80</v>
      </c>
      <c r="AY137" s="23" t="s">
        <v>132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3" t="s">
        <v>78</v>
      </c>
      <c r="BK137" s="201">
        <f>ROUND(I137*H137,2)</f>
        <v>0</v>
      </c>
      <c r="BL137" s="23" t="s">
        <v>139</v>
      </c>
      <c r="BM137" s="23" t="s">
        <v>230</v>
      </c>
    </row>
    <row r="138" spans="2:51" s="11" customFormat="1" ht="13.5">
      <c r="B138" s="202"/>
      <c r="C138" s="203"/>
      <c r="D138" s="204" t="s">
        <v>144</v>
      </c>
      <c r="E138" s="205" t="s">
        <v>20</v>
      </c>
      <c r="F138" s="206" t="s">
        <v>209</v>
      </c>
      <c r="G138" s="203"/>
      <c r="H138" s="205" t="s">
        <v>20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144</v>
      </c>
      <c r="AU138" s="212" t="s">
        <v>80</v>
      </c>
      <c r="AV138" s="11" t="s">
        <v>78</v>
      </c>
      <c r="AW138" s="11" t="s">
        <v>34</v>
      </c>
      <c r="AX138" s="11" t="s">
        <v>70</v>
      </c>
      <c r="AY138" s="212" t="s">
        <v>132</v>
      </c>
    </row>
    <row r="139" spans="2:51" s="11" customFormat="1" ht="13.5">
      <c r="B139" s="202"/>
      <c r="C139" s="203"/>
      <c r="D139" s="204" t="s">
        <v>144</v>
      </c>
      <c r="E139" s="205" t="s">
        <v>20</v>
      </c>
      <c r="F139" s="206" t="s">
        <v>210</v>
      </c>
      <c r="G139" s="203"/>
      <c r="H139" s="205" t="s">
        <v>20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144</v>
      </c>
      <c r="AU139" s="212" t="s">
        <v>80</v>
      </c>
      <c r="AV139" s="11" t="s">
        <v>78</v>
      </c>
      <c r="AW139" s="11" t="s">
        <v>34</v>
      </c>
      <c r="AX139" s="11" t="s">
        <v>70</v>
      </c>
      <c r="AY139" s="212" t="s">
        <v>132</v>
      </c>
    </row>
    <row r="140" spans="2:51" s="11" customFormat="1" ht="13.5">
      <c r="B140" s="202"/>
      <c r="C140" s="203"/>
      <c r="D140" s="204" t="s">
        <v>144</v>
      </c>
      <c r="E140" s="205" t="s">
        <v>20</v>
      </c>
      <c r="F140" s="206" t="s">
        <v>219</v>
      </c>
      <c r="G140" s="203"/>
      <c r="H140" s="205" t="s">
        <v>20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144</v>
      </c>
      <c r="AU140" s="212" t="s">
        <v>80</v>
      </c>
      <c r="AV140" s="11" t="s">
        <v>78</v>
      </c>
      <c r="AW140" s="11" t="s">
        <v>34</v>
      </c>
      <c r="AX140" s="11" t="s">
        <v>70</v>
      </c>
      <c r="AY140" s="212" t="s">
        <v>132</v>
      </c>
    </row>
    <row r="141" spans="2:51" s="12" customFormat="1" ht="13.5">
      <c r="B141" s="213"/>
      <c r="C141" s="214"/>
      <c r="D141" s="204" t="s">
        <v>144</v>
      </c>
      <c r="E141" s="215" t="s">
        <v>20</v>
      </c>
      <c r="F141" s="216" t="s">
        <v>220</v>
      </c>
      <c r="G141" s="214"/>
      <c r="H141" s="217">
        <v>210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144</v>
      </c>
      <c r="AU141" s="223" t="s">
        <v>80</v>
      </c>
      <c r="AV141" s="12" t="s">
        <v>80</v>
      </c>
      <c r="AW141" s="12" t="s">
        <v>34</v>
      </c>
      <c r="AX141" s="12" t="s">
        <v>78</v>
      </c>
      <c r="AY141" s="223" t="s">
        <v>132</v>
      </c>
    </row>
    <row r="142" spans="2:65" s="1" customFormat="1" ht="25.5" customHeight="1">
      <c r="B142" s="40"/>
      <c r="C142" s="191" t="s">
        <v>231</v>
      </c>
      <c r="D142" s="191" t="s">
        <v>134</v>
      </c>
      <c r="E142" s="192" t="s">
        <v>232</v>
      </c>
      <c r="F142" s="193" t="s">
        <v>233</v>
      </c>
      <c r="G142" s="194" t="s">
        <v>188</v>
      </c>
      <c r="H142" s="195">
        <v>105</v>
      </c>
      <c r="I142" s="196"/>
      <c r="J142" s="195">
        <f>ROUND(I142*H142,2)</f>
        <v>0</v>
      </c>
      <c r="K142" s="193" t="s">
        <v>138</v>
      </c>
      <c r="L142" s="60"/>
      <c r="M142" s="197" t="s">
        <v>20</v>
      </c>
      <c r="N142" s="198" t="s">
        <v>41</v>
      </c>
      <c r="O142" s="41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3" t="s">
        <v>139</v>
      </c>
      <c r="AT142" s="23" t="s">
        <v>134</v>
      </c>
      <c r="AU142" s="23" t="s">
        <v>80</v>
      </c>
      <c r="AY142" s="23" t="s">
        <v>132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3" t="s">
        <v>78</v>
      </c>
      <c r="BK142" s="201">
        <f>ROUND(I142*H142,2)</f>
        <v>0</v>
      </c>
      <c r="BL142" s="23" t="s">
        <v>139</v>
      </c>
      <c r="BM142" s="23" t="s">
        <v>234</v>
      </c>
    </row>
    <row r="143" spans="2:51" s="11" customFormat="1" ht="13.5">
      <c r="B143" s="202"/>
      <c r="C143" s="203"/>
      <c r="D143" s="204" t="s">
        <v>144</v>
      </c>
      <c r="E143" s="205" t="s">
        <v>20</v>
      </c>
      <c r="F143" s="206" t="s">
        <v>225</v>
      </c>
      <c r="G143" s="203"/>
      <c r="H143" s="205" t="s">
        <v>20</v>
      </c>
      <c r="I143" s="207"/>
      <c r="J143" s="203"/>
      <c r="K143" s="203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144</v>
      </c>
      <c r="AU143" s="212" t="s">
        <v>80</v>
      </c>
      <c r="AV143" s="11" t="s">
        <v>78</v>
      </c>
      <c r="AW143" s="11" t="s">
        <v>34</v>
      </c>
      <c r="AX143" s="11" t="s">
        <v>70</v>
      </c>
      <c r="AY143" s="212" t="s">
        <v>132</v>
      </c>
    </row>
    <row r="144" spans="2:51" s="12" customFormat="1" ht="13.5">
      <c r="B144" s="213"/>
      <c r="C144" s="214"/>
      <c r="D144" s="204" t="s">
        <v>144</v>
      </c>
      <c r="E144" s="215" t="s">
        <v>20</v>
      </c>
      <c r="F144" s="216" t="s">
        <v>226</v>
      </c>
      <c r="G144" s="214"/>
      <c r="H144" s="217">
        <v>105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144</v>
      </c>
      <c r="AU144" s="223" t="s">
        <v>80</v>
      </c>
      <c r="AV144" s="12" t="s">
        <v>80</v>
      </c>
      <c r="AW144" s="12" t="s">
        <v>34</v>
      </c>
      <c r="AX144" s="12" t="s">
        <v>78</v>
      </c>
      <c r="AY144" s="223" t="s">
        <v>132</v>
      </c>
    </row>
    <row r="145" spans="2:65" s="1" customFormat="1" ht="16.5" customHeight="1">
      <c r="B145" s="40"/>
      <c r="C145" s="191" t="s">
        <v>235</v>
      </c>
      <c r="D145" s="191" t="s">
        <v>134</v>
      </c>
      <c r="E145" s="192" t="s">
        <v>236</v>
      </c>
      <c r="F145" s="193" t="s">
        <v>237</v>
      </c>
      <c r="G145" s="194" t="s">
        <v>188</v>
      </c>
      <c r="H145" s="195">
        <v>50</v>
      </c>
      <c r="I145" s="196"/>
      <c r="J145" s="195">
        <f>ROUND(I145*H145,2)</f>
        <v>0</v>
      </c>
      <c r="K145" s="193" t="s">
        <v>138</v>
      </c>
      <c r="L145" s="60"/>
      <c r="M145" s="197" t="s">
        <v>20</v>
      </c>
      <c r="N145" s="198" t="s">
        <v>41</v>
      </c>
      <c r="O145" s="41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3" t="s">
        <v>139</v>
      </c>
      <c r="AT145" s="23" t="s">
        <v>134</v>
      </c>
      <c r="AU145" s="23" t="s">
        <v>80</v>
      </c>
      <c r="AY145" s="23" t="s">
        <v>132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3" t="s">
        <v>78</v>
      </c>
      <c r="BK145" s="201">
        <f>ROUND(I145*H145,2)</f>
        <v>0</v>
      </c>
      <c r="BL145" s="23" t="s">
        <v>139</v>
      </c>
      <c r="BM145" s="23" t="s">
        <v>238</v>
      </c>
    </row>
    <row r="146" spans="2:65" s="1" customFormat="1" ht="16.5" customHeight="1">
      <c r="B146" s="40"/>
      <c r="C146" s="191" t="s">
        <v>9</v>
      </c>
      <c r="D146" s="191" t="s">
        <v>134</v>
      </c>
      <c r="E146" s="192" t="s">
        <v>239</v>
      </c>
      <c r="F146" s="193" t="s">
        <v>240</v>
      </c>
      <c r="G146" s="194" t="s">
        <v>188</v>
      </c>
      <c r="H146" s="195">
        <v>4.03</v>
      </c>
      <c r="I146" s="196"/>
      <c r="J146" s="195">
        <f>ROUND(I146*H146,2)</f>
        <v>0</v>
      </c>
      <c r="K146" s="193" t="s">
        <v>138</v>
      </c>
      <c r="L146" s="60"/>
      <c r="M146" s="197" t="s">
        <v>20</v>
      </c>
      <c r="N146" s="198" t="s">
        <v>41</v>
      </c>
      <c r="O146" s="41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3" t="s">
        <v>139</v>
      </c>
      <c r="AT146" s="23" t="s">
        <v>134</v>
      </c>
      <c r="AU146" s="23" t="s">
        <v>80</v>
      </c>
      <c r="AY146" s="23" t="s">
        <v>132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3" t="s">
        <v>78</v>
      </c>
      <c r="BK146" s="201">
        <f>ROUND(I146*H146,2)</f>
        <v>0</v>
      </c>
      <c r="BL146" s="23" t="s">
        <v>139</v>
      </c>
      <c r="BM146" s="23" t="s">
        <v>241</v>
      </c>
    </row>
    <row r="147" spans="2:51" s="11" customFormat="1" ht="13.5">
      <c r="B147" s="202"/>
      <c r="C147" s="203"/>
      <c r="D147" s="204" t="s">
        <v>144</v>
      </c>
      <c r="E147" s="205" t="s">
        <v>20</v>
      </c>
      <c r="F147" s="206" t="s">
        <v>211</v>
      </c>
      <c r="G147" s="203"/>
      <c r="H147" s="205" t="s">
        <v>20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144</v>
      </c>
      <c r="AU147" s="212" t="s">
        <v>80</v>
      </c>
      <c r="AV147" s="11" t="s">
        <v>78</v>
      </c>
      <c r="AW147" s="11" t="s">
        <v>34</v>
      </c>
      <c r="AX147" s="11" t="s">
        <v>70</v>
      </c>
      <c r="AY147" s="212" t="s">
        <v>132</v>
      </c>
    </row>
    <row r="148" spans="2:51" s="11" customFormat="1" ht="13.5">
      <c r="B148" s="202"/>
      <c r="C148" s="203"/>
      <c r="D148" s="204" t="s">
        <v>144</v>
      </c>
      <c r="E148" s="205" t="s">
        <v>20</v>
      </c>
      <c r="F148" s="206" t="s">
        <v>242</v>
      </c>
      <c r="G148" s="203"/>
      <c r="H148" s="205" t="s">
        <v>20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144</v>
      </c>
      <c r="AU148" s="212" t="s">
        <v>80</v>
      </c>
      <c r="AV148" s="11" t="s">
        <v>78</v>
      </c>
      <c r="AW148" s="11" t="s">
        <v>34</v>
      </c>
      <c r="AX148" s="11" t="s">
        <v>70</v>
      </c>
      <c r="AY148" s="212" t="s">
        <v>132</v>
      </c>
    </row>
    <row r="149" spans="2:51" s="12" customFormat="1" ht="13.5">
      <c r="B149" s="213"/>
      <c r="C149" s="214"/>
      <c r="D149" s="204" t="s">
        <v>144</v>
      </c>
      <c r="E149" s="215" t="s">
        <v>20</v>
      </c>
      <c r="F149" s="216" t="s">
        <v>243</v>
      </c>
      <c r="G149" s="214"/>
      <c r="H149" s="217">
        <v>2.16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144</v>
      </c>
      <c r="AU149" s="223" t="s">
        <v>80</v>
      </c>
      <c r="AV149" s="12" t="s">
        <v>80</v>
      </c>
      <c r="AW149" s="12" t="s">
        <v>34</v>
      </c>
      <c r="AX149" s="12" t="s">
        <v>70</v>
      </c>
      <c r="AY149" s="223" t="s">
        <v>132</v>
      </c>
    </row>
    <row r="150" spans="2:51" s="11" customFormat="1" ht="13.5">
      <c r="B150" s="202"/>
      <c r="C150" s="203"/>
      <c r="D150" s="204" t="s">
        <v>144</v>
      </c>
      <c r="E150" s="205" t="s">
        <v>20</v>
      </c>
      <c r="F150" s="206" t="s">
        <v>244</v>
      </c>
      <c r="G150" s="203"/>
      <c r="H150" s="205" t="s">
        <v>20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144</v>
      </c>
      <c r="AU150" s="212" t="s">
        <v>80</v>
      </c>
      <c r="AV150" s="11" t="s">
        <v>78</v>
      </c>
      <c r="AW150" s="11" t="s">
        <v>34</v>
      </c>
      <c r="AX150" s="11" t="s">
        <v>70</v>
      </c>
      <c r="AY150" s="212" t="s">
        <v>132</v>
      </c>
    </row>
    <row r="151" spans="2:51" s="12" customFormat="1" ht="13.5">
      <c r="B151" s="213"/>
      <c r="C151" s="214"/>
      <c r="D151" s="204" t="s">
        <v>144</v>
      </c>
      <c r="E151" s="215" t="s">
        <v>20</v>
      </c>
      <c r="F151" s="216" t="s">
        <v>245</v>
      </c>
      <c r="G151" s="214"/>
      <c r="H151" s="217">
        <v>1.87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144</v>
      </c>
      <c r="AU151" s="223" t="s">
        <v>80</v>
      </c>
      <c r="AV151" s="12" t="s">
        <v>80</v>
      </c>
      <c r="AW151" s="12" t="s">
        <v>34</v>
      </c>
      <c r="AX151" s="12" t="s">
        <v>70</v>
      </c>
      <c r="AY151" s="223" t="s">
        <v>132</v>
      </c>
    </row>
    <row r="152" spans="2:51" s="13" customFormat="1" ht="13.5">
      <c r="B152" s="224"/>
      <c r="C152" s="225"/>
      <c r="D152" s="204" t="s">
        <v>144</v>
      </c>
      <c r="E152" s="226" t="s">
        <v>20</v>
      </c>
      <c r="F152" s="227" t="s">
        <v>246</v>
      </c>
      <c r="G152" s="225"/>
      <c r="H152" s="228">
        <v>4.03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144</v>
      </c>
      <c r="AU152" s="234" t="s">
        <v>80</v>
      </c>
      <c r="AV152" s="13" t="s">
        <v>139</v>
      </c>
      <c r="AW152" s="13" t="s">
        <v>34</v>
      </c>
      <c r="AX152" s="13" t="s">
        <v>78</v>
      </c>
      <c r="AY152" s="234" t="s">
        <v>132</v>
      </c>
    </row>
    <row r="153" spans="2:65" s="1" customFormat="1" ht="16.5" customHeight="1">
      <c r="B153" s="40"/>
      <c r="C153" s="191" t="s">
        <v>247</v>
      </c>
      <c r="D153" s="191" t="s">
        <v>134</v>
      </c>
      <c r="E153" s="192" t="s">
        <v>248</v>
      </c>
      <c r="F153" s="193" t="s">
        <v>249</v>
      </c>
      <c r="G153" s="194" t="s">
        <v>188</v>
      </c>
      <c r="H153" s="195">
        <v>8.06</v>
      </c>
      <c r="I153" s="196"/>
      <c r="J153" s="195">
        <f>ROUND(I153*H153,2)</f>
        <v>0</v>
      </c>
      <c r="K153" s="193" t="s">
        <v>138</v>
      </c>
      <c r="L153" s="60"/>
      <c r="M153" s="197" t="s">
        <v>20</v>
      </c>
      <c r="N153" s="198" t="s">
        <v>41</v>
      </c>
      <c r="O153" s="41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3" t="s">
        <v>139</v>
      </c>
      <c r="AT153" s="23" t="s">
        <v>134</v>
      </c>
      <c r="AU153" s="23" t="s">
        <v>80</v>
      </c>
      <c r="AY153" s="23" t="s">
        <v>132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3" t="s">
        <v>78</v>
      </c>
      <c r="BK153" s="201">
        <f>ROUND(I153*H153,2)</f>
        <v>0</v>
      </c>
      <c r="BL153" s="23" t="s">
        <v>139</v>
      </c>
      <c r="BM153" s="23" t="s">
        <v>250</v>
      </c>
    </row>
    <row r="154" spans="2:51" s="11" customFormat="1" ht="13.5">
      <c r="B154" s="202"/>
      <c r="C154" s="203"/>
      <c r="D154" s="204" t="s">
        <v>144</v>
      </c>
      <c r="E154" s="205" t="s">
        <v>20</v>
      </c>
      <c r="F154" s="206" t="s">
        <v>219</v>
      </c>
      <c r="G154" s="203"/>
      <c r="H154" s="205" t="s">
        <v>20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144</v>
      </c>
      <c r="AU154" s="212" t="s">
        <v>80</v>
      </c>
      <c r="AV154" s="11" t="s">
        <v>78</v>
      </c>
      <c r="AW154" s="11" t="s">
        <v>34</v>
      </c>
      <c r="AX154" s="11" t="s">
        <v>70</v>
      </c>
      <c r="AY154" s="212" t="s">
        <v>132</v>
      </c>
    </row>
    <row r="155" spans="2:51" s="11" customFormat="1" ht="13.5">
      <c r="B155" s="202"/>
      <c r="C155" s="203"/>
      <c r="D155" s="204" t="s">
        <v>144</v>
      </c>
      <c r="E155" s="205" t="s">
        <v>20</v>
      </c>
      <c r="F155" s="206" t="s">
        <v>242</v>
      </c>
      <c r="G155" s="203"/>
      <c r="H155" s="205" t="s">
        <v>20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144</v>
      </c>
      <c r="AU155" s="212" t="s">
        <v>80</v>
      </c>
      <c r="AV155" s="11" t="s">
        <v>78</v>
      </c>
      <c r="AW155" s="11" t="s">
        <v>34</v>
      </c>
      <c r="AX155" s="11" t="s">
        <v>70</v>
      </c>
      <c r="AY155" s="212" t="s">
        <v>132</v>
      </c>
    </row>
    <row r="156" spans="2:51" s="12" customFormat="1" ht="13.5">
      <c r="B156" s="213"/>
      <c r="C156" s="214"/>
      <c r="D156" s="204" t="s">
        <v>144</v>
      </c>
      <c r="E156" s="215" t="s">
        <v>20</v>
      </c>
      <c r="F156" s="216" t="s">
        <v>251</v>
      </c>
      <c r="G156" s="214"/>
      <c r="H156" s="217">
        <v>4.32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144</v>
      </c>
      <c r="AU156" s="223" t="s">
        <v>80</v>
      </c>
      <c r="AV156" s="12" t="s">
        <v>80</v>
      </c>
      <c r="AW156" s="12" t="s">
        <v>34</v>
      </c>
      <c r="AX156" s="12" t="s">
        <v>70</v>
      </c>
      <c r="AY156" s="223" t="s">
        <v>132</v>
      </c>
    </row>
    <row r="157" spans="2:51" s="11" customFormat="1" ht="13.5">
      <c r="B157" s="202"/>
      <c r="C157" s="203"/>
      <c r="D157" s="204" t="s">
        <v>144</v>
      </c>
      <c r="E157" s="205" t="s">
        <v>20</v>
      </c>
      <c r="F157" s="206" t="s">
        <v>244</v>
      </c>
      <c r="G157" s="203"/>
      <c r="H157" s="205" t="s">
        <v>20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144</v>
      </c>
      <c r="AU157" s="212" t="s">
        <v>80</v>
      </c>
      <c r="AV157" s="11" t="s">
        <v>78</v>
      </c>
      <c r="AW157" s="11" t="s">
        <v>34</v>
      </c>
      <c r="AX157" s="11" t="s">
        <v>70</v>
      </c>
      <c r="AY157" s="212" t="s">
        <v>132</v>
      </c>
    </row>
    <row r="158" spans="2:51" s="12" customFormat="1" ht="13.5">
      <c r="B158" s="213"/>
      <c r="C158" s="214"/>
      <c r="D158" s="204" t="s">
        <v>144</v>
      </c>
      <c r="E158" s="215" t="s">
        <v>20</v>
      </c>
      <c r="F158" s="216" t="s">
        <v>252</v>
      </c>
      <c r="G158" s="214"/>
      <c r="H158" s="217">
        <v>3.74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144</v>
      </c>
      <c r="AU158" s="223" t="s">
        <v>80</v>
      </c>
      <c r="AV158" s="12" t="s">
        <v>80</v>
      </c>
      <c r="AW158" s="12" t="s">
        <v>34</v>
      </c>
      <c r="AX158" s="12" t="s">
        <v>70</v>
      </c>
      <c r="AY158" s="223" t="s">
        <v>132</v>
      </c>
    </row>
    <row r="159" spans="2:51" s="13" customFormat="1" ht="13.5">
      <c r="B159" s="224"/>
      <c r="C159" s="225"/>
      <c r="D159" s="204" t="s">
        <v>144</v>
      </c>
      <c r="E159" s="226" t="s">
        <v>20</v>
      </c>
      <c r="F159" s="227" t="s">
        <v>246</v>
      </c>
      <c r="G159" s="225"/>
      <c r="H159" s="228">
        <v>8.06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144</v>
      </c>
      <c r="AU159" s="234" t="s">
        <v>80</v>
      </c>
      <c r="AV159" s="13" t="s">
        <v>139</v>
      </c>
      <c r="AW159" s="13" t="s">
        <v>34</v>
      </c>
      <c r="AX159" s="13" t="s">
        <v>78</v>
      </c>
      <c r="AY159" s="234" t="s">
        <v>132</v>
      </c>
    </row>
    <row r="160" spans="2:65" s="1" customFormat="1" ht="16.5" customHeight="1">
      <c r="B160" s="40"/>
      <c r="C160" s="191" t="s">
        <v>253</v>
      </c>
      <c r="D160" s="191" t="s">
        <v>134</v>
      </c>
      <c r="E160" s="192" t="s">
        <v>254</v>
      </c>
      <c r="F160" s="193" t="s">
        <v>255</v>
      </c>
      <c r="G160" s="194" t="s">
        <v>188</v>
      </c>
      <c r="H160" s="195">
        <v>4.03</v>
      </c>
      <c r="I160" s="196"/>
      <c r="J160" s="195">
        <f>ROUND(I160*H160,2)</f>
        <v>0</v>
      </c>
      <c r="K160" s="193" t="s">
        <v>138</v>
      </c>
      <c r="L160" s="60"/>
      <c r="M160" s="197" t="s">
        <v>20</v>
      </c>
      <c r="N160" s="198" t="s">
        <v>41</v>
      </c>
      <c r="O160" s="41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3" t="s">
        <v>139</v>
      </c>
      <c r="AT160" s="23" t="s">
        <v>134</v>
      </c>
      <c r="AU160" s="23" t="s">
        <v>80</v>
      </c>
      <c r="AY160" s="23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3" t="s">
        <v>78</v>
      </c>
      <c r="BK160" s="201">
        <f>ROUND(I160*H160,2)</f>
        <v>0</v>
      </c>
      <c r="BL160" s="23" t="s">
        <v>139</v>
      </c>
      <c r="BM160" s="23" t="s">
        <v>256</v>
      </c>
    </row>
    <row r="161" spans="2:51" s="11" customFormat="1" ht="13.5">
      <c r="B161" s="202"/>
      <c r="C161" s="203"/>
      <c r="D161" s="204" t="s">
        <v>144</v>
      </c>
      <c r="E161" s="205" t="s">
        <v>20</v>
      </c>
      <c r="F161" s="206" t="s">
        <v>257</v>
      </c>
      <c r="G161" s="203"/>
      <c r="H161" s="205" t="s">
        <v>20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144</v>
      </c>
      <c r="AU161" s="212" t="s">
        <v>80</v>
      </c>
      <c r="AV161" s="11" t="s">
        <v>78</v>
      </c>
      <c r="AW161" s="11" t="s">
        <v>34</v>
      </c>
      <c r="AX161" s="11" t="s">
        <v>70</v>
      </c>
      <c r="AY161" s="212" t="s">
        <v>132</v>
      </c>
    </row>
    <row r="162" spans="2:51" s="12" customFormat="1" ht="13.5">
      <c r="B162" s="213"/>
      <c r="C162" s="214"/>
      <c r="D162" s="204" t="s">
        <v>144</v>
      </c>
      <c r="E162" s="215" t="s">
        <v>20</v>
      </c>
      <c r="F162" s="216" t="s">
        <v>258</v>
      </c>
      <c r="G162" s="214"/>
      <c r="H162" s="217">
        <v>4.03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144</v>
      </c>
      <c r="AU162" s="223" t="s">
        <v>80</v>
      </c>
      <c r="AV162" s="12" t="s">
        <v>80</v>
      </c>
      <c r="AW162" s="12" t="s">
        <v>34</v>
      </c>
      <c r="AX162" s="12" t="s">
        <v>78</v>
      </c>
      <c r="AY162" s="223" t="s">
        <v>132</v>
      </c>
    </row>
    <row r="163" spans="2:65" s="1" customFormat="1" ht="16.5" customHeight="1">
      <c r="B163" s="40"/>
      <c r="C163" s="191" t="s">
        <v>259</v>
      </c>
      <c r="D163" s="191" t="s">
        <v>134</v>
      </c>
      <c r="E163" s="192" t="s">
        <v>260</v>
      </c>
      <c r="F163" s="193" t="s">
        <v>261</v>
      </c>
      <c r="G163" s="194" t="s">
        <v>188</v>
      </c>
      <c r="H163" s="195">
        <v>8.06</v>
      </c>
      <c r="I163" s="196"/>
      <c r="J163" s="195">
        <f>ROUND(I163*H163,2)</f>
        <v>0</v>
      </c>
      <c r="K163" s="193" t="s">
        <v>138</v>
      </c>
      <c r="L163" s="60"/>
      <c r="M163" s="197" t="s">
        <v>20</v>
      </c>
      <c r="N163" s="198" t="s">
        <v>41</v>
      </c>
      <c r="O163" s="41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3" t="s">
        <v>139</v>
      </c>
      <c r="AT163" s="23" t="s">
        <v>134</v>
      </c>
      <c r="AU163" s="23" t="s">
        <v>80</v>
      </c>
      <c r="AY163" s="23" t="s">
        <v>132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3" t="s">
        <v>78</v>
      </c>
      <c r="BK163" s="201">
        <f>ROUND(I163*H163,2)</f>
        <v>0</v>
      </c>
      <c r="BL163" s="23" t="s">
        <v>139</v>
      </c>
      <c r="BM163" s="23" t="s">
        <v>262</v>
      </c>
    </row>
    <row r="164" spans="2:51" s="11" customFormat="1" ht="13.5">
      <c r="B164" s="202"/>
      <c r="C164" s="203"/>
      <c r="D164" s="204" t="s">
        <v>144</v>
      </c>
      <c r="E164" s="205" t="s">
        <v>20</v>
      </c>
      <c r="F164" s="206" t="s">
        <v>219</v>
      </c>
      <c r="G164" s="203"/>
      <c r="H164" s="205" t="s">
        <v>20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144</v>
      </c>
      <c r="AU164" s="212" t="s">
        <v>80</v>
      </c>
      <c r="AV164" s="11" t="s">
        <v>78</v>
      </c>
      <c r="AW164" s="11" t="s">
        <v>34</v>
      </c>
      <c r="AX164" s="11" t="s">
        <v>70</v>
      </c>
      <c r="AY164" s="212" t="s">
        <v>132</v>
      </c>
    </row>
    <row r="165" spans="2:51" s="11" customFormat="1" ht="13.5">
      <c r="B165" s="202"/>
      <c r="C165" s="203"/>
      <c r="D165" s="204" t="s">
        <v>144</v>
      </c>
      <c r="E165" s="205" t="s">
        <v>20</v>
      </c>
      <c r="F165" s="206" t="s">
        <v>242</v>
      </c>
      <c r="G165" s="203"/>
      <c r="H165" s="205" t="s">
        <v>20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144</v>
      </c>
      <c r="AU165" s="212" t="s">
        <v>80</v>
      </c>
      <c r="AV165" s="11" t="s">
        <v>78</v>
      </c>
      <c r="AW165" s="11" t="s">
        <v>34</v>
      </c>
      <c r="AX165" s="11" t="s">
        <v>70</v>
      </c>
      <c r="AY165" s="212" t="s">
        <v>132</v>
      </c>
    </row>
    <row r="166" spans="2:51" s="12" customFormat="1" ht="13.5">
      <c r="B166" s="213"/>
      <c r="C166" s="214"/>
      <c r="D166" s="204" t="s">
        <v>144</v>
      </c>
      <c r="E166" s="215" t="s">
        <v>20</v>
      </c>
      <c r="F166" s="216" t="s">
        <v>251</v>
      </c>
      <c r="G166" s="214"/>
      <c r="H166" s="217">
        <v>4.32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144</v>
      </c>
      <c r="AU166" s="223" t="s">
        <v>80</v>
      </c>
      <c r="AV166" s="12" t="s">
        <v>80</v>
      </c>
      <c r="AW166" s="12" t="s">
        <v>34</v>
      </c>
      <c r="AX166" s="12" t="s">
        <v>70</v>
      </c>
      <c r="AY166" s="223" t="s">
        <v>132</v>
      </c>
    </row>
    <row r="167" spans="2:51" s="11" customFormat="1" ht="13.5">
      <c r="B167" s="202"/>
      <c r="C167" s="203"/>
      <c r="D167" s="204" t="s">
        <v>144</v>
      </c>
      <c r="E167" s="205" t="s">
        <v>20</v>
      </c>
      <c r="F167" s="206" t="s">
        <v>244</v>
      </c>
      <c r="G167" s="203"/>
      <c r="H167" s="205" t="s">
        <v>20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144</v>
      </c>
      <c r="AU167" s="212" t="s">
        <v>80</v>
      </c>
      <c r="AV167" s="11" t="s">
        <v>78</v>
      </c>
      <c r="AW167" s="11" t="s">
        <v>34</v>
      </c>
      <c r="AX167" s="11" t="s">
        <v>70</v>
      </c>
      <c r="AY167" s="212" t="s">
        <v>132</v>
      </c>
    </row>
    <row r="168" spans="2:51" s="12" customFormat="1" ht="13.5">
      <c r="B168" s="213"/>
      <c r="C168" s="214"/>
      <c r="D168" s="204" t="s">
        <v>144</v>
      </c>
      <c r="E168" s="215" t="s">
        <v>20</v>
      </c>
      <c r="F168" s="216" t="s">
        <v>252</v>
      </c>
      <c r="G168" s="214"/>
      <c r="H168" s="217">
        <v>3.74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144</v>
      </c>
      <c r="AU168" s="223" t="s">
        <v>80</v>
      </c>
      <c r="AV168" s="12" t="s">
        <v>80</v>
      </c>
      <c r="AW168" s="12" t="s">
        <v>34</v>
      </c>
      <c r="AX168" s="12" t="s">
        <v>70</v>
      </c>
      <c r="AY168" s="223" t="s">
        <v>132</v>
      </c>
    </row>
    <row r="169" spans="2:51" s="13" customFormat="1" ht="13.5">
      <c r="B169" s="224"/>
      <c r="C169" s="225"/>
      <c r="D169" s="204" t="s">
        <v>144</v>
      </c>
      <c r="E169" s="226" t="s">
        <v>20</v>
      </c>
      <c r="F169" s="227" t="s">
        <v>246</v>
      </c>
      <c r="G169" s="225"/>
      <c r="H169" s="228">
        <v>8.06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144</v>
      </c>
      <c r="AU169" s="234" t="s">
        <v>80</v>
      </c>
      <c r="AV169" s="13" t="s">
        <v>139</v>
      </c>
      <c r="AW169" s="13" t="s">
        <v>34</v>
      </c>
      <c r="AX169" s="13" t="s">
        <v>78</v>
      </c>
      <c r="AY169" s="234" t="s">
        <v>132</v>
      </c>
    </row>
    <row r="170" spans="2:65" s="1" customFormat="1" ht="16.5" customHeight="1">
      <c r="B170" s="40"/>
      <c r="C170" s="191" t="s">
        <v>263</v>
      </c>
      <c r="D170" s="191" t="s">
        <v>134</v>
      </c>
      <c r="E170" s="192" t="s">
        <v>264</v>
      </c>
      <c r="F170" s="193" t="s">
        <v>265</v>
      </c>
      <c r="G170" s="194" t="s">
        <v>188</v>
      </c>
      <c r="H170" s="195">
        <v>4.03</v>
      </c>
      <c r="I170" s="196"/>
      <c r="J170" s="195">
        <f>ROUND(I170*H170,2)</f>
        <v>0</v>
      </c>
      <c r="K170" s="193" t="s">
        <v>138</v>
      </c>
      <c r="L170" s="60"/>
      <c r="M170" s="197" t="s">
        <v>20</v>
      </c>
      <c r="N170" s="198" t="s">
        <v>41</v>
      </c>
      <c r="O170" s="4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3" t="s">
        <v>139</v>
      </c>
      <c r="AT170" s="23" t="s">
        <v>134</v>
      </c>
      <c r="AU170" s="23" t="s">
        <v>80</v>
      </c>
      <c r="AY170" s="23" t="s">
        <v>132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3" t="s">
        <v>78</v>
      </c>
      <c r="BK170" s="201">
        <f>ROUND(I170*H170,2)</f>
        <v>0</v>
      </c>
      <c r="BL170" s="23" t="s">
        <v>139</v>
      </c>
      <c r="BM170" s="23" t="s">
        <v>266</v>
      </c>
    </row>
    <row r="171" spans="2:51" s="11" customFormat="1" ht="13.5">
      <c r="B171" s="202"/>
      <c r="C171" s="203"/>
      <c r="D171" s="204" t="s">
        <v>144</v>
      </c>
      <c r="E171" s="205" t="s">
        <v>20</v>
      </c>
      <c r="F171" s="206" t="s">
        <v>257</v>
      </c>
      <c r="G171" s="203"/>
      <c r="H171" s="205" t="s">
        <v>20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144</v>
      </c>
      <c r="AU171" s="212" t="s">
        <v>80</v>
      </c>
      <c r="AV171" s="11" t="s">
        <v>78</v>
      </c>
      <c r="AW171" s="11" t="s">
        <v>34</v>
      </c>
      <c r="AX171" s="11" t="s">
        <v>70</v>
      </c>
      <c r="AY171" s="212" t="s">
        <v>132</v>
      </c>
    </row>
    <row r="172" spans="2:51" s="12" customFormat="1" ht="13.5">
      <c r="B172" s="213"/>
      <c r="C172" s="214"/>
      <c r="D172" s="204" t="s">
        <v>144</v>
      </c>
      <c r="E172" s="215" t="s">
        <v>20</v>
      </c>
      <c r="F172" s="216" t="s">
        <v>258</v>
      </c>
      <c r="G172" s="214"/>
      <c r="H172" s="217">
        <v>4.03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144</v>
      </c>
      <c r="AU172" s="223" t="s">
        <v>80</v>
      </c>
      <c r="AV172" s="12" t="s">
        <v>80</v>
      </c>
      <c r="AW172" s="12" t="s">
        <v>34</v>
      </c>
      <c r="AX172" s="12" t="s">
        <v>78</v>
      </c>
      <c r="AY172" s="223" t="s">
        <v>132</v>
      </c>
    </row>
    <row r="173" spans="2:65" s="1" customFormat="1" ht="25.5" customHeight="1">
      <c r="B173" s="40"/>
      <c r="C173" s="191" t="s">
        <v>267</v>
      </c>
      <c r="D173" s="191" t="s">
        <v>134</v>
      </c>
      <c r="E173" s="192" t="s">
        <v>268</v>
      </c>
      <c r="F173" s="193" t="s">
        <v>269</v>
      </c>
      <c r="G173" s="194" t="s">
        <v>188</v>
      </c>
      <c r="H173" s="195">
        <v>172</v>
      </c>
      <c r="I173" s="196"/>
      <c r="J173" s="195">
        <f>ROUND(I173*H173,2)</f>
        <v>0</v>
      </c>
      <c r="K173" s="193" t="s">
        <v>138</v>
      </c>
      <c r="L173" s="60"/>
      <c r="M173" s="197" t="s">
        <v>20</v>
      </c>
      <c r="N173" s="198" t="s">
        <v>41</v>
      </c>
      <c r="O173" s="41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3" t="s">
        <v>139</v>
      </c>
      <c r="AT173" s="23" t="s">
        <v>134</v>
      </c>
      <c r="AU173" s="23" t="s">
        <v>80</v>
      </c>
      <c r="AY173" s="23" t="s">
        <v>132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3" t="s">
        <v>78</v>
      </c>
      <c r="BK173" s="201">
        <f>ROUND(I173*H173,2)</f>
        <v>0</v>
      </c>
      <c r="BL173" s="23" t="s">
        <v>139</v>
      </c>
      <c r="BM173" s="23" t="s">
        <v>270</v>
      </c>
    </row>
    <row r="174" spans="2:51" s="11" customFormat="1" ht="13.5">
      <c r="B174" s="202"/>
      <c r="C174" s="203"/>
      <c r="D174" s="204" t="s">
        <v>144</v>
      </c>
      <c r="E174" s="205" t="s">
        <v>20</v>
      </c>
      <c r="F174" s="206" t="s">
        <v>271</v>
      </c>
      <c r="G174" s="203"/>
      <c r="H174" s="205" t="s">
        <v>20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144</v>
      </c>
      <c r="AU174" s="212" t="s">
        <v>80</v>
      </c>
      <c r="AV174" s="11" t="s">
        <v>78</v>
      </c>
      <c r="AW174" s="11" t="s">
        <v>34</v>
      </c>
      <c r="AX174" s="11" t="s">
        <v>70</v>
      </c>
      <c r="AY174" s="212" t="s">
        <v>132</v>
      </c>
    </row>
    <row r="175" spans="2:51" s="11" customFormat="1" ht="13.5">
      <c r="B175" s="202"/>
      <c r="C175" s="203"/>
      <c r="D175" s="204" t="s">
        <v>144</v>
      </c>
      <c r="E175" s="205" t="s">
        <v>20</v>
      </c>
      <c r="F175" s="206" t="s">
        <v>272</v>
      </c>
      <c r="G175" s="203"/>
      <c r="H175" s="205" t="s">
        <v>20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144</v>
      </c>
      <c r="AU175" s="212" t="s">
        <v>80</v>
      </c>
      <c r="AV175" s="11" t="s">
        <v>78</v>
      </c>
      <c r="AW175" s="11" t="s">
        <v>34</v>
      </c>
      <c r="AX175" s="11" t="s">
        <v>70</v>
      </c>
      <c r="AY175" s="212" t="s">
        <v>132</v>
      </c>
    </row>
    <row r="176" spans="2:51" s="12" customFormat="1" ht="13.5">
      <c r="B176" s="213"/>
      <c r="C176" s="214"/>
      <c r="D176" s="204" t="s">
        <v>144</v>
      </c>
      <c r="E176" s="215" t="s">
        <v>20</v>
      </c>
      <c r="F176" s="216" t="s">
        <v>273</v>
      </c>
      <c r="G176" s="214"/>
      <c r="H176" s="217">
        <v>172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144</v>
      </c>
      <c r="AU176" s="223" t="s">
        <v>80</v>
      </c>
      <c r="AV176" s="12" t="s">
        <v>80</v>
      </c>
      <c r="AW176" s="12" t="s">
        <v>34</v>
      </c>
      <c r="AX176" s="12" t="s">
        <v>78</v>
      </c>
      <c r="AY176" s="223" t="s">
        <v>132</v>
      </c>
    </row>
    <row r="177" spans="2:65" s="1" customFormat="1" ht="16.5" customHeight="1">
      <c r="B177" s="40"/>
      <c r="C177" s="191" t="s">
        <v>274</v>
      </c>
      <c r="D177" s="191" t="s">
        <v>134</v>
      </c>
      <c r="E177" s="192" t="s">
        <v>201</v>
      </c>
      <c r="F177" s="193" t="s">
        <v>202</v>
      </c>
      <c r="G177" s="194" t="s">
        <v>188</v>
      </c>
      <c r="H177" s="195">
        <v>717</v>
      </c>
      <c r="I177" s="196"/>
      <c r="J177" s="195">
        <f>ROUND(I177*H177,2)</f>
        <v>0</v>
      </c>
      <c r="K177" s="193" t="s">
        <v>138</v>
      </c>
      <c r="L177" s="60"/>
      <c r="M177" s="197" t="s">
        <v>20</v>
      </c>
      <c r="N177" s="198" t="s">
        <v>41</v>
      </c>
      <c r="O177" s="41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3" t="s">
        <v>139</v>
      </c>
      <c r="AT177" s="23" t="s">
        <v>134</v>
      </c>
      <c r="AU177" s="23" t="s">
        <v>80</v>
      </c>
      <c r="AY177" s="23" t="s">
        <v>132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3" t="s">
        <v>78</v>
      </c>
      <c r="BK177" s="201">
        <f>ROUND(I177*H177,2)</f>
        <v>0</v>
      </c>
      <c r="BL177" s="23" t="s">
        <v>139</v>
      </c>
      <c r="BM177" s="23" t="s">
        <v>275</v>
      </c>
    </row>
    <row r="178" spans="2:51" s="11" customFormat="1" ht="13.5">
      <c r="B178" s="202"/>
      <c r="C178" s="203"/>
      <c r="D178" s="204" t="s">
        <v>144</v>
      </c>
      <c r="E178" s="205" t="s">
        <v>20</v>
      </c>
      <c r="F178" s="206" t="s">
        <v>276</v>
      </c>
      <c r="G178" s="203"/>
      <c r="H178" s="205" t="s">
        <v>20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144</v>
      </c>
      <c r="AU178" s="212" t="s">
        <v>80</v>
      </c>
      <c r="AV178" s="11" t="s">
        <v>78</v>
      </c>
      <c r="AW178" s="11" t="s">
        <v>34</v>
      </c>
      <c r="AX178" s="11" t="s">
        <v>70</v>
      </c>
      <c r="AY178" s="212" t="s">
        <v>132</v>
      </c>
    </row>
    <row r="179" spans="2:51" s="12" customFormat="1" ht="13.5">
      <c r="B179" s="213"/>
      <c r="C179" s="214"/>
      <c r="D179" s="204" t="s">
        <v>144</v>
      </c>
      <c r="E179" s="215" t="s">
        <v>20</v>
      </c>
      <c r="F179" s="216" t="s">
        <v>277</v>
      </c>
      <c r="G179" s="214"/>
      <c r="H179" s="217">
        <v>545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144</v>
      </c>
      <c r="AU179" s="223" t="s">
        <v>80</v>
      </c>
      <c r="AV179" s="12" t="s">
        <v>80</v>
      </c>
      <c r="AW179" s="12" t="s">
        <v>34</v>
      </c>
      <c r="AX179" s="12" t="s">
        <v>70</v>
      </c>
      <c r="AY179" s="223" t="s">
        <v>132</v>
      </c>
    </row>
    <row r="180" spans="2:51" s="11" customFormat="1" ht="13.5">
      <c r="B180" s="202"/>
      <c r="C180" s="203"/>
      <c r="D180" s="204" t="s">
        <v>144</v>
      </c>
      <c r="E180" s="205" t="s">
        <v>20</v>
      </c>
      <c r="F180" s="206" t="s">
        <v>278</v>
      </c>
      <c r="G180" s="203"/>
      <c r="H180" s="205" t="s">
        <v>20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144</v>
      </c>
      <c r="AU180" s="212" t="s">
        <v>80</v>
      </c>
      <c r="AV180" s="11" t="s">
        <v>78</v>
      </c>
      <c r="AW180" s="11" t="s">
        <v>34</v>
      </c>
      <c r="AX180" s="11" t="s">
        <v>70</v>
      </c>
      <c r="AY180" s="212" t="s">
        <v>132</v>
      </c>
    </row>
    <row r="181" spans="2:51" s="12" customFormat="1" ht="13.5">
      <c r="B181" s="213"/>
      <c r="C181" s="214"/>
      <c r="D181" s="204" t="s">
        <v>144</v>
      </c>
      <c r="E181" s="215" t="s">
        <v>20</v>
      </c>
      <c r="F181" s="216" t="s">
        <v>279</v>
      </c>
      <c r="G181" s="214"/>
      <c r="H181" s="217">
        <v>172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144</v>
      </c>
      <c r="AU181" s="223" t="s">
        <v>80</v>
      </c>
      <c r="AV181" s="12" t="s">
        <v>80</v>
      </c>
      <c r="AW181" s="12" t="s">
        <v>34</v>
      </c>
      <c r="AX181" s="12" t="s">
        <v>70</v>
      </c>
      <c r="AY181" s="223" t="s">
        <v>132</v>
      </c>
    </row>
    <row r="182" spans="2:51" s="13" customFormat="1" ht="13.5">
      <c r="B182" s="224"/>
      <c r="C182" s="225"/>
      <c r="D182" s="204" t="s">
        <v>144</v>
      </c>
      <c r="E182" s="226" t="s">
        <v>20</v>
      </c>
      <c r="F182" s="227" t="s">
        <v>246</v>
      </c>
      <c r="G182" s="225"/>
      <c r="H182" s="228">
        <v>717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144</v>
      </c>
      <c r="AU182" s="234" t="s">
        <v>80</v>
      </c>
      <c r="AV182" s="13" t="s">
        <v>139</v>
      </c>
      <c r="AW182" s="13" t="s">
        <v>34</v>
      </c>
      <c r="AX182" s="13" t="s">
        <v>78</v>
      </c>
      <c r="AY182" s="234" t="s">
        <v>132</v>
      </c>
    </row>
    <row r="183" spans="2:65" s="1" customFormat="1" ht="16.5" customHeight="1">
      <c r="B183" s="40"/>
      <c r="C183" s="191" t="s">
        <v>280</v>
      </c>
      <c r="D183" s="191" t="s">
        <v>134</v>
      </c>
      <c r="E183" s="192" t="s">
        <v>194</v>
      </c>
      <c r="F183" s="193" t="s">
        <v>195</v>
      </c>
      <c r="G183" s="194" t="s">
        <v>188</v>
      </c>
      <c r="H183" s="195">
        <v>545</v>
      </c>
      <c r="I183" s="196"/>
      <c r="J183" s="195">
        <f>ROUND(I183*H183,2)</f>
        <v>0</v>
      </c>
      <c r="K183" s="193" t="s">
        <v>138</v>
      </c>
      <c r="L183" s="60"/>
      <c r="M183" s="197" t="s">
        <v>20</v>
      </c>
      <c r="N183" s="198" t="s">
        <v>41</v>
      </c>
      <c r="O183" s="41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3" t="s">
        <v>139</v>
      </c>
      <c r="AT183" s="23" t="s">
        <v>134</v>
      </c>
      <c r="AU183" s="23" t="s">
        <v>80</v>
      </c>
      <c r="AY183" s="23" t="s">
        <v>132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3" t="s">
        <v>78</v>
      </c>
      <c r="BK183" s="201">
        <f>ROUND(I183*H183,2)</f>
        <v>0</v>
      </c>
      <c r="BL183" s="23" t="s">
        <v>139</v>
      </c>
      <c r="BM183" s="23" t="s">
        <v>281</v>
      </c>
    </row>
    <row r="184" spans="2:51" s="11" customFormat="1" ht="13.5">
      <c r="B184" s="202"/>
      <c r="C184" s="203"/>
      <c r="D184" s="204" t="s">
        <v>144</v>
      </c>
      <c r="E184" s="205" t="s">
        <v>20</v>
      </c>
      <c r="F184" s="206" t="s">
        <v>282</v>
      </c>
      <c r="G184" s="203"/>
      <c r="H184" s="205" t="s">
        <v>20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144</v>
      </c>
      <c r="AU184" s="212" t="s">
        <v>80</v>
      </c>
      <c r="AV184" s="11" t="s">
        <v>78</v>
      </c>
      <c r="AW184" s="11" t="s">
        <v>34</v>
      </c>
      <c r="AX184" s="11" t="s">
        <v>70</v>
      </c>
      <c r="AY184" s="212" t="s">
        <v>132</v>
      </c>
    </row>
    <row r="185" spans="2:51" s="12" customFormat="1" ht="13.5">
      <c r="B185" s="213"/>
      <c r="C185" s="214"/>
      <c r="D185" s="204" t="s">
        <v>144</v>
      </c>
      <c r="E185" s="215" t="s">
        <v>20</v>
      </c>
      <c r="F185" s="216" t="s">
        <v>277</v>
      </c>
      <c r="G185" s="214"/>
      <c r="H185" s="217">
        <v>545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144</v>
      </c>
      <c r="AU185" s="223" t="s">
        <v>80</v>
      </c>
      <c r="AV185" s="12" t="s">
        <v>80</v>
      </c>
      <c r="AW185" s="12" t="s">
        <v>34</v>
      </c>
      <c r="AX185" s="12" t="s">
        <v>78</v>
      </c>
      <c r="AY185" s="223" t="s">
        <v>132</v>
      </c>
    </row>
    <row r="186" spans="2:65" s="1" customFormat="1" ht="16.5" customHeight="1">
      <c r="B186" s="40"/>
      <c r="C186" s="191" t="s">
        <v>283</v>
      </c>
      <c r="D186" s="191" t="s">
        <v>134</v>
      </c>
      <c r="E186" s="192" t="s">
        <v>284</v>
      </c>
      <c r="F186" s="193" t="s">
        <v>285</v>
      </c>
      <c r="G186" s="194" t="s">
        <v>188</v>
      </c>
      <c r="H186" s="195">
        <v>409</v>
      </c>
      <c r="I186" s="196"/>
      <c r="J186" s="195">
        <f>ROUND(I186*H186,2)</f>
        <v>0</v>
      </c>
      <c r="K186" s="193" t="s">
        <v>138</v>
      </c>
      <c r="L186" s="60"/>
      <c r="M186" s="197" t="s">
        <v>20</v>
      </c>
      <c r="N186" s="198" t="s">
        <v>41</v>
      </c>
      <c r="O186" s="41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3" t="s">
        <v>139</v>
      </c>
      <c r="AT186" s="23" t="s">
        <v>134</v>
      </c>
      <c r="AU186" s="23" t="s">
        <v>80</v>
      </c>
      <c r="AY186" s="23" t="s">
        <v>132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3" t="s">
        <v>78</v>
      </c>
      <c r="BK186" s="201">
        <f>ROUND(I186*H186,2)</f>
        <v>0</v>
      </c>
      <c r="BL186" s="23" t="s">
        <v>139</v>
      </c>
      <c r="BM186" s="23" t="s">
        <v>286</v>
      </c>
    </row>
    <row r="187" spans="2:51" s="11" customFormat="1" ht="13.5">
      <c r="B187" s="202"/>
      <c r="C187" s="203"/>
      <c r="D187" s="204" t="s">
        <v>144</v>
      </c>
      <c r="E187" s="205" t="s">
        <v>20</v>
      </c>
      <c r="F187" s="206" t="s">
        <v>287</v>
      </c>
      <c r="G187" s="203"/>
      <c r="H187" s="205" t="s">
        <v>20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144</v>
      </c>
      <c r="AU187" s="212" t="s">
        <v>80</v>
      </c>
      <c r="AV187" s="11" t="s">
        <v>78</v>
      </c>
      <c r="AW187" s="11" t="s">
        <v>34</v>
      </c>
      <c r="AX187" s="11" t="s">
        <v>70</v>
      </c>
      <c r="AY187" s="212" t="s">
        <v>132</v>
      </c>
    </row>
    <row r="188" spans="2:51" s="12" customFormat="1" ht="13.5">
      <c r="B188" s="213"/>
      <c r="C188" s="214"/>
      <c r="D188" s="204" t="s">
        <v>144</v>
      </c>
      <c r="E188" s="215" t="s">
        <v>20</v>
      </c>
      <c r="F188" s="216" t="s">
        <v>288</v>
      </c>
      <c r="G188" s="214"/>
      <c r="H188" s="217">
        <v>373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144</v>
      </c>
      <c r="AU188" s="223" t="s">
        <v>80</v>
      </c>
      <c r="AV188" s="12" t="s">
        <v>80</v>
      </c>
      <c r="AW188" s="12" t="s">
        <v>34</v>
      </c>
      <c r="AX188" s="12" t="s">
        <v>70</v>
      </c>
      <c r="AY188" s="223" t="s">
        <v>132</v>
      </c>
    </row>
    <row r="189" spans="2:51" s="11" customFormat="1" ht="13.5">
      <c r="B189" s="202"/>
      <c r="C189" s="203"/>
      <c r="D189" s="204" t="s">
        <v>144</v>
      </c>
      <c r="E189" s="205" t="s">
        <v>20</v>
      </c>
      <c r="F189" s="206" t="s">
        <v>289</v>
      </c>
      <c r="G189" s="203"/>
      <c r="H189" s="205" t="s">
        <v>20</v>
      </c>
      <c r="I189" s="207"/>
      <c r="J189" s="203"/>
      <c r="K189" s="203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144</v>
      </c>
      <c r="AU189" s="212" t="s">
        <v>80</v>
      </c>
      <c r="AV189" s="11" t="s">
        <v>78</v>
      </c>
      <c r="AW189" s="11" t="s">
        <v>34</v>
      </c>
      <c r="AX189" s="11" t="s">
        <v>70</v>
      </c>
      <c r="AY189" s="212" t="s">
        <v>132</v>
      </c>
    </row>
    <row r="190" spans="2:51" s="12" customFormat="1" ht="13.5">
      <c r="B190" s="213"/>
      <c r="C190" s="214"/>
      <c r="D190" s="204" t="s">
        <v>144</v>
      </c>
      <c r="E190" s="215" t="s">
        <v>20</v>
      </c>
      <c r="F190" s="216" t="s">
        <v>290</v>
      </c>
      <c r="G190" s="214"/>
      <c r="H190" s="217">
        <v>36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144</v>
      </c>
      <c r="AU190" s="223" t="s">
        <v>80</v>
      </c>
      <c r="AV190" s="12" t="s">
        <v>80</v>
      </c>
      <c r="AW190" s="12" t="s">
        <v>34</v>
      </c>
      <c r="AX190" s="12" t="s">
        <v>70</v>
      </c>
      <c r="AY190" s="223" t="s">
        <v>132</v>
      </c>
    </row>
    <row r="191" spans="2:51" s="13" customFormat="1" ht="13.5">
      <c r="B191" s="224"/>
      <c r="C191" s="225"/>
      <c r="D191" s="204" t="s">
        <v>144</v>
      </c>
      <c r="E191" s="226" t="s">
        <v>20</v>
      </c>
      <c r="F191" s="227" t="s">
        <v>246</v>
      </c>
      <c r="G191" s="225"/>
      <c r="H191" s="228">
        <v>409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144</v>
      </c>
      <c r="AU191" s="234" t="s">
        <v>80</v>
      </c>
      <c r="AV191" s="13" t="s">
        <v>139</v>
      </c>
      <c r="AW191" s="13" t="s">
        <v>34</v>
      </c>
      <c r="AX191" s="13" t="s">
        <v>78</v>
      </c>
      <c r="AY191" s="234" t="s">
        <v>132</v>
      </c>
    </row>
    <row r="192" spans="2:65" s="1" customFormat="1" ht="16.5" customHeight="1">
      <c r="B192" s="40"/>
      <c r="C192" s="191" t="s">
        <v>291</v>
      </c>
      <c r="D192" s="191" t="s">
        <v>134</v>
      </c>
      <c r="E192" s="192" t="s">
        <v>292</v>
      </c>
      <c r="F192" s="193" t="s">
        <v>293</v>
      </c>
      <c r="G192" s="194" t="s">
        <v>188</v>
      </c>
      <c r="H192" s="195">
        <v>409</v>
      </c>
      <c r="I192" s="196"/>
      <c r="J192" s="195">
        <f>ROUND(I192*H192,2)</f>
        <v>0</v>
      </c>
      <c r="K192" s="193" t="s">
        <v>138</v>
      </c>
      <c r="L192" s="60"/>
      <c r="M192" s="197" t="s">
        <v>20</v>
      </c>
      <c r="N192" s="198" t="s">
        <v>41</v>
      </c>
      <c r="O192" s="41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AR192" s="23" t="s">
        <v>139</v>
      </c>
      <c r="AT192" s="23" t="s">
        <v>134</v>
      </c>
      <c r="AU192" s="23" t="s">
        <v>80</v>
      </c>
      <c r="AY192" s="23" t="s">
        <v>132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3" t="s">
        <v>78</v>
      </c>
      <c r="BK192" s="201">
        <f>ROUND(I192*H192,2)</f>
        <v>0</v>
      </c>
      <c r="BL192" s="23" t="s">
        <v>139</v>
      </c>
      <c r="BM192" s="23" t="s">
        <v>294</v>
      </c>
    </row>
    <row r="193" spans="2:65" s="1" customFormat="1" ht="16.5" customHeight="1">
      <c r="B193" s="40"/>
      <c r="C193" s="191" t="s">
        <v>295</v>
      </c>
      <c r="D193" s="191" t="s">
        <v>134</v>
      </c>
      <c r="E193" s="192" t="s">
        <v>296</v>
      </c>
      <c r="F193" s="193" t="s">
        <v>297</v>
      </c>
      <c r="G193" s="194" t="s">
        <v>183</v>
      </c>
      <c r="H193" s="195">
        <v>695.3</v>
      </c>
      <c r="I193" s="196"/>
      <c r="J193" s="195">
        <f>ROUND(I193*H193,2)</f>
        <v>0</v>
      </c>
      <c r="K193" s="193" t="s">
        <v>138</v>
      </c>
      <c r="L193" s="60"/>
      <c r="M193" s="197" t="s">
        <v>20</v>
      </c>
      <c r="N193" s="198" t="s">
        <v>41</v>
      </c>
      <c r="O193" s="41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3" t="s">
        <v>139</v>
      </c>
      <c r="AT193" s="23" t="s">
        <v>134</v>
      </c>
      <c r="AU193" s="23" t="s">
        <v>80</v>
      </c>
      <c r="AY193" s="23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3" t="s">
        <v>78</v>
      </c>
      <c r="BK193" s="201">
        <f>ROUND(I193*H193,2)</f>
        <v>0</v>
      </c>
      <c r="BL193" s="23" t="s">
        <v>139</v>
      </c>
      <c r="BM193" s="23" t="s">
        <v>298</v>
      </c>
    </row>
    <row r="194" spans="2:51" s="12" customFormat="1" ht="13.5">
      <c r="B194" s="213"/>
      <c r="C194" s="214"/>
      <c r="D194" s="204" t="s">
        <v>144</v>
      </c>
      <c r="E194" s="215" t="s">
        <v>20</v>
      </c>
      <c r="F194" s="216" t="s">
        <v>299</v>
      </c>
      <c r="G194" s="214"/>
      <c r="H194" s="217">
        <v>695.3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144</v>
      </c>
      <c r="AU194" s="223" t="s">
        <v>80</v>
      </c>
      <c r="AV194" s="12" t="s">
        <v>80</v>
      </c>
      <c r="AW194" s="12" t="s">
        <v>34</v>
      </c>
      <c r="AX194" s="12" t="s">
        <v>78</v>
      </c>
      <c r="AY194" s="223" t="s">
        <v>132</v>
      </c>
    </row>
    <row r="195" spans="2:65" s="1" customFormat="1" ht="16.5" customHeight="1">
      <c r="B195" s="40"/>
      <c r="C195" s="191" t="s">
        <v>300</v>
      </c>
      <c r="D195" s="191" t="s">
        <v>134</v>
      </c>
      <c r="E195" s="192" t="s">
        <v>301</v>
      </c>
      <c r="F195" s="193" t="s">
        <v>302</v>
      </c>
      <c r="G195" s="194" t="s">
        <v>137</v>
      </c>
      <c r="H195" s="195">
        <v>1308</v>
      </c>
      <c r="I195" s="196"/>
      <c r="J195" s="195">
        <f>ROUND(I195*H195,2)</f>
        <v>0</v>
      </c>
      <c r="K195" s="193" t="s">
        <v>138</v>
      </c>
      <c r="L195" s="60"/>
      <c r="M195" s="197" t="s">
        <v>20</v>
      </c>
      <c r="N195" s="198" t="s">
        <v>41</v>
      </c>
      <c r="O195" s="41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3" t="s">
        <v>139</v>
      </c>
      <c r="AT195" s="23" t="s">
        <v>134</v>
      </c>
      <c r="AU195" s="23" t="s">
        <v>80</v>
      </c>
      <c r="AY195" s="23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3" t="s">
        <v>78</v>
      </c>
      <c r="BK195" s="201">
        <f>ROUND(I195*H195,2)</f>
        <v>0</v>
      </c>
      <c r="BL195" s="23" t="s">
        <v>139</v>
      </c>
      <c r="BM195" s="23" t="s">
        <v>303</v>
      </c>
    </row>
    <row r="196" spans="2:51" s="11" customFormat="1" ht="13.5">
      <c r="B196" s="202"/>
      <c r="C196" s="203"/>
      <c r="D196" s="204" t="s">
        <v>144</v>
      </c>
      <c r="E196" s="205" t="s">
        <v>20</v>
      </c>
      <c r="F196" s="206" t="s">
        <v>304</v>
      </c>
      <c r="G196" s="203"/>
      <c r="H196" s="205" t="s">
        <v>20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144</v>
      </c>
      <c r="AU196" s="212" t="s">
        <v>80</v>
      </c>
      <c r="AV196" s="11" t="s">
        <v>78</v>
      </c>
      <c r="AW196" s="11" t="s">
        <v>34</v>
      </c>
      <c r="AX196" s="11" t="s">
        <v>70</v>
      </c>
      <c r="AY196" s="212" t="s">
        <v>132</v>
      </c>
    </row>
    <row r="197" spans="2:51" s="12" customFormat="1" ht="13.5">
      <c r="B197" s="213"/>
      <c r="C197" s="214"/>
      <c r="D197" s="204" t="s">
        <v>144</v>
      </c>
      <c r="E197" s="215" t="s">
        <v>20</v>
      </c>
      <c r="F197" s="216" t="s">
        <v>305</v>
      </c>
      <c r="G197" s="214"/>
      <c r="H197" s="217">
        <v>1308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144</v>
      </c>
      <c r="AU197" s="223" t="s">
        <v>80</v>
      </c>
      <c r="AV197" s="12" t="s">
        <v>80</v>
      </c>
      <c r="AW197" s="12" t="s">
        <v>34</v>
      </c>
      <c r="AX197" s="12" t="s">
        <v>78</v>
      </c>
      <c r="AY197" s="223" t="s">
        <v>132</v>
      </c>
    </row>
    <row r="198" spans="2:65" s="1" customFormat="1" ht="16.5" customHeight="1">
      <c r="B198" s="40"/>
      <c r="C198" s="191" t="s">
        <v>306</v>
      </c>
      <c r="D198" s="191" t="s">
        <v>134</v>
      </c>
      <c r="E198" s="192" t="s">
        <v>307</v>
      </c>
      <c r="F198" s="193" t="s">
        <v>308</v>
      </c>
      <c r="G198" s="194" t="s">
        <v>137</v>
      </c>
      <c r="H198" s="195">
        <v>860</v>
      </c>
      <c r="I198" s="196"/>
      <c r="J198" s="195">
        <f>ROUND(I198*H198,2)</f>
        <v>0</v>
      </c>
      <c r="K198" s="193" t="s">
        <v>138</v>
      </c>
      <c r="L198" s="60"/>
      <c r="M198" s="197" t="s">
        <v>20</v>
      </c>
      <c r="N198" s="198" t="s">
        <v>41</v>
      </c>
      <c r="O198" s="41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AR198" s="23" t="s">
        <v>139</v>
      </c>
      <c r="AT198" s="23" t="s">
        <v>134</v>
      </c>
      <c r="AU198" s="23" t="s">
        <v>80</v>
      </c>
      <c r="AY198" s="23" t="s">
        <v>132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3" t="s">
        <v>78</v>
      </c>
      <c r="BK198" s="201">
        <f>ROUND(I198*H198,2)</f>
        <v>0</v>
      </c>
      <c r="BL198" s="23" t="s">
        <v>139</v>
      </c>
      <c r="BM198" s="23" t="s">
        <v>309</v>
      </c>
    </row>
    <row r="199" spans="2:51" s="11" customFormat="1" ht="13.5">
      <c r="B199" s="202"/>
      <c r="C199" s="203"/>
      <c r="D199" s="204" t="s">
        <v>144</v>
      </c>
      <c r="E199" s="205" t="s">
        <v>20</v>
      </c>
      <c r="F199" s="206" t="s">
        <v>310</v>
      </c>
      <c r="G199" s="203"/>
      <c r="H199" s="205" t="s">
        <v>20</v>
      </c>
      <c r="I199" s="207"/>
      <c r="J199" s="203"/>
      <c r="K199" s="203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144</v>
      </c>
      <c r="AU199" s="212" t="s">
        <v>80</v>
      </c>
      <c r="AV199" s="11" t="s">
        <v>78</v>
      </c>
      <c r="AW199" s="11" t="s">
        <v>34</v>
      </c>
      <c r="AX199" s="11" t="s">
        <v>70</v>
      </c>
      <c r="AY199" s="212" t="s">
        <v>132</v>
      </c>
    </row>
    <row r="200" spans="2:51" s="12" customFormat="1" ht="13.5">
      <c r="B200" s="213"/>
      <c r="C200" s="214"/>
      <c r="D200" s="204" t="s">
        <v>144</v>
      </c>
      <c r="E200" s="215" t="s">
        <v>20</v>
      </c>
      <c r="F200" s="216" t="s">
        <v>311</v>
      </c>
      <c r="G200" s="214"/>
      <c r="H200" s="217">
        <v>860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144</v>
      </c>
      <c r="AU200" s="223" t="s">
        <v>80</v>
      </c>
      <c r="AV200" s="12" t="s">
        <v>80</v>
      </c>
      <c r="AW200" s="12" t="s">
        <v>34</v>
      </c>
      <c r="AX200" s="12" t="s">
        <v>78</v>
      </c>
      <c r="AY200" s="223" t="s">
        <v>132</v>
      </c>
    </row>
    <row r="201" spans="2:65" s="1" customFormat="1" ht="25.5" customHeight="1">
      <c r="B201" s="40"/>
      <c r="C201" s="191" t="s">
        <v>312</v>
      </c>
      <c r="D201" s="191" t="s">
        <v>134</v>
      </c>
      <c r="E201" s="192" t="s">
        <v>313</v>
      </c>
      <c r="F201" s="193" t="s">
        <v>314</v>
      </c>
      <c r="G201" s="194" t="s">
        <v>137</v>
      </c>
      <c r="H201" s="195">
        <v>860</v>
      </c>
      <c r="I201" s="196"/>
      <c r="J201" s="195">
        <f>ROUND(I201*H201,2)</f>
        <v>0</v>
      </c>
      <c r="K201" s="193" t="s">
        <v>138</v>
      </c>
      <c r="L201" s="60"/>
      <c r="M201" s="197" t="s">
        <v>20</v>
      </c>
      <c r="N201" s="198" t="s">
        <v>41</v>
      </c>
      <c r="O201" s="41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AR201" s="23" t="s">
        <v>139</v>
      </c>
      <c r="AT201" s="23" t="s">
        <v>134</v>
      </c>
      <c r="AU201" s="23" t="s">
        <v>80</v>
      </c>
      <c r="AY201" s="23" t="s">
        <v>132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3" t="s">
        <v>78</v>
      </c>
      <c r="BK201" s="201">
        <f>ROUND(I201*H201,2)</f>
        <v>0</v>
      </c>
      <c r="BL201" s="23" t="s">
        <v>139</v>
      </c>
      <c r="BM201" s="23" t="s">
        <v>315</v>
      </c>
    </row>
    <row r="202" spans="2:51" s="11" customFormat="1" ht="13.5">
      <c r="B202" s="202"/>
      <c r="C202" s="203"/>
      <c r="D202" s="204" t="s">
        <v>144</v>
      </c>
      <c r="E202" s="205" t="s">
        <v>20</v>
      </c>
      <c r="F202" s="206" t="s">
        <v>316</v>
      </c>
      <c r="G202" s="203"/>
      <c r="H202" s="205" t="s">
        <v>20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144</v>
      </c>
      <c r="AU202" s="212" t="s">
        <v>80</v>
      </c>
      <c r="AV202" s="11" t="s">
        <v>78</v>
      </c>
      <c r="AW202" s="11" t="s">
        <v>34</v>
      </c>
      <c r="AX202" s="11" t="s">
        <v>70</v>
      </c>
      <c r="AY202" s="212" t="s">
        <v>132</v>
      </c>
    </row>
    <row r="203" spans="2:51" s="12" customFormat="1" ht="13.5">
      <c r="B203" s="213"/>
      <c r="C203" s="214"/>
      <c r="D203" s="204" t="s">
        <v>144</v>
      </c>
      <c r="E203" s="215" t="s">
        <v>20</v>
      </c>
      <c r="F203" s="216" t="s">
        <v>311</v>
      </c>
      <c r="G203" s="214"/>
      <c r="H203" s="217">
        <v>860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144</v>
      </c>
      <c r="AU203" s="223" t="s">
        <v>80</v>
      </c>
      <c r="AV203" s="12" t="s">
        <v>80</v>
      </c>
      <c r="AW203" s="12" t="s">
        <v>34</v>
      </c>
      <c r="AX203" s="12" t="s">
        <v>78</v>
      </c>
      <c r="AY203" s="223" t="s">
        <v>132</v>
      </c>
    </row>
    <row r="204" spans="2:65" s="1" customFormat="1" ht="25.5" customHeight="1">
      <c r="B204" s="40"/>
      <c r="C204" s="191" t="s">
        <v>317</v>
      </c>
      <c r="D204" s="191" t="s">
        <v>134</v>
      </c>
      <c r="E204" s="192" t="s">
        <v>318</v>
      </c>
      <c r="F204" s="193" t="s">
        <v>319</v>
      </c>
      <c r="G204" s="194" t="s">
        <v>137</v>
      </c>
      <c r="H204" s="195">
        <v>860</v>
      </c>
      <c r="I204" s="196"/>
      <c r="J204" s="195">
        <f>ROUND(I204*H204,2)</f>
        <v>0</v>
      </c>
      <c r="K204" s="193" t="s">
        <v>138</v>
      </c>
      <c r="L204" s="60"/>
      <c r="M204" s="197" t="s">
        <v>20</v>
      </c>
      <c r="N204" s="198" t="s">
        <v>41</v>
      </c>
      <c r="O204" s="41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AR204" s="23" t="s">
        <v>139</v>
      </c>
      <c r="AT204" s="23" t="s">
        <v>134</v>
      </c>
      <c r="AU204" s="23" t="s">
        <v>80</v>
      </c>
      <c r="AY204" s="23" t="s">
        <v>132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3" t="s">
        <v>78</v>
      </c>
      <c r="BK204" s="201">
        <f>ROUND(I204*H204,2)</f>
        <v>0</v>
      </c>
      <c r="BL204" s="23" t="s">
        <v>139</v>
      </c>
      <c r="BM204" s="23" t="s">
        <v>320</v>
      </c>
    </row>
    <row r="205" spans="2:65" s="1" customFormat="1" ht="16.5" customHeight="1">
      <c r="B205" s="40"/>
      <c r="C205" s="235" t="s">
        <v>321</v>
      </c>
      <c r="D205" s="235" t="s">
        <v>322</v>
      </c>
      <c r="E205" s="236" t="s">
        <v>323</v>
      </c>
      <c r="F205" s="237" t="s">
        <v>324</v>
      </c>
      <c r="G205" s="238" t="s">
        <v>325</v>
      </c>
      <c r="H205" s="239">
        <v>44.29</v>
      </c>
      <c r="I205" s="240"/>
      <c r="J205" s="239">
        <f>ROUND(I205*H205,2)</f>
        <v>0</v>
      </c>
      <c r="K205" s="237" t="s">
        <v>138</v>
      </c>
      <c r="L205" s="241"/>
      <c r="M205" s="242" t="s">
        <v>20</v>
      </c>
      <c r="N205" s="243" t="s">
        <v>41</v>
      </c>
      <c r="O205" s="41"/>
      <c r="P205" s="199">
        <f>O205*H205</f>
        <v>0</v>
      </c>
      <c r="Q205" s="199">
        <v>0.001</v>
      </c>
      <c r="R205" s="199">
        <f>Q205*H205</f>
        <v>0.04429</v>
      </c>
      <c r="S205" s="199">
        <v>0</v>
      </c>
      <c r="T205" s="200">
        <f>S205*H205</f>
        <v>0</v>
      </c>
      <c r="AR205" s="23" t="s">
        <v>167</v>
      </c>
      <c r="AT205" s="23" t="s">
        <v>322</v>
      </c>
      <c r="AU205" s="23" t="s">
        <v>80</v>
      </c>
      <c r="AY205" s="23" t="s">
        <v>132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3" t="s">
        <v>78</v>
      </c>
      <c r="BK205" s="201">
        <f>ROUND(I205*H205,2)</f>
        <v>0</v>
      </c>
      <c r="BL205" s="23" t="s">
        <v>139</v>
      </c>
      <c r="BM205" s="23" t="s">
        <v>326</v>
      </c>
    </row>
    <row r="206" spans="2:51" s="12" customFormat="1" ht="13.5">
      <c r="B206" s="213"/>
      <c r="C206" s="214"/>
      <c r="D206" s="204" t="s">
        <v>144</v>
      </c>
      <c r="E206" s="215" t="s">
        <v>20</v>
      </c>
      <c r="F206" s="216" t="s">
        <v>327</v>
      </c>
      <c r="G206" s="214"/>
      <c r="H206" s="217">
        <v>44.29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144</v>
      </c>
      <c r="AU206" s="223" t="s">
        <v>80</v>
      </c>
      <c r="AV206" s="12" t="s">
        <v>80</v>
      </c>
      <c r="AW206" s="12" t="s">
        <v>34</v>
      </c>
      <c r="AX206" s="12" t="s">
        <v>78</v>
      </c>
      <c r="AY206" s="223" t="s">
        <v>132</v>
      </c>
    </row>
    <row r="207" spans="2:65" s="1" customFormat="1" ht="38.25" customHeight="1">
      <c r="B207" s="40"/>
      <c r="C207" s="191" t="s">
        <v>328</v>
      </c>
      <c r="D207" s="191" t="s">
        <v>134</v>
      </c>
      <c r="E207" s="192" t="s">
        <v>329</v>
      </c>
      <c r="F207" s="193" t="s">
        <v>330</v>
      </c>
      <c r="G207" s="194" t="s">
        <v>150</v>
      </c>
      <c r="H207" s="195">
        <v>3</v>
      </c>
      <c r="I207" s="196"/>
      <c r="J207" s="195">
        <f>ROUND(I207*H207,2)</f>
        <v>0</v>
      </c>
      <c r="K207" s="193" t="s">
        <v>20</v>
      </c>
      <c r="L207" s="60"/>
      <c r="M207" s="197" t="s">
        <v>20</v>
      </c>
      <c r="N207" s="198" t="s">
        <v>41</v>
      </c>
      <c r="O207" s="41"/>
      <c r="P207" s="199">
        <f>O207*H207</f>
        <v>0</v>
      </c>
      <c r="Q207" s="199">
        <v>0</v>
      </c>
      <c r="R207" s="199">
        <f>Q207*H207</f>
        <v>0</v>
      </c>
      <c r="S207" s="199">
        <v>0</v>
      </c>
      <c r="T207" s="200">
        <f>S207*H207</f>
        <v>0</v>
      </c>
      <c r="AR207" s="23" t="s">
        <v>139</v>
      </c>
      <c r="AT207" s="23" t="s">
        <v>134</v>
      </c>
      <c r="AU207" s="23" t="s">
        <v>80</v>
      </c>
      <c r="AY207" s="23" t="s">
        <v>132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3" t="s">
        <v>78</v>
      </c>
      <c r="BK207" s="201">
        <f>ROUND(I207*H207,2)</f>
        <v>0</v>
      </c>
      <c r="BL207" s="23" t="s">
        <v>139</v>
      </c>
      <c r="BM207" s="23" t="s">
        <v>331</v>
      </c>
    </row>
    <row r="208" spans="2:63" s="10" customFormat="1" ht="29.85" customHeight="1">
      <c r="B208" s="175"/>
      <c r="C208" s="176"/>
      <c r="D208" s="177" t="s">
        <v>69</v>
      </c>
      <c r="E208" s="189" t="s">
        <v>180</v>
      </c>
      <c r="F208" s="189" t="s">
        <v>332</v>
      </c>
      <c r="G208" s="176"/>
      <c r="H208" s="176"/>
      <c r="I208" s="179"/>
      <c r="J208" s="190">
        <f>BK208</f>
        <v>0</v>
      </c>
      <c r="K208" s="176"/>
      <c r="L208" s="181"/>
      <c r="M208" s="182"/>
      <c r="N208" s="183"/>
      <c r="O208" s="183"/>
      <c r="P208" s="184">
        <f>SUM(P209:P227)</f>
        <v>0</v>
      </c>
      <c r="Q208" s="183"/>
      <c r="R208" s="184">
        <f>SUM(R209:R227)</f>
        <v>0.0006000000000000001</v>
      </c>
      <c r="S208" s="183"/>
      <c r="T208" s="185">
        <f>SUM(T209:T227)</f>
        <v>356.425</v>
      </c>
      <c r="AR208" s="186" t="s">
        <v>78</v>
      </c>
      <c r="AT208" s="187" t="s">
        <v>69</v>
      </c>
      <c r="AU208" s="187" t="s">
        <v>78</v>
      </c>
      <c r="AY208" s="186" t="s">
        <v>132</v>
      </c>
      <c r="BK208" s="188">
        <f>SUM(BK209:BK227)</f>
        <v>0</v>
      </c>
    </row>
    <row r="209" spans="2:65" s="1" customFormat="1" ht="16.5" customHeight="1">
      <c r="B209" s="40"/>
      <c r="C209" s="191" t="s">
        <v>333</v>
      </c>
      <c r="D209" s="191" t="s">
        <v>134</v>
      </c>
      <c r="E209" s="192" t="s">
        <v>334</v>
      </c>
      <c r="F209" s="193" t="s">
        <v>335</v>
      </c>
      <c r="G209" s="194" t="s">
        <v>137</v>
      </c>
      <c r="H209" s="195">
        <v>445</v>
      </c>
      <c r="I209" s="196"/>
      <c r="J209" s="195">
        <f>ROUND(I209*H209,2)</f>
        <v>0</v>
      </c>
      <c r="K209" s="193" t="s">
        <v>138</v>
      </c>
      <c r="L209" s="60"/>
      <c r="M209" s="197" t="s">
        <v>20</v>
      </c>
      <c r="N209" s="198" t="s">
        <v>41</v>
      </c>
      <c r="O209" s="41"/>
      <c r="P209" s="199">
        <f>O209*H209</f>
        <v>0</v>
      </c>
      <c r="Q209" s="199">
        <v>0</v>
      </c>
      <c r="R209" s="199">
        <f>Q209*H209</f>
        <v>0</v>
      </c>
      <c r="S209" s="199">
        <v>0.316</v>
      </c>
      <c r="T209" s="200">
        <f>S209*H209</f>
        <v>140.62</v>
      </c>
      <c r="AR209" s="23" t="s">
        <v>139</v>
      </c>
      <c r="AT209" s="23" t="s">
        <v>134</v>
      </c>
      <c r="AU209" s="23" t="s">
        <v>80</v>
      </c>
      <c r="AY209" s="23" t="s">
        <v>132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3" t="s">
        <v>78</v>
      </c>
      <c r="BK209" s="201">
        <f>ROUND(I209*H209,2)</f>
        <v>0</v>
      </c>
      <c r="BL209" s="23" t="s">
        <v>139</v>
      </c>
      <c r="BM209" s="23" t="s">
        <v>336</v>
      </c>
    </row>
    <row r="210" spans="2:51" s="12" customFormat="1" ht="13.5">
      <c r="B210" s="213"/>
      <c r="C210" s="214"/>
      <c r="D210" s="204" t="s">
        <v>144</v>
      </c>
      <c r="E210" s="215" t="s">
        <v>20</v>
      </c>
      <c r="F210" s="216" t="s">
        <v>337</v>
      </c>
      <c r="G210" s="214"/>
      <c r="H210" s="217">
        <v>445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144</v>
      </c>
      <c r="AU210" s="223" t="s">
        <v>80</v>
      </c>
      <c r="AV210" s="12" t="s">
        <v>80</v>
      </c>
      <c r="AW210" s="12" t="s">
        <v>34</v>
      </c>
      <c r="AX210" s="12" t="s">
        <v>78</v>
      </c>
      <c r="AY210" s="223" t="s">
        <v>132</v>
      </c>
    </row>
    <row r="211" spans="2:65" s="1" customFormat="1" ht="25.5" customHeight="1">
      <c r="B211" s="40"/>
      <c r="C211" s="191" t="s">
        <v>338</v>
      </c>
      <c r="D211" s="191" t="s">
        <v>134</v>
      </c>
      <c r="E211" s="192" t="s">
        <v>339</v>
      </c>
      <c r="F211" s="193" t="s">
        <v>340</v>
      </c>
      <c r="G211" s="194" t="s">
        <v>137</v>
      </c>
      <c r="H211" s="195">
        <v>445</v>
      </c>
      <c r="I211" s="196"/>
      <c r="J211" s="195">
        <f>ROUND(I211*H211,2)</f>
        <v>0</v>
      </c>
      <c r="K211" s="193" t="s">
        <v>138</v>
      </c>
      <c r="L211" s="60"/>
      <c r="M211" s="197" t="s">
        <v>20</v>
      </c>
      <c r="N211" s="198" t="s">
        <v>41</v>
      </c>
      <c r="O211" s="41"/>
      <c r="P211" s="199">
        <f>O211*H211</f>
        <v>0</v>
      </c>
      <c r="Q211" s="199">
        <v>0</v>
      </c>
      <c r="R211" s="199">
        <f>Q211*H211</f>
        <v>0</v>
      </c>
      <c r="S211" s="199">
        <v>0.44</v>
      </c>
      <c r="T211" s="200">
        <f>S211*H211</f>
        <v>195.8</v>
      </c>
      <c r="AR211" s="23" t="s">
        <v>139</v>
      </c>
      <c r="AT211" s="23" t="s">
        <v>134</v>
      </c>
      <c r="AU211" s="23" t="s">
        <v>80</v>
      </c>
      <c r="AY211" s="23" t="s">
        <v>132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3" t="s">
        <v>78</v>
      </c>
      <c r="BK211" s="201">
        <f>ROUND(I211*H211,2)</f>
        <v>0</v>
      </c>
      <c r="BL211" s="23" t="s">
        <v>139</v>
      </c>
      <c r="BM211" s="23" t="s">
        <v>341</v>
      </c>
    </row>
    <row r="212" spans="2:65" s="1" customFormat="1" ht="25.5" customHeight="1">
      <c r="B212" s="40"/>
      <c r="C212" s="191" t="s">
        <v>342</v>
      </c>
      <c r="D212" s="191" t="s">
        <v>134</v>
      </c>
      <c r="E212" s="192" t="s">
        <v>343</v>
      </c>
      <c r="F212" s="193" t="s">
        <v>344</v>
      </c>
      <c r="G212" s="194" t="s">
        <v>137</v>
      </c>
      <c r="H212" s="195">
        <v>20</v>
      </c>
      <c r="I212" s="196"/>
      <c r="J212" s="195">
        <f>ROUND(I212*H212,2)</f>
        <v>0</v>
      </c>
      <c r="K212" s="193" t="s">
        <v>138</v>
      </c>
      <c r="L212" s="60"/>
      <c r="M212" s="197" t="s">
        <v>20</v>
      </c>
      <c r="N212" s="198" t="s">
        <v>41</v>
      </c>
      <c r="O212" s="41"/>
      <c r="P212" s="199">
        <f>O212*H212</f>
        <v>0</v>
      </c>
      <c r="Q212" s="199">
        <v>3E-05</v>
      </c>
      <c r="R212" s="199">
        <f>Q212*H212</f>
        <v>0.0006000000000000001</v>
      </c>
      <c r="S212" s="199">
        <v>0.103</v>
      </c>
      <c r="T212" s="200">
        <f>S212*H212</f>
        <v>2.06</v>
      </c>
      <c r="AR212" s="23" t="s">
        <v>139</v>
      </c>
      <c r="AT212" s="23" t="s">
        <v>134</v>
      </c>
      <c r="AU212" s="23" t="s">
        <v>80</v>
      </c>
      <c r="AY212" s="23" t="s">
        <v>132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3" t="s">
        <v>78</v>
      </c>
      <c r="BK212" s="201">
        <f>ROUND(I212*H212,2)</f>
        <v>0</v>
      </c>
      <c r="BL212" s="23" t="s">
        <v>139</v>
      </c>
      <c r="BM212" s="23" t="s">
        <v>345</v>
      </c>
    </row>
    <row r="213" spans="2:51" s="11" customFormat="1" ht="13.5">
      <c r="B213" s="202"/>
      <c r="C213" s="203"/>
      <c r="D213" s="204" t="s">
        <v>144</v>
      </c>
      <c r="E213" s="205" t="s">
        <v>20</v>
      </c>
      <c r="F213" s="206" t="s">
        <v>346</v>
      </c>
      <c r="G213" s="203"/>
      <c r="H213" s="205" t="s">
        <v>20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144</v>
      </c>
      <c r="AU213" s="212" t="s">
        <v>80</v>
      </c>
      <c r="AV213" s="11" t="s">
        <v>78</v>
      </c>
      <c r="AW213" s="11" t="s">
        <v>34</v>
      </c>
      <c r="AX213" s="11" t="s">
        <v>70</v>
      </c>
      <c r="AY213" s="212" t="s">
        <v>132</v>
      </c>
    </row>
    <row r="214" spans="2:51" s="12" customFormat="1" ht="13.5">
      <c r="B214" s="213"/>
      <c r="C214" s="214"/>
      <c r="D214" s="204" t="s">
        <v>144</v>
      </c>
      <c r="E214" s="215" t="s">
        <v>20</v>
      </c>
      <c r="F214" s="216" t="s">
        <v>235</v>
      </c>
      <c r="G214" s="214"/>
      <c r="H214" s="217">
        <v>20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144</v>
      </c>
      <c r="AU214" s="223" t="s">
        <v>80</v>
      </c>
      <c r="AV214" s="12" t="s">
        <v>80</v>
      </c>
      <c r="AW214" s="12" t="s">
        <v>34</v>
      </c>
      <c r="AX214" s="12" t="s">
        <v>78</v>
      </c>
      <c r="AY214" s="223" t="s">
        <v>132</v>
      </c>
    </row>
    <row r="215" spans="2:65" s="1" customFormat="1" ht="16.5" customHeight="1">
      <c r="B215" s="40"/>
      <c r="C215" s="191" t="s">
        <v>347</v>
      </c>
      <c r="D215" s="191" t="s">
        <v>134</v>
      </c>
      <c r="E215" s="192" t="s">
        <v>348</v>
      </c>
      <c r="F215" s="193" t="s">
        <v>349</v>
      </c>
      <c r="G215" s="194" t="s">
        <v>350</v>
      </c>
      <c r="H215" s="195">
        <v>53</v>
      </c>
      <c r="I215" s="196"/>
      <c r="J215" s="195">
        <f>ROUND(I215*H215,2)</f>
        <v>0</v>
      </c>
      <c r="K215" s="193" t="s">
        <v>138</v>
      </c>
      <c r="L215" s="60"/>
      <c r="M215" s="197" t="s">
        <v>20</v>
      </c>
      <c r="N215" s="198" t="s">
        <v>41</v>
      </c>
      <c r="O215" s="41"/>
      <c r="P215" s="199">
        <f>O215*H215</f>
        <v>0</v>
      </c>
      <c r="Q215" s="199">
        <v>0</v>
      </c>
      <c r="R215" s="199">
        <f>Q215*H215</f>
        <v>0</v>
      </c>
      <c r="S215" s="199">
        <v>0.205</v>
      </c>
      <c r="T215" s="200">
        <f>S215*H215</f>
        <v>10.865</v>
      </c>
      <c r="AR215" s="23" t="s">
        <v>139</v>
      </c>
      <c r="AT215" s="23" t="s">
        <v>134</v>
      </c>
      <c r="AU215" s="23" t="s">
        <v>80</v>
      </c>
      <c r="AY215" s="23" t="s">
        <v>132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3" t="s">
        <v>78</v>
      </c>
      <c r="BK215" s="201">
        <f>ROUND(I215*H215,2)</f>
        <v>0</v>
      </c>
      <c r="BL215" s="23" t="s">
        <v>139</v>
      </c>
      <c r="BM215" s="23" t="s">
        <v>351</v>
      </c>
    </row>
    <row r="216" spans="2:65" s="1" customFormat="1" ht="16.5" customHeight="1">
      <c r="B216" s="40"/>
      <c r="C216" s="191" t="s">
        <v>352</v>
      </c>
      <c r="D216" s="191" t="s">
        <v>134</v>
      </c>
      <c r="E216" s="192" t="s">
        <v>353</v>
      </c>
      <c r="F216" s="193" t="s">
        <v>354</v>
      </c>
      <c r="G216" s="194" t="s">
        <v>350</v>
      </c>
      <c r="H216" s="195">
        <v>177</v>
      </c>
      <c r="I216" s="196"/>
      <c r="J216" s="195">
        <f>ROUND(I216*H216,2)</f>
        <v>0</v>
      </c>
      <c r="K216" s="193" t="s">
        <v>138</v>
      </c>
      <c r="L216" s="60"/>
      <c r="M216" s="197" t="s">
        <v>20</v>
      </c>
      <c r="N216" s="198" t="s">
        <v>41</v>
      </c>
      <c r="O216" s="41"/>
      <c r="P216" s="199">
        <f>O216*H216</f>
        <v>0</v>
      </c>
      <c r="Q216" s="199">
        <v>0</v>
      </c>
      <c r="R216" s="199">
        <f>Q216*H216</f>
        <v>0</v>
      </c>
      <c r="S216" s="199">
        <v>0.04</v>
      </c>
      <c r="T216" s="200">
        <f>S216*H216</f>
        <v>7.08</v>
      </c>
      <c r="AR216" s="23" t="s">
        <v>139</v>
      </c>
      <c r="AT216" s="23" t="s">
        <v>134</v>
      </c>
      <c r="AU216" s="23" t="s">
        <v>80</v>
      </c>
      <c r="AY216" s="23" t="s">
        <v>132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3" t="s">
        <v>78</v>
      </c>
      <c r="BK216" s="201">
        <f>ROUND(I216*H216,2)</f>
        <v>0</v>
      </c>
      <c r="BL216" s="23" t="s">
        <v>139</v>
      </c>
      <c r="BM216" s="23" t="s">
        <v>355</v>
      </c>
    </row>
    <row r="217" spans="2:65" s="1" customFormat="1" ht="16.5" customHeight="1">
      <c r="B217" s="40"/>
      <c r="C217" s="191" t="s">
        <v>356</v>
      </c>
      <c r="D217" s="191" t="s">
        <v>134</v>
      </c>
      <c r="E217" s="192" t="s">
        <v>357</v>
      </c>
      <c r="F217" s="193" t="s">
        <v>358</v>
      </c>
      <c r="G217" s="194" t="s">
        <v>183</v>
      </c>
      <c r="H217" s="195">
        <v>356.43</v>
      </c>
      <c r="I217" s="196"/>
      <c r="J217" s="195">
        <f>ROUND(I217*H217,2)</f>
        <v>0</v>
      </c>
      <c r="K217" s="193" t="s">
        <v>138</v>
      </c>
      <c r="L217" s="60"/>
      <c r="M217" s="197" t="s">
        <v>20</v>
      </c>
      <c r="N217" s="198" t="s">
        <v>41</v>
      </c>
      <c r="O217" s="41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23" t="s">
        <v>139</v>
      </c>
      <c r="AT217" s="23" t="s">
        <v>134</v>
      </c>
      <c r="AU217" s="23" t="s">
        <v>80</v>
      </c>
      <c r="AY217" s="23" t="s">
        <v>132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3" t="s">
        <v>78</v>
      </c>
      <c r="BK217" s="201">
        <f>ROUND(I217*H217,2)</f>
        <v>0</v>
      </c>
      <c r="BL217" s="23" t="s">
        <v>139</v>
      </c>
      <c r="BM217" s="23" t="s">
        <v>359</v>
      </c>
    </row>
    <row r="218" spans="2:65" s="1" customFormat="1" ht="16.5" customHeight="1">
      <c r="B218" s="40"/>
      <c r="C218" s="191" t="s">
        <v>360</v>
      </c>
      <c r="D218" s="191" t="s">
        <v>134</v>
      </c>
      <c r="E218" s="192" t="s">
        <v>361</v>
      </c>
      <c r="F218" s="193" t="s">
        <v>362</v>
      </c>
      <c r="G218" s="194" t="s">
        <v>183</v>
      </c>
      <c r="H218" s="195">
        <v>2404.6</v>
      </c>
      <c r="I218" s="196"/>
      <c r="J218" s="195">
        <f>ROUND(I218*H218,2)</f>
        <v>0</v>
      </c>
      <c r="K218" s="193" t="s">
        <v>138</v>
      </c>
      <c r="L218" s="60"/>
      <c r="M218" s="197" t="s">
        <v>20</v>
      </c>
      <c r="N218" s="198" t="s">
        <v>41</v>
      </c>
      <c r="O218" s="4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AR218" s="23" t="s">
        <v>139</v>
      </c>
      <c r="AT218" s="23" t="s">
        <v>134</v>
      </c>
      <c r="AU218" s="23" t="s">
        <v>80</v>
      </c>
      <c r="AY218" s="23" t="s">
        <v>132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3" t="s">
        <v>78</v>
      </c>
      <c r="BK218" s="201">
        <f>ROUND(I218*H218,2)</f>
        <v>0</v>
      </c>
      <c r="BL218" s="23" t="s">
        <v>139</v>
      </c>
      <c r="BM218" s="23" t="s">
        <v>363</v>
      </c>
    </row>
    <row r="219" spans="2:51" s="11" customFormat="1" ht="13.5">
      <c r="B219" s="202"/>
      <c r="C219" s="203"/>
      <c r="D219" s="204" t="s">
        <v>144</v>
      </c>
      <c r="E219" s="205" t="s">
        <v>20</v>
      </c>
      <c r="F219" s="206" t="s">
        <v>364</v>
      </c>
      <c r="G219" s="203"/>
      <c r="H219" s="205" t="s">
        <v>20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144</v>
      </c>
      <c r="AU219" s="212" t="s">
        <v>80</v>
      </c>
      <c r="AV219" s="11" t="s">
        <v>78</v>
      </c>
      <c r="AW219" s="11" t="s">
        <v>34</v>
      </c>
      <c r="AX219" s="11" t="s">
        <v>70</v>
      </c>
      <c r="AY219" s="212" t="s">
        <v>132</v>
      </c>
    </row>
    <row r="220" spans="2:51" s="12" customFormat="1" ht="13.5">
      <c r="B220" s="213"/>
      <c r="C220" s="214"/>
      <c r="D220" s="204" t="s">
        <v>144</v>
      </c>
      <c r="E220" s="215" t="s">
        <v>20</v>
      </c>
      <c r="F220" s="216" t="s">
        <v>365</v>
      </c>
      <c r="G220" s="214"/>
      <c r="H220" s="217">
        <v>570.8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144</v>
      </c>
      <c r="AU220" s="223" t="s">
        <v>80</v>
      </c>
      <c r="AV220" s="12" t="s">
        <v>80</v>
      </c>
      <c r="AW220" s="12" t="s">
        <v>34</v>
      </c>
      <c r="AX220" s="12" t="s">
        <v>70</v>
      </c>
      <c r="AY220" s="223" t="s">
        <v>132</v>
      </c>
    </row>
    <row r="221" spans="2:51" s="11" customFormat="1" ht="13.5">
      <c r="B221" s="202"/>
      <c r="C221" s="203"/>
      <c r="D221" s="204" t="s">
        <v>144</v>
      </c>
      <c r="E221" s="205" t="s">
        <v>20</v>
      </c>
      <c r="F221" s="206" t="s">
        <v>366</v>
      </c>
      <c r="G221" s="203"/>
      <c r="H221" s="205" t="s">
        <v>20</v>
      </c>
      <c r="I221" s="207"/>
      <c r="J221" s="203"/>
      <c r="K221" s="203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144</v>
      </c>
      <c r="AU221" s="212" t="s">
        <v>80</v>
      </c>
      <c r="AV221" s="11" t="s">
        <v>78</v>
      </c>
      <c r="AW221" s="11" t="s">
        <v>34</v>
      </c>
      <c r="AX221" s="11" t="s">
        <v>70</v>
      </c>
      <c r="AY221" s="212" t="s">
        <v>132</v>
      </c>
    </row>
    <row r="222" spans="2:51" s="12" customFormat="1" ht="13.5">
      <c r="B222" s="213"/>
      <c r="C222" s="214"/>
      <c r="D222" s="204" t="s">
        <v>144</v>
      </c>
      <c r="E222" s="215" t="s">
        <v>20</v>
      </c>
      <c r="F222" s="216" t="s">
        <v>367</v>
      </c>
      <c r="G222" s="214"/>
      <c r="H222" s="217">
        <v>71.6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144</v>
      </c>
      <c r="AU222" s="223" t="s">
        <v>80</v>
      </c>
      <c r="AV222" s="12" t="s">
        <v>80</v>
      </c>
      <c r="AW222" s="12" t="s">
        <v>34</v>
      </c>
      <c r="AX222" s="12" t="s">
        <v>70</v>
      </c>
      <c r="AY222" s="223" t="s">
        <v>132</v>
      </c>
    </row>
    <row r="223" spans="2:51" s="11" customFormat="1" ht="13.5">
      <c r="B223" s="202"/>
      <c r="C223" s="203"/>
      <c r="D223" s="204" t="s">
        <v>144</v>
      </c>
      <c r="E223" s="205" t="s">
        <v>20</v>
      </c>
      <c r="F223" s="206" t="s">
        <v>368</v>
      </c>
      <c r="G223" s="203"/>
      <c r="H223" s="205" t="s">
        <v>20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144</v>
      </c>
      <c r="AU223" s="212" t="s">
        <v>80</v>
      </c>
      <c r="AV223" s="11" t="s">
        <v>78</v>
      </c>
      <c r="AW223" s="11" t="s">
        <v>34</v>
      </c>
      <c r="AX223" s="11" t="s">
        <v>70</v>
      </c>
      <c r="AY223" s="212" t="s">
        <v>132</v>
      </c>
    </row>
    <row r="224" spans="2:51" s="12" customFormat="1" ht="13.5">
      <c r="B224" s="213"/>
      <c r="C224" s="214"/>
      <c r="D224" s="204" t="s">
        <v>144</v>
      </c>
      <c r="E224" s="215" t="s">
        <v>20</v>
      </c>
      <c r="F224" s="216" t="s">
        <v>369</v>
      </c>
      <c r="G224" s="214"/>
      <c r="H224" s="217">
        <v>1762.2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144</v>
      </c>
      <c r="AU224" s="223" t="s">
        <v>80</v>
      </c>
      <c r="AV224" s="12" t="s">
        <v>80</v>
      </c>
      <c r="AW224" s="12" t="s">
        <v>34</v>
      </c>
      <c r="AX224" s="12" t="s">
        <v>70</v>
      </c>
      <c r="AY224" s="223" t="s">
        <v>132</v>
      </c>
    </row>
    <row r="225" spans="2:51" s="13" customFormat="1" ht="13.5">
      <c r="B225" s="224"/>
      <c r="C225" s="225"/>
      <c r="D225" s="204" t="s">
        <v>144</v>
      </c>
      <c r="E225" s="226" t="s">
        <v>20</v>
      </c>
      <c r="F225" s="227" t="s">
        <v>246</v>
      </c>
      <c r="G225" s="225"/>
      <c r="H225" s="228">
        <v>2404.6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144</v>
      </c>
      <c r="AU225" s="234" t="s">
        <v>80</v>
      </c>
      <c r="AV225" s="13" t="s">
        <v>139</v>
      </c>
      <c r="AW225" s="13" t="s">
        <v>34</v>
      </c>
      <c r="AX225" s="13" t="s">
        <v>78</v>
      </c>
      <c r="AY225" s="234" t="s">
        <v>132</v>
      </c>
    </row>
    <row r="226" spans="2:65" s="1" customFormat="1" ht="25.5" customHeight="1">
      <c r="B226" s="40"/>
      <c r="C226" s="191" t="s">
        <v>370</v>
      </c>
      <c r="D226" s="191" t="s">
        <v>134</v>
      </c>
      <c r="E226" s="192" t="s">
        <v>371</v>
      </c>
      <c r="F226" s="193" t="s">
        <v>372</v>
      </c>
      <c r="G226" s="194" t="s">
        <v>183</v>
      </c>
      <c r="H226" s="195">
        <v>17.9</v>
      </c>
      <c r="I226" s="196"/>
      <c r="J226" s="195">
        <f>ROUND(I226*H226,2)</f>
        <v>0</v>
      </c>
      <c r="K226" s="193" t="s">
        <v>138</v>
      </c>
      <c r="L226" s="60"/>
      <c r="M226" s="197" t="s">
        <v>20</v>
      </c>
      <c r="N226" s="198" t="s">
        <v>41</v>
      </c>
      <c r="O226" s="41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AR226" s="23" t="s">
        <v>139</v>
      </c>
      <c r="AT226" s="23" t="s">
        <v>134</v>
      </c>
      <c r="AU226" s="23" t="s">
        <v>80</v>
      </c>
      <c r="AY226" s="23" t="s">
        <v>132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23" t="s">
        <v>78</v>
      </c>
      <c r="BK226" s="201">
        <f>ROUND(I226*H226,2)</f>
        <v>0</v>
      </c>
      <c r="BL226" s="23" t="s">
        <v>139</v>
      </c>
      <c r="BM226" s="23" t="s">
        <v>373</v>
      </c>
    </row>
    <row r="227" spans="2:65" s="1" customFormat="1" ht="25.5" customHeight="1">
      <c r="B227" s="40"/>
      <c r="C227" s="191" t="s">
        <v>374</v>
      </c>
      <c r="D227" s="191" t="s">
        <v>134</v>
      </c>
      <c r="E227" s="192" t="s">
        <v>375</v>
      </c>
      <c r="F227" s="193" t="s">
        <v>376</v>
      </c>
      <c r="G227" s="194" t="s">
        <v>183</v>
      </c>
      <c r="H227" s="195">
        <v>195.8</v>
      </c>
      <c r="I227" s="196"/>
      <c r="J227" s="195">
        <f>ROUND(I227*H227,2)</f>
        <v>0</v>
      </c>
      <c r="K227" s="193" t="s">
        <v>138</v>
      </c>
      <c r="L227" s="60"/>
      <c r="M227" s="197" t="s">
        <v>20</v>
      </c>
      <c r="N227" s="198" t="s">
        <v>41</v>
      </c>
      <c r="O227" s="41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AR227" s="23" t="s">
        <v>139</v>
      </c>
      <c r="AT227" s="23" t="s">
        <v>134</v>
      </c>
      <c r="AU227" s="23" t="s">
        <v>80</v>
      </c>
      <c r="AY227" s="23" t="s">
        <v>132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3" t="s">
        <v>78</v>
      </c>
      <c r="BK227" s="201">
        <f>ROUND(I227*H227,2)</f>
        <v>0</v>
      </c>
      <c r="BL227" s="23" t="s">
        <v>139</v>
      </c>
      <c r="BM227" s="23" t="s">
        <v>377</v>
      </c>
    </row>
    <row r="228" spans="2:63" s="10" customFormat="1" ht="29.85" customHeight="1">
      <c r="B228" s="175"/>
      <c r="C228" s="176"/>
      <c r="D228" s="177" t="s">
        <v>69</v>
      </c>
      <c r="E228" s="189" t="s">
        <v>9</v>
      </c>
      <c r="F228" s="189" t="s">
        <v>378</v>
      </c>
      <c r="G228" s="176"/>
      <c r="H228" s="176"/>
      <c r="I228" s="179"/>
      <c r="J228" s="190">
        <f>BK228</f>
        <v>0</v>
      </c>
      <c r="K228" s="176"/>
      <c r="L228" s="181"/>
      <c r="M228" s="182"/>
      <c r="N228" s="183"/>
      <c r="O228" s="183"/>
      <c r="P228" s="184">
        <f>SUM(P229:P231)</f>
        <v>0</v>
      </c>
      <c r="Q228" s="183"/>
      <c r="R228" s="184">
        <f>SUM(R229:R231)</f>
        <v>0.03285</v>
      </c>
      <c r="S228" s="183"/>
      <c r="T228" s="185">
        <f>SUM(T229:T231)</f>
        <v>0</v>
      </c>
      <c r="AR228" s="186" t="s">
        <v>78</v>
      </c>
      <c r="AT228" s="187" t="s">
        <v>69</v>
      </c>
      <c r="AU228" s="187" t="s">
        <v>78</v>
      </c>
      <c r="AY228" s="186" t="s">
        <v>132</v>
      </c>
      <c r="BK228" s="188">
        <f>SUM(BK229:BK231)</f>
        <v>0</v>
      </c>
    </row>
    <row r="229" spans="2:65" s="1" customFormat="1" ht="16.5" customHeight="1">
      <c r="B229" s="40"/>
      <c r="C229" s="191" t="s">
        <v>379</v>
      </c>
      <c r="D229" s="191" t="s">
        <v>134</v>
      </c>
      <c r="E229" s="192" t="s">
        <v>380</v>
      </c>
      <c r="F229" s="193" t="s">
        <v>381</v>
      </c>
      <c r="G229" s="194" t="s">
        <v>350</v>
      </c>
      <c r="H229" s="195">
        <v>45</v>
      </c>
      <c r="I229" s="196"/>
      <c r="J229" s="195">
        <f>ROUND(I229*H229,2)</f>
        <v>0</v>
      </c>
      <c r="K229" s="193" t="s">
        <v>138</v>
      </c>
      <c r="L229" s="60"/>
      <c r="M229" s="197" t="s">
        <v>20</v>
      </c>
      <c r="N229" s="198" t="s">
        <v>41</v>
      </c>
      <c r="O229" s="41"/>
      <c r="P229" s="199">
        <f>O229*H229</f>
        <v>0</v>
      </c>
      <c r="Q229" s="199">
        <v>0.00073</v>
      </c>
      <c r="R229" s="199">
        <f>Q229*H229</f>
        <v>0.03285</v>
      </c>
      <c r="S229" s="199">
        <v>0</v>
      </c>
      <c r="T229" s="200">
        <f>S229*H229</f>
        <v>0</v>
      </c>
      <c r="AR229" s="23" t="s">
        <v>139</v>
      </c>
      <c r="AT229" s="23" t="s">
        <v>134</v>
      </c>
      <c r="AU229" s="23" t="s">
        <v>80</v>
      </c>
      <c r="AY229" s="23" t="s">
        <v>132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3" t="s">
        <v>78</v>
      </c>
      <c r="BK229" s="201">
        <f>ROUND(I229*H229,2)</f>
        <v>0</v>
      </c>
      <c r="BL229" s="23" t="s">
        <v>139</v>
      </c>
      <c r="BM229" s="23" t="s">
        <v>382</v>
      </c>
    </row>
    <row r="230" spans="2:65" s="1" customFormat="1" ht="25.5" customHeight="1">
      <c r="B230" s="40"/>
      <c r="C230" s="191" t="s">
        <v>383</v>
      </c>
      <c r="D230" s="191" t="s">
        <v>134</v>
      </c>
      <c r="E230" s="192" t="s">
        <v>384</v>
      </c>
      <c r="F230" s="193" t="s">
        <v>385</v>
      </c>
      <c r="G230" s="194" t="s">
        <v>188</v>
      </c>
      <c r="H230" s="195">
        <v>10.8</v>
      </c>
      <c r="I230" s="196"/>
      <c r="J230" s="195">
        <f>ROUND(I230*H230,2)</f>
        <v>0</v>
      </c>
      <c r="K230" s="193" t="s">
        <v>138</v>
      </c>
      <c r="L230" s="60"/>
      <c r="M230" s="197" t="s">
        <v>20</v>
      </c>
      <c r="N230" s="198" t="s">
        <v>41</v>
      </c>
      <c r="O230" s="41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AR230" s="23" t="s">
        <v>139</v>
      </c>
      <c r="AT230" s="23" t="s">
        <v>134</v>
      </c>
      <c r="AU230" s="23" t="s">
        <v>80</v>
      </c>
      <c r="AY230" s="23" t="s">
        <v>132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3" t="s">
        <v>78</v>
      </c>
      <c r="BK230" s="201">
        <f>ROUND(I230*H230,2)</f>
        <v>0</v>
      </c>
      <c r="BL230" s="23" t="s">
        <v>139</v>
      </c>
      <c r="BM230" s="23" t="s">
        <v>386</v>
      </c>
    </row>
    <row r="231" spans="2:51" s="12" customFormat="1" ht="13.5">
      <c r="B231" s="213"/>
      <c r="C231" s="214"/>
      <c r="D231" s="204" t="s">
        <v>144</v>
      </c>
      <c r="E231" s="215" t="s">
        <v>20</v>
      </c>
      <c r="F231" s="216" t="s">
        <v>387</v>
      </c>
      <c r="G231" s="214"/>
      <c r="H231" s="217">
        <v>10.8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144</v>
      </c>
      <c r="AU231" s="223" t="s">
        <v>80</v>
      </c>
      <c r="AV231" s="12" t="s">
        <v>80</v>
      </c>
      <c r="AW231" s="12" t="s">
        <v>34</v>
      </c>
      <c r="AX231" s="12" t="s">
        <v>78</v>
      </c>
      <c r="AY231" s="223" t="s">
        <v>132</v>
      </c>
    </row>
    <row r="232" spans="2:63" s="10" customFormat="1" ht="29.85" customHeight="1">
      <c r="B232" s="175"/>
      <c r="C232" s="176"/>
      <c r="D232" s="177" t="s">
        <v>69</v>
      </c>
      <c r="E232" s="189" t="s">
        <v>147</v>
      </c>
      <c r="F232" s="189" t="s">
        <v>388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SUM(P233:P235)</f>
        <v>0</v>
      </c>
      <c r="Q232" s="183"/>
      <c r="R232" s="184">
        <f>SUM(R233:R235)</f>
        <v>0.02366</v>
      </c>
      <c r="S232" s="183"/>
      <c r="T232" s="185">
        <f>SUM(T233:T235)</f>
        <v>0</v>
      </c>
      <c r="AR232" s="186" t="s">
        <v>78</v>
      </c>
      <c r="AT232" s="187" t="s">
        <v>69</v>
      </c>
      <c r="AU232" s="187" t="s">
        <v>78</v>
      </c>
      <c r="AY232" s="186" t="s">
        <v>132</v>
      </c>
      <c r="BK232" s="188">
        <f>SUM(BK233:BK235)</f>
        <v>0</v>
      </c>
    </row>
    <row r="233" spans="2:65" s="1" customFormat="1" ht="16.5" customHeight="1">
      <c r="B233" s="40"/>
      <c r="C233" s="191" t="s">
        <v>389</v>
      </c>
      <c r="D233" s="191" t="s">
        <v>134</v>
      </c>
      <c r="E233" s="192" t="s">
        <v>390</v>
      </c>
      <c r="F233" s="193" t="s">
        <v>391</v>
      </c>
      <c r="G233" s="194" t="s">
        <v>350</v>
      </c>
      <c r="H233" s="195">
        <v>26</v>
      </c>
      <c r="I233" s="196"/>
      <c r="J233" s="195">
        <f>ROUND(I233*H233,2)</f>
        <v>0</v>
      </c>
      <c r="K233" s="193" t="s">
        <v>138</v>
      </c>
      <c r="L233" s="60"/>
      <c r="M233" s="197" t="s">
        <v>20</v>
      </c>
      <c r="N233" s="198" t="s">
        <v>41</v>
      </c>
      <c r="O233" s="41"/>
      <c r="P233" s="199">
        <f>O233*H233</f>
        <v>0</v>
      </c>
      <c r="Q233" s="199">
        <v>0.00091</v>
      </c>
      <c r="R233" s="199">
        <f>Q233*H233</f>
        <v>0.02366</v>
      </c>
      <c r="S233" s="199">
        <v>0</v>
      </c>
      <c r="T233" s="200">
        <f>S233*H233</f>
        <v>0</v>
      </c>
      <c r="AR233" s="23" t="s">
        <v>139</v>
      </c>
      <c r="AT233" s="23" t="s">
        <v>134</v>
      </c>
      <c r="AU233" s="23" t="s">
        <v>80</v>
      </c>
      <c r="AY233" s="23" t="s">
        <v>132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3" t="s">
        <v>78</v>
      </c>
      <c r="BK233" s="201">
        <f>ROUND(I233*H233,2)</f>
        <v>0</v>
      </c>
      <c r="BL233" s="23" t="s">
        <v>139</v>
      </c>
      <c r="BM233" s="23" t="s">
        <v>392</v>
      </c>
    </row>
    <row r="234" spans="2:51" s="11" customFormat="1" ht="13.5">
      <c r="B234" s="202"/>
      <c r="C234" s="203"/>
      <c r="D234" s="204" t="s">
        <v>144</v>
      </c>
      <c r="E234" s="205" t="s">
        <v>20</v>
      </c>
      <c r="F234" s="206" t="s">
        <v>393</v>
      </c>
      <c r="G234" s="203"/>
      <c r="H234" s="205" t="s">
        <v>20</v>
      </c>
      <c r="I234" s="207"/>
      <c r="J234" s="203"/>
      <c r="K234" s="203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144</v>
      </c>
      <c r="AU234" s="212" t="s">
        <v>80</v>
      </c>
      <c r="AV234" s="11" t="s">
        <v>78</v>
      </c>
      <c r="AW234" s="11" t="s">
        <v>34</v>
      </c>
      <c r="AX234" s="11" t="s">
        <v>70</v>
      </c>
      <c r="AY234" s="212" t="s">
        <v>132</v>
      </c>
    </row>
    <row r="235" spans="2:51" s="12" customFormat="1" ht="13.5">
      <c r="B235" s="213"/>
      <c r="C235" s="214"/>
      <c r="D235" s="204" t="s">
        <v>144</v>
      </c>
      <c r="E235" s="215" t="s">
        <v>20</v>
      </c>
      <c r="F235" s="216" t="s">
        <v>267</v>
      </c>
      <c r="G235" s="214"/>
      <c r="H235" s="217">
        <v>26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144</v>
      </c>
      <c r="AU235" s="223" t="s">
        <v>80</v>
      </c>
      <c r="AV235" s="12" t="s">
        <v>80</v>
      </c>
      <c r="AW235" s="12" t="s">
        <v>34</v>
      </c>
      <c r="AX235" s="12" t="s">
        <v>78</v>
      </c>
      <c r="AY235" s="223" t="s">
        <v>132</v>
      </c>
    </row>
    <row r="236" spans="2:63" s="10" customFormat="1" ht="29.85" customHeight="1">
      <c r="B236" s="175"/>
      <c r="C236" s="176"/>
      <c r="D236" s="177" t="s">
        <v>69</v>
      </c>
      <c r="E236" s="189" t="s">
        <v>394</v>
      </c>
      <c r="F236" s="189" t="s">
        <v>395</v>
      </c>
      <c r="G236" s="176"/>
      <c r="H236" s="176"/>
      <c r="I236" s="179"/>
      <c r="J236" s="190">
        <f>BK236</f>
        <v>0</v>
      </c>
      <c r="K236" s="176"/>
      <c r="L236" s="181"/>
      <c r="M236" s="182"/>
      <c r="N236" s="183"/>
      <c r="O236" s="183"/>
      <c r="P236" s="184">
        <f>SUM(P237:P261)</f>
        <v>0</v>
      </c>
      <c r="Q236" s="183"/>
      <c r="R236" s="184">
        <f>SUM(R237:R261)</f>
        <v>0</v>
      </c>
      <c r="S236" s="183"/>
      <c r="T236" s="185">
        <f>SUM(T237:T261)</f>
        <v>0</v>
      </c>
      <c r="AR236" s="186" t="s">
        <v>78</v>
      </c>
      <c r="AT236" s="187" t="s">
        <v>69</v>
      </c>
      <c r="AU236" s="187" t="s">
        <v>78</v>
      </c>
      <c r="AY236" s="186" t="s">
        <v>132</v>
      </c>
      <c r="BK236" s="188">
        <f>SUM(BK237:BK261)</f>
        <v>0</v>
      </c>
    </row>
    <row r="237" spans="2:65" s="1" customFormat="1" ht="16.5" customHeight="1">
      <c r="B237" s="40"/>
      <c r="C237" s="191" t="s">
        <v>396</v>
      </c>
      <c r="D237" s="191" t="s">
        <v>134</v>
      </c>
      <c r="E237" s="192" t="s">
        <v>397</v>
      </c>
      <c r="F237" s="193" t="s">
        <v>398</v>
      </c>
      <c r="G237" s="194" t="s">
        <v>137</v>
      </c>
      <c r="H237" s="195">
        <v>280</v>
      </c>
      <c r="I237" s="196"/>
      <c r="J237" s="195">
        <f>ROUND(I237*H237,2)</f>
        <v>0</v>
      </c>
      <c r="K237" s="193" t="s">
        <v>138</v>
      </c>
      <c r="L237" s="60"/>
      <c r="M237" s="197" t="s">
        <v>20</v>
      </c>
      <c r="N237" s="198" t="s">
        <v>41</v>
      </c>
      <c r="O237" s="41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3" t="s">
        <v>139</v>
      </c>
      <c r="AT237" s="23" t="s">
        <v>134</v>
      </c>
      <c r="AU237" s="23" t="s">
        <v>80</v>
      </c>
      <c r="AY237" s="23" t="s">
        <v>132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3" t="s">
        <v>78</v>
      </c>
      <c r="BK237" s="201">
        <f>ROUND(I237*H237,2)</f>
        <v>0</v>
      </c>
      <c r="BL237" s="23" t="s">
        <v>139</v>
      </c>
      <c r="BM237" s="23" t="s">
        <v>399</v>
      </c>
    </row>
    <row r="238" spans="2:51" s="11" customFormat="1" ht="13.5">
      <c r="B238" s="202"/>
      <c r="C238" s="203"/>
      <c r="D238" s="204" t="s">
        <v>144</v>
      </c>
      <c r="E238" s="205" t="s">
        <v>20</v>
      </c>
      <c r="F238" s="206" t="s">
        <v>400</v>
      </c>
      <c r="G238" s="203"/>
      <c r="H238" s="205" t="s">
        <v>20</v>
      </c>
      <c r="I238" s="207"/>
      <c r="J238" s="203"/>
      <c r="K238" s="203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144</v>
      </c>
      <c r="AU238" s="212" t="s">
        <v>80</v>
      </c>
      <c r="AV238" s="11" t="s">
        <v>78</v>
      </c>
      <c r="AW238" s="11" t="s">
        <v>34</v>
      </c>
      <c r="AX238" s="11" t="s">
        <v>70</v>
      </c>
      <c r="AY238" s="212" t="s">
        <v>132</v>
      </c>
    </row>
    <row r="239" spans="2:51" s="12" customFormat="1" ht="13.5">
      <c r="B239" s="213"/>
      <c r="C239" s="214"/>
      <c r="D239" s="204" t="s">
        <v>144</v>
      </c>
      <c r="E239" s="215" t="s">
        <v>20</v>
      </c>
      <c r="F239" s="216" t="s">
        <v>401</v>
      </c>
      <c r="G239" s="214"/>
      <c r="H239" s="217">
        <v>280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144</v>
      </c>
      <c r="AU239" s="223" t="s">
        <v>80</v>
      </c>
      <c r="AV239" s="12" t="s">
        <v>80</v>
      </c>
      <c r="AW239" s="12" t="s">
        <v>34</v>
      </c>
      <c r="AX239" s="12" t="s">
        <v>78</v>
      </c>
      <c r="AY239" s="223" t="s">
        <v>132</v>
      </c>
    </row>
    <row r="240" spans="2:65" s="1" customFormat="1" ht="16.5" customHeight="1">
      <c r="B240" s="40"/>
      <c r="C240" s="191" t="s">
        <v>402</v>
      </c>
      <c r="D240" s="191" t="s">
        <v>134</v>
      </c>
      <c r="E240" s="192" t="s">
        <v>403</v>
      </c>
      <c r="F240" s="193" t="s">
        <v>404</v>
      </c>
      <c r="G240" s="194" t="s">
        <v>137</v>
      </c>
      <c r="H240" s="195">
        <v>2110</v>
      </c>
      <c r="I240" s="196"/>
      <c r="J240" s="195">
        <f>ROUND(I240*H240,2)</f>
        <v>0</v>
      </c>
      <c r="K240" s="193" t="s">
        <v>138</v>
      </c>
      <c r="L240" s="60"/>
      <c r="M240" s="197" t="s">
        <v>20</v>
      </c>
      <c r="N240" s="198" t="s">
        <v>41</v>
      </c>
      <c r="O240" s="41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AR240" s="23" t="s">
        <v>139</v>
      </c>
      <c r="AT240" s="23" t="s">
        <v>134</v>
      </c>
      <c r="AU240" s="23" t="s">
        <v>80</v>
      </c>
      <c r="AY240" s="23" t="s">
        <v>132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3" t="s">
        <v>78</v>
      </c>
      <c r="BK240" s="201">
        <f>ROUND(I240*H240,2)</f>
        <v>0</v>
      </c>
      <c r="BL240" s="23" t="s">
        <v>139</v>
      </c>
      <c r="BM240" s="23" t="s">
        <v>405</v>
      </c>
    </row>
    <row r="241" spans="2:51" s="11" customFormat="1" ht="13.5">
      <c r="B241" s="202"/>
      <c r="C241" s="203"/>
      <c r="D241" s="204" t="s">
        <v>144</v>
      </c>
      <c r="E241" s="205" t="s">
        <v>20</v>
      </c>
      <c r="F241" s="206" t="s">
        <v>406</v>
      </c>
      <c r="G241" s="203"/>
      <c r="H241" s="205" t="s">
        <v>20</v>
      </c>
      <c r="I241" s="207"/>
      <c r="J241" s="203"/>
      <c r="K241" s="203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144</v>
      </c>
      <c r="AU241" s="212" t="s">
        <v>80</v>
      </c>
      <c r="AV241" s="11" t="s">
        <v>78</v>
      </c>
      <c r="AW241" s="11" t="s">
        <v>34</v>
      </c>
      <c r="AX241" s="11" t="s">
        <v>70</v>
      </c>
      <c r="AY241" s="212" t="s">
        <v>132</v>
      </c>
    </row>
    <row r="242" spans="2:51" s="11" customFormat="1" ht="13.5">
      <c r="B242" s="202"/>
      <c r="C242" s="203"/>
      <c r="D242" s="204" t="s">
        <v>144</v>
      </c>
      <c r="E242" s="205" t="s">
        <v>20</v>
      </c>
      <c r="F242" s="206" t="s">
        <v>407</v>
      </c>
      <c r="G242" s="203"/>
      <c r="H242" s="205" t="s">
        <v>20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144</v>
      </c>
      <c r="AU242" s="212" t="s">
        <v>80</v>
      </c>
      <c r="AV242" s="11" t="s">
        <v>78</v>
      </c>
      <c r="AW242" s="11" t="s">
        <v>34</v>
      </c>
      <c r="AX242" s="11" t="s">
        <v>70</v>
      </c>
      <c r="AY242" s="212" t="s">
        <v>132</v>
      </c>
    </row>
    <row r="243" spans="2:51" s="12" customFormat="1" ht="13.5">
      <c r="B243" s="213"/>
      <c r="C243" s="214"/>
      <c r="D243" s="204" t="s">
        <v>144</v>
      </c>
      <c r="E243" s="215" t="s">
        <v>20</v>
      </c>
      <c r="F243" s="216" t="s">
        <v>408</v>
      </c>
      <c r="G243" s="214"/>
      <c r="H243" s="217">
        <v>2110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144</v>
      </c>
      <c r="AU243" s="223" t="s">
        <v>80</v>
      </c>
      <c r="AV243" s="12" t="s">
        <v>80</v>
      </c>
      <c r="AW243" s="12" t="s">
        <v>34</v>
      </c>
      <c r="AX243" s="12" t="s">
        <v>78</v>
      </c>
      <c r="AY243" s="223" t="s">
        <v>132</v>
      </c>
    </row>
    <row r="244" spans="2:65" s="1" customFormat="1" ht="16.5" customHeight="1">
      <c r="B244" s="40"/>
      <c r="C244" s="191" t="s">
        <v>409</v>
      </c>
      <c r="D244" s="191" t="s">
        <v>134</v>
      </c>
      <c r="E244" s="192" t="s">
        <v>410</v>
      </c>
      <c r="F244" s="193" t="s">
        <v>411</v>
      </c>
      <c r="G244" s="194" t="s">
        <v>137</v>
      </c>
      <c r="H244" s="195">
        <v>1055</v>
      </c>
      <c r="I244" s="196"/>
      <c r="J244" s="195">
        <f>ROUND(I244*H244,2)</f>
        <v>0</v>
      </c>
      <c r="K244" s="193" t="s">
        <v>138</v>
      </c>
      <c r="L244" s="60"/>
      <c r="M244" s="197" t="s">
        <v>20</v>
      </c>
      <c r="N244" s="198" t="s">
        <v>41</v>
      </c>
      <c r="O244" s="4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23" t="s">
        <v>139</v>
      </c>
      <c r="AT244" s="23" t="s">
        <v>134</v>
      </c>
      <c r="AU244" s="23" t="s">
        <v>80</v>
      </c>
      <c r="AY244" s="23" t="s">
        <v>132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3" t="s">
        <v>78</v>
      </c>
      <c r="BK244" s="201">
        <f>ROUND(I244*H244,2)</f>
        <v>0</v>
      </c>
      <c r="BL244" s="23" t="s">
        <v>139</v>
      </c>
      <c r="BM244" s="23" t="s">
        <v>412</v>
      </c>
    </row>
    <row r="245" spans="2:51" s="11" customFormat="1" ht="13.5">
      <c r="B245" s="202"/>
      <c r="C245" s="203"/>
      <c r="D245" s="204" t="s">
        <v>144</v>
      </c>
      <c r="E245" s="205" t="s">
        <v>20</v>
      </c>
      <c r="F245" s="206" t="s">
        <v>406</v>
      </c>
      <c r="G245" s="203"/>
      <c r="H245" s="205" t="s">
        <v>20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144</v>
      </c>
      <c r="AU245" s="212" t="s">
        <v>80</v>
      </c>
      <c r="AV245" s="11" t="s">
        <v>78</v>
      </c>
      <c r="AW245" s="11" t="s">
        <v>34</v>
      </c>
      <c r="AX245" s="11" t="s">
        <v>70</v>
      </c>
      <c r="AY245" s="212" t="s">
        <v>132</v>
      </c>
    </row>
    <row r="246" spans="2:51" s="12" customFormat="1" ht="13.5">
      <c r="B246" s="213"/>
      <c r="C246" s="214"/>
      <c r="D246" s="204" t="s">
        <v>144</v>
      </c>
      <c r="E246" s="215" t="s">
        <v>20</v>
      </c>
      <c r="F246" s="216" t="s">
        <v>413</v>
      </c>
      <c r="G246" s="214"/>
      <c r="H246" s="217">
        <v>1055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144</v>
      </c>
      <c r="AU246" s="223" t="s">
        <v>80</v>
      </c>
      <c r="AV246" s="12" t="s">
        <v>80</v>
      </c>
      <c r="AW246" s="12" t="s">
        <v>34</v>
      </c>
      <c r="AX246" s="12" t="s">
        <v>78</v>
      </c>
      <c r="AY246" s="223" t="s">
        <v>132</v>
      </c>
    </row>
    <row r="247" spans="2:65" s="1" customFormat="1" ht="16.5" customHeight="1">
      <c r="B247" s="40"/>
      <c r="C247" s="191" t="s">
        <v>414</v>
      </c>
      <c r="D247" s="191" t="s">
        <v>134</v>
      </c>
      <c r="E247" s="192" t="s">
        <v>415</v>
      </c>
      <c r="F247" s="193" t="s">
        <v>416</v>
      </c>
      <c r="G247" s="194" t="s">
        <v>137</v>
      </c>
      <c r="H247" s="195">
        <v>1055</v>
      </c>
      <c r="I247" s="196"/>
      <c r="J247" s="195">
        <f>ROUND(I247*H247,2)</f>
        <v>0</v>
      </c>
      <c r="K247" s="193" t="s">
        <v>138</v>
      </c>
      <c r="L247" s="60"/>
      <c r="M247" s="197" t="s">
        <v>20</v>
      </c>
      <c r="N247" s="198" t="s">
        <v>41</v>
      </c>
      <c r="O247" s="41"/>
      <c r="P247" s="199">
        <f>O247*H247</f>
        <v>0</v>
      </c>
      <c r="Q247" s="199">
        <v>0</v>
      </c>
      <c r="R247" s="199">
        <f>Q247*H247</f>
        <v>0</v>
      </c>
      <c r="S247" s="199">
        <v>0</v>
      </c>
      <c r="T247" s="200">
        <f>S247*H247</f>
        <v>0</v>
      </c>
      <c r="AR247" s="23" t="s">
        <v>139</v>
      </c>
      <c r="AT247" s="23" t="s">
        <v>134</v>
      </c>
      <c r="AU247" s="23" t="s">
        <v>80</v>
      </c>
      <c r="AY247" s="23" t="s">
        <v>132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3" t="s">
        <v>78</v>
      </c>
      <c r="BK247" s="201">
        <f>ROUND(I247*H247,2)</f>
        <v>0</v>
      </c>
      <c r="BL247" s="23" t="s">
        <v>139</v>
      </c>
      <c r="BM247" s="23" t="s">
        <v>417</v>
      </c>
    </row>
    <row r="248" spans="2:51" s="11" customFormat="1" ht="13.5">
      <c r="B248" s="202"/>
      <c r="C248" s="203"/>
      <c r="D248" s="204" t="s">
        <v>144</v>
      </c>
      <c r="E248" s="205" t="s">
        <v>20</v>
      </c>
      <c r="F248" s="206" t="s">
        <v>406</v>
      </c>
      <c r="G248" s="203"/>
      <c r="H248" s="205" t="s">
        <v>20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144</v>
      </c>
      <c r="AU248" s="212" t="s">
        <v>80</v>
      </c>
      <c r="AV248" s="11" t="s">
        <v>78</v>
      </c>
      <c r="AW248" s="11" t="s">
        <v>34</v>
      </c>
      <c r="AX248" s="11" t="s">
        <v>70</v>
      </c>
      <c r="AY248" s="212" t="s">
        <v>132</v>
      </c>
    </row>
    <row r="249" spans="2:51" s="12" customFormat="1" ht="13.5">
      <c r="B249" s="213"/>
      <c r="C249" s="214"/>
      <c r="D249" s="204" t="s">
        <v>144</v>
      </c>
      <c r="E249" s="215" t="s">
        <v>20</v>
      </c>
      <c r="F249" s="216" t="s">
        <v>413</v>
      </c>
      <c r="G249" s="214"/>
      <c r="H249" s="217">
        <v>1055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144</v>
      </c>
      <c r="AU249" s="223" t="s">
        <v>80</v>
      </c>
      <c r="AV249" s="12" t="s">
        <v>80</v>
      </c>
      <c r="AW249" s="12" t="s">
        <v>34</v>
      </c>
      <c r="AX249" s="12" t="s">
        <v>78</v>
      </c>
      <c r="AY249" s="223" t="s">
        <v>132</v>
      </c>
    </row>
    <row r="250" spans="2:65" s="1" customFormat="1" ht="25.5" customHeight="1">
      <c r="B250" s="40"/>
      <c r="C250" s="191" t="s">
        <v>418</v>
      </c>
      <c r="D250" s="191" t="s">
        <v>134</v>
      </c>
      <c r="E250" s="192" t="s">
        <v>419</v>
      </c>
      <c r="F250" s="193" t="s">
        <v>420</v>
      </c>
      <c r="G250" s="194" t="s">
        <v>137</v>
      </c>
      <c r="H250" s="195">
        <v>1055</v>
      </c>
      <c r="I250" s="196"/>
      <c r="J250" s="195">
        <f>ROUND(I250*H250,2)</f>
        <v>0</v>
      </c>
      <c r="K250" s="193" t="s">
        <v>138</v>
      </c>
      <c r="L250" s="60"/>
      <c r="M250" s="197" t="s">
        <v>20</v>
      </c>
      <c r="N250" s="198" t="s">
        <v>41</v>
      </c>
      <c r="O250" s="41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AR250" s="23" t="s">
        <v>139</v>
      </c>
      <c r="AT250" s="23" t="s">
        <v>134</v>
      </c>
      <c r="AU250" s="23" t="s">
        <v>80</v>
      </c>
      <c r="AY250" s="23" t="s">
        <v>132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3" t="s">
        <v>78</v>
      </c>
      <c r="BK250" s="201">
        <f>ROUND(I250*H250,2)</f>
        <v>0</v>
      </c>
      <c r="BL250" s="23" t="s">
        <v>139</v>
      </c>
      <c r="BM250" s="23" t="s">
        <v>421</v>
      </c>
    </row>
    <row r="251" spans="2:51" s="11" customFormat="1" ht="13.5">
      <c r="B251" s="202"/>
      <c r="C251" s="203"/>
      <c r="D251" s="204" t="s">
        <v>144</v>
      </c>
      <c r="E251" s="205" t="s">
        <v>20</v>
      </c>
      <c r="F251" s="206" t="s">
        <v>406</v>
      </c>
      <c r="G251" s="203"/>
      <c r="H251" s="205" t="s">
        <v>20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144</v>
      </c>
      <c r="AU251" s="212" t="s">
        <v>80</v>
      </c>
      <c r="AV251" s="11" t="s">
        <v>78</v>
      </c>
      <c r="AW251" s="11" t="s">
        <v>34</v>
      </c>
      <c r="AX251" s="11" t="s">
        <v>70</v>
      </c>
      <c r="AY251" s="212" t="s">
        <v>132</v>
      </c>
    </row>
    <row r="252" spans="2:51" s="12" customFormat="1" ht="13.5">
      <c r="B252" s="213"/>
      <c r="C252" s="214"/>
      <c r="D252" s="204" t="s">
        <v>144</v>
      </c>
      <c r="E252" s="215" t="s">
        <v>20</v>
      </c>
      <c r="F252" s="216" t="s">
        <v>413</v>
      </c>
      <c r="G252" s="214"/>
      <c r="H252" s="217">
        <v>1055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144</v>
      </c>
      <c r="AU252" s="223" t="s">
        <v>80</v>
      </c>
      <c r="AV252" s="12" t="s">
        <v>80</v>
      </c>
      <c r="AW252" s="12" t="s">
        <v>34</v>
      </c>
      <c r="AX252" s="12" t="s">
        <v>78</v>
      </c>
      <c r="AY252" s="223" t="s">
        <v>132</v>
      </c>
    </row>
    <row r="253" spans="2:65" s="1" customFormat="1" ht="16.5" customHeight="1">
      <c r="B253" s="40"/>
      <c r="C253" s="191" t="s">
        <v>422</v>
      </c>
      <c r="D253" s="191" t="s">
        <v>134</v>
      </c>
      <c r="E253" s="192" t="s">
        <v>423</v>
      </c>
      <c r="F253" s="193" t="s">
        <v>424</v>
      </c>
      <c r="G253" s="194" t="s">
        <v>137</v>
      </c>
      <c r="H253" s="195">
        <v>20</v>
      </c>
      <c r="I253" s="196"/>
      <c r="J253" s="195">
        <f>ROUND(I253*H253,2)</f>
        <v>0</v>
      </c>
      <c r="K253" s="193" t="s">
        <v>138</v>
      </c>
      <c r="L253" s="60"/>
      <c r="M253" s="197" t="s">
        <v>20</v>
      </c>
      <c r="N253" s="198" t="s">
        <v>41</v>
      </c>
      <c r="O253" s="41"/>
      <c r="P253" s="199">
        <f>O253*H253</f>
        <v>0</v>
      </c>
      <c r="Q253" s="199">
        <v>0</v>
      </c>
      <c r="R253" s="199">
        <f>Q253*H253</f>
        <v>0</v>
      </c>
      <c r="S253" s="199">
        <v>0</v>
      </c>
      <c r="T253" s="200">
        <f>S253*H253</f>
        <v>0</v>
      </c>
      <c r="AR253" s="23" t="s">
        <v>139</v>
      </c>
      <c r="AT253" s="23" t="s">
        <v>134</v>
      </c>
      <c r="AU253" s="23" t="s">
        <v>80</v>
      </c>
      <c r="AY253" s="23" t="s">
        <v>132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23" t="s">
        <v>78</v>
      </c>
      <c r="BK253" s="201">
        <f>ROUND(I253*H253,2)</f>
        <v>0</v>
      </c>
      <c r="BL253" s="23" t="s">
        <v>139</v>
      </c>
      <c r="BM253" s="23" t="s">
        <v>425</v>
      </c>
    </row>
    <row r="254" spans="2:51" s="11" customFormat="1" ht="13.5">
      <c r="B254" s="202"/>
      <c r="C254" s="203"/>
      <c r="D254" s="204" t="s">
        <v>144</v>
      </c>
      <c r="E254" s="205" t="s">
        <v>20</v>
      </c>
      <c r="F254" s="206" t="s">
        <v>426</v>
      </c>
      <c r="G254" s="203"/>
      <c r="H254" s="205" t="s">
        <v>20</v>
      </c>
      <c r="I254" s="207"/>
      <c r="J254" s="203"/>
      <c r="K254" s="203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144</v>
      </c>
      <c r="AU254" s="212" t="s">
        <v>80</v>
      </c>
      <c r="AV254" s="11" t="s">
        <v>78</v>
      </c>
      <c r="AW254" s="11" t="s">
        <v>34</v>
      </c>
      <c r="AX254" s="11" t="s">
        <v>70</v>
      </c>
      <c r="AY254" s="212" t="s">
        <v>132</v>
      </c>
    </row>
    <row r="255" spans="2:51" s="12" customFormat="1" ht="13.5">
      <c r="B255" s="213"/>
      <c r="C255" s="214"/>
      <c r="D255" s="204" t="s">
        <v>144</v>
      </c>
      <c r="E255" s="215" t="s">
        <v>20</v>
      </c>
      <c r="F255" s="216" t="s">
        <v>235</v>
      </c>
      <c r="G255" s="214"/>
      <c r="H255" s="217">
        <v>20</v>
      </c>
      <c r="I255" s="218"/>
      <c r="J255" s="214"/>
      <c r="K255" s="214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144</v>
      </c>
      <c r="AU255" s="223" t="s">
        <v>80</v>
      </c>
      <c r="AV255" s="12" t="s">
        <v>80</v>
      </c>
      <c r="AW255" s="12" t="s">
        <v>34</v>
      </c>
      <c r="AX255" s="12" t="s">
        <v>78</v>
      </c>
      <c r="AY255" s="223" t="s">
        <v>132</v>
      </c>
    </row>
    <row r="256" spans="2:65" s="1" customFormat="1" ht="25.5" customHeight="1">
      <c r="B256" s="40"/>
      <c r="C256" s="191" t="s">
        <v>427</v>
      </c>
      <c r="D256" s="191" t="s">
        <v>134</v>
      </c>
      <c r="E256" s="192" t="s">
        <v>428</v>
      </c>
      <c r="F256" s="193" t="s">
        <v>429</v>
      </c>
      <c r="G256" s="194" t="s">
        <v>137</v>
      </c>
      <c r="H256" s="195">
        <v>1075</v>
      </c>
      <c r="I256" s="196"/>
      <c r="J256" s="195">
        <f>ROUND(I256*H256,2)</f>
        <v>0</v>
      </c>
      <c r="K256" s="193" t="s">
        <v>138</v>
      </c>
      <c r="L256" s="60"/>
      <c r="M256" s="197" t="s">
        <v>20</v>
      </c>
      <c r="N256" s="198" t="s">
        <v>41</v>
      </c>
      <c r="O256" s="41"/>
      <c r="P256" s="199">
        <f>O256*H256</f>
        <v>0</v>
      </c>
      <c r="Q256" s="199">
        <v>0</v>
      </c>
      <c r="R256" s="199">
        <f>Q256*H256</f>
        <v>0</v>
      </c>
      <c r="S256" s="199">
        <v>0</v>
      </c>
      <c r="T256" s="200">
        <f>S256*H256</f>
        <v>0</v>
      </c>
      <c r="AR256" s="23" t="s">
        <v>139</v>
      </c>
      <c r="AT256" s="23" t="s">
        <v>134</v>
      </c>
      <c r="AU256" s="23" t="s">
        <v>80</v>
      </c>
      <c r="AY256" s="23" t="s">
        <v>132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3" t="s">
        <v>78</v>
      </c>
      <c r="BK256" s="201">
        <f>ROUND(I256*H256,2)</f>
        <v>0</v>
      </c>
      <c r="BL256" s="23" t="s">
        <v>139</v>
      </c>
      <c r="BM256" s="23" t="s">
        <v>430</v>
      </c>
    </row>
    <row r="257" spans="2:51" s="11" customFormat="1" ht="13.5">
      <c r="B257" s="202"/>
      <c r="C257" s="203"/>
      <c r="D257" s="204" t="s">
        <v>144</v>
      </c>
      <c r="E257" s="205" t="s">
        <v>20</v>
      </c>
      <c r="F257" s="206" t="s">
        <v>431</v>
      </c>
      <c r="G257" s="203"/>
      <c r="H257" s="205" t="s">
        <v>20</v>
      </c>
      <c r="I257" s="207"/>
      <c r="J257" s="203"/>
      <c r="K257" s="203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144</v>
      </c>
      <c r="AU257" s="212" t="s">
        <v>80</v>
      </c>
      <c r="AV257" s="11" t="s">
        <v>78</v>
      </c>
      <c r="AW257" s="11" t="s">
        <v>34</v>
      </c>
      <c r="AX257" s="11" t="s">
        <v>70</v>
      </c>
      <c r="AY257" s="212" t="s">
        <v>132</v>
      </c>
    </row>
    <row r="258" spans="2:51" s="12" customFormat="1" ht="13.5">
      <c r="B258" s="213"/>
      <c r="C258" s="214"/>
      <c r="D258" s="204" t="s">
        <v>144</v>
      </c>
      <c r="E258" s="215" t="s">
        <v>20</v>
      </c>
      <c r="F258" s="216" t="s">
        <v>235</v>
      </c>
      <c r="G258" s="214"/>
      <c r="H258" s="217">
        <v>20</v>
      </c>
      <c r="I258" s="218"/>
      <c r="J258" s="214"/>
      <c r="K258" s="214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144</v>
      </c>
      <c r="AU258" s="223" t="s">
        <v>80</v>
      </c>
      <c r="AV258" s="12" t="s">
        <v>80</v>
      </c>
      <c r="AW258" s="12" t="s">
        <v>34</v>
      </c>
      <c r="AX258" s="12" t="s">
        <v>70</v>
      </c>
      <c r="AY258" s="223" t="s">
        <v>132</v>
      </c>
    </row>
    <row r="259" spans="2:51" s="11" customFormat="1" ht="13.5">
      <c r="B259" s="202"/>
      <c r="C259" s="203"/>
      <c r="D259" s="204" t="s">
        <v>144</v>
      </c>
      <c r="E259" s="205" t="s">
        <v>20</v>
      </c>
      <c r="F259" s="206" t="s">
        <v>406</v>
      </c>
      <c r="G259" s="203"/>
      <c r="H259" s="205" t="s">
        <v>20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144</v>
      </c>
      <c r="AU259" s="212" t="s">
        <v>80</v>
      </c>
      <c r="AV259" s="11" t="s">
        <v>78</v>
      </c>
      <c r="AW259" s="11" t="s">
        <v>34</v>
      </c>
      <c r="AX259" s="11" t="s">
        <v>70</v>
      </c>
      <c r="AY259" s="212" t="s">
        <v>132</v>
      </c>
    </row>
    <row r="260" spans="2:51" s="12" customFormat="1" ht="13.5">
      <c r="B260" s="213"/>
      <c r="C260" s="214"/>
      <c r="D260" s="204" t="s">
        <v>144</v>
      </c>
      <c r="E260" s="215" t="s">
        <v>20</v>
      </c>
      <c r="F260" s="216" t="s">
        <v>413</v>
      </c>
      <c r="G260" s="214"/>
      <c r="H260" s="217">
        <v>1055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144</v>
      </c>
      <c r="AU260" s="223" t="s">
        <v>80</v>
      </c>
      <c r="AV260" s="12" t="s">
        <v>80</v>
      </c>
      <c r="AW260" s="12" t="s">
        <v>34</v>
      </c>
      <c r="AX260" s="12" t="s">
        <v>70</v>
      </c>
      <c r="AY260" s="223" t="s">
        <v>132</v>
      </c>
    </row>
    <row r="261" spans="2:51" s="13" customFormat="1" ht="13.5">
      <c r="B261" s="224"/>
      <c r="C261" s="225"/>
      <c r="D261" s="204" t="s">
        <v>144</v>
      </c>
      <c r="E261" s="226" t="s">
        <v>20</v>
      </c>
      <c r="F261" s="227" t="s">
        <v>246</v>
      </c>
      <c r="G261" s="225"/>
      <c r="H261" s="228">
        <v>1075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144</v>
      </c>
      <c r="AU261" s="234" t="s">
        <v>80</v>
      </c>
      <c r="AV261" s="13" t="s">
        <v>139</v>
      </c>
      <c r="AW261" s="13" t="s">
        <v>34</v>
      </c>
      <c r="AX261" s="13" t="s">
        <v>78</v>
      </c>
      <c r="AY261" s="234" t="s">
        <v>132</v>
      </c>
    </row>
    <row r="262" spans="2:63" s="10" customFormat="1" ht="29.85" customHeight="1">
      <c r="B262" s="175"/>
      <c r="C262" s="176"/>
      <c r="D262" s="177" t="s">
        <v>69</v>
      </c>
      <c r="E262" s="189" t="s">
        <v>432</v>
      </c>
      <c r="F262" s="189" t="s">
        <v>433</v>
      </c>
      <c r="G262" s="176"/>
      <c r="H262" s="176"/>
      <c r="I262" s="179"/>
      <c r="J262" s="190">
        <f>BK262</f>
        <v>0</v>
      </c>
      <c r="K262" s="176"/>
      <c r="L262" s="181"/>
      <c r="M262" s="182"/>
      <c r="N262" s="183"/>
      <c r="O262" s="183"/>
      <c r="P262" s="184">
        <f>SUM(P263:P278)</f>
        <v>0</v>
      </c>
      <c r="Q262" s="183"/>
      <c r="R262" s="184">
        <f>SUM(R263:R278)</f>
        <v>7.5022</v>
      </c>
      <c r="S262" s="183"/>
      <c r="T262" s="185">
        <f>SUM(T263:T278)</f>
        <v>0</v>
      </c>
      <c r="AR262" s="186" t="s">
        <v>78</v>
      </c>
      <c r="AT262" s="187" t="s">
        <v>69</v>
      </c>
      <c r="AU262" s="187" t="s">
        <v>78</v>
      </c>
      <c r="AY262" s="186" t="s">
        <v>132</v>
      </c>
      <c r="BK262" s="188">
        <f>SUM(BK263:BK278)</f>
        <v>0</v>
      </c>
    </row>
    <row r="263" spans="2:65" s="1" customFormat="1" ht="16.5" customHeight="1">
      <c r="B263" s="40"/>
      <c r="C263" s="191" t="s">
        <v>434</v>
      </c>
      <c r="D263" s="191" t="s">
        <v>134</v>
      </c>
      <c r="E263" s="192" t="s">
        <v>403</v>
      </c>
      <c r="F263" s="193" t="s">
        <v>404</v>
      </c>
      <c r="G263" s="194" t="s">
        <v>137</v>
      </c>
      <c r="H263" s="195">
        <v>253</v>
      </c>
      <c r="I263" s="196"/>
      <c r="J263" s="195">
        <f>ROUND(I263*H263,2)</f>
        <v>0</v>
      </c>
      <c r="K263" s="193" t="s">
        <v>138</v>
      </c>
      <c r="L263" s="60"/>
      <c r="M263" s="197" t="s">
        <v>20</v>
      </c>
      <c r="N263" s="198" t="s">
        <v>41</v>
      </c>
      <c r="O263" s="41"/>
      <c r="P263" s="199">
        <f>O263*H263</f>
        <v>0</v>
      </c>
      <c r="Q263" s="199">
        <v>0</v>
      </c>
      <c r="R263" s="199">
        <f>Q263*H263</f>
        <v>0</v>
      </c>
      <c r="S263" s="199">
        <v>0</v>
      </c>
      <c r="T263" s="200">
        <f>S263*H263</f>
        <v>0</v>
      </c>
      <c r="AR263" s="23" t="s">
        <v>139</v>
      </c>
      <c r="AT263" s="23" t="s">
        <v>134</v>
      </c>
      <c r="AU263" s="23" t="s">
        <v>80</v>
      </c>
      <c r="AY263" s="23" t="s">
        <v>132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3" t="s">
        <v>78</v>
      </c>
      <c r="BK263" s="201">
        <f>ROUND(I263*H263,2)</f>
        <v>0</v>
      </c>
      <c r="BL263" s="23" t="s">
        <v>139</v>
      </c>
      <c r="BM263" s="23" t="s">
        <v>435</v>
      </c>
    </row>
    <row r="264" spans="2:51" s="11" customFormat="1" ht="13.5">
      <c r="B264" s="202"/>
      <c r="C264" s="203"/>
      <c r="D264" s="204" t="s">
        <v>144</v>
      </c>
      <c r="E264" s="205" t="s">
        <v>20</v>
      </c>
      <c r="F264" s="206" t="s">
        <v>436</v>
      </c>
      <c r="G264" s="203"/>
      <c r="H264" s="205" t="s">
        <v>20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144</v>
      </c>
      <c r="AU264" s="212" t="s">
        <v>80</v>
      </c>
      <c r="AV264" s="11" t="s">
        <v>78</v>
      </c>
      <c r="AW264" s="11" t="s">
        <v>34</v>
      </c>
      <c r="AX264" s="11" t="s">
        <v>70</v>
      </c>
      <c r="AY264" s="212" t="s">
        <v>132</v>
      </c>
    </row>
    <row r="265" spans="2:51" s="12" customFormat="1" ht="13.5">
      <c r="B265" s="213"/>
      <c r="C265" s="214"/>
      <c r="D265" s="204" t="s">
        <v>144</v>
      </c>
      <c r="E265" s="215" t="s">
        <v>20</v>
      </c>
      <c r="F265" s="216" t="s">
        <v>437</v>
      </c>
      <c r="G265" s="214"/>
      <c r="H265" s="217">
        <v>253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144</v>
      </c>
      <c r="AU265" s="223" t="s">
        <v>80</v>
      </c>
      <c r="AV265" s="12" t="s">
        <v>80</v>
      </c>
      <c r="AW265" s="12" t="s">
        <v>34</v>
      </c>
      <c r="AX265" s="12" t="s">
        <v>78</v>
      </c>
      <c r="AY265" s="223" t="s">
        <v>132</v>
      </c>
    </row>
    <row r="266" spans="2:65" s="1" customFormat="1" ht="16.5" customHeight="1">
      <c r="B266" s="40"/>
      <c r="C266" s="191" t="s">
        <v>438</v>
      </c>
      <c r="D266" s="191" t="s">
        <v>134</v>
      </c>
      <c r="E266" s="192" t="s">
        <v>439</v>
      </c>
      <c r="F266" s="193" t="s">
        <v>440</v>
      </c>
      <c r="G266" s="194" t="s">
        <v>137</v>
      </c>
      <c r="H266" s="195">
        <v>225</v>
      </c>
      <c r="I266" s="196"/>
      <c r="J266" s="195">
        <f>ROUND(I266*H266,2)</f>
        <v>0</v>
      </c>
      <c r="K266" s="193" t="s">
        <v>138</v>
      </c>
      <c r="L266" s="60"/>
      <c r="M266" s="197" t="s">
        <v>20</v>
      </c>
      <c r="N266" s="198" t="s">
        <v>41</v>
      </c>
      <c r="O266" s="41"/>
      <c r="P266" s="199">
        <f>O266*H266</f>
        <v>0</v>
      </c>
      <c r="Q266" s="199">
        <v>0</v>
      </c>
      <c r="R266" s="199">
        <f>Q266*H266</f>
        <v>0</v>
      </c>
      <c r="S266" s="199">
        <v>0</v>
      </c>
      <c r="T266" s="200">
        <f>S266*H266</f>
        <v>0</v>
      </c>
      <c r="AR266" s="23" t="s">
        <v>139</v>
      </c>
      <c r="AT266" s="23" t="s">
        <v>134</v>
      </c>
      <c r="AU266" s="23" t="s">
        <v>80</v>
      </c>
      <c r="AY266" s="23" t="s">
        <v>132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23" t="s">
        <v>78</v>
      </c>
      <c r="BK266" s="201">
        <f>ROUND(I266*H266,2)</f>
        <v>0</v>
      </c>
      <c r="BL266" s="23" t="s">
        <v>139</v>
      </c>
      <c r="BM266" s="23" t="s">
        <v>441</v>
      </c>
    </row>
    <row r="267" spans="2:51" s="11" customFormat="1" ht="13.5">
      <c r="B267" s="202"/>
      <c r="C267" s="203"/>
      <c r="D267" s="204" t="s">
        <v>144</v>
      </c>
      <c r="E267" s="205" t="s">
        <v>20</v>
      </c>
      <c r="F267" s="206" t="s">
        <v>442</v>
      </c>
      <c r="G267" s="203"/>
      <c r="H267" s="205" t="s">
        <v>20</v>
      </c>
      <c r="I267" s="207"/>
      <c r="J267" s="203"/>
      <c r="K267" s="203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144</v>
      </c>
      <c r="AU267" s="212" t="s">
        <v>80</v>
      </c>
      <c r="AV267" s="11" t="s">
        <v>78</v>
      </c>
      <c r="AW267" s="11" t="s">
        <v>34</v>
      </c>
      <c r="AX267" s="11" t="s">
        <v>70</v>
      </c>
      <c r="AY267" s="212" t="s">
        <v>132</v>
      </c>
    </row>
    <row r="268" spans="2:51" s="12" customFormat="1" ht="13.5">
      <c r="B268" s="213"/>
      <c r="C268" s="214"/>
      <c r="D268" s="204" t="s">
        <v>144</v>
      </c>
      <c r="E268" s="215" t="s">
        <v>20</v>
      </c>
      <c r="F268" s="216" t="s">
        <v>443</v>
      </c>
      <c r="G268" s="214"/>
      <c r="H268" s="217">
        <v>225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144</v>
      </c>
      <c r="AU268" s="223" t="s">
        <v>80</v>
      </c>
      <c r="AV268" s="12" t="s">
        <v>80</v>
      </c>
      <c r="AW268" s="12" t="s">
        <v>34</v>
      </c>
      <c r="AX268" s="12" t="s">
        <v>78</v>
      </c>
      <c r="AY268" s="223" t="s">
        <v>132</v>
      </c>
    </row>
    <row r="269" spans="2:65" s="1" customFormat="1" ht="25.5" customHeight="1">
      <c r="B269" s="40"/>
      <c r="C269" s="191" t="s">
        <v>444</v>
      </c>
      <c r="D269" s="191" t="s">
        <v>134</v>
      </c>
      <c r="E269" s="192" t="s">
        <v>445</v>
      </c>
      <c r="F269" s="193" t="s">
        <v>446</v>
      </c>
      <c r="G269" s="194" t="s">
        <v>137</v>
      </c>
      <c r="H269" s="195">
        <v>225</v>
      </c>
      <c r="I269" s="196"/>
      <c r="J269" s="195">
        <f>ROUND(I269*H269,2)</f>
        <v>0</v>
      </c>
      <c r="K269" s="193" t="s">
        <v>138</v>
      </c>
      <c r="L269" s="60"/>
      <c r="M269" s="197" t="s">
        <v>20</v>
      </c>
      <c r="N269" s="198" t="s">
        <v>41</v>
      </c>
      <c r="O269" s="41"/>
      <c r="P269" s="199">
        <f>O269*H269</f>
        <v>0</v>
      </c>
      <c r="Q269" s="199">
        <v>0</v>
      </c>
      <c r="R269" s="199">
        <f>Q269*H269</f>
        <v>0</v>
      </c>
      <c r="S269" s="199">
        <v>0</v>
      </c>
      <c r="T269" s="200">
        <f>S269*H269</f>
        <v>0</v>
      </c>
      <c r="AR269" s="23" t="s">
        <v>139</v>
      </c>
      <c r="AT269" s="23" t="s">
        <v>134</v>
      </c>
      <c r="AU269" s="23" t="s">
        <v>80</v>
      </c>
      <c r="AY269" s="23" t="s">
        <v>132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23" t="s">
        <v>78</v>
      </c>
      <c r="BK269" s="201">
        <f>ROUND(I269*H269,2)</f>
        <v>0</v>
      </c>
      <c r="BL269" s="23" t="s">
        <v>139</v>
      </c>
      <c r="BM269" s="23" t="s">
        <v>447</v>
      </c>
    </row>
    <row r="270" spans="2:51" s="11" customFormat="1" ht="13.5">
      <c r="B270" s="202"/>
      <c r="C270" s="203"/>
      <c r="D270" s="204" t="s">
        <v>144</v>
      </c>
      <c r="E270" s="205" t="s">
        <v>20</v>
      </c>
      <c r="F270" s="206" t="s">
        <v>442</v>
      </c>
      <c r="G270" s="203"/>
      <c r="H270" s="205" t="s">
        <v>20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144</v>
      </c>
      <c r="AU270" s="212" t="s">
        <v>80</v>
      </c>
      <c r="AV270" s="11" t="s">
        <v>78</v>
      </c>
      <c r="AW270" s="11" t="s">
        <v>34</v>
      </c>
      <c r="AX270" s="11" t="s">
        <v>70</v>
      </c>
      <c r="AY270" s="212" t="s">
        <v>132</v>
      </c>
    </row>
    <row r="271" spans="2:51" s="12" customFormat="1" ht="13.5">
      <c r="B271" s="213"/>
      <c r="C271" s="214"/>
      <c r="D271" s="204" t="s">
        <v>144</v>
      </c>
      <c r="E271" s="215" t="s">
        <v>20</v>
      </c>
      <c r="F271" s="216" t="s">
        <v>443</v>
      </c>
      <c r="G271" s="214"/>
      <c r="H271" s="217">
        <v>225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144</v>
      </c>
      <c r="AU271" s="223" t="s">
        <v>80</v>
      </c>
      <c r="AV271" s="12" t="s">
        <v>80</v>
      </c>
      <c r="AW271" s="12" t="s">
        <v>34</v>
      </c>
      <c r="AX271" s="12" t="s">
        <v>78</v>
      </c>
      <c r="AY271" s="223" t="s">
        <v>132</v>
      </c>
    </row>
    <row r="272" spans="2:65" s="1" customFormat="1" ht="25.5" customHeight="1">
      <c r="B272" s="40"/>
      <c r="C272" s="191" t="s">
        <v>448</v>
      </c>
      <c r="D272" s="191" t="s">
        <v>134</v>
      </c>
      <c r="E272" s="192" t="s">
        <v>449</v>
      </c>
      <c r="F272" s="193" t="s">
        <v>450</v>
      </c>
      <c r="G272" s="194" t="s">
        <v>137</v>
      </c>
      <c r="H272" s="195">
        <v>28</v>
      </c>
      <c r="I272" s="196"/>
      <c r="J272" s="195">
        <f>ROUND(I272*H272,2)</f>
        <v>0</v>
      </c>
      <c r="K272" s="193" t="s">
        <v>138</v>
      </c>
      <c r="L272" s="60"/>
      <c r="M272" s="197" t="s">
        <v>20</v>
      </c>
      <c r="N272" s="198" t="s">
        <v>41</v>
      </c>
      <c r="O272" s="41"/>
      <c r="P272" s="199">
        <f>O272*H272</f>
        <v>0</v>
      </c>
      <c r="Q272" s="199">
        <v>0.08565</v>
      </c>
      <c r="R272" s="199">
        <f>Q272*H272</f>
        <v>2.3982</v>
      </c>
      <c r="S272" s="199">
        <v>0</v>
      </c>
      <c r="T272" s="200">
        <f>S272*H272</f>
        <v>0</v>
      </c>
      <c r="AR272" s="23" t="s">
        <v>139</v>
      </c>
      <c r="AT272" s="23" t="s">
        <v>134</v>
      </c>
      <c r="AU272" s="23" t="s">
        <v>80</v>
      </c>
      <c r="AY272" s="23" t="s">
        <v>132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23" t="s">
        <v>78</v>
      </c>
      <c r="BK272" s="201">
        <f>ROUND(I272*H272,2)</f>
        <v>0</v>
      </c>
      <c r="BL272" s="23" t="s">
        <v>139</v>
      </c>
      <c r="BM272" s="23" t="s">
        <v>451</v>
      </c>
    </row>
    <row r="273" spans="2:51" s="11" customFormat="1" ht="13.5">
      <c r="B273" s="202"/>
      <c r="C273" s="203"/>
      <c r="D273" s="204" t="s">
        <v>144</v>
      </c>
      <c r="E273" s="205" t="s">
        <v>20</v>
      </c>
      <c r="F273" s="206" t="s">
        <v>452</v>
      </c>
      <c r="G273" s="203"/>
      <c r="H273" s="205" t="s">
        <v>20</v>
      </c>
      <c r="I273" s="207"/>
      <c r="J273" s="203"/>
      <c r="K273" s="203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144</v>
      </c>
      <c r="AU273" s="212" t="s">
        <v>80</v>
      </c>
      <c r="AV273" s="11" t="s">
        <v>78</v>
      </c>
      <c r="AW273" s="11" t="s">
        <v>34</v>
      </c>
      <c r="AX273" s="11" t="s">
        <v>70</v>
      </c>
      <c r="AY273" s="212" t="s">
        <v>132</v>
      </c>
    </row>
    <row r="274" spans="2:51" s="12" customFormat="1" ht="13.5">
      <c r="B274" s="213"/>
      <c r="C274" s="214"/>
      <c r="D274" s="204" t="s">
        <v>144</v>
      </c>
      <c r="E274" s="215" t="s">
        <v>20</v>
      </c>
      <c r="F274" s="216" t="s">
        <v>280</v>
      </c>
      <c r="G274" s="214"/>
      <c r="H274" s="217">
        <v>28</v>
      </c>
      <c r="I274" s="218"/>
      <c r="J274" s="214"/>
      <c r="K274" s="214"/>
      <c r="L274" s="219"/>
      <c r="M274" s="220"/>
      <c r="N274" s="221"/>
      <c r="O274" s="221"/>
      <c r="P274" s="221"/>
      <c r="Q274" s="221"/>
      <c r="R274" s="221"/>
      <c r="S274" s="221"/>
      <c r="T274" s="222"/>
      <c r="AT274" s="223" t="s">
        <v>144</v>
      </c>
      <c r="AU274" s="223" t="s">
        <v>80</v>
      </c>
      <c r="AV274" s="12" t="s">
        <v>80</v>
      </c>
      <c r="AW274" s="12" t="s">
        <v>34</v>
      </c>
      <c r="AX274" s="12" t="s">
        <v>78</v>
      </c>
      <c r="AY274" s="223" t="s">
        <v>132</v>
      </c>
    </row>
    <row r="275" spans="2:65" s="1" customFormat="1" ht="16.5" customHeight="1">
      <c r="B275" s="40"/>
      <c r="C275" s="235" t="s">
        <v>453</v>
      </c>
      <c r="D275" s="235" t="s">
        <v>322</v>
      </c>
      <c r="E275" s="236" t="s">
        <v>454</v>
      </c>
      <c r="F275" s="237" t="s">
        <v>455</v>
      </c>
      <c r="G275" s="238" t="s">
        <v>137</v>
      </c>
      <c r="H275" s="239">
        <v>22.5</v>
      </c>
      <c r="I275" s="240"/>
      <c r="J275" s="239">
        <f>ROUND(I275*H275,2)</f>
        <v>0</v>
      </c>
      <c r="K275" s="237" t="s">
        <v>138</v>
      </c>
      <c r="L275" s="241"/>
      <c r="M275" s="242" t="s">
        <v>20</v>
      </c>
      <c r="N275" s="243" t="s">
        <v>41</v>
      </c>
      <c r="O275" s="41"/>
      <c r="P275" s="199">
        <f>O275*H275</f>
        <v>0</v>
      </c>
      <c r="Q275" s="199">
        <v>0.176</v>
      </c>
      <c r="R275" s="199">
        <f>Q275*H275</f>
        <v>3.96</v>
      </c>
      <c r="S275" s="199">
        <v>0</v>
      </c>
      <c r="T275" s="200">
        <f>S275*H275</f>
        <v>0</v>
      </c>
      <c r="AR275" s="23" t="s">
        <v>167</v>
      </c>
      <c r="AT275" s="23" t="s">
        <v>322</v>
      </c>
      <c r="AU275" s="23" t="s">
        <v>80</v>
      </c>
      <c r="AY275" s="23" t="s">
        <v>132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23" t="s">
        <v>78</v>
      </c>
      <c r="BK275" s="201">
        <f>ROUND(I275*H275,2)</f>
        <v>0</v>
      </c>
      <c r="BL275" s="23" t="s">
        <v>139</v>
      </c>
      <c r="BM275" s="23" t="s">
        <v>456</v>
      </c>
    </row>
    <row r="276" spans="2:51" s="12" customFormat="1" ht="13.5">
      <c r="B276" s="213"/>
      <c r="C276" s="214"/>
      <c r="D276" s="204" t="s">
        <v>144</v>
      </c>
      <c r="E276" s="215" t="s">
        <v>20</v>
      </c>
      <c r="F276" s="216" t="s">
        <v>457</v>
      </c>
      <c r="G276" s="214"/>
      <c r="H276" s="217">
        <v>22.5</v>
      </c>
      <c r="I276" s="218"/>
      <c r="J276" s="214"/>
      <c r="K276" s="214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144</v>
      </c>
      <c r="AU276" s="223" t="s">
        <v>80</v>
      </c>
      <c r="AV276" s="12" t="s">
        <v>80</v>
      </c>
      <c r="AW276" s="12" t="s">
        <v>34</v>
      </c>
      <c r="AX276" s="12" t="s">
        <v>78</v>
      </c>
      <c r="AY276" s="223" t="s">
        <v>132</v>
      </c>
    </row>
    <row r="277" spans="2:51" s="11" customFormat="1" ht="13.5">
      <c r="B277" s="202"/>
      <c r="C277" s="203"/>
      <c r="D277" s="204" t="s">
        <v>144</v>
      </c>
      <c r="E277" s="205" t="s">
        <v>20</v>
      </c>
      <c r="F277" s="206" t="s">
        <v>458</v>
      </c>
      <c r="G277" s="203"/>
      <c r="H277" s="205" t="s">
        <v>20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144</v>
      </c>
      <c r="AU277" s="212" t="s">
        <v>80</v>
      </c>
      <c r="AV277" s="11" t="s">
        <v>78</v>
      </c>
      <c r="AW277" s="11" t="s">
        <v>34</v>
      </c>
      <c r="AX277" s="11" t="s">
        <v>70</v>
      </c>
      <c r="AY277" s="212" t="s">
        <v>132</v>
      </c>
    </row>
    <row r="278" spans="2:65" s="1" customFormat="1" ht="16.5" customHeight="1">
      <c r="B278" s="40"/>
      <c r="C278" s="235" t="s">
        <v>459</v>
      </c>
      <c r="D278" s="235" t="s">
        <v>322</v>
      </c>
      <c r="E278" s="236" t="s">
        <v>460</v>
      </c>
      <c r="F278" s="237" t="s">
        <v>461</v>
      </c>
      <c r="G278" s="238" t="s">
        <v>137</v>
      </c>
      <c r="H278" s="239">
        <v>6.5</v>
      </c>
      <c r="I278" s="240"/>
      <c r="J278" s="239">
        <f>ROUND(I278*H278,2)</f>
        <v>0</v>
      </c>
      <c r="K278" s="237" t="s">
        <v>20</v>
      </c>
      <c r="L278" s="241"/>
      <c r="M278" s="242" t="s">
        <v>20</v>
      </c>
      <c r="N278" s="243" t="s">
        <v>41</v>
      </c>
      <c r="O278" s="41"/>
      <c r="P278" s="199">
        <f>O278*H278</f>
        <v>0</v>
      </c>
      <c r="Q278" s="199">
        <v>0.176</v>
      </c>
      <c r="R278" s="199">
        <f>Q278*H278</f>
        <v>1.144</v>
      </c>
      <c r="S278" s="199">
        <v>0</v>
      </c>
      <c r="T278" s="200">
        <f>S278*H278</f>
        <v>0</v>
      </c>
      <c r="AR278" s="23" t="s">
        <v>167</v>
      </c>
      <c r="AT278" s="23" t="s">
        <v>322</v>
      </c>
      <c r="AU278" s="23" t="s">
        <v>80</v>
      </c>
      <c r="AY278" s="23" t="s">
        <v>132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3" t="s">
        <v>78</v>
      </c>
      <c r="BK278" s="201">
        <f>ROUND(I278*H278,2)</f>
        <v>0</v>
      </c>
      <c r="BL278" s="23" t="s">
        <v>139</v>
      </c>
      <c r="BM278" s="23" t="s">
        <v>462</v>
      </c>
    </row>
    <row r="279" spans="2:63" s="10" customFormat="1" ht="29.85" customHeight="1">
      <c r="B279" s="175"/>
      <c r="C279" s="176"/>
      <c r="D279" s="177" t="s">
        <v>69</v>
      </c>
      <c r="E279" s="189" t="s">
        <v>463</v>
      </c>
      <c r="F279" s="189" t="s">
        <v>464</v>
      </c>
      <c r="G279" s="176"/>
      <c r="H279" s="176"/>
      <c r="I279" s="179"/>
      <c r="J279" s="190">
        <f>BK279</f>
        <v>0</v>
      </c>
      <c r="K279" s="176"/>
      <c r="L279" s="181"/>
      <c r="M279" s="182"/>
      <c r="N279" s="183"/>
      <c r="O279" s="183"/>
      <c r="P279" s="184">
        <f>SUM(P280:P287)</f>
        <v>0</v>
      </c>
      <c r="Q279" s="183"/>
      <c r="R279" s="184">
        <f>SUM(R280:R287)</f>
        <v>45.85</v>
      </c>
      <c r="S279" s="183"/>
      <c r="T279" s="185">
        <f>SUM(T280:T287)</f>
        <v>0</v>
      </c>
      <c r="AR279" s="186" t="s">
        <v>78</v>
      </c>
      <c r="AT279" s="187" t="s">
        <v>69</v>
      </c>
      <c r="AU279" s="187" t="s">
        <v>78</v>
      </c>
      <c r="AY279" s="186" t="s">
        <v>132</v>
      </c>
      <c r="BK279" s="188">
        <f>SUM(BK280:BK287)</f>
        <v>0</v>
      </c>
    </row>
    <row r="280" spans="2:65" s="1" customFormat="1" ht="16.5" customHeight="1">
      <c r="B280" s="40"/>
      <c r="C280" s="191" t="s">
        <v>465</v>
      </c>
      <c r="D280" s="191" t="s">
        <v>134</v>
      </c>
      <c r="E280" s="192" t="s">
        <v>466</v>
      </c>
      <c r="F280" s="193" t="s">
        <v>467</v>
      </c>
      <c r="G280" s="194" t="s">
        <v>137</v>
      </c>
      <c r="H280" s="195">
        <v>100</v>
      </c>
      <c r="I280" s="196"/>
      <c r="J280" s="195">
        <f>ROUND(I280*H280,2)</f>
        <v>0</v>
      </c>
      <c r="K280" s="193" t="s">
        <v>138</v>
      </c>
      <c r="L280" s="60"/>
      <c r="M280" s="197" t="s">
        <v>20</v>
      </c>
      <c r="N280" s="198" t="s">
        <v>41</v>
      </c>
      <c r="O280" s="41"/>
      <c r="P280" s="199">
        <f>O280*H280</f>
        <v>0</v>
      </c>
      <c r="Q280" s="199">
        <v>0</v>
      </c>
      <c r="R280" s="199">
        <f>Q280*H280</f>
        <v>0</v>
      </c>
      <c r="S280" s="199">
        <v>0</v>
      </c>
      <c r="T280" s="200">
        <f>S280*H280</f>
        <v>0</v>
      </c>
      <c r="AR280" s="23" t="s">
        <v>139</v>
      </c>
      <c r="AT280" s="23" t="s">
        <v>134</v>
      </c>
      <c r="AU280" s="23" t="s">
        <v>80</v>
      </c>
      <c r="AY280" s="23" t="s">
        <v>132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3" t="s">
        <v>78</v>
      </c>
      <c r="BK280" s="201">
        <f>ROUND(I280*H280,2)</f>
        <v>0</v>
      </c>
      <c r="BL280" s="23" t="s">
        <v>139</v>
      </c>
      <c r="BM280" s="23" t="s">
        <v>468</v>
      </c>
    </row>
    <row r="281" spans="2:51" s="11" customFormat="1" ht="13.5">
      <c r="B281" s="202"/>
      <c r="C281" s="203"/>
      <c r="D281" s="204" t="s">
        <v>144</v>
      </c>
      <c r="E281" s="205" t="s">
        <v>20</v>
      </c>
      <c r="F281" s="206" t="s">
        <v>469</v>
      </c>
      <c r="G281" s="203"/>
      <c r="H281" s="205" t="s">
        <v>20</v>
      </c>
      <c r="I281" s="207"/>
      <c r="J281" s="203"/>
      <c r="K281" s="203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144</v>
      </c>
      <c r="AU281" s="212" t="s">
        <v>80</v>
      </c>
      <c r="AV281" s="11" t="s">
        <v>78</v>
      </c>
      <c r="AW281" s="11" t="s">
        <v>34</v>
      </c>
      <c r="AX281" s="11" t="s">
        <v>70</v>
      </c>
      <c r="AY281" s="212" t="s">
        <v>132</v>
      </c>
    </row>
    <row r="282" spans="2:51" s="11" customFormat="1" ht="13.5">
      <c r="B282" s="202"/>
      <c r="C282" s="203"/>
      <c r="D282" s="204" t="s">
        <v>144</v>
      </c>
      <c r="E282" s="205" t="s">
        <v>20</v>
      </c>
      <c r="F282" s="206" t="s">
        <v>470</v>
      </c>
      <c r="G282" s="203"/>
      <c r="H282" s="205" t="s">
        <v>20</v>
      </c>
      <c r="I282" s="207"/>
      <c r="J282" s="203"/>
      <c r="K282" s="203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144</v>
      </c>
      <c r="AU282" s="212" t="s">
        <v>80</v>
      </c>
      <c r="AV282" s="11" t="s">
        <v>78</v>
      </c>
      <c r="AW282" s="11" t="s">
        <v>34</v>
      </c>
      <c r="AX282" s="11" t="s">
        <v>70</v>
      </c>
      <c r="AY282" s="212" t="s">
        <v>132</v>
      </c>
    </row>
    <row r="283" spans="2:51" s="12" customFormat="1" ht="13.5">
      <c r="B283" s="213"/>
      <c r="C283" s="214"/>
      <c r="D283" s="204" t="s">
        <v>144</v>
      </c>
      <c r="E283" s="215" t="s">
        <v>20</v>
      </c>
      <c r="F283" s="216" t="s">
        <v>471</v>
      </c>
      <c r="G283" s="214"/>
      <c r="H283" s="217">
        <v>100</v>
      </c>
      <c r="I283" s="218"/>
      <c r="J283" s="214"/>
      <c r="K283" s="214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144</v>
      </c>
      <c r="AU283" s="223" t="s">
        <v>80</v>
      </c>
      <c r="AV283" s="12" t="s">
        <v>80</v>
      </c>
      <c r="AW283" s="12" t="s">
        <v>34</v>
      </c>
      <c r="AX283" s="12" t="s">
        <v>78</v>
      </c>
      <c r="AY283" s="223" t="s">
        <v>132</v>
      </c>
    </row>
    <row r="284" spans="2:65" s="1" customFormat="1" ht="16.5" customHeight="1">
      <c r="B284" s="40"/>
      <c r="C284" s="191" t="s">
        <v>472</v>
      </c>
      <c r="D284" s="191" t="s">
        <v>134</v>
      </c>
      <c r="E284" s="192" t="s">
        <v>473</v>
      </c>
      <c r="F284" s="193" t="s">
        <v>474</v>
      </c>
      <c r="G284" s="194" t="s">
        <v>137</v>
      </c>
      <c r="H284" s="195">
        <v>100</v>
      </c>
      <c r="I284" s="196"/>
      <c r="J284" s="195">
        <f>ROUND(I284*H284,2)</f>
        <v>0</v>
      </c>
      <c r="K284" s="193" t="s">
        <v>138</v>
      </c>
      <c r="L284" s="60"/>
      <c r="M284" s="197" t="s">
        <v>20</v>
      </c>
      <c r="N284" s="198" t="s">
        <v>41</v>
      </c>
      <c r="O284" s="41"/>
      <c r="P284" s="199">
        <f>O284*H284</f>
        <v>0</v>
      </c>
      <c r="Q284" s="199">
        <v>0.0835</v>
      </c>
      <c r="R284" s="199">
        <f>Q284*H284</f>
        <v>8.35</v>
      </c>
      <c r="S284" s="199">
        <v>0</v>
      </c>
      <c r="T284" s="200">
        <f>S284*H284</f>
        <v>0</v>
      </c>
      <c r="AR284" s="23" t="s">
        <v>139</v>
      </c>
      <c r="AT284" s="23" t="s">
        <v>134</v>
      </c>
      <c r="AU284" s="23" t="s">
        <v>80</v>
      </c>
      <c r="AY284" s="23" t="s">
        <v>132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23" t="s">
        <v>78</v>
      </c>
      <c r="BK284" s="201">
        <f>ROUND(I284*H284,2)</f>
        <v>0</v>
      </c>
      <c r="BL284" s="23" t="s">
        <v>139</v>
      </c>
      <c r="BM284" s="23" t="s">
        <v>475</v>
      </c>
    </row>
    <row r="285" spans="2:51" s="11" customFormat="1" ht="13.5">
      <c r="B285" s="202"/>
      <c r="C285" s="203"/>
      <c r="D285" s="204" t="s">
        <v>144</v>
      </c>
      <c r="E285" s="205" t="s">
        <v>20</v>
      </c>
      <c r="F285" s="206" t="s">
        <v>476</v>
      </c>
      <c r="G285" s="203"/>
      <c r="H285" s="205" t="s">
        <v>20</v>
      </c>
      <c r="I285" s="207"/>
      <c r="J285" s="203"/>
      <c r="K285" s="203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144</v>
      </c>
      <c r="AU285" s="212" t="s">
        <v>80</v>
      </c>
      <c r="AV285" s="11" t="s">
        <v>78</v>
      </c>
      <c r="AW285" s="11" t="s">
        <v>34</v>
      </c>
      <c r="AX285" s="11" t="s">
        <v>70</v>
      </c>
      <c r="AY285" s="212" t="s">
        <v>132</v>
      </c>
    </row>
    <row r="286" spans="2:51" s="12" customFormat="1" ht="13.5">
      <c r="B286" s="213"/>
      <c r="C286" s="214"/>
      <c r="D286" s="204" t="s">
        <v>144</v>
      </c>
      <c r="E286" s="215" t="s">
        <v>20</v>
      </c>
      <c r="F286" s="216" t="s">
        <v>471</v>
      </c>
      <c r="G286" s="214"/>
      <c r="H286" s="217">
        <v>100</v>
      </c>
      <c r="I286" s="218"/>
      <c r="J286" s="214"/>
      <c r="K286" s="214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144</v>
      </c>
      <c r="AU286" s="223" t="s">
        <v>80</v>
      </c>
      <c r="AV286" s="12" t="s">
        <v>80</v>
      </c>
      <c r="AW286" s="12" t="s">
        <v>34</v>
      </c>
      <c r="AX286" s="12" t="s">
        <v>78</v>
      </c>
      <c r="AY286" s="223" t="s">
        <v>132</v>
      </c>
    </row>
    <row r="287" spans="2:65" s="1" customFormat="1" ht="16.5" customHeight="1">
      <c r="B287" s="40"/>
      <c r="C287" s="235" t="s">
        <v>477</v>
      </c>
      <c r="D287" s="235" t="s">
        <v>322</v>
      </c>
      <c r="E287" s="236" t="s">
        <v>478</v>
      </c>
      <c r="F287" s="237" t="s">
        <v>479</v>
      </c>
      <c r="G287" s="238" t="s">
        <v>150</v>
      </c>
      <c r="H287" s="239">
        <v>50</v>
      </c>
      <c r="I287" s="240"/>
      <c r="J287" s="239">
        <f>ROUND(I287*H287,2)</f>
        <v>0</v>
      </c>
      <c r="K287" s="237" t="s">
        <v>138</v>
      </c>
      <c r="L287" s="241"/>
      <c r="M287" s="242" t="s">
        <v>20</v>
      </c>
      <c r="N287" s="243" t="s">
        <v>41</v>
      </c>
      <c r="O287" s="41"/>
      <c r="P287" s="199">
        <f>O287*H287</f>
        <v>0</v>
      </c>
      <c r="Q287" s="199">
        <v>0.75</v>
      </c>
      <c r="R287" s="199">
        <f>Q287*H287</f>
        <v>37.5</v>
      </c>
      <c r="S287" s="199">
        <v>0</v>
      </c>
      <c r="T287" s="200">
        <f>S287*H287</f>
        <v>0</v>
      </c>
      <c r="AR287" s="23" t="s">
        <v>167</v>
      </c>
      <c r="AT287" s="23" t="s">
        <v>322</v>
      </c>
      <c r="AU287" s="23" t="s">
        <v>80</v>
      </c>
      <c r="AY287" s="23" t="s">
        <v>132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3" t="s">
        <v>78</v>
      </c>
      <c r="BK287" s="201">
        <f>ROUND(I287*H287,2)</f>
        <v>0</v>
      </c>
      <c r="BL287" s="23" t="s">
        <v>139</v>
      </c>
      <c r="BM287" s="23" t="s">
        <v>480</v>
      </c>
    </row>
    <row r="288" spans="2:63" s="10" customFormat="1" ht="29.85" customHeight="1">
      <c r="B288" s="175"/>
      <c r="C288" s="176"/>
      <c r="D288" s="177" t="s">
        <v>69</v>
      </c>
      <c r="E288" s="189" t="s">
        <v>481</v>
      </c>
      <c r="F288" s="189" t="s">
        <v>482</v>
      </c>
      <c r="G288" s="176"/>
      <c r="H288" s="176"/>
      <c r="I288" s="179"/>
      <c r="J288" s="190">
        <f>BK288</f>
        <v>0</v>
      </c>
      <c r="K288" s="176"/>
      <c r="L288" s="181"/>
      <c r="M288" s="182"/>
      <c r="N288" s="183"/>
      <c r="O288" s="183"/>
      <c r="P288" s="184">
        <f>SUM(P289:P294)</f>
        <v>0</v>
      </c>
      <c r="Q288" s="183"/>
      <c r="R288" s="184">
        <f>SUM(R289:R294)</f>
        <v>0.0065</v>
      </c>
      <c r="S288" s="183"/>
      <c r="T288" s="185">
        <f>SUM(T289:T294)</f>
        <v>0</v>
      </c>
      <c r="AR288" s="186" t="s">
        <v>78</v>
      </c>
      <c r="AT288" s="187" t="s">
        <v>69</v>
      </c>
      <c r="AU288" s="187" t="s">
        <v>78</v>
      </c>
      <c r="AY288" s="186" t="s">
        <v>132</v>
      </c>
      <c r="BK288" s="188">
        <f>SUM(BK289:BK294)</f>
        <v>0</v>
      </c>
    </row>
    <row r="289" spans="2:65" s="1" customFormat="1" ht="25.5" customHeight="1">
      <c r="B289" s="40"/>
      <c r="C289" s="191" t="s">
        <v>483</v>
      </c>
      <c r="D289" s="191" t="s">
        <v>134</v>
      </c>
      <c r="E289" s="192" t="s">
        <v>484</v>
      </c>
      <c r="F289" s="193" t="s">
        <v>485</v>
      </c>
      <c r="G289" s="194" t="s">
        <v>150</v>
      </c>
      <c r="H289" s="195">
        <v>4</v>
      </c>
      <c r="I289" s="196"/>
      <c r="J289" s="195">
        <f>ROUND(I289*H289,2)</f>
        <v>0</v>
      </c>
      <c r="K289" s="193" t="s">
        <v>20</v>
      </c>
      <c r="L289" s="60"/>
      <c r="M289" s="197" t="s">
        <v>20</v>
      </c>
      <c r="N289" s="198" t="s">
        <v>41</v>
      </c>
      <c r="O289" s="41"/>
      <c r="P289" s="199">
        <f>O289*H289</f>
        <v>0</v>
      </c>
      <c r="Q289" s="199">
        <v>0</v>
      </c>
      <c r="R289" s="199">
        <f>Q289*H289</f>
        <v>0</v>
      </c>
      <c r="S289" s="199">
        <v>0</v>
      </c>
      <c r="T289" s="200">
        <f>S289*H289</f>
        <v>0</v>
      </c>
      <c r="AR289" s="23" t="s">
        <v>139</v>
      </c>
      <c r="AT289" s="23" t="s">
        <v>134</v>
      </c>
      <c r="AU289" s="23" t="s">
        <v>80</v>
      </c>
      <c r="AY289" s="23" t="s">
        <v>132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3" t="s">
        <v>78</v>
      </c>
      <c r="BK289" s="201">
        <f>ROUND(I289*H289,2)</f>
        <v>0</v>
      </c>
      <c r="BL289" s="23" t="s">
        <v>139</v>
      </c>
      <c r="BM289" s="23" t="s">
        <v>486</v>
      </c>
    </row>
    <row r="290" spans="2:65" s="1" customFormat="1" ht="38.25" customHeight="1">
      <c r="B290" s="40"/>
      <c r="C290" s="191" t="s">
        <v>487</v>
      </c>
      <c r="D290" s="191" t="s">
        <v>134</v>
      </c>
      <c r="E290" s="192" t="s">
        <v>488</v>
      </c>
      <c r="F290" s="193" t="s">
        <v>489</v>
      </c>
      <c r="G290" s="194" t="s">
        <v>350</v>
      </c>
      <c r="H290" s="195">
        <v>38</v>
      </c>
      <c r="I290" s="196"/>
      <c r="J290" s="195">
        <f>ROUND(I290*H290,2)</f>
        <v>0</v>
      </c>
      <c r="K290" s="193" t="s">
        <v>20</v>
      </c>
      <c r="L290" s="60"/>
      <c r="M290" s="197" t="s">
        <v>20</v>
      </c>
      <c r="N290" s="198" t="s">
        <v>41</v>
      </c>
      <c r="O290" s="41"/>
      <c r="P290" s="199">
        <f>O290*H290</f>
        <v>0</v>
      </c>
      <c r="Q290" s="199">
        <v>0</v>
      </c>
      <c r="R290" s="199">
        <f>Q290*H290</f>
        <v>0</v>
      </c>
      <c r="S290" s="199">
        <v>0</v>
      </c>
      <c r="T290" s="200">
        <f>S290*H290</f>
        <v>0</v>
      </c>
      <c r="AR290" s="23" t="s">
        <v>139</v>
      </c>
      <c r="AT290" s="23" t="s">
        <v>134</v>
      </c>
      <c r="AU290" s="23" t="s">
        <v>80</v>
      </c>
      <c r="AY290" s="23" t="s">
        <v>132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3" t="s">
        <v>78</v>
      </c>
      <c r="BK290" s="201">
        <f>ROUND(I290*H290,2)</f>
        <v>0</v>
      </c>
      <c r="BL290" s="23" t="s">
        <v>139</v>
      </c>
      <c r="BM290" s="23" t="s">
        <v>490</v>
      </c>
    </row>
    <row r="291" spans="2:65" s="1" customFormat="1" ht="25.5" customHeight="1">
      <c r="B291" s="40"/>
      <c r="C291" s="191" t="s">
        <v>491</v>
      </c>
      <c r="D291" s="191" t="s">
        <v>134</v>
      </c>
      <c r="E291" s="192" t="s">
        <v>492</v>
      </c>
      <c r="F291" s="193" t="s">
        <v>493</v>
      </c>
      <c r="G291" s="194" t="s">
        <v>150</v>
      </c>
      <c r="H291" s="195">
        <v>1</v>
      </c>
      <c r="I291" s="196"/>
      <c r="J291" s="195">
        <f>ROUND(I291*H291,2)</f>
        <v>0</v>
      </c>
      <c r="K291" s="193" t="s">
        <v>20</v>
      </c>
      <c r="L291" s="60"/>
      <c r="M291" s="197" t="s">
        <v>20</v>
      </c>
      <c r="N291" s="198" t="s">
        <v>41</v>
      </c>
      <c r="O291" s="41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AR291" s="23" t="s">
        <v>139</v>
      </c>
      <c r="AT291" s="23" t="s">
        <v>134</v>
      </c>
      <c r="AU291" s="23" t="s">
        <v>80</v>
      </c>
      <c r="AY291" s="23" t="s">
        <v>132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3" t="s">
        <v>78</v>
      </c>
      <c r="BK291" s="201">
        <f>ROUND(I291*H291,2)</f>
        <v>0</v>
      </c>
      <c r="BL291" s="23" t="s">
        <v>139</v>
      </c>
      <c r="BM291" s="23" t="s">
        <v>494</v>
      </c>
    </row>
    <row r="292" spans="2:65" s="1" customFormat="1" ht="16.5" customHeight="1">
      <c r="B292" s="40"/>
      <c r="C292" s="191" t="s">
        <v>495</v>
      </c>
      <c r="D292" s="191" t="s">
        <v>134</v>
      </c>
      <c r="E292" s="192" t="s">
        <v>496</v>
      </c>
      <c r="F292" s="193" t="s">
        <v>497</v>
      </c>
      <c r="G292" s="194" t="s">
        <v>350</v>
      </c>
      <c r="H292" s="195">
        <v>50</v>
      </c>
      <c r="I292" s="196"/>
      <c r="J292" s="195">
        <f>ROUND(I292*H292,2)</f>
        <v>0</v>
      </c>
      <c r="K292" s="193" t="s">
        <v>138</v>
      </c>
      <c r="L292" s="60"/>
      <c r="M292" s="197" t="s">
        <v>20</v>
      </c>
      <c r="N292" s="198" t="s">
        <v>41</v>
      </c>
      <c r="O292" s="41"/>
      <c r="P292" s="199">
        <f>O292*H292</f>
        <v>0</v>
      </c>
      <c r="Q292" s="199">
        <v>0.00013</v>
      </c>
      <c r="R292" s="199">
        <f>Q292*H292</f>
        <v>0.0065</v>
      </c>
      <c r="S292" s="199">
        <v>0</v>
      </c>
      <c r="T292" s="200">
        <f>S292*H292</f>
        <v>0</v>
      </c>
      <c r="AR292" s="23" t="s">
        <v>139</v>
      </c>
      <c r="AT292" s="23" t="s">
        <v>134</v>
      </c>
      <c r="AU292" s="23" t="s">
        <v>80</v>
      </c>
      <c r="AY292" s="23" t="s">
        <v>132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23" t="s">
        <v>78</v>
      </c>
      <c r="BK292" s="201">
        <f>ROUND(I292*H292,2)</f>
        <v>0</v>
      </c>
      <c r="BL292" s="23" t="s">
        <v>139</v>
      </c>
      <c r="BM292" s="23" t="s">
        <v>498</v>
      </c>
    </row>
    <row r="293" spans="2:51" s="11" customFormat="1" ht="13.5">
      <c r="B293" s="202"/>
      <c r="C293" s="203"/>
      <c r="D293" s="204" t="s">
        <v>144</v>
      </c>
      <c r="E293" s="205" t="s">
        <v>20</v>
      </c>
      <c r="F293" s="206" t="s">
        <v>476</v>
      </c>
      <c r="G293" s="203"/>
      <c r="H293" s="205" t="s">
        <v>20</v>
      </c>
      <c r="I293" s="207"/>
      <c r="J293" s="203"/>
      <c r="K293" s="203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144</v>
      </c>
      <c r="AU293" s="212" t="s">
        <v>80</v>
      </c>
      <c r="AV293" s="11" t="s">
        <v>78</v>
      </c>
      <c r="AW293" s="11" t="s">
        <v>34</v>
      </c>
      <c r="AX293" s="11" t="s">
        <v>70</v>
      </c>
      <c r="AY293" s="212" t="s">
        <v>132</v>
      </c>
    </row>
    <row r="294" spans="2:51" s="12" customFormat="1" ht="13.5">
      <c r="B294" s="213"/>
      <c r="C294" s="214"/>
      <c r="D294" s="204" t="s">
        <v>144</v>
      </c>
      <c r="E294" s="215" t="s">
        <v>20</v>
      </c>
      <c r="F294" s="216" t="s">
        <v>499</v>
      </c>
      <c r="G294" s="214"/>
      <c r="H294" s="217">
        <v>50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144</v>
      </c>
      <c r="AU294" s="223" t="s">
        <v>80</v>
      </c>
      <c r="AV294" s="12" t="s">
        <v>80</v>
      </c>
      <c r="AW294" s="12" t="s">
        <v>34</v>
      </c>
      <c r="AX294" s="12" t="s">
        <v>78</v>
      </c>
      <c r="AY294" s="223" t="s">
        <v>132</v>
      </c>
    </row>
    <row r="295" spans="2:63" s="10" customFormat="1" ht="29.85" customHeight="1">
      <c r="B295" s="175"/>
      <c r="C295" s="176"/>
      <c r="D295" s="177" t="s">
        <v>69</v>
      </c>
      <c r="E295" s="189" t="s">
        <v>500</v>
      </c>
      <c r="F295" s="189" t="s">
        <v>501</v>
      </c>
      <c r="G295" s="176"/>
      <c r="H295" s="176"/>
      <c r="I295" s="179"/>
      <c r="J295" s="190">
        <f>BK295</f>
        <v>0</v>
      </c>
      <c r="K295" s="176"/>
      <c r="L295" s="181"/>
      <c r="M295" s="182"/>
      <c r="N295" s="183"/>
      <c r="O295" s="183"/>
      <c r="P295" s="184">
        <f>SUM(P296:P324)</f>
        <v>0</v>
      </c>
      <c r="Q295" s="183"/>
      <c r="R295" s="184">
        <f>SUM(R296:R324)</f>
        <v>85.36408</v>
      </c>
      <c r="S295" s="183"/>
      <c r="T295" s="185">
        <f>SUM(T296:T324)</f>
        <v>0</v>
      </c>
      <c r="AR295" s="186" t="s">
        <v>78</v>
      </c>
      <c r="AT295" s="187" t="s">
        <v>69</v>
      </c>
      <c r="AU295" s="187" t="s">
        <v>78</v>
      </c>
      <c r="AY295" s="186" t="s">
        <v>132</v>
      </c>
      <c r="BK295" s="188">
        <f>SUM(BK296:BK324)</f>
        <v>0</v>
      </c>
    </row>
    <row r="296" spans="2:65" s="1" customFormat="1" ht="16.5" customHeight="1">
      <c r="B296" s="40"/>
      <c r="C296" s="191" t="s">
        <v>502</v>
      </c>
      <c r="D296" s="191" t="s">
        <v>134</v>
      </c>
      <c r="E296" s="192" t="s">
        <v>503</v>
      </c>
      <c r="F296" s="193" t="s">
        <v>504</v>
      </c>
      <c r="G296" s="194" t="s">
        <v>350</v>
      </c>
      <c r="H296" s="195">
        <v>36</v>
      </c>
      <c r="I296" s="196"/>
      <c r="J296" s="195">
        <f>ROUND(I296*H296,2)</f>
        <v>0</v>
      </c>
      <c r="K296" s="193" t="s">
        <v>138</v>
      </c>
      <c r="L296" s="60"/>
      <c r="M296" s="197" t="s">
        <v>20</v>
      </c>
      <c r="N296" s="198" t="s">
        <v>41</v>
      </c>
      <c r="O296" s="41"/>
      <c r="P296" s="199">
        <f>O296*H296</f>
        <v>0</v>
      </c>
      <c r="Q296" s="199">
        <v>0.04008</v>
      </c>
      <c r="R296" s="199">
        <f>Q296*H296</f>
        <v>1.44288</v>
      </c>
      <c r="S296" s="199">
        <v>0</v>
      </c>
      <c r="T296" s="200">
        <f>S296*H296</f>
        <v>0</v>
      </c>
      <c r="AR296" s="23" t="s">
        <v>139</v>
      </c>
      <c r="AT296" s="23" t="s">
        <v>134</v>
      </c>
      <c r="AU296" s="23" t="s">
        <v>80</v>
      </c>
      <c r="AY296" s="23" t="s">
        <v>132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3" t="s">
        <v>78</v>
      </c>
      <c r="BK296" s="201">
        <f>ROUND(I296*H296,2)</f>
        <v>0</v>
      </c>
      <c r="BL296" s="23" t="s">
        <v>139</v>
      </c>
      <c r="BM296" s="23" t="s">
        <v>505</v>
      </c>
    </row>
    <row r="297" spans="2:51" s="11" customFormat="1" ht="13.5">
      <c r="B297" s="202"/>
      <c r="C297" s="203"/>
      <c r="D297" s="204" t="s">
        <v>144</v>
      </c>
      <c r="E297" s="205" t="s">
        <v>20</v>
      </c>
      <c r="F297" s="206" t="s">
        <v>506</v>
      </c>
      <c r="G297" s="203"/>
      <c r="H297" s="205" t="s">
        <v>20</v>
      </c>
      <c r="I297" s="207"/>
      <c r="J297" s="203"/>
      <c r="K297" s="203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144</v>
      </c>
      <c r="AU297" s="212" t="s">
        <v>80</v>
      </c>
      <c r="AV297" s="11" t="s">
        <v>78</v>
      </c>
      <c r="AW297" s="11" t="s">
        <v>34</v>
      </c>
      <c r="AX297" s="11" t="s">
        <v>70</v>
      </c>
      <c r="AY297" s="212" t="s">
        <v>132</v>
      </c>
    </row>
    <row r="298" spans="2:51" s="12" customFormat="1" ht="13.5">
      <c r="B298" s="213"/>
      <c r="C298" s="214"/>
      <c r="D298" s="204" t="s">
        <v>144</v>
      </c>
      <c r="E298" s="215" t="s">
        <v>20</v>
      </c>
      <c r="F298" s="216" t="s">
        <v>507</v>
      </c>
      <c r="G298" s="214"/>
      <c r="H298" s="217">
        <v>36</v>
      </c>
      <c r="I298" s="218"/>
      <c r="J298" s="214"/>
      <c r="K298" s="214"/>
      <c r="L298" s="219"/>
      <c r="M298" s="220"/>
      <c r="N298" s="221"/>
      <c r="O298" s="221"/>
      <c r="P298" s="221"/>
      <c r="Q298" s="221"/>
      <c r="R298" s="221"/>
      <c r="S298" s="221"/>
      <c r="T298" s="222"/>
      <c r="AT298" s="223" t="s">
        <v>144</v>
      </c>
      <c r="AU298" s="223" t="s">
        <v>80</v>
      </c>
      <c r="AV298" s="12" t="s">
        <v>80</v>
      </c>
      <c r="AW298" s="12" t="s">
        <v>34</v>
      </c>
      <c r="AX298" s="12" t="s">
        <v>78</v>
      </c>
      <c r="AY298" s="223" t="s">
        <v>132</v>
      </c>
    </row>
    <row r="299" spans="2:65" s="1" customFormat="1" ht="16.5" customHeight="1">
      <c r="B299" s="40"/>
      <c r="C299" s="235" t="s">
        <v>508</v>
      </c>
      <c r="D299" s="235" t="s">
        <v>322</v>
      </c>
      <c r="E299" s="236" t="s">
        <v>509</v>
      </c>
      <c r="F299" s="237" t="s">
        <v>510</v>
      </c>
      <c r="G299" s="238" t="s">
        <v>350</v>
      </c>
      <c r="H299" s="239">
        <v>36</v>
      </c>
      <c r="I299" s="240"/>
      <c r="J299" s="239">
        <f>ROUND(I299*H299,2)</f>
        <v>0</v>
      </c>
      <c r="K299" s="237" t="s">
        <v>20</v>
      </c>
      <c r="L299" s="241"/>
      <c r="M299" s="242" t="s">
        <v>20</v>
      </c>
      <c r="N299" s="243" t="s">
        <v>41</v>
      </c>
      <c r="O299" s="41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AR299" s="23" t="s">
        <v>167</v>
      </c>
      <c r="AT299" s="23" t="s">
        <v>322</v>
      </c>
      <c r="AU299" s="23" t="s">
        <v>80</v>
      </c>
      <c r="AY299" s="23" t="s">
        <v>132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3" t="s">
        <v>78</v>
      </c>
      <c r="BK299" s="201">
        <f>ROUND(I299*H299,2)</f>
        <v>0</v>
      </c>
      <c r="BL299" s="23" t="s">
        <v>139</v>
      </c>
      <c r="BM299" s="23" t="s">
        <v>511</v>
      </c>
    </row>
    <row r="300" spans="2:65" s="1" customFormat="1" ht="25.5" customHeight="1">
      <c r="B300" s="40"/>
      <c r="C300" s="191" t="s">
        <v>512</v>
      </c>
      <c r="D300" s="191" t="s">
        <v>134</v>
      </c>
      <c r="E300" s="192" t="s">
        <v>513</v>
      </c>
      <c r="F300" s="193" t="s">
        <v>514</v>
      </c>
      <c r="G300" s="194" t="s">
        <v>150</v>
      </c>
      <c r="H300" s="195">
        <v>3</v>
      </c>
      <c r="I300" s="196"/>
      <c r="J300" s="195">
        <f>ROUND(I300*H300,2)</f>
        <v>0</v>
      </c>
      <c r="K300" s="193" t="s">
        <v>138</v>
      </c>
      <c r="L300" s="60"/>
      <c r="M300" s="197" t="s">
        <v>20</v>
      </c>
      <c r="N300" s="198" t="s">
        <v>41</v>
      </c>
      <c r="O300" s="41"/>
      <c r="P300" s="199">
        <f>O300*H300</f>
        <v>0</v>
      </c>
      <c r="Q300" s="199">
        <v>0.0007</v>
      </c>
      <c r="R300" s="199">
        <f>Q300*H300</f>
        <v>0.0021</v>
      </c>
      <c r="S300" s="199">
        <v>0</v>
      </c>
      <c r="T300" s="200">
        <f>S300*H300</f>
        <v>0</v>
      </c>
      <c r="AR300" s="23" t="s">
        <v>139</v>
      </c>
      <c r="AT300" s="23" t="s">
        <v>134</v>
      </c>
      <c r="AU300" s="23" t="s">
        <v>80</v>
      </c>
      <c r="AY300" s="23" t="s">
        <v>132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23" t="s">
        <v>78</v>
      </c>
      <c r="BK300" s="201">
        <f>ROUND(I300*H300,2)</f>
        <v>0</v>
      </c>
      <c r="BL300" s="23" t="s">
        <v>139</v>
      </c>
      <c r="BM300" s="23" t="s">
        <v>515</v>
      </c>
    </row>
    <row r="301" spans="2:51" s="11" customFormat="1" ht="13.5">
      <c r="B301" s="202"/>
      <c r="C301" s="203"/>
      <c r="D301" s="204" t="s">
        <v>144</v>
      </c>
      <c r="E301" s="205" t="s">
        <v>20</v>
      </c>
      <c r="F301" s="206" t="s">
        <v>516</v>
      </c>
      <c r="G301" s="203"/>
      <c r="H301" s="205" t="s">
        <v>20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144</v>
      </c>
      <c r="AU301" s="212" t="s">
        <v>80</v>
      </c>
      <c r="AV301" s="11" t="s">
        <v>78</v>
      </c>
      <c r="AW301" s="11" t="s">
        <v>34</v>
      </c>
      <c r="AX301" s="11" t="s">
        <v>70</v>
      </c>
      <c r="AY301" s="212" t="s">
        <v>132</v>
      </c>
    </row>
    <row r="302" spans="2:51" s="12" customFormat="1" ht="13.5">
      <c r="B302" s="213"/>
      <c r="C302" s="214"/>
      <c r="D302" s="204" t="s">
        <v>144</v>
      </c>
      <c r="E302" s="215" t="s">
        <v>20</v>
      </c>
      <c r="F302" s="216" t="s">
        <v>147</v>
      </c>
      <c r="G302" s="214"/>
      <c r="H302" s="217">
        <v>3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144</v>
      </c>
      <c r="AU302" s="223" t="s">
        <v>80</v>
      </c>
      <c r="AV302" s="12" t="s">
        <v>80</v>
      </c>
      <c r="AW302" s="12" t="s">
        <v>34</v>
      </c>
      <c r="AX302" s="12" t="s">
        <v>78</v>
      </c>
      <c r="AY302" s="223" t="s">
        <v>132</v>
      </c>
    </row>
    <row r="303" spans="2:65" s="1" customFormat="1" ht="16.5" customHeight="1">
      <c r="B303" s="40"/>
      <c r="C303" s="235" t="s">
        <v>517</v>
      </c>
      <c r="D303" s="235" t="s">
        <v>322</v>
      </c>
      <c r="E303" s="236" t="s">
        <v>518</v>
      </c>
      <c r="F303" s="237" t="s">
        <v>519</v>
      </c>
      <c r="G303" s="238" t="s">
        <v>150</v>
      </c>
      <c r="H303" s="239">
        <v>3</v>
      </c>
      <c r="I303" s="240"/>
      <c r="J303" s="239">
        <f>ROUND(I303*H303,2)</f>
        <v>0</v>
      </c>
      <c r="K303" s="237" t="s">
        <v>20</v>
      </c>
      <c r="L303" s="241"/>
      <c r="M303" s="242" t="s">
        <v>20</v>
      </c>
      <c r="N303" s="243" t="s">
        <v>41</v>
      </c>
      <c r="O303" s="41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AR303" s="23" t="s">
        <v>167</v>
      </c>
      <c r="AT303" s="23" t="s">
        <v>322</v>
      </c>
      <c r="AU303" s="23" t="s">
        <v>80</v>
      </c>
      <c r="AY303" s="23" t="s">
        <v>132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3" t="s">
        <v>78</v>
      </c>
      <c r="BK303" s="201">
        <f>ROUND(I303*H303,2)</f>
        <v>0</v>
      </c>
      <c r="BL303" s="23" t="s">
        <v>139</v>
      </c>
      <c r="BM303" s="23" t="s">
        <v>520</v>
      </c>
    </row>
    <row r="304" spans="2:65" s="1" customFormat="1" ht="25.5" customHeight="1">
      <c r="B304" s="40"/>
      <c r="C304" s="191" t="s">
        <v>521</v>
      </c>
      <c r="D304" s="191" t="s">
        <v>134</v>
      </c>
      <c r="E304" s="192" t="s">
        <v>522</v>
      </c>
      <c r="F304" s="193" t="s">
        <v>523</v>
      </c>
      <c r="G304" s="194" t="s">
        <v>150</v>
      </c>
      <c r="H304" s="195">
        <v>3</v>
      </c>
      <c r="I304" s="196"/>
      <c r="J304" s="195">
        <f>ROUND(I304*H304,2)</f>
        <v>0</v>
      </c>
      <c r="K304" s="193" t="s">
        <v>138</v>
      </c>
      <c r="L304" s="60"/>
      <c r="M304" s="197" t="s">
        <v>20</v>
      </c>
      <c r="N304" s="198" t="s">
        <v>41</v>
      </c>
      <c r="O304" s="41"/>
      <c r="P304" s="199">
        <f>O304*H304</f>
        <v>0</v>
      </c>
      <c r="Q304" s="199">
        <v>0.11241</v>
      </c>
      <c r="R304" s="199">
        <f>Q304*H304</f>
        <v>0.33723</v>
      </c>
      <c r="S304" s="199">
        <v>0</v>
      </c>
      <c r="T304" s="200">
        <f>S304*H304</f>
        <v>0</v>
      </c>
      <c r="AR304" s="23" t="s">
        <v>139</v>
      </c>
      <c r="AT304" s="23" t="s">
        <v>134</v>
      </c>
      <c r="AU304" s="23" t="s">
        <v>80</v>
      </c>
      <c r="AY304" s="23" t="s">
        <v>132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3" t="s">
        <v>78</v>
      </c>
      <c r="BK304" s="201">
        <f>ROUND(I304*H304,2)</f>
        <v>0</v>
      </c>
      <c r="BL304" s="23" t="s">
        <v>139</v>
      </c>
      <c r="BM304" s="23" t="s">
        <v>524</v>
      </c>
    </row>
    <row r="305" spans="2:65" s="1" customFormat="1" ht="16.5" customHeight="1">
      <c r="B305" s="40"/>
      <c r="C305" s="235" t="s">
        <v>525</v>
      </c>
      <c r="D305" s="235" t="s">
        <v>322</v>
      </c>
      <c r="E305" s="236" t="s">
        <v>526</v>
      </c>
      <c r="F305" s="237" t="s">
        <v>527</v>
      </c>
      <c r="G305" s="238" t="s">
        <v>150</v>
      </c>
      <c r="H305" s="239">
        <v>3</v>
      </c>
      <c r="I305" s="240"/>
      <c r="J305" s="239">
        <f>ROUND(I305*H305,2)</f>
        <v>0</v>
      </c>
      <c r="K305" s="237" t="s">
        <v>138</v>
      </c>
      <c r="L305" s="241"/>
      <c r="M305" s="242" t="s">
        <v>20</v>
      </c>
      <c r="N305" s="243" t="s">
        <v>41</v>
      </c>
      <c r="O305" s="41"/>
      <c r="P305" s="199">
        <f>O305*H305</f>
        <v>0</v>
      </c>
      <c r="Q305" s="199">
        <v>0.0061</v>
      </c>
      <c r="R305" s="199">
        <f>Q305*H305</f>
        <v>0.0183</v>
      </c>
      <c r="S305" s="199">
        <v>0</v>
      </c>
      <c r="T305" s="200">
        <f>S305*H305</f>
        <v>0</v>
      </c>
      <c r="AR305" s="23" t="s">
        <v>167</v>
      </c>
      <c r="AT305" s="23" t="s">
        <v>322</v>
      </c>
      <c r="AU305" s="23" t="s">
        <v>80</v>
      </c>
      <c r="AY305" s="23" t="s">
        <v>132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3" t="s">
        <v>78</v>
      </c>
      <c r="BK305" s="201">
        <f>ROUND(I305*H305,2)</f>
        <v>0</v>
      </c>
      <c r="BL305" s="23" t="s">
        <v>139</v>
      </c>
      <c r="BM305" s="23" t="s">
        <v>528</v>
      </c>
    </row>
    <row r="306" spans="2:65" s="1" customFormat="1" ht="25.5" customHeight="1">
      <c r="B306" s="40"/>
      <c r="C306" s="191" t="s">
        <v>529</v>
      </c>
      <c r="D306" s="191" t="s">
        <v>134</v>
      </c>
      <c r="E306" s="192" t="s">
        <v>530</v>
      </c>
      <c r="F306" s="193" t="s">
        <v>531</v>
      </c>
      <c r="G306" s="194" t="s">
        <v>350</v>
      </c>
      <c r="H306" s="195">
        <v>242</v>
      </c>
      <c r="I306" s="196"/>
      <c r="J306" s="195">
        <f>ROUND(I306*H306,2)</f>
        <v>0</v>
      </c>
      <c r="K306" s="193" t="s">
        <v>138</v>
      </c>
      <c r="L306" s="60"/>
      <c r="M306" s="197" t="s">
        <v>20</v>
      </c>
      <c r="N306" s="198" t="s">
        <v>41</v>
      </c>
      <c r="O306" s="41"/>
      <c r="P306" s="199">
        <f>O306*H306</f>
        <v>0</v>
      </c>
      <c r="Q306" s="199">
        <v>0.00033</v>
      </c>
      <c r="R306" s="199">
        <f>Q306*H306</f>
        <v>0.07986</v>
      </c>
      <c r="S306" s="199">
        <v>0</v>
      </c>
      <c r="T306" s="200">
        <f>S306*H306</f>
        <v>0</v>
      </c>
      <c r="AR306" s="23" t="s">
        <v>139</v>
      </c>
      <c r="AT306" s="23" t="s">
        <v>134</v>
      </c>
      <c r="AU306" s="23" t="s">
        <v>80</v>
      </c>
      <c r="AY306" s="23" t="s">
        <v>132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3" t="s">
        <v>78</v>
      </c>
      <c r="BK306" s="201">
        <f>ROUND(I306*H306,2)</f>
        <v>0</v>
      </c>
      <c r="BL306" s="23" t="s">
        <v>139</v>
      </c>
      <c r="BM306" s="23" t="s">
        <v>532</v>
      </c>
    </row>
    <row r="307" spans="2:51" s="11" customFormat="1" ht="13.5">
      <c r="B307" s="202"/>
      <c r="C307" s="203"/>
      <c r="D307" s="204" t="s">
        <v>144</v>
      </c>
      <c r="E307" s="205" t="s">
        <v>20</v>
      </c>
      <c r="F307" s="206" t="s">
        <v>533</v>
      </c>
      <c r="G307" s="203"/>
      <c r="H307" s="205" t="s">
        <v>20</v>
      </c>
      <c r="I307" s="207"/>
      <c r="J307" s="203"/>
      <c r="K307" s="203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144</v>
      </c>
      <c r="AU307" s="212" t="s">
        <v>80</v>
      </c>
      <c r="AV307" s="11" t="s">
        <v>78</v>
      </c>
      <c r="AW307" s="11" t="s">
        <v>34</v>
      </c>
      <c r="AX307" s="11" t="s">
        <v>70</v>
      </c>
      <c r="AY307" s="212" t="s">
        <v>132</v>
      </c>
    </row>
    <row r="308" spans="2:51" s="12" customFormat="1" ht="13.5">
      <c r="B308" s="213"/>
      <c r="C308" s="214"/>
      <c r="D308" s="204" t="s">
        <v>144</v>
      </c>
      <c r="E308" s="215" t="s">
        <v>20</v>
      </c>
      <c r="F308" s="216" t="s">
        <v>534</v>
      </c>
      <c r="G308" s="214"/>
      <c r="H308" s="217">
        <v>242</v>
      </c>
      <c r="I308" s="218"/>
      <c r="J308" s="214"/>
      <c r="K308" s="214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144</v>
      </c>
      <c r="AU308" s="223" t="s">
        <v>80</v>
      </c>
      <c r="AV308" s="12" t="s">
        <v>80</v>
      </c>
      <c r="AW308" s="12" t="s">
        <v>34</v>
      </c>
      <c r="AX308" s="12" t="s">
        <v>78</v>
      </c>
      <c r="AY308" s="223" t="s">
        <v>132</v>
      </c>
    </row>
    <row r="309" spans="2:65" s="1" customFormat="1" ht="25.5" customHeight="1">
      <c r="B309" s="40"/>
      <c r="C309" s="191" t="s">
        <v>535</v>
      </c>
      <c r="D309" s="191" t="s">
        <v>134</v>
      </c>
      <c r="E309" s="192" t="s">
        <v>536</v>
      </c>
      <c r="F309" s="193" t="s">
        <v>537</v>
      </c>
      <c r="G309" s="194" t="s">
        <v>137</v>
      </c>
      <c r="H309" s="195">
        <v>1</v>
      </c>
      <c r="I309" s="196"/>
      <c r="J309" s="195">
        <f>ROUND(I309*H309,2)</f>
        <v>0</v>
      </c>
      <c r="K309" s="193" t="s">
        <v>138</v>
      </c>
      <c r="L309" s="60"/>
      <c r="M309" s="197" t="s">
        <v>20</v>
      </c>
      <c r="N309" s="198" t="s">
        <v>41</v>
      </c>
      <c r="O309" s="41"/>
      <c r="P309" s="199">
        <f>O309*H309</f>
        <v>0</v>
      </c>
      <c r="Q309" s="199">
        <v>0.0026</v>
      </c>
      <c r="R309" s="199">
        <f>Q309*H309</f>
        <v>0.0026</v>
      </c>
      <c r="S309" s="199">
        <v>0</v>
      </c>
      <c r="T309" s="200">
        <f>S309*H309</f>
        <v>0</v>
      </c>
      <c r="AR309" s="23" t="s">
        <v>139</v>
      </c>
      <c r="AT309" s="23" t="s">
        <v>134</v>
      </c>
      <c r="AU309" s="23" t="s">
        <v>80</v>
      </c>
      <c r="AY309" s="23" t="s">
        <v>132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3" t="s">
        <v>78</v>
      </c>
      <c r="BK309" s="201">
        <f>ROUND(I309*H309,2)</f>
        <v>0</v>
      </c>
      <c r="BL309" s="23" t="s">
        <v>139</v>
      </c>
      <c r="BM309" s="23" t="s">
        <v>538</v>
      </c>
    </row>
    <row r="310" spans="2:65" s="1" customFormat="1" ht="16.5" customHeight="1">
      <c r="B310" s="40"/>
      <c r="C310" s="191" t="s">
        <v>539</v>
      </c>
      <c r="D310" s="191" t="s">
        <v>134</v>
      </c>
      <c r="E310" s="192" t="s">
        <v>540</v>
      </c>
      <c r="F310" s="193" t="s">
        <v>541</v>
      </c>
      <c r="G310" s="194" t="s">
        <v>350</v>
      </c>
      <c r="H310" s="195">
        <v>242</v>
      </c>
      <c r="I310" s="196"/>
      <c r="J310" s="195">
        <f>ROUND(I310*H310,2)</f>
        <v>0</v>
      </c>
      <c r="K310" s="193" t="s">
        <v>138</v>
      </c>
      <c r="L310" s="60"/>
      <c r="M310" s="197" t="s">
        <v>20</v>
      </c>
      <c r="N310" s="198" t="s">
        <v>41</v>
      </c>
      <c r="O310" s="41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AR310" s="23" t="s">
        <v>139</v>
      </c>
      <c r="AT310" s="23" t="s">
        <v>134</v>
      </c>
      <c r="AU310" s="23" t="s">
        <v>80</v>
      </c>
      <c r="AY310" s="23" t="s">
        <v>132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3" t="s">
        <v>78</v>
      </c>
      <c r="BK310" s="201">
        <f>ROUND(I310*H310,2)</f>
        <v>0</v>
      </c>
      <c r="BL310" s="23" t="s">
        <v>139</v>
      </c>
      <c r="BM310" s="23" t="s">
        <v>542</v>
      </c>
    </row>
    <row r="311" spans="2:65" s="1" customFormat="1" ht="16.5" customHeight="1">
      <c r="B311" s="40"/>
      <c r="C311" s="191" t="s">
        <v>543</v>
      </c>
      <c r="D311" s="191" t="s">
        <v>134</v>
      </c>
      <c r="E311" s="192" t="s">
        <v>544</v>
      </c>
      <c r="F311" s="193" t="s">
        <v>545</v>
      </c>
      <c r="G311" s="194" t="s">
        <v>137</v>
      </c>
      <c r="H311" s="195">
        <v>1</v>
      </c>
      <c r="I311" s="196"/>
      <c r="J311" s="195">
        <f>ROUND(I311*H311,2)</f>
        <v>0</v>
      </c>
      <c r="K311" s="193" t="s">
        <v>138</v>
      </c>
      <c r="L311" s="60"/>
      <c r="M311" s="197" t="s">
        <v>20</v>
      </c>
      <c r="N311" s="198" t="s">
        <v>41</v>
      </c>
      <c r="O311" s="41"/>
      <c r="P311" s="199">
        <f>O311*H311</f>
        <v>0</v>
      </c>
      <c r="Q311" s="199">
        <v>1E-05</v>
      </c>
      <c r="R311" s="199">
        <f>Q311*H311</f>
        <v>1E-05</v>
      </c>
      <c r="S311" s="199">
        <v>0</v>
      </c>
      <c r="T311" s="200">
        <f>S311*H311</f>
        <v>0</v>
      </c>
      <c r="AR311" s="23" t="s">
        <v>139</v>
      </c>
      <c r="AT311" s="23" t="s">
        <v>134</v>
      </c>
      <c r="AU311" s="23" t="s">
        <v>80</v>
      </c>
      <c r="AY311" s="23" t="s">
        <v>132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23" t="s">
        <v>78</v>
      </c>
      <c r="BK311" s="201">
        <f>ROUND(I311*H311,2)</f>
        <v>0</v>
      </c>
      <c r="BL311" s="23" t="s">
        <v>139</v>
      </c>
      <c r="BM311" s="23" t="s">
        <v>546</v>
      </c>
    </row>
    <row r="312" spans="2:65" s="1" customFormat="1" ht="25.5" customHeight="1">
      <c r="B312" s="40"/>
      <c r="C312" s="191" t="s">
        <v>547</v>
      </c>
      <c r="D312" s="191" t="s">
        <v>134</v>
      </c>
      <c r="E312" s="192" t="s">
        <v>548</v>
      </c>
      <c r="F312" s="193" t="s">
        <v>549</v>
      </c>
      <c r="G312" s="194" t="s">
        <v>350</v>
      </c>
      <c r="H312" s="195">
        <v>243</v>
      </c>
      <c r="I312" s="196"/>
      <c r="J312" s="195">
        <f>ROUND(I312*H312,2)</f>
        <v>0</v>
      </c>
      <c r="K312" s="193" t="s">
        <v>138</v>
      </c>
      <c r="L312" s="60"/>
      <c r="M312" s="197" t="s">
        <v>20</v>
      </c>
      <c r="N312" s="198" t="s">
        <v>41</v>
      </c>
      <c r="O312" s="41"/>
      <c r="P312" s="199">
        <f>O312*H312</f>
        <v>0</v>
      </c>
      <c r="Q312" s="199">
        <v>0.1554</v>
      </c>
      <c r="R312" s="199">
        <f>Q312*H312</f>
        <v>37.7622</v>
      </c>
      <c r="S312" s="199">
        <v>0</v>
      </c>
      <c r="T312" s="200">
        <f>S312*H312</f>
        <v>0</v>
      </c>
      <c r="AR312" s="23" t="s">
        <v>139</v>
      </c>
      <c r="AT312" s="23" t="s">
        <v>134</v>
      </c>
      <c r="AU312" s="23" t="s">
        <v>80</v>
      </c>
      <c r="AY312" s="23" t="s">
        <v>132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23" t="s">
        <v>78</v>
      </c>
      <c r="BK312" s="201">
        <f>ROUND(I312*H312,2)</f>
        <v>0</v>
      </c>
      <c r="BL312" s="23" t="s">
        <v>139</v>
      </c>
      <c r="BM312" s="23" t="s">
        <v>550</v>
      </c>
    </row>
    <row r="313" spans="2:51" s="12" customFormat="1" ht="13.5">
      <c r="B313" s="213"/>
      <c r="C313" s="214"/>
      <c r="D313" s="204" t="s">
        <v>144</v>
      </c>
      <c r="E313" s="215" t="s">
        <v>20</v>
      </c>
      <c r="F313" s="216" t="s">
        <v>551</v>
      </c>
      <c r="G313" s="214"/>
      <c r="H313" s="217">
        <v>243</v>
      </c>
      <c r="I313" s="218"/>
      <c r="J313" s="214"/>
      <c r="K313" s="214"/>
      <c r="L313" s="219"/>
      <c r="M313" s="220"/>
      <c r="N313" s="221"/>
      <c r="O313" s="221"/>
      <c r="P313" s="221"/>
      <c r="Q313" s="221"/>
      <c r="R313" s="221"/>
      <c r="S313" s="221"/>
      <c r="T313" s="222"/>
      <c r="AT313" s="223" t="s">
        <v>144</v>
      </c>
      <c r="AU313" s="223" t="s">
        <v>80</v>
      </c>
      <c r="AV313" s="12" t="s">
        <v>80</v>
      </c>
      <c r="AW313" s="12" t="s">
        <v>34</v>
      </c>
      <c r="AX313" s="12" t="s">
        <v>78</v>
      </c>
      <c r="AY313" s="223" t="s">
        <v>132</v>
      </c>
    </row>
    <row r="314" spans="2:65" s="1" customFormat="1" ht="16.5" customHeight="1">
      <c r="B314" s="40"/>
      <c r="C314" s="235" t="s">
        <v>552</v>
      </c>
      <c r="D314" s="235" t="s">
        <v>322</v>
      </c>
      <c r="E314" s="236" t="s">
        <v>553</v>
      </c>
      <c r="F314" s="237" t="s">
        <v>554</v>
      </c>
      <c r="G314" s="238" t="s">
        <v>350</v>
      </c>
      <c r="H314" s="239">
        <v>174</v>
      </c>
      <c r="I314" s="240"/>
      <c r="J314" s="239">
        <f>ROUND(I314*H314,2)</f>
        <v>0</v>
      </c>
      <c r="K314" s="237" t="s">
        <v>138</v>
      </c>
      <c r="L314" s="241"/>
      <c r="M314" s="242" t="s">
        <v>20</v>
      </c>
      <c r="N314" s="243" t="s">
        <v>41</v>
      </c>
      <c r="O314" s="41"/>
      <c r="P314" s="199">
        <f>O314*H314</f>
        <v>0</v>
      </c>
      <c r="Q314" s="199">
        <v>0.102</v>
      </c>
      <c r="R314" s="199">
        <f>Q314*H314</f>
        <v>17.747999999999998</v>
      </c>
      <c r="S314" s="199">
        <v>0</v>
      </c>
      <c r="T314" s="200">
        <f>S314*H314</f>
        <v>0</v>
      </c>
      <c r="AR314" s="23" t="s">
        <v>167</v>
      </c>
      <c r="AT314" s="23" t="s">
        <v>322</v>
      </c>
      <c r="AU314" s="23" t="s">
        <v>80</v>
      </c>
      <c r="AY314" s="23" t="s">
        <v>132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23" t="s">
        <v>78</v>
      </c>
      <c r="BK314" s="201">
        <f>ROUND(I314*H314,2)</f>
        <v>0</v>
      </c>
      <c r="BL314" s="23" t="s">
        <v>139</v>
      </c>
      <c r="BM314" s="23" t="s">
        <v>555</v>
      </c>
    </row>
    <row r="315" spans="2:65" s="1" customFormat="1" ht="16.5" customHeight="1">
      <c r="B315" s="40"/>
      <c r="C315" s="235" t="s">
        <v>556</v>
      </c>
      <c r="D315" s="235" t="s">
        <v>322</v>
      </c>
      <c r="E315" s="236" t="s">
        <v>557</v>
      </c>
      <c r="F315" s="237" t="s">
        <v>558</v>
      </c>
      <c r="G315" s="238" t="s">
        <v>350</v>
      </c>
      <c r="H315" s="239">
        <v>47</v>
      </c>
      <c r="I315" s="240"/>
      <c r="J315" s="239">
        <f>ROUND(I315*H315,2)</f>
        <v>0</v>
      </c>
      <c r="K315" s="237" t="s">
        <v>138</v>
      </c>
      <c r="L315" s="241"/>
      <c r="M315" s="242" t="s">
        <v>20</v>
      </c>
      <c r="N315" s="243" t="s">
        <v>41</v>
      </c>
      <c r="O315" s="41"/>
      <c r="P315" s="199">
        <f>O315*H315</f>
        <v>0</v>
      </c>
      <c r="Q315" s="199">
        <v>0.0782</v>
      </c>
      <c r="R315" s="199">
        <f>Q315*H315</f>
        <v>3.6754000000000002</v>
      </c>
      <c r="S315" s="199">
        <v>0</v>
      </c>
      <c r="T315" s="200">
        <f>S315*H315</f>
        <v>0</v>
      </c>
      <c r="AR315" s="23" t="s">
        <v>167</v>
      </c>
      <c r="AT315" s="23" t="s">
        <v>322</v>
      </c>
      <c r="AU315" s="23" t="s">
        <v>80</v>
      </c>
      <c r="AY315" s="23" t="s">
        <v>132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3" t="s">
        <v>78</v>
      </c>
      <c r="BK315" s="201">
        <f>ROUND(I315*H315,2)</f>
        <v>0</v>
      </c>
      <c r="BL315" s="23" t="s">
        <v>139</v>
      </c>
      <c r="BM315" s="23" t="s">
        <v>559</v>
      </c>
    </row>
    <row r="316" spans="2:51" s="12" customFormat="1" ht="13.5">
      <c r="B316" s="213"/>
      <c r="C316" s="214"/>
      <c r="D316" s="204" t="s">
        <v>144</v>
      </c>
      <c r="E316" s="215" t="s">
        <v>20</v>
      </c>
      <c r="F316" s="216" t="s">
        <v>560</v>
      </c>
      <c r="G316" s="214"/>
      <c r="H316" s="217">
        <v>47</v>
      </c>
      <c r="I316" s="218"/>
      <c r="J316" s="214"/>
      <c r="K316" s="214"/>
      <c r="L316" s="219"/>
      <c r="M316" s="220"/>
      <c r="N316" s="221"/>
      <c r="O316" s="221"/>
      <c r="P316" s="221"/>
      <c r="Q316" s="221"/>
      <c r="R316" s="221"/>
      <c r="S316" s="221"/>
      <c r="T316" s="222"/>
      <c r="AT316" s="223" t="s">
        <v>144</v>
      </c>
      <c r="AU316" s="223" t="s">
        <v>80</v>
      </c>
      <c r="AV316" s="12" t="s">
        <v>80</v>
      </c>
      <c r="AW316" s="12" t="s">
        <v>34</v>
      </c>
      <c r="AX316" s="12" t="s">
        <v>78</v>
      </c>
      <c r="AY316" s="223" t="s">
        <v>132</v>
      </c>
    </row>
    <row r="317" spans="2:65" s="1" customFormat="1" ht="16.5" customHeight="1">
      <c r="B317" s="40"/>
      <c r="C317" s="235" t="s">
        <v>561</v>
      </c>
      <c r="D317" s="235" t="s">
        <v>322</v>
      </c>
      <c r="E317" s="236" t="s">
        <v>562</v>
      </c>
      <c r="F317" s="237" t="s">
        <v>563</v>
      </c>
      <c r="G317" s="238" t="s">
        <v>350</v>
      </c>
      <c r="H317" s="239">
        <v>22</v>
      </c>
      <c r="I317" s="240"/>
      <c r="J317" s="239">
        <f>ROUND(I317*H317,2)</f>
        <v>0</v>
      </c>
      <c r="K317" s="237" t="s">
        <v>138</v>
      </c>
      <c r="L317" s="241"/>
      <c r="M317" s="242" t="s">
        <v>20</v>
      </c>
      <c r="N317" s="243" t="s">
        <v>41</v>
      </c>
      <c r="O317" s="41"/>
      <c r="P317" s="199">
        <f>O317*H317</f>
        <v>0</v>
      </c>
      <c r="Q317" s="199">
        <v>0.0483</v>
      </c>
      <c r="R317" s="199">
        <f>Q317*H317</f>
        <v>1.0626</v>
      </c>
      <c r="S317" s="199">
        <v>0</v>
      </c>
      <c r="T317" s="200">
        <f>S317*H317</f>
        <v>0</v>
      </c>
      <c r="AR317" s="23" t="s">
        <v>167</v>
      </c>
      <c r="AT317" s="23" t="s">
        <v>322</v>
      </c>
      <c r="AU317" s="23" t="s">
        <v>80</v>
      </c>
      <c r="AY317" s="23" t="s">
        <v>132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3" t="s">
        <v>78</v>
      </c>
      <c r="BK317" s="201">
        <f>ROUND(I317*H317,2)</f>
        <v>0</v>
      </c>
      <c r="BL317" s="23" t="s">
        <v>139</v>
      </c>
      <c r="BM317" s="23" t="s">
        <v>564</v>
      </c>
    </row>
    <row r="318" spans="2:65" s="1" customFormat="1" ht="25.5" customHeight="1">
      <c r="B318" s="40"/>
      <c r="C318" s="191" t="s">
        <v>565</v>
      </c>
      <c r="D318" s="191" t="s">
        <v>134</v>
      </c>
      <c r="E318" s="192" t="s">
        <v>566</v>
      </c>
      <c r="F318" s="193" t="s">
        <v>567</v>
      </c>
      <c r="G318" s="194" t="s">
        <v>350</v>
      </c>
      <c r="H318" s="195">
        <v>133</v>
      </c>
      <c r="I318" s="196"/>
      <c r="J318" s="195">
        <f>ROUND(I318*H318,2)</f>
        <v>0</v>
      </c>
      <c r="K318" s="193" t="s">
        <v>138</v>
      </c>
      <c r="L318" s="60"/>
      <c r="M318" s="197" t="s">
        <v>20</v>
      </c>
      <c r="N318" s="198" t="s">
        <v>41</v>
      </c>
      <c r="O318" s="41"/>
      <c r="P318" s="199">
        <f>O318*H318</f>
        <v>0</v>
      </c>
      <c r="Q318" s="199">
        <v>0.1295</v>
      </c>
      <c r="R318" s="199">
        <f>Q318*H318</f>
        <v>17.2235</v>
      </c>
      <c r="S318" s="199">
        <v>0</v>
      </c>
      <c r="T318" s="200">
        <f>S318*H318</f>
        <v>0</v>
      </c>
      <c r="AR318" s="23" t="s">
        <v>139</v>
      </c>
      <c r="AT318" s="23" t="s">
        <v>134</v>
      </c>
      <c r="AU318" s="23" t="s">
        <v>80</v>
      </c>
      <c r="AY318" s="23" t="s">
        <v>132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23" t="s">
        <v>78</v>
      </c>
      <c r="BK318" s="201">
        <f>ROUND(I318*H318,2)</f>
        <v>0</v>
      </c>
      <c r="BL318" s="23" t="s">
        <v>139</v>
      </c>
      <c r="BM318" s="23" t="s">
        <v>568</v>
      </c>
    </row>
    <row r="319" spans="2:51" s="12" customFormat="1" ht="13.5">
      <c r="B319" s="213"/>
      <c r="C319" s="214"/>
      <c r="D319" s="204" t="s">
        <v>144</v>
      </c>
      <c r="E319" s="215" t="s">
        <v>20</v>
      </c>
      <c r="F319" s="216" t="s">
        <v>569</v>
      </c>
      <c r="G319" s="214"/>
      <c r="H319" s="217">
        <v>133</v>
      </c>
      <c r="I319" s="218"/>
      <c r="J319" s="214"/>
      <c r="K319" s="214"/>
      <c r="L319" s="219"/>
      <c r="M319" s="220"/>
      <c r="N319" s="221"/>
      <c r="O319" s="221"/>
      <c r="P319" s="221"/>
      <c r="Q319" s="221"/>
      <c r="R319" s="221"/>
      <c r="S319" s="221"/>
      <c r="T319" s="222"/>
      <c r="AT319" s="223" t="s">
        <v>144</v>
      </c>
      <c r="AU319" s="223" t="s">
        <v>80</v>
      </c>
      <c r="AV319" s="12" t="s">
        <v>80</v>
      </c>
      <c r="AW319" s="12" t="s">
        <v>34</v>
      </c>
      <c r="AX319" s="12" t="s">
        <v>78</v>
      </c>
      <c r="AY319" s="223" t="s">
        <v>132</v>
      </c>
    </row>
    <row r="320" spans="2:65" s="1" customFormat="1" ht="16.5" customHeight="1">
      <c r="B320" s="40"/>
      <c r="C320" s="235" t="s">
        <v>570</v>
      </c>
      <c r="D320" s="235" t="s">
        <v>322</v>
      </c>
      <c r="E320" s="236" t="s">
        <v>571</v>
      </c>
      <c r="F320" s="237" t="s">
        <v>572</v>
      </c>
      <c r="G320" s="238" t="s">
        <v>350</v>
      </c>
      <c r="H320" s="239">
        <v>120</v>
      </c>
      <c r="I320" s="240"/>
      <c r="J320" s="239">
        <f>ROUND(I320*H320,2)</f>
        <v>0</v>
      </c>
      <c r="K320" s="237" t="s">
        <v>138</v>
      </c>
      <c r="L320" s="241"/>
      <c r="M320" s="242" t="s">
        <v>20</v>
      </c>
      <c r="N320" s="243" t="s">
        <v>41</v>
      </c>
      <c r="O320" s="41"/>
      <c r="P320" s="199">
        <f>O320*H320</f>
        <v>0</v>
      </c>
      <c r="Q320" s="199">
        <v>0.045</v>
      </c>
      <c r="R320" s="199">
        <f>Q320*H320</f>
        <v>5.3999999999999995</v>
      </c>
      <c r="S320" s="199">
        <v>0</v>
      </c>
      <c r="T320" s="200">
        <f>S320*H320</f>
        <v>0</v>
      </c>
      <c r="AR320" s="23" t="s">
        <v>167</v>
      </c>
      <c r="AT320" s="23" t="s">
        <v>322</v>
      </c>
      <c r="AU320" s="23" t="s">
        <v>80</v>
      </c>
      <c r="AY320" s="23" t="s">
        <v>132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23" t="s">
        <v>78</v>
      </c>
      <c r="BK320" s="201">
        <f>ROUND(I320*H320,2)</f>
        <v>0</v>
      </c>
      <c r="BL320" s="23" t="s">
        <v>139</v>
      </c>
      <c r="BM320" s="23" t="s">
        <v>573</v>
      </c>
    </row>
    <row r="321" spans="2:65" s="1" customFormat="1" ht="16.5" customHeight="1">
      <c r="B321" s="40"/>
      <c r="C321" s="235" t="s">
        <v>205</v>
      </c>
      <c r="D321" s="235" t="s">
        <v>322</v>
      </c>
      <c r="E321" s="236" t="s">
        <v>574</v>
      </c>
      <c r="F321" s="237" t="s">
        <v>575</v>
      </c>
      <c r="G321" s="238" t="s">
        <v>350</v>
      </c>
      <c r="H321" s="239">
        <v>13</v>
      </c>
      <c r="I321" s="240"/>
      <c r="J321" s="239">
        <f>ROUND(I321*H321,2)</f>
        <v>0</v>
      </c>
      <c r="K321" s="237" t="s">
        <v>20</v>
      </c>
      <c r="L321" s="241"/>
      <c r="M321" s="242" t="s">
        <v>20</v>
      </c>
      <c r="N321" s="243" t="s">
        <v>41</v>
      </c>
      <c r="O321" s="41"/>
      <c r="P321" s="199">
        <f>O321*H321</f>
        <v>0</v>
      </c>
      <c r="Q321" s="199">
        <v>0.045</v>
      </c>
      <c r="R321" s="199">
        <f>Q321*H321</f>
        <v>0.585</v>
      </c>
      <c r="S321" s="199">
        <v>0</v>
      </c>
      <c r="T321" s="200">
        <f>S321*H321</f>
        <v>0</v>
      </c>
      <c r="AR321" s="23" t="s">
        <v>167</v>
      </c>
      <c r="AT321" s="23" t="s">
        <v>322</v>
      </c>
      <c r="AU321" s="23" t="s">
        <v>80</v>
      </c>
      <c r="AY321" s="23" t="s">
        <v>132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23" t="s">
        <v>78</v>
      </c>
      <c r="BK321" s="201">
        <f>ROUND(I321*H321,2)</f>
        <v>0</v>
      </c>
      <c r="BL321" s="23" t="s">
        <v>139</v>
      </c>
      <c r="BM321" s="23" t="s">
        <v>576</v>
      </c>
    </row>
    <row r="322" spans="2:51" s="12" customFormat="1" ht="13.5">
      <c r="B322" s="213"/>
      <c r="C322" s="214"/>
      <c r="D322" s="204" t="s">
        <v>144</v>
      </c>
      <c r="E322" s="215" t="s">
        <v>20</v>
      </c>
      <c r="F322" s="216" t="s">
        <v>577</v>
      </c>
      <c r="G322" s="214"/>
      <c r="H322" s="217">
        <v>13</v>
      </c>
      <c r="I322" s="218"/>
      <c r="J322" s="214"/>
      <c r="K322" s="214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144</v>
      </c>
      <c r="AU322" s="223" t="s">
        <v>80</v>
      </c>
      <c r="AV322" s="12" t="s">
        <v>80</v>
      </c>
      <c r="AW322" s="12" t="s">
        <v>34</v>
      </c>
      <c r="AX322" s="12" t="s">
        <v>78</v>
      </c>
      <c r="AY322" s="223" t="s">
        <v>132</v>
      </c>
    </row>
    <row r="323" spans="2:65" s="1" customFormat="1" ht="16.5" customHeight="1">
      <c r="B323" s="40"/>
      <c r="C323" s="191" t="s">
        <v>578</v>
      </c>
      <c r="D323" s="191" t="s">
        <v>134</v>
      </c>
      <c r="E323" s="192" t="s">
        <v>579</v>
      </c>
      <c r="F323" s="193" t="s">
        <v>580</v>
      </c>
      <c r="G323" s="194" t="s">
        <v>350</v>
      </c>
      <c r="H323" s="195">
        <v>40</v>
      </c>
      <c r="I323" s="196"/>
      <c r="J323" s="195">
        <f>ROUND(I323*H323,2)</f>
        <v>0</v>
      </c>
      <c r="K323" s="193" t="s">
        <v>138</v>
      </c>
      <c r="L323" s="60"/>
      <c r="M323" s="197" t="s">
        <v>20</v>
      </c>
      <c r="N323" s="198" t="s">
        <v>41</v>
      </c>
      <c r="O323" s="41"/>
      <c r="P323" s="199">
        <f>O323*H323</f>
        <v>0</v>
      </c>
      <c r="Q323" s="199">
        <v>0</v>
      </c>
      <c r="R323" s="199">
        <f>Q323*H323</f>
        <v>0</v>
      </c>
      <c r="S323" s="199">
        <v>0</v>
      </c>
      <c r="T323" s="200">
        <f>S323*H323</f>
        <v>0</v>
      </c>
      <c r="AR323" s="23" t="s">
        <v>139</v>
      </c>
      <c r="AT323" s="23" t="s">
        <v>134</v>
      </c>
      <c r="AU323" s="23" t="s">
        <v>80</v>
      </c>
      <c r="AY323" s="23" t="s">
        <v>132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23" t="s">
        <v>78</v>
      </c>
      <c r="BK323" s="201">
        <f>ROUND(I323*H323,2)</f>
        <v>0</v>
      </c>
      <c r="BL323" s="23" t="s">
        <v>139</v>
      </c>
      <c r="BM323" s="23" t="s">
        <v>581</v>
      </c>
    </row>
    <row r="324" spans="2:65" s="1" customFormat="1" ht="25.5" customHeight="1">
      <c r="B324" s="40"/>
      <c r="C324" s="191" t="s">
        <v>582</v>
      </c>
      <c r="D324" s="191" t="s">
        <v>134</v>
      </c>
      <c r="E324" s="192" t="s">
        <v>583</v>
      </c>
      <c r="F324" s="193" t="s">
        <v>584</v>
      </c>
      <c r="G324" s="194" t="s">
        <v>350</v>
      </c>
      <c r="H324" s="195">
        <v>40</v>
      </c>
      <c r="I324" s="196"/>
      <c r="J324" s="195">
        <f>ROUND(I324*H324,2)</f>
        <v>0</v>
      </c>
      <c r="K324" s="193" t="s">
        <v>138</v>
      </c>
      <c r="L324" s="60"/>
      <c r="M324" s="197" t="s">
        <v>20</v>
      </c>
      <c r="N324" s="198" t="s">
        <v>41</v>
      </c>
      <c r="O324" s="41"/>
      <c r="P324" s="199">
        <f>O324*H324</f>
        <v>0</v>
      </c>
      <c r="Q324" s="199">
        <v>0.00061</v>
      </c>
      <c r="R324" s="199">
        <f>Q324*H324</f>
        <v>0.024399999999999998</v>
      </c>
      <c r="S324" s="199">
        <v>0</v>
      </c>
      <c r="T324" s="200">
        <f>S324*H324</f>
        <v>0</v>
      </c>
      <c r="AR324" s="23" t="s">
        <v>139</v>
      </c>
      <c r="AT324" s="23" t="s">
        <v>134</v>
      </c>
      <c r="AU324" s="23" t="s">
        <v>80</v>
      </c>
      <c r="AY324" s="23" t="s">
        <v>132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23" t="s">
        <v>78</v>
      </c>
      <c r="BK324" s="201">
        <f>ROUND(I324*H324,2)</f>
        <v>0</v>
      </c>
      <c r="BL324" s="23" t="s">
        <v>139</v>
      </c>
      <c r="BM324" s="23" t="s">
        <v>585</v>
      </c>
    </row>
    <row r="325" spans="2:63" s="10" customFormat="1" ht="29.85" customHeight="1">
      <c r="B325" s="175"/>
      <c r="C325" s="176"/>
      <c r="D325" s="177" t="s">
        <v>69</v>
      </c>
      <c r="E325" s="189" t="s">
        <v>586</v>
      </c>
      <c r="F325" s="189" t="s">
        <v>587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SUM(P326:P327)</f>
        <v>0</v>
      </c>
      <c r="Q325" s="183"/>
      <c r="R325" s="184">
        <f>SUM(R326:R327)</f>
        <v>0</v>
      </c>
      <c r="S325" s="183"/>
      <c r="T325" s="185">
        <f>SUM(T326:T327)</f>
        <v>0</v>
      </c>
      <c r="AR325" s="186" t="s">
        <v>78</v>
      </c>
      <c r="AT325" s="187" t="s">
        <v>69</v>
      </c>
      <c r="AU325" s="187" t="s">
        <v>78</v>
      </c>
      <c r="AY325" s="186" t="s">
        <v>132</v>
      </c>
      <c r="BK325" s="188">
        <f>SUM(BK326:BK327)</f>
        <v>0</v>
      </c>
    </row>
    <row r="326" spans="2:65" s="1" customFormat="1" ht="16.5" customHeight="1">
      <c r="B326" s="40"/>
      <c r="C326" s="191" t="s">
        <v>481</v>
      </c>
      <c r="D326" s="191" t="s">
        <v>134</v>
      </c>
      <c r="E326" s="192" t="s">
        <v>588</v>
      </c>
      <c r="F326" s="193" t="s">
        <v>589</v>
      </c>
      <c r="G326" s="194" t="s">
        <v>150</v>
      </c>
      <c r="H326" s="195">
        <v>2</v>
      </c>
      <c r="I326" s="196"/>
      <c r="J326" s="195">
        <f>ROUND(I326*H326,2)</f>
        <v>0</v>
      </c>
      <c r="K326" s="193" t="s">
        <v>20</v>
      </c>
      <c r="L326" s="60"/>
      <c r="M326" s="197" t="s">
        <v>20</v>
      </c>
      <c r="N326" s="198" t="s">
        <v>41</v>
      </c>
      <c r="O326" s="41"/>
      <c r="P326" s="199">
        <f>O326*H326</f>
        <v>0</v>
      </c>
      <c r="Q326" s="199">
        <v>0</v>
      </c>
      <c r="R326" s="199">
        <f>Q326*H326</f>
        <v>0</v>
      </c>
      <c r="S326" s="199">
        <v>0</v>
      </c>
      <c r="T326" s="200">
        <f>S326*H326</f>
        <v>0</v>
      </c>
      <c r="AR326" s="23" t="s">
        <v>139</v>
      </c>
      <c r="AT326" s="23" t="s">
        <v>134</v>
      </c>
      <c r="AU326" s="23" t="s">
        <v>80</v>
      </c>
      <c r="AY326" s="23" t="s">
        <v>132</v>
      </c>
      <c r="BE326" s="201">
        <f>IF(N326="základní",J326,0)</f>
        <v>0</v>
      </c>
      <c r="BF326" s="201">
        <f>IF(N326="snížená",J326,0)</f>
        <v>0</v>
      </c>
      <c r="BG326" s="201">
        <f>IF(N326="zákl. přenesená",J326,0)</f>
        <v>0</v>
      </c>
      <c r="BH326" s="201">
        <f>IF(N326="sníž. přenesená",J326,0)</f>
        <v>0</v>
      </c>
      <c r="BI326" s="201">
        <f>IF(N326="nulová",J326,0)</f>
        <v>0</v>
      </c>
      <c r="BJ326" s="23" t="s">
        <v>78</v>
      </c>
      <c r="BK326" s="201">
        <f>ROUND(I326*H326,2)</f>
        <v>0</v>
      </c>
      <c r="BL326" s="23" t="s">
        <v>139</v>
      </c>
      <c r="BM326" s="23" t="s">
        <v>590</v>
      </c>
    </row>
    <row r="327" spans="2:65" s="1" customFormat="1" ht="25.5" customHeight="1">
      <c r="B327" s="40"/>
      <c r="C327" s="191" t="s">
        <v>591</v>
      </c>
      <c r="D327" s="191" t="s">
        <v>134</v>
      </c>
      <c r="E327" s="192" t="s">
        <v>592</v>
      </c>
      <c r="F327" s="193" t="s">
        <v>593</v>
      </c>
      <c r="G327" s="194" t="s">
        <v>150</v>
      </c>
      <c r="H327" s="195">
        <v>1</v>
      </c>
      <c r="I327" s="196"/>
      <c r="J327" s="195">
        <f>ROUND(I327*H327,2)</f>
        <v>0</v>
      </c>
      <c r="K327" s="193" t="s">
        <v>20</v>
      </c>
      <c r="L327" s="60"/>
      <c r="M327" s="197" t="s">
        <v>20</v>
      </c>
      <c r="N327" s="198" t="s">
        <v>41</v>
      </c>
      <c r="O327" s="41"/>
      <c r="P327" s="199">
        <f>O327*H327</f>
        <v>0</v>
      </c>
      <c r="Q327" s="199">
        <v>0</v>
      </c>
      <c r="R327" s="199">
        <f>Q327*H327</f>
        <v>0</v>
      </c>
      <c r="S327" s="199">
        <v>0</v>
      </c>
      <c r="T327" s="200">
        <f>S327*H327</f>
        <v>0</v>
      </c>
      <c r="AR327" s="23" t="s">
        <v>139</v>
      </c>
      <c r="AT327" s="23" t="s">
        <v>134</v>
      </c>
      <c r="AU327" s="23" t="s">
        <v>80</v>
      </c>
      <c r="AY327" s="23" t="s">
        <v>132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3" t="s">
        <v>78</v>
      </c>
      <c r="BK327" s="201">
        <f>ROUND(I327*H327,2)</f>
        <v>0</v>
      </c>
      <c r="BL327" s="23" t="s">
        <v>139</v>
      </c>
      <c r="BM327" s="23" t="s">
        <v>594</v>
      </c>
    </row>
    <row r="328" spans="2:63" s="10" customFormat="1" ht="29.85" customHeight="1">
      <c r="B328" s="175"/>
      <c r="C328" s="176"/>
      <c r="D328" s="177" t="s">
        <v>69</v>
      </c>
      <c r="E328" s="189" t="s">
        <v>595</v>
      </c>
      <c r="F328" s="189" t="s">
        <v>596</v>
      </c>
      <c r="G328" s="176"/>
      <c r="H328" s="176"/>
      <c r="I328" s="179"/>
      <c r="J328" s="190">
        <f>BK328</f>
        <v>0</v>
      </c>
      <c r="K328" s="176"/>
      <c r="L328" s="181"/>
      <c r="M328" s="182"/>
      <c r="N328" s="183"/>
      <c r="O328" s="183"/>
      <c r="P328" s="184">
        <f>P329</f>
        <v>0</v>
      </c>
      <c r="Q328" s="183"/>
      <c r="R328" s="184">
        <f>R329</f>
        <v>0</v>
      </c>
      <c r="S328" s="183"/>
      <c r="T328" s="185">
        <f>T329</f>
        <v>0</v>
      </c>
      <c r="AR328" s="186" t="s">
        <v>78</v>
      </c>
      <c r="AT328" s="187" t="s">
        <v>69</v>
      </c>
      <c r="AU328" s="187" t="s">
        <v>78</v>
      </c>
      <c r="AY328" s="186" t="s">
        <v>132</v>
      </c>
      <c r="BK328" s="188">
        <f>BK329</f>
        <v>0</v>
      </c>
    </row>
    <row r="329" spans="2:65" s="1" customFormat="1" ht="25.5" customHeight="1">
      <c r="B329" s="40"/>
      <c r="C329" s="191" t="s">
        <v>500</v>
      </c>
      <c r="D329" s="191" t="s">
        <v>134</v>
      </c>
      <c r="E329" s="192" t="s">
        <v>597</v>
      </c>
      <c r="F329" s="193" t="s">
        <v>598</v>
      </c>
      <c r="G329" s="194" t="s">
        <v>183</v>
      </c>
      <c r="H329" s="195">
        <v>138.82</v>
      </c>
      <c r="I329" s="196"/>
      <c r="J329" s="195">
        <f>ROUND(I329*H329,2)</f>
        <v>0</v>
      </c>
      <c r="K329" s="193" t="s">
        <v>138</v>
      </c>
      <c r="L329" s="60"/>
      <c r="M329" s="197" t="s">
        <v>20</v>
      </c>
      <c r="N329" s="198" t="s">
        <v>41</v>
      </c>
      <c r="O329" s="41"/>
      <c r="P329" s="199">
        <f>O329*H329</f>
        <v>0</v>
      </c>
      <c r="Q329" s="199">
        <v>0</v>
      </c>
      <c r="R329" s="199">
        <f>Q329*H329</f>
        <v>0</v>
      </c>
      <c r="S329" s="199">
        <v>0</v>
      </c>
      <c r="T329" s="200">
        <f>S329*H329</f>
        <v>0</v>
      </c>
      <c r="AR329" s="23" t="s">
        <v>139</v>
      </c>
      <c r="AT329" s="23" t="s">
        <v>134</v>
      </c>
      <c r="AU329" s="23" t="s">
        <v>80</v>
      </c>
      <c r="AY329" s="23" t="s">
        <v>132</v>
      </c>
      <c r="BE329" s="201">
        <f>IF(N329="základní",J329,0)</f>
        <v>0</v>
      </c>
      <c r="BF329" s="201">
        <f>IF(N329="snížená",J329,0)</f>
        <v>0</v>
      </c>
      <c r="BG329" s="201">
        <f>IF(N329="zákl. přenesená",J329,0)</f>
        <v>0</v>
      </c>
      <c r="BH329" s="201">
        <f>IF(N329="sníž. přenesená",J329,0)</f>
        <v>0</v>
      </c>
      <c r="BI329" s="201">
        <f>IF(N329="nulová",J329,0)</f>
        <v>0</v>
      </c>
      <c r="BJ329" s="23" t="s">
        <v>78</v>
      </c>
      <c r="BK329" s="201">
        <f>ROUND(I329*H329,2)</f>
        <v>0</v>
      </c>
      <c r="BL329" s="23" t="s">
        <v>139</v>
      </c>
      <c r="BM329" s="23" t="s">
        <v>599</v>
      </c>
    </row>
    <row r="330" spans="2:63" s="10" customFormat="1" ht="37.35" customHeight="1">
      <c r="B330" s="175"/>
      <c r="C330" s="176"/>
      <c r="D330" s="177" t="s">
        <v>69</v>
      </c>
      <c r="E330" s="178" t="s">
        <v>600</v>
      </c>
      <c r="F330" s="178" t="s">
        <v>601</v>
      </c>
      <c r="G330" s="176"/>
      <c r="H330" s="176"/>
      <c r="I330" s="179"/>
      <c r="J330" s="180">
        <f>BK330</f>
        <v>0</v>
      </c>
      <c r="K330" s="176"/>
      <c r="L330" s="181"/>
      <c r="M330" s="182"/>
      <c r="N330" s="183"/>
      <c r="O330" s="183"/>
      <c r="P330" s="184">
        <f>SUM(P331:P340)</f>
        <v>0</v>
      </c>
      <c r="Q330" s="183"/>
      <c r="R330" s="184">
        <f>SUM(R331:R340)</f>
        <v>0</v>
      </c>
      <c r="S330" s="183"/>
      <c r="T330" s="185">
        <f>SUM(T331:T340)</f>
        <v>0</v>
      </c>
      <c r="AR330" s="186" t="s">
        <v>155</v>
      </c>
      <c r="AT330" s="187" t="s">
        <v>69</v>
      </c>
      <c r="AU330" s="187" t="s">
        <v>70</v>
      </c>
      <c r="AY330" s="186" t="s">
        <v>132</v>
      </c>
      <c r="BK330" s="188">
        <f>SUM(BK331:BK340)</f>
        <v>0</v>
      </c>
    </row>
    <row r="331" spans="2:65" s="1" customFormat="1" ht="25.5" customHeight="1">
      <c r="B331" s="40"/>
      <c r="C331" s="191" t="s">
        <v>602</v>
      </c>
      <c r="D331" s="191" t="s">
        <v>134</v>
      </c>
      <c r="E331" s="192" t="s">
        <v>603</v>
      </c>
      <c r="F331" s="193" t="s">
        <v>604</v>
      </c>
      <c r="G331" s="194" t="s">
        <v>605</v>
      </c>
      <c r="H331" s="195">
        <v>1</v>
      </c>
      <c r="I331" s="196"/>
      <c r="J331" s="195">
        <f aca="true" t="shared" si="10" ref="J331:J340">ROUND(I331*H331,2)</f>
        <v>0</v>
      </c>
      <c r="K331" s="193" t="s">
        <v>20</v>
      </c>
      <c r="L331" s="60"/>
      <c r="M331" s="197" t="s">
        <v>20</v>
      </c>
      <c r="N331" s="198" t="s">
        <v>41</v>
      </c>
      <c r="O331" s="41"/>
      <c r="P331" s="199">
        <f aca="true" t="shared" si="11" ref="P331:P340">O331*H331</f>
        <v>0</v>
      </c>
      <c r="Q331" s="199">
        <v>0</v>
      </c>
      <c r="R331" s="199">
        <f aca="true" t="shared" si="12" ref="R331:R340">Q331*H331</f>
        <v>0</v>
      </c>
      <c r="S331" s="199">
        <v>0</v>
      </c>
      <c r="T331" s="200">
        <f aca="true" t="shared" si="13" ref="T331:T340">S331*H331</f>
        <v>0</v>
      </c>
      <c r="AR331" s="23" t="s">
        <v>606</v>
      </c>
      <c r="AT331" s="23" t="s">
        <v>134</v>
      </c>
      <c r="AU331" s="23" t="s">
        <v>78</v>
      </c>
      <c r="AY331" s="23" t="s">
        <v>132</v>
      </c>
      <c r="BE331" s="201">
        <f aca="true" t="shared" si="14" ref="BE331:BE340">IF(N331="základní",J331,0)</f>
        <v>0</v>
      </c>
      <c r="BF331" s="201">
        <f aca="true" t="shared" si="15" ref="BF331:BF340">IF(N331="snížená",J331,0)</f>
        <v>0</v>
      </c>
      <c r="BG331" s="201">
        <f aca="true" t="shared" si="16" ref="BG331:BG340">IF(N331="zákl. přenesená",J331,0)</f>
        <v>0</v>
      </c>
      <c r="BH331" s="201">
        <f aca="true" t="shared" si="17" ref="BH331:BH340">IF(N331="sníž. přenesená",J331,0)</f>
        <v>0</v>
      </c>
      <c r="BI331" s="201">
        <f aca="true" t="shared" si="18" ref="BI331:BI340">IF(N331="nulová",J331,0)</f>
        <v>0</v>
      </c>
      <c r="BJ331" s="23" t="s">
        <v>78</v>
      </c>
      <c r="BK331" s="201">
        <f aca="true" t="shared" si="19" ref="BK331:BK340">ROUND(I331*H331,2)</f>
        <v>0</v>
      </c>
      <c r="BL331" s="23" t="s">
        <v>606</v>
      </c>
      <c r="BM331" s="23" t="s">
        <v>607</v>
      </c>
    </row>
    <row r="332" spans="2:65" s="1" customFormat="1" ht="16.5" customHeight="1">
      <c r="B332" s="40"/>
      <c r="C332" s="191" t="s">
        <v>586</v>
      </c>
      <c r="D332" s="191" t="s">
        <v>134</v>
      </c>
      <c r="E332" s="192" t="s">
        <v>608</v>
      </c>
      <c r="F332" s="193" t="s">
        <v>609</v>
      </c>
      <c r="G332" s="194" t="s">
        <v>605</v>
      </c>
      <c r="H332" s="195">
        <v>1</v>
      </c>
      <c r="I332" s="196"/>
      <c r="J332" s="195">
        <f t="shared" si="10"/>
        <v>0</v>
      </c>
      <c r="K332" s="193" t="s">
        <v>20</v>
      </c>
      <c r="L332" s="60"/>
      <c r="M332" s="197" t="s">
        <v>20</v>
      </c>
      <c r="N332" s="198" t="s">
        <v>41</v>
      </c>
      <c r="O332" s="41"/>
      <c r="P332" s="199">
        <f t="shared" si="11"/>
        <v>0</v>
      </c>
      <c r="Q332" s="199">
        <v>0</v>
      </c>
      <c r="R332" s="199">
        <f t="shared" si="12"/>
        <v>0</v>
      </c>
      <c r="S332" s="199">
        <v>0</v>
      </c>
      <c r="T332" s="200">
        <f t="shared" si="13"/>
        <v>0</v>
      </c>
      <c r="AR332" s="23" t="s">
        <v>606</v>
      </c>
      <c r="AT332" s="23" t="s">
        <v>134</v>
      </c>
      <c r="AU332" s="23" t="s">
        <v>78</v>
      </c>
      <c r="AY332" s="23" t="s">
        <v>132</v>
      </c>
      <c r="BE332" s="201">
        <f t="shared" si="14"/>
        <v>0</v>
      </c>
      <c r="BF332" s="201">
        <f t="shared" si="15"/>
        <v>0</v>
      </c>
      <c r="BG332" s="201">
        <f t="shared" si="16"/>
        <v>0</v>
      </c>
      <c r="BH332" s="201">
        <f t="shared" si="17"/>
        <v>0</v>
      </c>
      <c r="BI332" s="201">
        <f t="shared" si="18"/>
        <v>0</v>
      </c>
      <c r="BJ332" s="23" t="s">
        <v>78</v>
      </c>
      <c r="BK332" s="201">
        <f t="shared" si="19"/>
        <v>0</v>
      </c>
      <c r="BL332" s="23" t="s">
        <v>606</v>
      </c>
      <c r="BM332" s="23" t="s">
        <v>610</v>
      </c>
    </row>
    <row r="333" spans="2:65" s="1" customFormat="1" ht="16.5" customHeight="1">
      <c r="B333" s="40"/>
      <c r="C333" s="191" t="s">
        <v>611</v>
      </c>
      <c r="D333" s="191" t="s">
        <v>134</v>
      </c>
      <c r="E333" s="192" t="s">
        <v>612</v>
      </c>
      <c r="F333" s="193" t="s">
        <v>613</v>
      </c>
      <c r="G333" s="194" t="s">
        <v>605</v>
      </c>
      <c r="H333" s="195">
        <v>1</v>
      </c>
      <c r="I333" s="196"/>
      <c r="J333" s="195">
        <f t="shared" si="10"/>
        <v>0</v>
      </c>
      <c r="K333" s="193" t="s">
        <v>20</v>
      </c>
      <c r="L333" s="60"/>
      <c r="M333" s="197" t="s">
        <v>20</v>
      </c>
      <c r="N333" s="198" t="s">
        <v>41</v>
      </c>
      <c r="O333" s="41"/>
      <c r="P333" s="199">
        <f t="shared" si="11"/>
        <v>0</v>
      </c>
      <c r="Q333" s="199">
        <v>0</v>
      </c>
      <c r="R333" s="199">
        <f t="shared" si="12"/>
        <v>0</v>
      </c>
      <c r="S333" s="199">
        <v>0</v>
      </c>
      <c r="T333" s="200">
        <f t="shared" si="13"/>
        <v>0</v>
      </c>
      <c r="AR333" s="23" t="s">
        <v>606</v>
      </c>
      <c r="AT333" s="23" t="s">
        <v>134</v>
      </c>
      <c r="AU333" s="23" t="s">
        <v>78</v>
      </c>
      <c r="AY333" s="23" t="s">
        <v>132</v>
      </c>
      <c r="BE333" s="201">
        <f t="shared" si="14"/>
        <v>0</v>
      </c>
      <c r="BF333" s="201">
        <f t="shared" si="15"/>
        <v>0</v>
      </c>
      <c r="BG333" s="201">
        <f t="shared" si="16"/>
        <v>0</v>
      </c>
      <c r="BH333" s="201">
        <f t="shared" si="17"/>
        <v>0</v>
      </c>
      <c r="BI333" s="201">
        <f t="shared" si="18"/>
        <v>0</v>
      </c>
      <c r="BJ333" s="23" t="s">
        <v>78</v>
      </c>
      <c r="BK333" s="201">
        <f t="shared" si="19"/>
        <v>0</v>
      </c>
      <c r="BL333" s="23" t="s">
        <v>606</v>
      </c>
      <c r="BM333" s="23" t="s">
        <v>614</v>
      </c>
    </row>
    <row r="334" spans="2:65" s="1" customFormat="1" ht="16.5" customHeight="1">
      <c r="B334" s="40"/>
      <c r="C334" s="191" t="s">
        <v>615</v>
      </c>
      <c r="D334" s="191" t="s">
        <v>134</v>
      </c>
      <c r="E334" s="192" t="s">
        <v>616</v>
      </c>
      <c r="F334" s="193" t="s">
        <v>617</v>
      </c>
      <c r="G334" s="194" t="s">
        <v>605</v>
      </c>
      <c r="H334" s="195">
        <v>1</v>
      </c>
      <c r="I334" s="196"/>
      <c r="J334" s="195">
        <f t="shared" si="10"/>
        <v>0</v>
      </c>
      <c r="K334" s="193" t="s">
        <v>20</v>
      </c>
      <c r="L334" s="60"/>
      <c r="M334" s="197" t="s">
        <v>20</v>
      </c>
      <c r="N334" s="198" t="s">
        <v>41</v>
      </c>
      <c r="O334" s="41"/>
      <c r="P334" s="199">
        <f t="shared" si="11"/>
        <v>0</v>
      </c>
      <c r="Q334" s="199">
        <v>0</v>
      </c>
      <c r="R334" s="199">
        <f t="shared" si="12"/>
        <v>0</v>
      </c>
      <c r="S334" s="199">
        <v>0</v>
      </c>
      <c r="T334" s="200">
        <f t="shared" si="13"/>
        <v>0</v>
      </c>
      <c r="AR334" s="23" t="s">
        <v>606</v>
      </c>
      <c r="AT334" s="23" t="s">
        <v>134</v>
      </c>
      <c r="AU334" s="23" t="s">
        <v>78</v>
      </c>
      <c r="AY334" s="23" t="s">
        <v>132</v>
      </c>
      <c r="BE334" s="201">
        <f t="shared" si="14"/>
        <v>0</v>
      </c>
      <c r="BF334" s="201">
        <f t="shared" si="15"/>
        <v>0</v>
      </c>
      <c r="BG334" s="201">
        <f t="shared" si="16"/>
        <v>0</v>
      </c>
      <c r="BH334" s="201">
        <f t="shared" si="17"/>
        <v>0</v>
      </c>
      <c r="BI334" s="201">
        <f t="shared" si="18"/>
        <v>0</v>
      </c>
      <c r="BJ334" s="23" t="s">
        <v>78</v>
      </c>
      <c r="BK334" s="201">
        <f t="shared" si="19"/>
        <v>0</v>
      </c>
      <c r="BL334" s="23" t="s">
        <v>606</v>
      </c>
      <c r="BM334" s="23" t="s">
        <v>618</v>
      </c>
    </row>
    <row r="335" spans="2:65" s="1" customFormat="1" ht="16.5" customHeight="1">
      <c r="B335" s="40"/>
      <c r="C335" s="191" t="s">
        <v>619</v>
      </c>
      <c r="D335" s="191" t="s">
        <v>134</v>
      </c>
      <c r="E335" s="192" t="s">
        <v>620</v>
      </c>
      <c r="F335" s="193" t="s">
        <v>621</v>
      </c>
      <c r="G335" s="194" t="s">
        <v>605</v>
      </c>
      <c r="H335" s="195">
        <v>1</v>
      </c>
      <c r="I335" s="196"/>
      <c r="J335" s="195">
        <f t="shared" si="10"/>
        <v>0</v>
      </c>
      <c r="K335" s="193" t="s">
        <v>20</v>
      </c>
      <c r="L335" s="60"/>
      <c r="M335" s="197" t="s">
        <v>20</v>
      </c>
      <c r="N335" s="198" t="s">
        <v>41</v>
      </c>
      <c r="O335" s="41"/>
      <c r="P335" s="199">
        <f t="shared" si="11"/>
        <v>0</v>
      </c>
      <c r="Q335" s="199">
        <v>0</v>
      </c>
      <c r="R335" s="199">
        <f t="shared" si="12"/>
        <v>0</v>
      </c>
      <c r="S335" s="199">
        <v>0</v>
      </c>
      <c r="T335" s="200">
        <f t="shared" si="13"/>
        <v>0</v>
      </c>
      <c r="AR335" s="23" t="s">
        <v>606</v>
      </c>
      <c r="AT335" s="23" t="s">
        <v>134</v>
      </c>
      <c r="AU335" s="23" t="s">
        <v>78</v>
      </c>
      <c r="AY335" s="23" t="s">
        <v>132</v>
      </c>
      <c r="BE335" s="201">
        <f t="shared" si="14"/>
        <v>0</v>
      </c>
      <c r="BF335" s="201">
        <f t="shared" si="15"/>
        <v>0</v>
      </c>
      <c r="BG335" s="201">
        <f t="shared" si="16"/>
        <v>0</v>
      </c>
      <c r="BH335" s="201">
        <f t="shared" si="17"/>
        <v>0</v>
      </c>
      <c r="BI335" s="201">
        <f t="shared" si="18"/>
        <v>0</v>
      </c>
      <c r="BJ335" s="23" t="s">
        <v>78</v>
      </c>
      <c r="BK335" s="201">
        <f t="shared" si="19"/>
        <v>0</v>
      </c>
      <c r="BL335" s="23" t="s">
        <v>606</v>
      </c>
      <c r="BM335" s="23" t="s">
        <v>622</v>
      </c>
    </row>
    <row r="336" spans="2:65" s="1" customFormat="1" ht="25.5" customHeight="1">
      <c r="B336" s="40"/>
      <c r="C336" s="191" t="s">
        <v>623</v>
      </c>
      <c r="D336" s="191" t="s">
        <v>134</v>
      </c>
      <c r="E336" s="192" t="s">
        <v>624</v>
      </c>
      <c r="F336" s="193" t="s">
        <v>625</v>
      </c>
      <c r="G336" s="194" t="s">
        <v>605</v>
      </c>
      <c r="H336" s="195">
        <v>1</v>
      </c>
      <c r="I336" s="196"/>
      <c r="J336" s="195">
        <f t="shared" si="10"/>
        <v>0</v>
      </c>
      <c r="K336" s="193" t="s">
        <v>20</v>
      </c>
      <c r="L336" s="60"/>
      <c r="M336" s="197" t="s">
        <v>20</v>
      </c>
      <c r="N336" s="198" t="s">
        <v>41</v>
      </c>
      <c r="O336" s="41"/>
      <c r="P336" s="199">
        <f t="shared" si="11"/>
        <v>0</v>
      </c>
      <c r="Q336" s="199">
        <v>0</v>
      </c>
      <c r="R336" s="199">
        <f t="shared" si="12"/>
        <v>0</v>
      </c>
      <c r="S336" s="199">
        <v>0</v>
      </c>
      <c r="T336" s="200">
        <f t="shared" si="13"/>
        <v>0</v>
      </c>
      <c r="AR336" s="23" t="s">
        <v>606</v>
      </c>
      <c r="AT336" s="23" t="s">
        <v>134</v>
      </c>
      <c r="AU336" s="23" t="s">
        <v>78</v>
      </c>
      <c r="AY336" s="23" t="s">
        <v>132</v>
      </c>
      <c r="BE336" s="201">
        <f t="shared" si="14"/>
        <v>0</v>
      </c>
      <c r="BF336" s="201">
        <f t="shared" si="15"/>
        <v>0</v>
      </c>
      <c r="BG336" s="201">
        <f t="shared" si="16"/>
        <v>0</v>
      </c>
      <c r="BH336" s="201">
        <f t="shared" si="17"/>
        <v>0</v>
      </c>
      <c r="BI336" s="201">
        <f t="shared" si="18"/>
        <v>0</v>
      </c>
      <c r="BJ336" s="23" t="s">
        <v>78</v>
      </c>
      <c r="BK336" s="201">
        <f t="shared" si="19"/>
        <v>0</v>
      </c>
      <c r="BL336" s="23" t="s">
        <v>606</v>
      </c>
      <c r="BM336" s="23" t="s">
        <v>626</v>
      </c>
    </row>
    <row r="337" spans="2:65" s="1" customFormat="1" ht="16.5" customHeight="1">
      <c r="B337" s="40"/>
      <c r="C337" s="191" t="s">
        <v>627</v>
      </c>
      <c r="D337" s="191" t="s">
        <v>134</v>
      </c>
      <c r="E337" s="192" t="s">
        <v>628</v>
      </c>
      <c r="F337" s="193" t="s">
        <v>629</v>
      </c>
      <c r="G337" s="194" t="s">
        <v>605</v>
      </c>
      <c r="H337" s="195">
        <v>1</v>
      </c>
      <c r="I337" s="196"/>
      <c r="J337" s="195">
        <f t="shared" si="10"/>
        <v>0</v>
      </c>
      <c r="K337" s="193" t="s">
        <v>20</v>
      </c>
      <c r="L337" s="60"/>
      <c r="M337" s="197" t="s">
        <v>20</v>
      </c>
      <c r="N337" s="198" t="s">
        <v>41</v>
      </c>
      <c r="O337" s="41"/>
      <c r="P337" s="199">
        <f t="shared" si="11"/>
        <v>0</v>
      </c>
      <c r="Q337" s="199">
        <v>0</v>
      </c>
      <c r="R337" s="199">
        <f t="shared" si="12"/>
        <v>0</v>
      </c>
      <c r="S337" s="199">
        <v>0</v>
      </c>
      <c r="T337" s="200">
        <f t="shared" si="13"/>
        <v>0</v>
      </c>
      <c r="AR337" s="23" t="s">
        <v>606</v>
      </c>
      <c r="AT337" s="23" t="s">
        <v>134</v>
      </c>
      <c r="AU337" s="23" t="s">
        <v>78</v>
      </c>
      <c r="AY337" s="23" t="s">
        <v>132</v>
      </c>
      <c r="BE337" s="201">
        <f t="shared" si="14"/>
        <v>0</v>
      </c>
      <c r="BF337" s="201">
        <f t="shared" si="15"/>
        <v>0</v>
      </c>
      <c r="BG337" s="201">
        <f t="shared" si="16"/>
        <v>0</v>
      </c>
      <c r="BH337" s="201">
        <f t="shared" si="17"/>
        <v>0</v>
      </c>
      <c r="BI337" s="201">
        <f t="shared" si="18"/>
        <v>0</v>
      </c>
      <c r="BJ337" s="23" t="s">
        <v>78</v>
      </c>
      <c r="BK337" s="201">
        <f t="shared" si="19"/>
        <v>0</v>
      </c>
      <c r="BL337" s="23" t="s">
        <v>606</v>
      </c>
      <c r="BM337" s="23" t="s">
        <v>630</v>
      </c>
    </row>
    <row r="338" spans="2:65" s="1" customFormat="1" ht="16.5" customHeight="1">
      <c r="B338" s="40"/>
      <c r="C338" s="191" t="s">
        <v>595</v>
      </c>
      <c r="D338" s="191" t="s">
        <v>134</v>
      </c>
      <c r="E338" s="192" t="s">
        <v>631</v>
      </c>
      <c r="F338" s="193" t="s">
        <v>632</v>
      </c>
      <c r="G338" s="194" t="s">
        <v>605</v>
      </c>
      <c r="H338" s="195">
        <v>1</v>
      </c>
      <c r="I338" s="196"/>
      <c r="J338" s="195">
        <f t="shared" si="10"/>
        <v>0</v>
      </c>
      <c r="K338" s="193" t="s">
        <v>20</v>
      </c>
      <c r="L338" s="60"/>
      <c r="M338" s="197" t="s">
        <v>20</v>
      </c>
      <c r="N338" s="198" t="s">
        <v>41</v>
      </c>
      <c r="O338" s="41"/>
      <c r="P338" s="199">
        <f t="shared" si="11"/>
        <v>0</v>
      </c>
      <c r="Q338" s="199">
        <v>0</v>
      </c>
      <c r="R338" s="199">
        <f t="shared" si="12"/>
        <v>0</v>
      </c>
      <c r="S338" s="199">
        <v>0</v>
      </c>
      <c r="T338" s="200">
        <f t="shared" si="13"/>
        <v>0</v>
      </c>
      <c r="AR338" s="23" t="s">
        <v>606</v>
      </c>
      <c r="AT338" s="23" t="s">
        <v>134</v>
      </c>
      <c r="AU338" s="23" t="s">
        <v>78</v>
      </c>
      <c r="AY338" s="23" t="s">
        <v>132</v>
      </c>
      <c r="BE338" s="201">
        <f t="shared" si="14"/>
        <v>0</v>
      </c>
      <c r="BF338" s="201">
        <f t="shared" si="15"/>
        <v>0</v>
      </c>
      <c r="BG338" s="201">
        <f t="shared" si="16"/>
        <v>0</v>
      </c>
      <c r="BH338" s="201">
        <f t="shared" si="17"/>
        <v>0</v>
      </c>
      <c r="BI338" s="201">
        <f t="shared" si="18"/>
        <v>0</v>
      </c>
      <c r="BJ338" s="23" t="s">
        <v>78</v>
      </c>
      <c r="BK338" s="201">
        <f t="shared" si="19"/>
        <v>0</v>
      </c>
      <c r="BL338" s="23" t="s">
        <v>606</v>
      </c>
      <c r="BM338" s="23" t="s">
        <v>633</v>
      </c>
    </row>
    <row r="339" spans="2:65" s="1" customFormat="1" ht="16.5" customHeight="1">
      <c r="B339" s="40"/>
      <c r="C339" s="191" t="s">
        <v>471</v>
      </c>
      <c r="D339" s="191" t="s">
        <v>134</v>
      </c>
      <c r="E339" s="192" t="s">
        <v>634</v>
      </c>
      <c r="F339" s="193" t="s">
        <v>635</v>
      </c>
      <c r="G339" s="194" t="s">
        <v>605</v>
      </c>
      <c r="H339" s="195">
        <v>1</v>
      </c>
      <c r="I339" s="196"/>
      <c r="J339" s="195">
        <f t="shared" si="10"/>
        <v>0</v>
      </c>
      <c r="K339" s="193" t="s">
        <v>20</v>
      </c>
      <c r="L339" s="60"/>
      <c r="M339" s="197" t="s">
        <v>20</v>
      </c>
      <c r="N339" s="198" t="s">
        <v>41</v>
      </c>
      <c r="O339" s="41"/>
      <c r="P339" s="199">
        <f t="shared" si="11"/>
        <v>0</v>
      </c>
      <c r="Q339" s="199">
        <v>0</v>
      </c>
      <c r="R339" s="199">
        <f t="shared" si="12"/>
        <v>0</v>
      </c>
      <c r="S339" s="199">
        <v>0</v>
      </c>
      <c r="T339" s="200">
        <f t="shared" si="13"/>
        <v>0</v>
      </c>
      <c r="AR339" s="23" t="s">
        <v>606</v>
      </c>
      <c r="AT339" s="23" t="s">
        <v>134</v>
      </c>
      <c r="AU339" s="23" t="s">
        <v>78</v>
      </c>
      <c r="AY339" s="23" t="s">
        <v>132</v>
      </c>
      <c r="BE339" s="201">
        <f t="shared" si="14"/>
        <v>0</v>
      </c>
      <c r="BF339" s="201">
        <f t="shared" si="15"/>
        <v>0</v>
      </c>
      <c r="BG339" s="201">
        <f t="shared" si="16"/>
        <v>0</v>
      </c>
      <c r="BH339" s="201">
        <f t="shared" si="17"/>
        <v>0</v>
      </c>
      <c r="BI339" s="201">
        <f t="shared" si="18"/>
        <v>0</v>
      </c>
      <c r="BJ339" s="23" t="s">
        <v>78</v>
      </c>
      <c r="BK339" s="201">
        <f t="shared" si="19"/>
        <v>0</v>
      </c>
      <c r="BL339" s="23" t="s">
        <v>606</v>
      </c>
      <c r="BM339" s="23" t="s">
        <v>636</v>
      </c>
    </row>
    <row r="340" spans="2:65" s="1" customFormat="1" ht="25.5" customHeight="1">
      <c r="B340" s="40"/>
      <c r="C340" s="191" t="s">
        <v>637</v>
      </c>
      <c r="D340" s="191" t="s">
        <v>134</v>
      </c>
      <c r="E340" s="192" t="s">
        <v>638</v>
      </c>
      <c r="F340" s="193" t="s">
        <v>639</v>
      </c>
      <c r="G340" s="194" t="s">
        <v>605</v>
      </c>
      <c r="H340" s="195">
        <v>1</v>
      </c>
      <c r="I340" s="196"/>
      <c r="J340" s="195">
        <f t="shared" si="10"/>
        <v>0</v>
      </c>
      <c r="K340" s="193" t="s">
        <v>20</v>
      </c>
      <c r="L340" s="60"/>
      <c r="M340" s="197" t="s">
        <v>20</v>
      </c>
      <c r="N340" s="244" t="s">
        <v>41</v>
      </c>
      <c r="O340" s="245"/>
      <c r="P340" s="246">
        <f t="shared" si="11"/>
        <v>0</v>
      </c>
      <c r="Q340" s="246">
        <v>0</v>
      </c>
      <c r="R340" s="246">
        <f t="shared" si="12"/>
        <v>0</v>
      </c>
      <c r="S340" s="246">
        <v>0</v>
      </c>
      <c r="T340" s="247">
        <f t="shared" si="13"/>
        <v>0</v>
      </c>
      <c r="AR340" s="23" t="s">
        <v>606</v>
      </c>
      <c r="AT340" s="23" t="s">
        <v>134</v>
      </c>
      <c r="AU340" s="23" t="s">
        <v>78</v>
      </c>
      <c r="AY340" s="23" t="s">
        <v>132</v>
      </c>
      <c r="BE340" s="201">
        <f t="shared" si="14"/>
        <v>0</v>
      </c>
      <c r="BF340" s="201">
        <f t="shared" si="15"/>
        <v>0</v>
      </c>
      <c r="BG340" s="201">
        <f t="shared" si="16"/>
        <v>0</v>
      </c>
      <c r="BH340" s="201">
        <f t="shared" si="17"/>
        <v>0</v>
      </c>
      <c r="BI340" s="201">
        <f t="shared" si="18"/>
        <v>0</v>
      </c>
      <c r="BJ340" s="23" t="s">
        <v>78</v>
      </c>
      <c r="BK340" s="201">
        <f t="shared" si="19"/>
        <v>0</v>
      </c>
      <c r="BL340" s="23" t="s">
        <v>606</v>
      </c>
      <c r="BM340" s="23" t="s">
        <v>640</v>
      </c>
    </row>
    <row r="341" spans="2:12" s="1" customFormat="1" ht="6.95" customHeight="1">
      <c r="B341" s="55"/>
      <c r="C341" s="56"/>
      <c r="D341" s="56"/>
      <c r="E341" s="56"/>
      <c r="F341" s="56"/>
      <c r="G341" s="56"/>
      <c r="H341" s="56"/>
      <c r="I341" s="138"/>
      <c r="J341" s="56"/>
      <c r="K341" s="56"/>
      <c r="L341" s="60"/>
    </row>
  </sheetData>
  <sheetProtection algorithmName="SHA-512" hashValue="sJVcGsK0tjhDHONkAG4j8ackQ3FcALstY4XvDgqlQSY43MVDP/61lrKgVslWIX+Cnh85y0npvRN9HTRAon0KTQ==" saltValue="e2V/hDURgR7DY1cvWk0gDFhOhrxEMIzMNSnZi2YUIRg3uX2doLdocrPo9KuP8gb+5XG69ZV5FCXNUmLpitgsQQ==" spinCount="100000" sheet="1" objects="1" scenarios="1" formatColumns="0" formatRows="0" autoFilter="0"/>
  <autoFilter ref="C88:K340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90</v>
      </c>
      <c r="G1" s="372" t="s">
        <v>91</v>
      </c>
      <c r="H1" s="372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Parkoviště v ul.Marie Majerové, 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641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20. 2. 2018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ROUND(SUM(BE87:BE343),2)</f>
        <v>0</v>
      </c>
      <c r="G30" s="41"/>
      <c r="H30" s="41"/>
      <c r="I30" s="130">
        <v>0.21</v>
      </c>
      <c r="J30" s="129">
        <f>ROUND(ROUND((SUM(BE87:BE343)),2)*I30,2)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ROUND(SUM(BF87:BF343),2)</f>
        <v>0</v>
      </c>
      <c r="G31" s="41"/>
      <c r="H31" s="41"/>
      <c r="I31" s="130">
        <v>0.15</v>
      </c>
      <c r="J31" s="129">
        <f>ROUND(ROUND((SUM(BF87:BF343)),2)*I31,2)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ROUND(SUM(BG87:BG343),2)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ROUND(SUM(BH87:BH343),2)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ROUND(SUM(BI87:BI343),2)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Parkoviště v ul.Marie Majerové, 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02 - SO 102 - Úpravy místní komunikace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20. 2. 2018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99</v>
      </c>
      <c r="D54" s="131"/>
      <c r="E54" s="131"/>
      <c r="F54" s="131"/>
      <c r="G54" s="131"/>
      <c r="H54" s="131"/>
      <c r="I54" s="144"/>
      <c r="J54" s="145" t="s">
        <v>100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101</v>
      </c>
      <c r="D56" s="41"/>
      <c r="E56" s="41"/>
      <c r="F56" s="41"/>
      <c r="G56" s="41"/>
      <c r="H56" s="41"/>
      <c r="I56" s="117"/>
      <c r="J56" s="127">
        <f>J87</f>
        <v>0</v>
      </c>
      <c r="K56" s="44"/>
      <c r="AU56" s="23" t="s">
        <v>102</v>
      </c>
    </row>
    <row r="57" spans="2:11" s="7" customFormat="1" ht="24.95" customHeight="1">
      <c r="B57" s="148"/>
      <c r="C57" s="149"/>
      <c r="D57" s="150" t="s">
        <v>103</v>
      </c>
      <c r="E57" s="151"/>
      <c r="F57" s="151"/>
      <c r="G57" s="151"/>
      <c r="H57" s="151"/>
      <c r="I57" s="152"/>
      <c r="J57" s="153">
        <f>J88</f>
        <v>0</v>
      </c>
      <c r="K57" s="154"/>
    </row>
    <row r="58" spans="2:11" s="8" customFormat="1" ht="19.9" customHeight="1">
      <c r="B58" s="155"/>
      <c r="C58" s="156"/>
      <c r="D58" s="157" t="s">
        <v>104</v>
      </c>
      <c r="E58" s="158"/>
      <c r="F58" s="158"/>
      <c r="G58" s="158"/>
      <c r="H58" s="158"/>
      <c r="I58" s="159"/>
      <c r="J58" s="160">
        <f>J89</f>
        <v>0</v>
      </c>
      <c r="K58" s="161"/>
    </row>
    <row r="59" spans="2:11" s="8" customFormat="1" ht="19.9" customHeight="1">
      <c r="B59" s="155"/>
      <c r="C59" s="156"/>
      <c r="D59" s="157" t="s">
        <v>105</v>
      </c>
      <c r="E59" s="158"/>
      <c r="F59" s="158"/>
      <c r="G59" s="158"/>
      <c r="H59" s="158"/>
      <c r="I59" s="159"/>
      <c r="J59" s="160">
        <f>J196</f>
        <v>0</v>
      </c>
      <c r="K59" s="161"/>
    </row>
    <row r="60" spans="2:11" s="8" customFormat="1" ht="19.9" customHeight="1">
      <c r="B60" s="155"/>
      <c r="C60" s="156"/>
      <c r="D60" s="157" t="s">
        <v>107</v>
      </c>
      <c r="E60" s="158"/>
      <c r="F60" s="158"/>
      <c r="G60" s="158"/>
      <c r="H60" s="158"/>
      <c r="I60" s="159"/>
      <c r="J60" s="160">
        <f>J241</f>
        <v>0</v>
      </c>
      <c r="K60" s="161"/>
    </row>
    <row r="61" spans="2:11" s="8" customFormat="1" ht="19.9" customHeight="1">
      <c r="B61" s="155"/>
      <c r="C61" s="156"/>
      <c r="D61" s="157" t="s">
        <v>642</v>
      </c>
      <c r="E61" s="158"/>
      <c r="F61" s="158"/>
      <c r="G61" s="158"/>
      <c r="H61" s="158"/>
      <c r="I61" s="159"/>
      <c r="J61" s="160">
        <f>J243</f>
        <v>0</v>
      </c>
      <c r="K61" s="161"/>
    </row>
    <row r="62" spans="2:11" s="8" customFormat="1" ht="19.9" customHeight="1">
      <c r="B62" s="155"/>
      <c r="C62" s="156"/>
      <c r="D62" s="157" t="s">
        <v>109</v>
      </c>
      <c r="E62" s="158"/>
      <c r="F62" s="158"/>
      <c r="G62" s="158"/>
      <c r="H62" s="158"/>
      <c r="I62" s="159"/>
      <c r="J62" s="160">
        <f>J269</f>
        <v>0</v>
      </c>
      <c r="K62" s="161"/>
    </row>
    <row r="63" spans="2:11" s="8" customFormat="1" ht="19.9" customHeight="1">
      <c r="B63" s="155"/>
      <c r="C63" s="156"/>
      <c r="D63" s="157" t="s">
        <v>111</v>
      </c>
      <c r="E63" s="158"/>
      <c r="F63" s="158"/>
      <c r="G63" s="158"/>
      <c r="H63" s="158"/>
      <c r="I63" s="159"/>
      <c r="J63" s="160">
        <f>J286</f>
        <v>0</v>
      </c>
      <c r="K63" s="161"/>
    </row>
    <row r="64" spans="2:11" s="8" customFormat="1" ht="19.9" customHeight="1">
      <c r="B64" s="155"/>
      <c r="C64" s="156"/>
      <c r="D64" s="157" t="s">
        <v>112</v>
      </c>
      <c r="E64" s="158"/>
      <c r="F64" s="158"/>
      <c r="G64" s="158"/>
      <c r="H64" s="158"/>
      <c r="I64" s="159"/>
      <c r="J64" s="160">
        <f>J291</f>
        <v>0</v>
      </c>
      <c r="K64" s="161"/>
    </row>
    <row r="65" spans="2:11" s="8" customFormat="1" ht="19.9" customHeight="1">
      <c r="B65" s="155"/>
      <c r="C65" s="156"/>
      <c r="D65" s="157" t="s">
        <v>643</v>
      </c>
      <c r="E65" s="158"/>
      <c r="F65" s="158"/>
      <c r="G65" s="158"/>
      <c r="H65" s="158"/>
      <c r="I65" s="159"/>
      <c r="J65" s="160">
        <f>J329</f>
        <v>0</v>
      </c>
      <c r="K65" s="161"/>
    </row>
    <row r="66" spans="2:11" s="8" customFormat="1" ht="19.9" customHeight="1">
      <c r="B66" s="155"/>
      <c r="C66" s="156"/>
      <c r="D66" s="157" t="s">
        <v>114</v>
      </c>
      <c r="E66" s="158"/>
      <c r="F66" s="158"/>
      <c r="G66" s="158"/>
      <c r="H66" s="158"/>
      <c r="I66" s="159"/>
      <c r="J66" s="160">
        <f>J331</f>
        <v>0</v>
      </c>
      <c r="K66" s="161"/>
    </row>
    <row r="67" spans="2:11" s="7" customFormat="1" ht="24.95" customHeight="1">
      <c r="B67" s="148"/>
      <c r="C67" s="149"/>
      <c r="D67" s="150" t="s">
        <v>115</v>
      </c>
      <c r="E67" s="151"/>
      <c r="F67" s="151"/>
      <c r="G67" s="151"/>
      <c r="H67" s="151"/>
      <c r="I67" s="152"/>
      <c r="J67" s="153">
        <f>J333</f>
        <v>0</v>
      </c>
      <c r="K67" s="154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17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38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41"/>
      <c r="J73" s="59"/>
      <c r="K73" s="59"/>
      <c r="L73" s="60"/>
    </row>
    <row r="74" spans="2:12" s="1" customFormat="1" ht="36.95" customHeight="1">
      <c r="B74" s="40"/>
      <c r="C74" s="61" t="s">
        <v>116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4.45" customHeight="1">
      <c r="B76" s="40"/>
      <c r="C76" s="64" t="s">
        <v>17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6.5" customHeight="1">
      <c r="B77" s="40"/>
      <c r="C77" s="62"/>
      <c r="D77" s="62"/>
      <c r="E77" s="369" t="str">
        <f>E7</f>
        <v>Parkoviště v ul.Marie Majerové, Sokolov</v>
      </c>
      <c r="F77" s="370"/>
      <c r="G77" s="370"/>
      <c r="H77" s="370"/>
      <c r="I77" s="162"/>
      <c r="J77" s="62"/>
      <c r="K77" s="62"/>
      <c r="L77" s="60"/>
    </row>
    <row r="78" spans="2:12" s="1" customFormat="1" ht="14.45" customHeight="1">
      <c r="B78" s="40"/>
      <c r="C78" s="64" t="s">
        <v>96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7.25" customHeight="1">
      <c r="B79" s="40"/>
      <c r="C79" s="62"/>
      <c r="D79" s="62"/>
      <c r="E79" s="344" t="str">
        <f>E9</f>
        <v>02 - SO 102 - Úpravy místní komunikace</v>
      </c>
      <c r="F79" s="371"/>
      <c r="G79" s="371"/>
      <c r="H79" s="371"/>
      <c r="I79" s="162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8" customHeight="1">
      <c r="B81" s="40"/>
      <c r="C81" s="64" t="s">
        <v>22</v>
      </c>
      <c r="D81" s="62"/>
      <c r="E81" s="62"/>
      <c r="F81" s="163" t="str">
        <f>F12</f>
        <v xml:space="preserve"> </v>
      </c>
      <c r="G81" s="62"/>
      <c r="H81" s="62"/>
      <c r="I81" s="164" t="s">
        <v>24</v>
      </c>
      <c r="J81" s="72" t="str">
        <f>IF(J12="","",J12)</f>
        <v>20. 2. 2018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3.5">
      <c r="B83" s="40"/>
      <c r="C83" s="64" t="s">
        <v>26</v>
      </c>
      <c r="D83" s="62"/>
      <c r="E83" s="62"/>
      <c r="F83" s="163" t="str">
        <f>E15</f>
        <v>Město Sokolov</v>
      </c>
      <c r="G83" s="62"/>
      <c r="H83" s="62"/>
      <c r="I83" s="164" t="s">
        <v>32</v>
      </c>
      <c r="J83" s="163" t="str">
        <f>E21</f>
        <v>BPO s.r.o.Ostrov</v>
      </c>
      <c r="K83" s="62"/>
      <c r="L83" s="60"/>
    </row>
    <row r="84" spans="2:12" s="1" customFormat="1" ht="14.45" customHeight="1">
      <c r="B84" s="40"/>
      <c r="C84" s="64" t="s">
        <v>30</v>
      </c>
      <c r="D84" s="62"/>
      <c r="E84" s="62"/>
      <c r="F84" s="163" t="str">
        <f>IF(E18="","",E18)</f>
        <v/>
      </c>
      <c r="G84" s="62"/>
      <c r="H84" s="62"/>
      <c r="I84" s="162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20" s="9" customFormat="1" ht="29.25" customHeight="1">
      <c r="B86" s="165"/>
      <c r="C86" s="166" t="s">
        <v>117</v>
      </c>
      <c r="D86" s="167" t="s">
        <v>55</v>
      </c>
      <c r="E86" s="167" t="s">
        <v>51</v>
      </c>
      <c r="F86" s="167" t="s">
        <v>118</v>
      </c>
      <c r="G86" s="167" t="s">
        <v>119</v>
      </c>
      <c r="H86" s="167" t="s">
        <v>120</v>
      </c>
      <c r="I86" s="168" t="s">
        <v>121</v>
      </c>
      <c r="J86" s="167" t="s">
        <v>100</v>
      </c>
      <c r="K86" s="169" t="s">
        <v>122</v>
      </c>
      <c r="L86" s="170"/>
      <c r="M86" s="80" t="s">
        <v>123</v>
      </c>
      <c r="N86" s="81" t="s">
        <v>40</v>
      </c>
      <c r="O86" s="81" t="s">
        <v>124</v>
      </c>
      <c r="P86" s="81" t="s">
        <v>125</v>
      </c>
      <c r="Q86" s="81" t="s">
        <v>126</v>
      </c>
      <c r="R86" s="81" t="s">
        <v>127</v>
      </c>
      <c r="S86" s="81" t="s">
        <v>128</v>
      </c>
      <c r="T86" s="82" t="s">
        <v>129</v>
      </c>
    </row>
    <row r="87" spans="2:63" s="1" customFormat="1" ht="29.25" customHeight="1">
      <c r="B87" s="40"/>
      <c r="C87" s="86" t="s">
        <v>101</v>
      </c>
      <c r="D87" s="62"/>
      <c r="E87" s="62"/>
      <c r="F87" s="62"/>
      <c r="G87" s="62"/>
      <c r="H87" s="62"/>
      <c r="I87" s="162"/>
      <c r="J87" s="171">
        <f>BK87</f>
        <v>0</v>
      </c>
      <c r="K87" s="62"/>
      <c r="L87" s="60"/>
      <c r="M87" s="83"/>
      <c r="N87" s="84"/>
      <c r="O87" s="84"/>
      <c r="P87" s="172">
        <f>P88+P333</f>
        <v>0</v>
      </c>
      <c r="Q87" s="84"/>
      <c r="R87" s="172">
        <f>R88+R333</f>
        <v>151.75526</v>
      </c>
      <c r="S87" s="84"/>
      <c r="T87" s="173">
        <f>T88+T333</f>
        <v>441.234</v>
      </c>
      <c r="AT87" s="23" t="s">
        <v>69</v>
      </c>
      <c r="AU87" s="23" t="s">
        <v>102</v>
      </c>
      <c r="BK87" s="174">
        <f>BK88+BK333</f>
        <v>0</v>
      </c>
    </row>
    <row r="88" spans="2:63" s="10" customFormat="1" ht="37.35" customHeight="1">
      <c r="B88" s="175"/>
      <c r="C88" s="176"/>
      <c r="D88" s="177" t="s">
        <v>69</v>
      </c>
      <c r="E88" s="178" t="s">
        <v>130</v>
      </c>
      <c r="F88" s="178" t="s">
        <v>131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P89+P196+P241+P243+P269+P286+P291+P329+P331</f>
        <v>0</v>
      </c>
      <c r="Q88" s="183"/>
      <c r="R88" s="184">
        <f>R89+R196+R241+R243+R269+R286+R291+R329+R331</f>
        <v>151.75526</v>
      </c>
      <c r="S88" s="183"/>
      <c r="T88" s="185">
        <f>T89+T196+T241+T243+T269+T286+T291+T329+T331</f>
        <v>441.234</v>
      </c>
      <c r="AR88" s="186" t="s">
        <v>78</v>
      </c>
      <c r="AT88" s="187" t="s">
        <v>69</v>
      </c>
      <c r="AU88" s="187" t="s">
        <v>70</v>
      </c>
      <c r="AY88" s="186" t="s">
        <v>132</v>
      </c>
      <c r="BK88" s="188">
        <f>BK89+BK196+BK241+BK243+BK269+BK286+BK291+BK329+BK331</f>
        <v>0</v>
      </c>
    </row>
    <row r="89" spans="2:63" s="10" customFormat="1" ht="19.9" customHeight="1">
      <c r="B89" s="175"/>
      <c r="C89" s="176"/>
      <c r="D89" s="177" t="s">
        <v>69</v>
      </c>
      <c r="E89" s="189" t="s">
        <v>78</v>
      </c>
      <c r="F89" s="189" t="s">
        <v>133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SUM(P90:P195)</f>
        <v>0</v>
      </c>
      <c r="Q89" s="183"/>
      <c r="R89" s="184">
        <f>SUM(R90:R195)</f>
        <v>0.016780000000000003</v>
      </c>
      <c r="S89" s="183"/>
      <c r="T89" s="185">
        <f>SUM(T90:T195)</f>
        <v>0</v>
      </c>
      <c r="AR89" s="186" t="s">
        <v>78</v>
      </c>
      <c r="AT89" s="187" t="s">
        <v>69</v>
      </c>
      <c r="AU89" s="187" t="s">
        <v>78</v>
      </c>
      <c r="AY89" s="186" t="s">
        <v>132</v>
      </c>
      <c r="BK89" s="188">
        <f>SUM(BK90:BK195)</f>
        <v>0</v>
      </c>
    </row>
    <row r="90" spans="2:65" s="1" customFormat="1" ht="25.5" customHeight="1">
      <c r="B90" s="40"/>
      <c r="C90" s="191" t="s">
        <v>78</v>
      </c>
      <c r="D90" s="191" t="s">
        <v>134</v>
      </c>
      <c r="E90" s="192" t="s">
        <v>135</v>
      </c>
      <c r="F90" s="193" t="s">
        <v>136</v>
      </c>
      <c r="G90" s="194" t="s">
        <v>137</v>
      </c>
      <c r="H90" s="195">
        <v>15</v>
      </c>
      <c r="I90" s="196"/>
      <c r="J90" s="195">
        <f>ROUND(I90*H90,2)</f>
        <v>0</v>
      </c>
      <c r="K90" s="193" t="s">
        <v>138</v>
      </c>
      <c r="L90" s="60"/>
      <c r="M90" s="197" t="s">
        <v>20</v>
      </c>
      <c r="N90" s="198" t="s">
        <v>41</v>
      </c>
      <c r="O90" s="41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3" t="s">
        <v>139</v>
      </c>
      <c r="AT90" s="23" t="s">
        <v>134</v>
      </c>
      <c r="AU90" s="23" t="s">
        <v>80</v>
      </c>
      <c r="AY90" s="23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3" t="s">
        <v>78</v>
      </c>
      <c r="BK90" s="201">
        <f>ROUND(I90*H90,2)</f>
        <v>0</v>
      </c>
      <c r="BL90" s="23" t="s">
        <v>139</v>
      </c>
      <c r="BM90" s="23" t="s">
        <v>140</v>
      </c>
    </row>
    <row r="91" spans="2:65" s="1" customFormat="1" ht="16.5" customHeight="1">
      <c r="B91" s="40"/>
      <c r="C91" s="191" t="s">
        <v>80</v>
      </c>
      <c r="D91" s="191" t="s">
        <v>134</v>
      </c>
      <c r="E91" s="192" t="s">
        <v>141</v>
      </c>
      <c r="F91" s="193" t="s">
        <v>142</v>
      </c>
      <c r="G91" s="194" t="s">
        <v>137</v>
      </c>
      <c r="H91" s="195">
        <v>30</v>
      </c>
      <c r="I91" s="196"/>
      <c r="J91" s="195">
        <f>ROUND(I91*H91,2)</f>
        <v>0</v>
      </c>
      <c r="K91" s="193" t="s">
        <v>138</v>
      </c>
      <c r="L91" s="60"/>
      <c r="M91" s="197" t="s">
        <v>20</v>
      </c>
      <c r="N91" s="198" t="s">
        <v>41</v>
      </c>
      <c r="O91" s="41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3" t="s">
        <v>139</v>
      </c>
      <c r="AT91" s="23" t="s">
        <v>134</v>
      </c>
      <c r="AU91" s="23" t="s">
        <v>80</v>
      </c>
      <c r="AY91" s="23" t="s">
        <v>132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3" t="s">
        <v>78</v>
      </c>
      <c r="BK91" s="201">
        <f>ROUND(I91*H91,2)</f>
        <v>0</v>
      </c>
      <c r="BL91" s="23" t="s">
        <v>139</v>
      </c>
      <c r="BM91" s="23" t="s">
        <v>143</v>
      </c>
    </row>
    <row r="92" spans="2:51" s="11" customFormat="1" ht="13.5">
      <c r="B92" s="202"/>
      <c r="C92" s="203"/>
      <c r="D92" s="204" t="s">
        <v>144</v>
      </c>
      <c r="E92" s="205" t="s">
        <v>20</v>
      </c>
      <c r="F92" s="206" t="s">
        <v>145</v>
      </c>
      <c r="G92" s="203"/>
      <c r="H92" s="205" t="s">
        <v>20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144</v>
      </c>
      <c r="AU92" s="212" t="s">
        <v>80</v>
      </c>
      <c r="AV92" s="11" t="s">
        <v>78</v>
      </c>
      <c r="AW92" s="11" t="s">
        <v>34</v>
      </c>
      <c r="AX92" s="11" t="s">
        <v>70</v>
      </c>
      <c r="AY92" s="212" t="s">
        <v>132</v>
      </c>
    </row>
    <row r="93" spans="2:51" s="12" customFormat="1" ht="13.5">
      <c r="B93" s="213"/>
      <c r="C93" s="214"/>
      <c r="D93" s="204" t="s">
        <v>144</v>
      </c>
      <c r="E93" s="215" t="s">
        <v>20</v>
      </c>
      <c r="F93" s="216" t="s">
        <v>146</v>
      </c>
      <c r="G93" s="214"/>
      <c r="H93" s="217">
        <v>30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144</v>
      </c>
      <c r="AU93" s="223" t="s">
        <v>80</v>
      </c>
      <c r="AV93" s="12" t="s">
        <v>80</v>
      </c>
      <c r="AW93" s="12" t="s">
        <v>34</v>
      </c>
      <c r="AX93" s="12" t="s">
        <v>78</v>
      </c>
      <c r="AY93" s="223" t="s">
        <v>132</v>
      </c>
    </row>
    <row r="94" spans="2:65" s="1" customFormat="1" ht="16.5" customHeight="1">
      <c r="B94" s="40"/>
      <c r="C94" s="191" t="s">
        <v>147</v>
      </c>
      <c r="D94" s="191" t="s">
        <v>134</v>
      </c>
      <c r="E94" s="192" t="s">
        <v>148</v>
      </c>
      <c r="F94" s="193" t="s">
        <v>149</v>
      </c>
      <c r="G94" s="194" t="s">
        <v>150</v>
      </c>
      <c r="H94" s="195">
        <v>6</v>
      </c>
      <c r="I94" s="196"/>
      <c r="J94" s="195">
        <f aca="true" t="shared" si="0" ref="J94:J99">ROUND(I94*H94,2)</f>
        <v>0</v>
      </c>
      <c r="K94" s="193" t="s">
        <v>138</v>
      </c>
      <c r="L94" s="60"/>
      <c r="M94" s="197" t="s">
        <v>20</v>
      </c>
      <c r="N94" s="198" t="s">
        <v>41</v>
      </c>
      <c r="O94" s="41"/>
      <c r="P94" s="199">
        <f aca="true" t="shared" si="1" ref="P94:P99">O94*H94</f>
        <v>0</v>
      </c>
      <c r="Q94" s="199">
        <v>0</v>
      </c>
      <c r="R94" s="199">
        <f aca="true" t="shared" si="2" ref="R94:R99">Q94*H94</f>
        <v>0</v>
      </c>
      <c r="S94" s="199">
        <v>0</v>
      </c>
      <c r="T94" s="200">
        <f aca="true" t="shared" si="3" ref="T94:T99">S94*H94</f>
        <v>0</v>
      </c>
      <c r="AR94" s="23" t="s">
        <v>139</v>
      </c>
      <c r="AT94" s="23" t="s">
        <v>134</v>
      </c>
      <c r="AU94" s="23" t="s">
        <v>80</v>
      </c>
      <c r="AY94" s="23" t="s">
        <v>132</v>
      </c>
      <c r="BE94" s="201">
        <f aca="true" t="shared" si="4" ref="BE94:BE99">IF(N94="základní",J94,0)</f>
        <v>0</v>
      </c>
      <c r="BF94" s="201">
        <f aca="true" t="shared" si="5" ref="BF94:BF99">IF(N94="snížená",J94,0)</f>
        <v>0</v>
      </c>
      <c r="BG94" s="201">
        <f aca="true" t="shared" si="6" ref="BG94:BG99">IF(N94="zákl. přenesená",J94,0)</f>
        <v>0</v>
      </c>
      <c r="BH94" s="201">
        <f aca="true" t="shared" si="7" ref="BH94:BH99">IF(N94="sníž. přenesená",J94,0)</f>
        <v>0</v>
      </c>
      <c r="BI94" s="201">
        <f aca="true" t="shared" si="8" ref="BI94:BI99">IF(N94="nulová",J94,0)</f>
        <v>0</v>
      </c>
      <c r="BJ94" s="23" t="s">
        <v>78</v>
      </c>
      <c r="BK94" s="201">
        <f aca="true" t="shared" si="9" ref="BK94:BK99">ROUND(I94*H94,2)</f>
        <v>0</v>
      </c>
      <c r="BL94" s="23" t="s">
        <v>139</v>
      </c>
      <c r="BM94" s="23" t="s">
        <v>151</v>
      </c>
    </row>
    <row r="95" spans="2:65" s="1" customFormat="1" ht="16.5" customHeight="1">
      <c r="B95" s="40"/>
      <c r="C95" s="191" t="s">
        <v>139</v>
      </c>
      <c r="D95" s="191" t="s">
        <v>134</v>
      </c>
      <c r="E95" s="192" t="s">
        <v>152</v>
      </c>
      <c r="F95" s="193" t="s">
        <v>153</v>
      </c>
      <c r="G95" s="194" t="s">
        <v>150</v>
      </c>
      <c r="H95" s="195">
        <v>6</v>
      </c>
      <c r="I95" s="196"/>
      <c r="J95" s="195">
        <f t="shared" si="0"/>
        <v>0</v>
      </c>
      <c r="K95" s="193" t="s">
        <v>138</v>
      </c>
      <c r="L95" s="60"/>
      <c r="M95" s="197" t="s">
        <v>20</v>
      </c>
      <c r="N95" s="198" t="s">
        <v>41</v>
      </c>
      <c r="O95" s="41"/>
      <c r="P95" s="199">
        <f t="shared" si="1"/>
        <v>0</v>
      </c>
      <c r="Q95" s="199">
        <v>5E-05</v>
      </c>
      <c r="R95" s="199">
        <f t="shared" si="2"/>
        <v>0.00030000000000000003</v>
      </c>
      <c r="S95" s="199">
        <v>0</v>
      </c>
      <c r="T95" s="200">
        <f t="shared" si="3"/>
        <v>0</v>
      </c>
      <c r="AR95" s="23" t="s">
        <v>139</v>
      </c>
      <c r="AT95" s="23" t="s">
        <v>134</v>
      </c>
      <c r="AU95" s="23" t="s">
        <v>80</v>
      </c>
      <c r="AY95" s="23" t="s">
        <v>132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3" t="s">
        <v>78</v>
      </c>
      <c r="BK95" s="201">
        <f t="shared" si="9"/>
        <v>0</v>
      </c>
      <c r="BL95" s="23" t="s">
        <v>139</v>
      </c>
      <c r="BM95" s="23" t="s">
        <v>154</v>
      </c>
    </row>
    <row r="96" spans="2:65" s="1" customFormat="1" ht="16.5" customHeight="1">
      <c r="B96" s="40"/>
      <c r="C96" s="191" t="s">
        <v>155</v>
      </c>
      <c r="D96" s="191" t="s">
        <v>134</v>
      </c>
      <c r="E96" s="192" t="s">
        <v>156</v>
      </c>
      <c r="F96" s="193" t="s">
        <v>157</v>
      </c>
      <c r="G96" s="194" t="s">
        <v>150</v>
      </c>
      <c r="H96" s="195">
        <v>6</v>
      </c>
      <c r="I96" s="196"/>
      <c r="J96" s="195">
        <f t="shared" si="0"/>
        <v>0</v>
      </c>
      <c r="K96" s="193" t="s">
        <v>138</v>
      </c>
      <c r="L96" s="60"/>
      <c r="M96" s="197" t="s">
        <v>20</v>
      </c>
      <c r="N96" s="198" t="s">
        <v>41</v>
      </c>
      <c r="O96" s="41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3" t="s">
        <v>139</v>
      </c>
      <c r="AT96" s="23" t="s">
        <v>134</v>
      </c>
      <c r="AU96" s="23" t="s">
        <v>80</v>
      </c>
      <c r="AY96" s="23" t="s">
        <v>132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3" t="s">
        <v>78</v>
      </c>
      <c r="BK96" s="201">
        <f t="shared" si="9"/>
        <v>0</v>
      </c>
      <c r="BL96" s="23" t="s">
        <v>139</v>
      </c>
      <c r="BM96" s="23" t="s">
        <v>158</v>
      </c>
    </row>
    <row r="97" spans="2:65" s="1" customFormat="1" ht="25.5" customHeight="1">
      <c r="B97" s="40"/>
      <c r="C97" s="191" t="s">
        <v>159</v>
      </c>
      <c r="D97" s="191" t="s">
        <v>134</v>
      </c>
      <c r="E97" s="192" t="s">
        <v>160</v>
      </c>
      <c r="F97" s="193" t="s">
        <v>161</v>
      </c>
      <c r="G97" s="194" t="s">
        <v>150</v>
      </c>
      <c r="H97" s="195">
        <v>6</v>
      </c>
      <c r="I97" s="196"/>
      <c r="J97" s="195">
        <f t="shared" si="0"/>
        <v>0</v>
      </c>
      <c r="K97" s="193" t="s">
        <v>138</v>
      </c>
      <c r="L97" s="60"/>
      <c r="M97" s="197" t="s">
        <v>20</v>
      </c>
      <c r="N97" s="198" t="s">
        <v>41</v>
      </c>
      <c r="O97" s="41"/>
      <c r="P97" s="199">
        <f t="shared" si="1"/>
        <v>0</v>
      </c>
      <c r="Q97" s="199">
        <v>0</v>
      </c>
      <c r="R97" s="199">
        <f t="shared" si="2"/>
        <v>0</v>
      </c>
      <c r="S97" s="199">
        <v>0</v>
      </c>
      <c r="T97" s="200">
        <f t="shared" si="3"/>
        <v>0</v>
      </c>
      <c r="AR97" s="23" t="s">
        <v>139</v>
      </c>
      <c r="AT97" s="23" t="s">
        <v>134</v>
      </c>
      <c r="AU97" s="23" t="s">
        <v>80</v>
      </c>
      <c r="AY97" s="23" t="s">
        <v>132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3" t="s">
        <v>78</v>
      </c>
      <c r="BK97" s="201">
        <f t="shared" si="9"/>
        <v>0</v>
      </c>
      <c r="BL97" s="23" t="s">
        <v>139</v>
      </c>
      <c r="BM97" s="23" t="s">
        <v>162</v>
      </c>
    </row>
    <row r="98" spans="2:65" s="1" customFormat="1" ht="16.5" customHeight="1">
      <c r="B98" s="40"/>
      <c r="C98" s="191" t="s">
        <v>163</v>
      </c>
      <c r="D98" s="191" t="s">
        <v>134</v>
      </c>
      <c r="E98" s="192" t="s">
        <v>164</v>
      </c>
      <c r="F98" s="193" t="s">
        <v>165</v>
      </c>
      <c r="G98" s="194" t="s">
        <v>150</v>
      </c>
      <c r="H98" s="195">
        <v>6</v>
      </c>
      <c r="I98" s="196"/>
      <c r="J98" s="195">
        <f t="shared" si="0"/>
        <v>0</v>
      </c>
      <c r="K98" s="193" t="s">
        <v>138</v>
      </c>
      <c r="L98" s="60"/>
      <c r="M98" s="197" t="s">
        <v>20</v>
      </c>
      <c r="N98" s="198" t="s">
        <v>41</v>
      </c>
      <c r="O98" s="41"/>
      <c r="P98" s="199">
        <f t="shared" si="1"/>
        <v>0</v>
      </c>
      <c r="Q98" s="199">
        <v>0</v>
      </c>
      <c r="R98" s="199">
        <f t="shared" si="2"/>
        <v>0</v>
      </c>
      <c r="S98" s="199">
        <v>0</v>
      </c>
      <c r="T98" s="200">
        <f t="shared" si="3"/>
        <v>0</v>
      </c>
      <c r="AR98" s="23" t="s">
        <v>139</v>
      </c>
      <c r="AT98" s="23" t="s">
        <v>134</v>
      </c>
      <c r="AU98" s="23" t="s">
        <v>80</v>
      </c>
      <c r="AY98" s="23" t="s">
        <v>132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3" t="s">
        <v>78</v>
      </c>
      <c r="BK98" s="201">
        <f t="shared" si="9"/>
        <v>0</v>
      </c>
      <c r="BL98" s="23" t="s">
        <v>139</v>
      </c>
      <c r="BM98" s="23" t="s">
        <v>166</v>
      </c>
    </row>
    <row r="99" spans="2:65" s="1" customFormat="1" ht="25.5" customHeight="1">
      <c r="B99" s="40"/>
      <c r="C99" s="191" t="s">
        <v>167</v>
      </c>
      <c r="D99" s="191" t="s">
        <v>134</v>
      </c>
      <c r="E99" s="192" t="s">
        <v>168</v>
      </c>
      <c r="F99" s="193" t="s">
        <v>169</v>
      </c>
      <c r="G99" s="194" t="s">
        <v>150</v>
      </c>
      <c r="H99" s="195">
        <v>6</v>
      </c>
      <c r="I99" s="196"/>
      <c r="J99" s="195">
        <f t="shared" si="0"/>
        <v>0</v>
      </c>
      <c r="K99" s="193" t="s">
        <v>138</v>
      </c>
      <c r="L99" s="60"/>
      <c r="M99" s="197" t="s">
        <v>20</v>
      </c>
      <c r="N99" s="198" t="s">
        <v>41</v>
      </c>
      <c r="O99" s="41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3" t="s">
        <v>139</v>
      </c>
      <c r="AT99" s="23" t="s">
        <v>134</v>
      </c>
      <c r="AU99" s="23" t="s">
        <v>80</v>
      </c>
      <c r="AY99" s="23" t="s">
        <v>132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3" t="s">
        <v>78</v>
      </c>
      <c r="BK99" s="201">
        <f t="shared" si="9"/>
        <v>0</v>
      </c>
      <c r="BL99" s="23" t="s">
        <v>139</v>
      </c>
      <c r="BM99" s="23" t="s">
        <v>170</v>
      </c>
    </row>
    <row r="100" spans="2:51" s="11" customFormat="1" ht="13.5">
      <c r="B100" s="202"/>
      <c r="C100" s="203"/>
      <c r="D100" s="204" t="s">
        <v>144</v>
      </c>
      <c r="E100" s="205" t="s">
        <v>20</v>
      </c>
      <c r="F100" s="206" t="s">
        <v>171</v>
      </c>
      <c r="G100" s="203"/>
      <c r="H100" s="205" t="s">
        <v>20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144</v>
      </c>
      <c r="AU100" s="212" t="s">
        <v>80</v>
      </c>
      <c r="AV100" s="11" t="s">
        <v>78</v>
      </c>
      <c r="AW100" s="11" t="s">
        <v>34</v>
      </c>
      <c r="AX100" s="11" t="s">
        <v>70</v>
      </c>
      <c r="AY100" s="212" t="s">
        <v>132</v>
      </c>
    </row>
    <row r="101" spans="2:51" s="12" customFormat="1" ht="13.5">
      <c r="B101" s="213"/>
      <c r="C101" s="214"/>
      <c r="D101" s="204" t="s">
        <v>144</v>
      </c>
      <c r="E101" s="215" t="s">
        <v>20</v>
      </c>
      <c r="F101" s="216" t="s">
        <v>159</v>
      </c>
      <c r="G101" s="214"/>
      <c r="H101" s="217">
        <v>6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144</v>
      </c>
      <c r="AU101" s="223" t="s">
        <v>80</v>
      </c>
      <c r="AV101" s="12" t="s">
        <v>80</v>
      </c>
      <c r="AW101" s="12" t="s">
        <v>34</v>
      </c>
      <c r="AX101" s="12" t="s">
        <v>78</v>
      </c>
      <c r="AY101" s="223" t="s">
        <v>132</v>
      </c>
    </row>
    <row r="102" spans="2:65" s="1" customFormat="1" ht="25.5" customHeight="1">
      <c r="B102" s="40"/>
      <c r="C102" s="191" t="s">
        <v>172</v>
      </c>
      <c r="D102" s="191" t="s">
        <v>134</v>
      </c>
      <c r="E102" s="192" t="s">
        <v>173</v>
      </c>
      <c r="F102" s="193" t="s">
        <v>174</v>
      </c>
      <c r="G102" s="194" t="s">
        <v>150</v>
      </c>
      <c r="H102" s="195">
        <v>6</v>
      </c>
      <c r="I102" s="196"/>
      <c r="J102" s="195">
        <f>ROUND(I102*H102,2)</f>
        <v>0</v>
      </c>
      <c r="K102" s="193" t="s">
        <v>138</v>
      </c>
      <c r="L102" s="60"/>
      <c r="M102" s="197" t="s">
        <v>20</v>
      </c>
      <c r="N102" s="198" t="s">
        <v>41</v>
      </c>
      <c r="O102" s="41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3" t="s">
        <v>139</v>
      </c>
      <c r="AT102" s="23" t="s">
        <v>134</v>
      </c>
      <c r="AU102" s="23" t="s">
        <v>80</v>
      </c>
      <c r="AY102" s="23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3" t="s">
        <v>78</v>
      </c>
      <c r="BK102" s="201">
        <f>ROUND(I102*H102,2)</f>
        <v>0</v>
      </c>
      <c r="BL102" s="23" t="s">
        <v>139</v>
      </c>
      <c r="BM102" s="23" t="s">
        <v>175</v>
      </c>
    </row>
    <row r="103" spans="2:51" s="11" customFormat="1" ht="13.5">
      <c r="B103" s="202"/>
      <c r="C103" s="203"/>
      <c r="D103" s="204" t="s">
        <v>144</v>
      </c>
      <c r="E103" s="205" t="s">
        <v>20</v>
      </c>
      <c r="F103" s="206" t="s">
        <v>171</v>
      </c>
      <c r="G103" s="203"/>
      <c r="H103" s="205" t="s">
        <v>20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144</v>
      </c>
      <c r="AU103" s="212" t="s">
        <v>80</v>
      </c>
      <c r="AV103" s="11" t="s">
        <v>78</v>
      </c>
      <c r="AW103" s="11" t="s">
        <v>34</v>
      </c>
      <c r="AX103" s="11" t="s">
        <v>70</v>
      </c>
      <c r="AY103" s="212" t="s">
        <v>132</v>
      </c>
    </row>
    <row r="104" spans="2:51" s="12" customFormat="1" ht="13.5">
      <c r="B104" s="213"/>
      <c r="C104" s="214"/>
      <c r="D104" s="204" t="s">
        <v>144</v>
      </c>
      <c r="E104" s="215" t="s">
        <v>20</v>
      </c>
      <c r="F104" s="216" t="s">
        <v>159</v>
      </c>
      <c r="G104" s="214"/>
      <c r="H104" s="217">
        <v>6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144</v>
      </c>
      <c r="AU104" s="223" t="s">
        <v>80</v>
      </c>
      <c r="AV104" s="12" t="s">
        <v>80</v>
      </c>
      <c r="AW104" s="12" t="s">
        <v>34</v>
      </c>
      <c r="AX104" s="12" t="s">
        <v>78</v>
      </c>
      <c r="AY104" s="223" t="s">
        <v>132</v>
      </c>
    </row>
    <row r="105" spans="2:65" s="1" customFormat="1" ht="25.5" customHeight="1">
      <c r="B105" s="40"/>
      <c r="C105" s="191" t="s">
        <v>176</v>
      </c>
      <c r="D105" s="191" t="s">
        <v>134</v>
      </c>
      <c r="E105" s="192" t="s">
        <v>177</v>
      </c>
      <c r="F105" s="193" t="s">
        <v>178</v>
      </c>
      <c r="G105" s="194" t="s">
        <v>150</v>
      </c>
      <c r="H105" s="195">
        <v>6</v>
      </c>
      <c r="I105" s="196"/>
      <c r="J105" s="195">
        <f>ROUND(I105*H105,2)</f>
        <v>0</v>
      </c>
      <c r="K105" s="193" t="s">
        <v>138</v>
      </c>
      <c r="L105" s="60"/>
      <c r="M105" s="197" t="s">
        <v>20</v>
      </c>
      <c r="N105" s="198" t="s">
        <v>41</v>
      </c>
      <c r="O105" s="41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3" t="s">
        <v>139</v>
      </c>
      <c r="AT105" s="23" t="s">
        <v>134</v>
      </c>
      <c r="AU105" s="23" t="s">
        <v>80</v>
      </c>
      <c r="AY105" s="23" t="s">
        <v>132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3" t="s">
        <v>78</v>
      </c>
      <c r="BK105" s="201">
        <f>ROUND(I105*H105,2)</f>
        <v>0</v>
      </c>
      <c r="BL105" s="23" t="s">
        <v>139</v>
      </c>
      <c r="BM105" s="23" t="s">
        <v>179</v>
      </c>
    </row>
    <row r="106" spans="2:51" s="11" customFormat="1" ht="13.5">
      <c r="B106" s="202"/>
      <c r="C106" s="203"/>
      <c r="D106" s="204" t="s">
        <v>144</v>
      </c>
      <c r="E106" s="205" t="s">
        <v>20</v>
      </c>
      <c r="F106" s="206" t="s">
        <v>171</v>
      </c>
      <c r="G106" s="203"/>
      <c r="H106" s="205" t="s">
        <v>20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144</v>
      </c>
      <c r="AU106" s="212" t="s">
        <v>80</v>
      </c>
      <c r="AV106" s="11" t="s">
        <v>78</v>
      </c>
      <c r="AW106" s="11" t="s">
        <v>34</v>
      </c>
      <c r="AX106" s="11" t="s">
        <v>70</v>
      </c>
      <c r="AY106" s="212" t="s">
        <v>132</v>
      </c>
    </row>
    <row r="107" spans="2:51" s="12" customFormat="1" ht="13.5">
      <c r="B107" s="213"/>
      <c r="C107" s="214"/>
      <c r="D107" s="204" t="s">
        <v>144</v>
      </c>
      <c r="E107" s="215" t="s">
        <v>20</v>
      </c>
      <c r="F107" s="216" t="s">
        <v>159</v>
      </c>
      <c r="G107" s="214"/>
      <c r="H107" s="217">
        <v>6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144</v>
      </c>
      <c r="AU107" s="223" t="s">
        <v>80</v>
      </c>
      <c r="AV107" s="12" t="s">
        <v>80</v>
      </c>
      <c r="AW107" s="12" t="s">
        <v>34</v>
      </c>
      <c r="AX107" s="12" t="s">
        <v>78</v>
      </c>
      <c r="AY107" s="223" t="s">
        <v>132</v>
      </c>
    </row>
    <row r="108" spans="2:65" s="1" customFormat="1" ht="16.5" customHeight="1">
      <c r="B108" s="40"/>
      <c r="C108" s="191" t="s">
        <v>180</v>
      </c>
      <c r="D108" s="191" t="s">
        <v>134</v>
      </c>
      <c r="E108" s="192" t="s">
        <v>181</v>
      </c>
      <c r="F108" s="193" t="s">
        <v>182</v>
      </c>
      <c r="G108" s="194" t="s">
        <v>183</v>
      </c>
      <c r="H108" s="195">
        <v>1</v>
      </c>
      <c r="I108" s="196"/>
      <c r="J108" s="195">
        <f>ROUND(I108*H108,2)</f>
        <v>0</v>
      </c>
      <c r="K108" s="193" t="s">
        <v>20</v>
      </c>
      <c r="L108" s="60"/>
      <c r="M108" s="197" t="s">
        <v>20</v>
      </c>
      <c r="N108" s="198" t="s">
        <v>41</v>
      </c>
      <c r="O108" s="41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3" t="s">
        <v>139</v>
      </c>
      <c r="AT108" s="23" t="s">
        <v>134</v>
      </c>
      <c r="AU108" s="23" t="s">
        <v>80</v>
      </c>
      <c r="AY108" s="23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3" t="s">
        <v>78</v>
      </c>
      <c r="BK108" s="201">
        <f>ROUND(I108*H108,2)</f>
        <v>0</v>
      </c>
      <c r="BL108" s="23" t="s">
        <v>139</v>
      </c>
      <c r="BM108" s="23" t="s">
        <v>184</v>
      </c>
    </row>
    <row r="109" spans="2:65" s="1" customFormat="1" ht="16.5" customHeight="1">
      <c r="B109" s="40"/>
      <c r="C109" s="191" t="s">
        <v>185</v>
      </c>
      <c r="D109" s="191" t="s">
        <v>134</v>
      </c>
      <c r="E109" s="192" t="s">
        <v>644</v>
      </c>
      <c r="F109" s="193" t="s">
        <v>645</v>
      </c>
      <c r="G109" s="194" t="s">
        <v>188</v>
      </c>
      <c r="H109" s="195">
        <v>47</v>
      </c>
      <c r="I109" s="196"/>
      <c r="J109" s="195">
        <f>ROUND(I109*H109,2)</f>
        <v>0</v>
      </c>
      <c r="K109" s="193" t="s">
        <v>138</v>
      </c>
      <c r="L109" s="60"/>
      <c r="M109" s="197" t="s">
        <v>20</v>
      </c>
      <c r="N109" s="198" t="s">
        <v>41</v>
      </c>
      <c r="O109" s="41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3" t="s">
        <v>139</v>
      </c>
      <c r="AT109" s="23" t="s">
        <v>134</v>
      </c>
      <c r="AU109" s="23" t="s">
        <v>80</v>
      </c>
      <c r="AY109" s="23" t="s">
        <v>132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3" t="s">
        <v>78</v>
      </c>
      <c r="BK109" s="201">
        <f>ROUND(I109*H109,2)</f>
        <v>0</v>
      </c>
      <c r="BL109" s="23" t="s">
        <v>139</v>
      </c>
      <c r="BM109" s="23" t="s">
        <v>189</v>
      </c>
    </row>
    <row r="110" spans="2:51" s="11" customFormat="1" ht="13.5">
      <c r="B110" s="202"/>
      <c r="C110" s="203"/>
      <c r="D110" s="204" t="s">
        <v>144</v>
      </c>
      <c r="E110" s="205" t="s">
        <v>20</v>
      </c>
      <c r="F110" s="206" t="s">
        <v>190</v>
      </c>
      <c r="G110" s="203"/>
      <c r="H110" s="205" t="s">
        <v>20</v>
      </c>
      <c r="I110" s="207"/>
      <c r="J110" s="203"/>
      <c r="K110" s="203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144</v>
      </c>
      <c r="AU110" s="212" t="s">
        <v>80</v>
      </c>
      <c r="AV110" s="11" t="s">
        <v>78</v>
      </c>
      <c r="AW110" s="11" t="s">
        <v>34</v>
      </c>
      <c r="AX110" s="11" t="s">
        <v>70</v>
      </c>
      <c r="AY110" s="212" t="s">
        <v>132</v>
      </c>
    </row>
    <row r="111" spans="2:51" s="11" customFormat="1" ht="13.5">
      <c r="B111" s="202"/>
      <c r="C111" s="203"/>
      <c r="D111" s="204" t="s">
        <v>144</v>
      </c>
      <c r="E111" s="205" t="s">
        <v>20</v>
      </c>
      <c r="F111" s="206" t="s">
        <v>191</v>
      </c>
      <c r="G111" s="203"/>
      <c r="H111" s="205" t="s">
        <v>20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144</v>
      </c>
      <c r="AU111" s="212" t="s">
        <v>80</v>
      </c>
      <c r="AV111" s="11" t="s">
        <v>78</v>
      </c>
      <c r="AW111" s="11" t="s">
        <v>34</v>
      </c>
      <c r="AX111" s="11" t="s">
        <v>70</v>
      </c>
      <c r="AY111" s="212" t="s">
        <v>132</v>
      </c>
    </row>
    <row r="112" spans="2:51" s="12" customFormat="1" ht="13.5">
      <c r="B112" s="213"/>
      <c r="C112" s="214"/>
      <c r="D112" s="204" t="s">
        <v>144</v>
      </c>
      <c r="E112" s="215" t="s">
        <v>20</v>
      </c>
      <c r="F112" s="216" t="s">
        <v>646</v>
      </c>
      <c r="G112" s="214"/>
      <c r="H112" s="217">
        <v>47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144</v>
      </c>
      <c r="AU112" s="223" t="s">
        <v>80</v>
      </c>
      <c r="AV112" s="12" t="s">
        <v>80</v>
      </c>
      <c r="AW112" s="12" t="s">
        <v>34</v>
      </c>
      <c r="AX112" s="12" t="s">
        <v>78</v>
      </c>
      <c r="AY112" s="223" t="s">
        <v>132</v>
      </c>
    </row>
    <row r="113" spans="2:65" s="1" customFormat="1" ht="16.5" customHeight="1">
      <c r="B113" s="40"/>
      <c r="C113" s="191" t="s">
        <v>193</v>
      </c>
      <c r="D113" s="191" t="s">
        <v>134</v>
      </c>
      <c r="E113" s="192" t="s">
        <v>647</v>
      </c>
      <c r="F113" s="193" t="s">
        <v>648</v>
      </c>
      <c r="G113" s="194" t="s">
        <v>188</v>
      </c>
      <c r="H113" s="195">
        <v>47</v>
      </c>
      <c r="I113" s="196"/>
      <c r="J113" s="195">
        <f>ROUND(I113*H113,2)</f>
        <v>0</v>
      </c>
      <c r="K113" s="193" t="s">
        <v>138</v>
      </c>
      <c r="L113" s="60"/>
      <c r="M113" s="197" t="s">
        <v>20</v>
      </c>
      <c r="N113" s="198" t="s">
        <v>41</v>
      </c>
      <c r="O113" s="41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3" t="s">
        <v>139</v>
      </c>
      <c r="AT113" s="23" t="s">
        <v>134</v>
      </c>
      <c r="AU113" s="23" t="s">
        <v>80</v>
      </c>
      <c r="AY113" s="23" t="s">
        <v>132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3" t="s">
        <v>78</v>
      </c>
      <c r="BK113" s="201">
        <f>ROUND(I113*H113,2)</f>
        <v>0</v>
      </c>
      <c r="BL113" s="23" t="s">
        <v>139</v>
      </c>
      <c r="BM113" s="23" t="s">
        <v>196</v>
      </c>
    </row>
    <row r="114" spans="2:51" s="11" customFormat="1" ht="13.5">
      <c r="B114" s="202"/>
      <c r="C114" s="203"/>
      <c r="D114" s="204" t="s">
        <v>144</v>
      </c>
      <c r="E114" s="205" t="s">
        <v>20</v>
      </c>
      <c r="F114" s="206" t="s">
        <v>197</v>
      </c>
      <c r="G114" s="203"/>
      <c r="H114" s="205" t="s">
        <v>20</v>
      </c>
      <c r="I114" s="207"/>
      <c r="J114" s="203"/>
      <c r="K114" s="203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144</v>
      </c>
      <c r="AU114" s="212" t="s">
        <v>80</v>
      </c>
      <c r="AV114" s="11" t="s">
        <v>78</v>
      </c>
      <c r="AW114" s="11" t="s">
        <v>34</v>
      </c>
      <c r="AX114" s="11" t="s">
        <v>70</v>
      </c>
      <c r="AY114" s="212" t="s">
        <v>132</v>
      </c>
    </row>
    <row r="115" spans="2:51" s="11" customFormat="1" ht="13.5">
      <c r="B115" s="202"/>
      <c r="C115" s="203"/>
      <c r="D115" s="204" t="s">
        <v>144</v>
      </c>
      <c r="E115" s="205" t="s">
        <v>20</v>
      </c>
      <c r="F115" s="206" t="s">
        <v>198</v>
      </c>
      <c r="G115" s="203"/>
      <c r="H115" s="205" t="s">
        <v>20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144</v>
      </c>
      <c r="AU115" s="212" t="s">
        <v>80</v>
      </c>
      <c r="AV115" s="11" t="s">
        <v>78</v>
      </c>
      <c r="AW115" s="11" t="s">
        <v>34</v>
      </c>
      <c r="AX115" s="11" t="s">
        <v>70</v>
      </c>
      <c r="AY115" s="212" t="s">
        <v>132</v>
      </c>
    </row>
    <row r="116" spans="2:51" s="12" customFormat="1" ht="13.5">
      <c r="B116" s="213"/>
      <c r="C116" s="214"/>
      <c r="D116" s="204" t="s">
        <v>144</v>
      </c>
      <c r="E116" s="215" t="s">
        <v>20</v>
      </c>
      <c r="F116" s="216" t="s">
        <v>379</v>
      </c>
      <c r="G116" s="214"/>
      <c r="H116" s="217">
        <v>47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144</v>
      </c>
      <c r="AU116" s="223" t="s">
        <v>80</v>
      </c>
      <c r="AV116" s="12" t="s">
        <v>80</v>
      </c>
      <c r="AW116" s="12" t="s">
        <v>34</v>
      </c>
      <c r="AX116" s="12" t="s">
        <v>78</v>
      </c>
      <c r="AY116" s="223" t="s">
        <v>132</v>
      </c>
    </row>
    <row r="117" spans="2:65" s="1" customFormat="1" ht="16.5" customHeight="1">
      <c r="B117" s="40"/>
      <c r="C117" s="191" t="s">
        <v>200</v>
      </c>
      <c r="D117" s="191" t="s">
        <v>134</v>
      </c>
      <c r="E117" s="192" t="s">
        <v>649</v>
      </c>
      <c r="F117" s="193" t="s">
        <v>650</v>
      </c>
      <c r="G117" s="194" t="s">
        <v>188</v>
      </c>
      <c r="H117" s="195">
        <v>32</v>
      </c>
      <c r="I117" s="196"/>
      <c r="J117" s="195">
        <f>ROUND(I117*H117,2)</f>
        <v>0</v>
      </c>
      <c r="K117" s="193" t="s">
        <v>138</v>
      </c>
      <c r="L117" s="60"/>
      <c r="M117" s="197" t="s">
        <v>20</v>
      </c>
      <c r="N117" s="198" t="s">
        <v>41</v>
      </c>
      <c r="O117" s="41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3" t="s">
        <v>139</v>
      </c>
      <c r="AT117" s="23" t="s">
        <v>134</v>
      </c>
      <c r="AU117" s="23" t="s">
        <v>80</v>
      </c>
      <c r="AY117" s="23" t="s">
        <v>132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3" t="s">
        <v>78</v>
      </c>
      <c r="BK117" s="201">
        <f>ROUND(I117*H117,2)</f>
        <v>0</v>
      </c>
      <c r="BL117" s="23" t="s">
        <v>139</v>
      </c>
      <c r="BM117" s="23" t="s">
        <v>203</v>
      </c>
    </row>
    <row r="118" spans="2:51" s="11" customFormat="1" ht="13.5">
      <c r="B118" s="202"/>
      <c r="C118" s="203"/>
      <c r="D118" s="204" t="s">
        <v>144</v>
      </c>
      <c r="E118" s="205" t="s">
        <v>20</v>
      </c>
      <c r="F118" s="206" t="s">
        <v>204</v>
      </c>
      <c r="G118" s="203"/>
      <c r="H118" s="205" t="s">
        <v>20</v>
      </c>
      <c r="I118" s="207"/>
      <c r="J118" s="203"/>
      <c r="K118" s="203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144</v>
      </c>
      <c r="AU118" s="212" t="s">
        <v>80</v>
      </c>
      <c r="AV118" s="11" t="s">
        <v>78</v>
      </c>
      <c r="AW118" s="11" t="s">
        <v>34</v>
      </c>
      <c r="AX118" s="11" t="s">
        <v>70</v>
      </c>
      <c r="AY118" s="212" t="s">
        <v>132</v>
      </c>
    </row>
    <row r="119" spans="2:51" s="12" customFormat="1" ht="13.5">
      <c r="B119" s="213"/>
      <c r="C119" s="214"/>
      <c r="D119" s="204" t="s">
        <v>144</v>
      </c>
      <c r="E119" s="215" t="s">
        <v>20</v>
      </c>
      <c r="F119" s="216" t="s">
        <v>300</v>
      </c>
      <c r="G119" s="214"/>
      <c r="H119" s="217">
        <v>32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144</v>
      </c>
      <c r="AU119" s="223" t="s">
        <v>80</v>
      </c>
      <c r="AV119" s="12" t="s">
        <v>80</v>
      </c>
      <c r="AW119" s="12" t="s">
        <v>34</v>
      </c>
      <c r="AX119" s="12" t="s">
        <v>78</v>
      </c>
      <c r="AY119" s="223" t="s">
        <v>132</v>
      </c>
    </row>
    <row r="120" spans="2:65" s="1" customFormat="1" ht="25.5" customHeight="1">
      <c r="B120" s="40"/>
      <c r="C120" s="191" t="s">
        <v>10</v>
      </c>
      <c r="D120" s="191" t="s">
        <v>134</v>
      </c>
      <c r="E120" s="192" t="s">
        <v>206</v>
      </c>
      <c r="F120" s="193" t="s">
        <v>207</v>
      </c>
      <c r="G120" s="194" t="s">
        <v>188</v>
      </c>
      <c r="H120" s="195">
        <v>39.2</v>
      </c>
      <c r="I120" s="196"/>
      <c r="J120" s="195">
        <f>ROUND(I120*H120,2)</f>
        <v>0</v>
      </c>
      <c r="K120" s="193" t="s">
        <v>138</v>
      </c>
      <c r="L120" s="60"/>
      <c r="M120" s="197" t="s">
        <v>20</v>
      </c>
      <c r="N120" s="198" t="s">
        <v>41</v>
      </c>
      <c r="O120" s="41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3" t="s">
        <v>139</v>
      </c>
      <c r="AT120" s="23" t="s">
        <v>134</v>
      </c>
      <c r="AU120" s="23" t="s">
        <v>80</v>
      </c>
      <c r="AY120" s="23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3" t="s">
        <v>78</v>
      </c>
      <c r="BK120" s="201">
        <f>ROUND(I120*H120,2)</f>
        <v>0</v>
      </c>
      <c r="BL120" s="23" t="s">
        <v>139</v>
      </c>
      <c r="BM120" s="23" t="s">
        <v>208</v>
      </c>
    </row>
    <row r="121" spans="2:51" s="11" customFormat="1" ht="13.5">
      <c r="B121" s="202"/>
      <c r="C121" s="203"/>
      <c r="D121" s="204" t="s">
        <v>144</v>
      </c>
      <c r="E121" s="205" t="s">
        <v>20</v>
      </c>
      <c r="F121" s="206" t="s">
        <v>209</v>
      </c>
      <c r="G121" s="203"/>
      <c r="H121" s="205" t="s">
        <v>20</v>
      </c>
      <c r="I121" s="207"/>
      <c r="J121" s="203"/>
      <c r="K121" s="203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144</v>
      </c>
      <c r="AU121" s="212" t="s">
        <v>80</v>
      </c>
      <c r="AV121" s="11" t="s">
        <v>78</v>
      </c>
      <c r="AW121" s="11" t="s">
        <v>34</v>
      </c>
      <c r="AX121" s="11" t="s">
        <v>70</v>
      </c>
      <c r="AY121" s="212" t="s">
        <v>132</v>
      </c>
    </row>
    <row r="122" spans="2:51" s="11" customFormat="1" ht="13.5">
      <c r="B122" s="202"/>
      <c r="C122" s="203"/>
      <c r="D122" s="204" t="s">
        <v>144</v>
      </c>
      <c r="E122" s="205" t="s">
        <v>20</v>
      </c>
      <c r="F122" s="206" t="s">
        <v>210</v>
      </c>
      <c r="G122" s="203"/>
      <c r="H122" s="205" t="s">
        <v>20</v>
      </c>
      <c r="I122" s="207"/>
      <c r="J122" s="203"/>
      <c r="K122" s="203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144</v>
      </c>
      <c r="AU122" s="212" t="s">
        <v>80</v>
      </c>
      <c r="AV122" s="11" t="s">
        <v>78</v>
      </c>
      <c r="AW122" s="11" t="s">
        <v>34</v>
      </c>
      <c r="AX122" s="11" t="s">
        <v>70</v>
      </c>
      <c r="AY122" s="212" t="s">
        <v>132</v>
      </c>
    </row>
    <row r="123" spans="2:51" s="11" customFormat="1" ht="13.5">
      <c r="B123" s="202"/>
      <c r="C123" s="203"/>
      <c r="D123" s="204" t="s">
        <v>144</v>
      </c>
      <c r="E123" s="205" t="s">
        <v>20</v>
      </c>
      <c r="F123" s="206" t="s">
        <v>211</v>
      </c>
      <c r="G123" s="203"/>
      <c r="H123" s="205" t="s">
        <v>20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144</v>
      </c>
      <c r="AU123" s="212" t="s">
        <v>80</v>
      </c>
      <c r="AV123" s="11" t="s">
        <v>78</v>
      </c>
      <c r="AW123" s="11" t="s">
        <v>34</v>
      </c>
      <c r="AX123" s="11" t="s">
        <v>70</v>
      </c>
      <c r="AY123" s="212" t="s">
        <v>132</v>
      </c>
    </row>
    <row r="124" spans="2:51" s="11" customFormat="1" ht="13.5">
      <c r="B124" s="202"/>
      <c r="C124" s="203"/>
      <c r="D124" s="204" t="s">
        <v>144</v>
      </c>
      <c r="E124" s="205" t="s">
        <v>20</v>
      </c>
      <c r="F124" s="206" t="s">
        <v>212</v>
      </c>
      <c r="G124" s="203"/>
      <c r="H124" s="205" t="s">
        <v>20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144</v>
      </c>
      <c r="AU124" s="212" t="s">
        <v>80</v>
      </c>
      <c r="AV124" s="11" t="s">
        <v>78</v>
      </c>
      <c r="AW124" s="11" t="s">
        <v>34</v>
      </c>
      <c r="AX124" s="11" t="s">
        <v>70</v>
      </c>
      <c r="AY124" s="212" t="s">
        <v>132</v>
      </c>
    </row>
    <row r="125" spans="2:51" s="11" customFormat="1" ht="13.5">
      <c r="B125" s="202"/>
      <c r="C125" s="203"/>
      <c r="D125" s="204" t="s">
        <v>144</v>
      </c>
      <c r="E125" s="205" t="s">
        <v>20</v>
      </c>
      <c r="F125" s="206" t="s">
        <v>191</v>
      </c>
      <c r="G125" s="203"/>
      <c r="H125" s="205" t="s">
        <v>20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144</v>
      </c>
      <c r="AU125" s="212" t="s">
        <v>80</v>
      </c>
      <c r="AV125" s="11" t="s">
        <v>78</v>
      </c>
      <c r="AW125" s="11" t="s">
        <v>34</v>
      </c>
      <c r="AX125" s="11" t="s">
        <v>70</v>
      </c>
      <c r="AY125" s="212" t="s">
        <v>132</v>
      </c>
    </row>
    <row r="126" spans="2:51" s="12" customFormat="1" ht="13.5">
      <c r="B126" s="213"/>
      <c r="C126" s="214"/>
      <c r="D126" s="204" t="s">
        <v>144</v>
      </c>
      <c r="E126" s="215" t="s">
        <v>20</v>
      </c>
      <c r="F126" s="216" t="s">
        <v>651</v>
      </c>
      <c r="G126" s="214"/>
      <c r="H126" s="217">
        <v>39.2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144</v>
      </c>
      <c r="AU126" s="223" t="s">
        <v>80</v>
      </c>
      <c r="AV126" s="12" t="s">
        <v>80</v>
      </c>
      <c r="AW126" s="12" t="s">
        <v>34</v>
      </c>
      <c r="AX126" s="12" t="s">
        <v>78</v>
      </c>
      <c r="AY126" s="223" t="s">
        <v>132</v>
      </c>
    </row>
    <row r="127" spans="2:65" s="1" customFormat="1" ht="25.5" customHeight="1">
      <c r="B127" s="40"/>
      <c r="C127" s="191" t="s">
        <v>215</v>
      </c>
      <c r="D127" s="191" t="s">
        <v>134</v>
      </c>
      <c r="E127" s="192" t="s">
        <v>216</v>
      </c>
      <c r="F127" s="193" t="s">
        <v>217</v>
      </c>
      <c r="G127" s="194" t="s">
        <v>188</v>
      </c>
      <c r="H127" s="195">
        <v>78.4</v>
      </c>
      <c r="I127" s="196"/>
      <c r="J127" s="195">
        <f>ROUND(I127*H127,2)</f>
        <v>0</v>
      </c>
      <c r="K127" s="193" t="s">
        <v>138</v>
      </c>
      <c r="L127" s="60"/>
      <c r="M127" s="197" t="s">
        <v>20</v>
      </c>
      <c r="N127" s="198" t="s">
        <v>41</v>
      </c>
      <c r="O127" s="41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3" t="s">
        <v>139</v>
      </c>
      <c r="AT127" s="23" t="s">
        <v>134</v>
      </c>
      <c r="AU127" s="23" t="s">
        <v>80</v>
      </c>
      <c r="AY127" s="23" t="s">
        <v>132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3" t="s">
        <v>78</v>
      </c>
      <c r="BK127" s="201">
        <f>ROUND(I127*H127,2)</f>
        <v>0</v>
      </c>
      <c r="BL127" s="23" t="s">
        <v>139</v>
      </c>
      <c r="BM127" s="23" t="s">
        <v>218</v>
      </c>
    </row>
    <row r="128" spans="2:51" s="11" customFormat="1" ht="13.5">
      <c r="B128" s="202"/>
      <c r="C128" s="203"/>
      <c r="D128" s="204" t="s">
        <v>144</v>
      </c>
      <c r="E128" s="205" t="s">
        <v>20</v>
      </c>
      <c r="F128" s="206" t="s">
        <v>209</v>
      </c>
      <c r="G128" s="203"/>
      <c r="H128" s="205" t="s">
        <v>20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144</v>
      </c>
      <c r="AU128" s="212" t="s">
        <v>80</v>
      </c>
      <c r="AV128" s="11" t="s">
        <v>78</v>
      </c>
      <c r="AW128" s="11" t="s">
        <v>34</v>
      </c>
      <c r="AX128" s="11" t="s">
        <v>70</v>
      </c>
      <c r="AY128" s="212" t="s">
        <v>132</v>
      </c>
    </row>
    <row r="129" spans="2:51" s="11" customFormat="1" ht="13.5">
      <c r="B129" s="202"/>
      <c r="C129" s="203"/>
      <c r="D129" s="204" t="s">
        <v>144</v>
      </c>
      <c r="E129" s="205" t="s">
        <v>20</v>
      </c>
      <c r="F129" s="206" t="s">
        <v>210</v>
      </c>
      <c r="G129" s="203"/>
      <c r="H129" s="205" t="s">
        <v>20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144</v>
      </c>
      <c r="AU129" s="212" t="s">
        <v>80</v>
      </c>
      <c r="AV129" s="11" t="s">
        <v>78</v>
      </c>
      <c r="AW129" s="11" t="s">
        <v>34</v>
      </c>
      <c r="AX129" s="11" t="s">
        <v>70</v>
      </c>
      <c r="AY129" s="212" t="s">
        <v>132</v>
      </c>
    </row>
    <row r="130" spans="2:51" s="11" customFormat="1" ht="13.5">
      <c r="B130" s="202"/>
      <c r="C130" s="203"/>
      <c r="D130" s="204" t="s">
        <v>144</v>
      </c>
      <c r="E130" s="205" t="s">
        <v>20</v>
      </c>
      <c r="F130" s="206" t="s">
        <v>219</v>
      </c>
      <c r="G130" s="203"/>
      <c r="H130" s="205" t="s">
        <v>20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144</v>
      </c>
      <c r="AU130" s="212" t="s">
        <v>80</v>
      </c>
      <c r="AV130" s="11" t="s">
        <v>78</v>
      </c>
      <c r="AW130" s="11" t="s">
        <v>34</v>
      </c>
      <c r="AX130" s="11" t="s">
        <v>70</v>
      </c>
      <c r="AY130" s="212" t="s">
        <v>132</v>
      </c>
    </row>
    <row r="131" spans="2:51" s="12" customFormat="1" ht="13.5">
      <c r="B131" s="213"/>
      <c r="C131" s="214"/>
      <c r="D131" s="204" t="s">
        <v>144</v>
      </c>
      <c r="E131" s="215" t="s">
        <v>20</v>
      </c>
      <c r="F131" s="216" t="s">
        <v>652</v>
      </c>
      <c r="G131" s="214"/>
      <c r="H131" s="217">
        <v>78.4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144</v>
      </c>
      <c r="AU131" s="223" t="s">
        <v>80</v>
      </c>
      <c r="AV131" s="12" t="s">
        <v>80</v>
      </c>
      <c r="AW131" s="12" t="s">
        <v>34</v>
      </c>
      <c r="AX131" s="12" t="s">
        <v>78</v>
      </c>
      <c r="AY131" s="223" t="s">
        <v>132</v>
      </c>
    </row>
    <row r="132" spans="2:65" s="1" customFormat="1" ht="25.5" customHeight="1">
      <c r="B132" s="40"/>
      <c r="C132" s="191" t="s">
        <v>221</v>
      </c>
      <c r="D132" s="191" t="s">
        <v>134</v>
      </c>
      <c r="E132" s="192" t="s">
        <v>222</v>
      </c>
      <c r="F132" s="193" t="s">
        <v>223</v>
      </c>
      <c r="G132" s="194" t="s">
        <v>188</v>
      </c>
      <c r="H132" s="195">
        <v>39.2</v>
      </c>
      <c r="I132" s="196"/>
      <c r="J132" s="195">
        <f>ROUND(I132*H132,2)</f>
        <v>0</v>
      </c>
      <c r="K132" s="193" t="s">
        <v>138</v>
      </c>
      <c r="L132" s="60"/>
      <c r="M132" s="197" t="s">
        <v>20</v>
      </c>
      <c r="N132" s="198" t="s">
        <v>41</v>
      </c>
      <c r="O132" s="41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3" t="s">
        <v>139</v>
      </c>
      <c r="AT132" s="23" t="s">
        <v>134</v>
      </c>
      <c r="AU132" s="23" t="s">
        <v>80</v>
      </c>
      <c r="AY132" s="23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3" t="s">
        <v>78</v>
      </c>
      <c r="BK132" s="201">
        <f>ROUND(I132*H132,2)</f>
        <v>0</v>
      </c>
      <c r="BL132" s="23" t="s">
        <v>139</v>
      </c>
      <c r="BM132" s="23" t="s">
        <v>224</v>
      </c>
    </row>
    <row r="133" spans="2:51" s="11" customFormat="1" ht="13.5">
      <c r="B133" s="202"/>
      <c r="C133" s="203"/>
      <c r="D133" s="204" t="s">
        <v>144</v>
      </c>
      <c r="E133" s="205" t="s">
        <v>20</v>
      </c>
      <c r="F133" s="206" t="s">
        <v>225</v>
      </c>
      <c r="G133" s="203"/>
      <c r="H133" s="205" t="s">
        <v>20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144</v>
      </c>
      <c r="AU133" s="212" t="s">
        <v>80</v>
      </c>
      <c r="AV133" s="11" t="s">
        <v>78</v>
      </c>
      <c r="AW133" s="11" t="s">
        <v>34</v>
      </c>
      <c r="AX133" s="11" t="s">
        <v>70</v>
      </c>
      <c r="AY133" s="212" t="s">
        <v>132</v>
      </c>
    </row>
    <row r="134" spans="2:51" s="12" customFormat="1" ht="13.5">
      <c r="B134" s="213"/>
      <c r="C134" s="214"/>
      <c r="D134" s="204" t="s">
        <v>144</v>
      </c>
      <c r="E134" s="215" t="s">
        <v>20</v>
      </c>
      <c r="F134" s="216" t="s">
        <v>653</v>
      </c>
      <c r="G134" s="214"/>
      <c r="H134" s="217">
        <v>39.2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144</v>
      </c>
      <c r="AU134" s="223" t="s">
        <v>80</v>
      </c>
      <c r="AV134" s="12" t="s">
        <v>80</v>
      </c>
      <c r="AW134" s="12" t="s">
        <v>34</v>
      </c>
      <c r="AX134" s="12" t="s">
        <v>78</v>
      </c>
      <c r="AY134" s="223" t="s">
        <v>132</v>
      </c>
    </row>
    <row r="135" spans="2:65" s="1" customFormat="1" ht="25.5" customHeight="1">
      <c r="B135" s="40"/>
      <c r="C135" s="191" t="s">
        <v>227</v>
      </c>
      <c r="D135" s="191" t="s">
        <v>134</v>
      </c>
      <c r="E135" s="192" t="s">
        <v>228</v>
      </c>
      <c r="F135" s="193" t="s">
        <v>229</v>
      </c>
      <c r="G135" s="194" t="s">
        <v>188</v>
      </c>
      <c r="H135" s="195">
        <v>78.4</v>
      </c>
      <c r="I135" s="196"/>
      <c r="J135" s="195">
        <f>ROUND(I135*H135,2)</f>
        <v>0</v>
      </c>
      <c r="K135" s="193" t="s">
        <v>138</v>
      </c>
      <c r="L135" s="60"/>
      <c r="M135" s="197" t="s">
        <v>20</v>
      </c>
      <c r="N135" s="198" t="s">
        <v>41</v>
      </c>
      <c r="O135" s="4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3" t="s">
        <v>139</v>
      </c>
      <c r="AT135" s="23" t="s">
        <v>134</v>
      </c>
      <c r="AU135" s="23" t="s">
        <v>80</v>
      </c>
      <c r="AY135" s="23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3" t="s">
        <v>78</v>
      </c>
      <c r="BK135" s="201">
        <f>ROUND(I135*H135,2)</f>
        <v>0</v>
      </c>
      <c r="BL135" s="23" t="s">
        <v>139</v>
      </c>
      <c r="BM135" s="23" t="s">
        <v>230</v>
      </c>
    </row>
    <row r="136" spans="2:51" s="11" customFormat="1" ht="13.5">
      <c r="B136" s="202"/>
      <c r="C136" s="203"/>
      <c r="D136" s="204" t="s">
        <v>144</v>
      </c>
      <c r="E136" s="205" t="s">
        <v>20</v>
      </c>
      <c r="F136" s="206" t="s">
        <v>209</v>
      </c>
      <c r="G136" s="203"/>
      <c r="H136" s="205" t="s">
        <v>20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144</v>
      </c>
      <c r="AU136" s="212" t="s">
        <v>80</v>
      </c>
      <c r="AV136" s="11" t="s">
        <v>78</v>
      </c>
      <c r="AW136" s="11" t="s">
        <v>34</v>
      </c>
      <c r="AX136" s="11" t="s">
        <v>70</v>
      </c>
      <c r="AY136" s="212" t="s">
        <v>132</v>
      </c>
    </row>
    <row r="137" spans="2:51" s="11" customFormat="1" ht="13.5">
      <c r="B137" s="202"/>
      <c r="C137" s="203"/>
      <c r="D137" s="204" t="s">
        <v>144</v>
      </c>
      <c r="E137" s="205" t="s">
        <v>20</v>
      </c>
      <c r="F137" s="206" t="s">
        <v>210</v>
      </c>
      <c r="G137" s="203"/>
      <c r="H137" s="205" t="s">
        <v>20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144</v>
      </c>
      <c r="AU137" s="212" t="s">
        <v>80</v>
      </c>
      <c r="AV137" s="11" t="s">
        <v>78</v>
      </c>
      <c r="AW137" s="11" t="s">
        <v>34</v>
      </c>
      <c r="AX137" s="11" t="s">
        <v>70</v>
      </c>
      <c r="AY137" s="212" t="s">
        <v>132</v>
      </c>
    </row>
    <row r="138" spans="2:51" s="11" customFormat="1" ht="13.5">
      <c r="B138" s="202"/>
      <c r="C138" s="203"/>
      <c r="D138" s="204" t="s">
        <v>144</v>
      </c>
      <c r="E138" s="205" t="s">
        <v>20</v>
      </c>
      <c r="F138" s="206" t="s">
        <v>219</v>
      </c>
      <c r="G138" s="203"/>
      <c r="H138" s="205" t="s">
        <v>20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144</v>
      </c>
      <c r="AU138" s="212" t="s">
        <v>80</v>
      </c>
      <c r="AV138" s="11" t="s">
        <v>78</v>
      </c>
      <c r="AW138" s="11" t="s">
        <v>34</v>
      </c>
      <c r="AX138" s="11" t="s">
        <v>70</v>
      </c>
      <c r="AY138" s="212" t="s">
        <v>132</v>
      </c>
    </row>
    <row r="139" spans="2:51" s="12" customFormat="1" ht="13.5">
      <c r="B139" s="213"/>
      <c r="C139" s="214"/>
      <c r="D139" s="204" t="s">
        <v>144</v>
      </c>
      <c r="E139" s="215" t="s">
        <v>20</v>
      </c>
      <c r="F139" s="216" t="s">
        <v>652</v>
      </c>
      <c r="G139" s="214"/>
      <c r="H139" s="217">
        <v>78.4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144</v>
      </c>
      <c r="AU139" s="223" t="s">
        <v>80</v>
      </c>
      <c r="AV139" s="12" t="s">
        <v>80</v>
      </c>
      <c r="AW139" s="12" t="s">
        <v>34</v>
      </c>
      <c r="AX139" s="12" t="s">
        <v>78</v>
      </c>
      <c r="AY139" s="223" t="s">
        <v>132</v>
      </c>
    </row>
    <row r="140" spans="2:65" s="1" customFormat="1" ht="25.5" customHeight="1">
      <c r="B140" s="40"/>
      <c r="C140" s="191" t="s">
        <v>231</v>
      </c>
      <c r="D140" s="191" t="s">
        <v>134</v>
      </c>
      <c r="E140" s="192" t="s">
        <v>232</v>
      </c>
      <c r="F140" s="193" t="s">
        <v>233</v>
      </c>
      <c r="G140" s="194" t="s">
        <v>188</v>
      </c>
      <c r="H140" s="195">
        <v>39.2</v>
      </c>
      <c r="I140" s="196"/>
      <c r="J140" s="195">
        <f>ROUND(I140*H140,2)</f>
        <v>0</v>
      </c>
      <c r="K140" s="193" t="s">
        <v>138</v>
      </c>
      <c r="L140" s="60"/>
      <c r="M140" s="197" t="s">
        <v>20</v>
      </c>
      <c r="N140" s="198" t="s">
        <v>41</v>
      </c>
      <c r="O140" s="41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3" t="s">
        <v>139</v>
      </c>
      <c r="AT140" s="23" t="s">
        <v>134</v>
      </c>
      <c r="AU140" s="23" t="s">
        <v>80</v>
      </c>
      <c r="AY140" s="23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3" t="s">
        <v>78</v>
      </c>
      <c r="BK140" s="201">
        <f>ROUND(I140*H140,2)</f>
        <v>0</v>
      </c>
      <c r="BL140" s="23" t="s">
        <v>139</v>
      </c>
      <c r="BM140" s="23" t="s">
        <v>234</v>
      </c>
    </row>
    <row r="141" spans="2:51" s="11" customFormat="1" ht="13.5">
      <c r="B141" s="202"/>
      <c r="C141" s="203"/>
      <c r="D141" s="204" t="s">
        <v>144</v>
      </c>
      <c r="E141" s="205" t="s">
        <v>20</v>
      </c>
      <c r="F141" s="206" t="s">
        <v>225</v>
      </c>
      <c r="G141" s="203"/>
      <c r="H141" s="205" t="s">
        <v>20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144</v>
      </c>
      <c r="AU141" s="212" t="s">
        <v>80</v>
      </c>
      <c r="AV141" s="11" t="s">
        <v>78</v>
      </c>
      <c r="AW141" s="11" t="s">
        <v>34</v>
      </c>
      <c r="AX141" s="11" t="s">
        <v>70</v>
      </c>
      <c r="AY141" s="212" t="s">
        <v>132</v>
      </c>
    </row>
    <row r="142" spans="2:51" s="12" customFormat="1" ht="13.5">
      <c r="B142" s="213"/>
      <c r="C142" s="214"/>
      <c r="D142" s="204" t="s">
        <v>144</v>
      </c>
      <c r="E142" s="215" t="s">
        <v>20</v>
      </c>
      <c r="F142" s="216" t="s">
        <v>653</v>
      </c>
      <c r="G142" s="214"/>
      <c r="H142" s="217">
        <v>39.2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144</v>
      </c>
      <c r="AU142" s="223" t="s">
        <v>80</v>
      </c>
      <c r="AV142" s="12" t="s">
        <v>80</v>
      </c>
      <c r="AW142" s="12" t="s">
        <v>34</v>
      </c>
      <c r="AX142" s="12" t="s">
        <v>78</v>
      </c>
      <c r="AY142" s="223" t="s">
        <v>132</v>
      </c>
    </row>
    <row r="143" spans="2:65" s="1" customFormat="1" ht="16.5" customHeight="1">
      <c r="B143" s="40"/>
      <c r="C143" s="191" t="s">
        <v>235</v>
      </c>
      <c r="D143" s="191" t="s">
        <v>134</v>
      </c>
      <c r="E143" s="192" t="s">
        <v>236</v>
      </c>
      <c r="F143" s="193" t="s">
        <v>237</v>
      </c>
      <c r="G143" s="194" t="s">
        <v>188</v>
      </c>
      <c r="H143" s="195">
        <v>20</v>
      </c>
      <c r="I143" s="196"/>
      <c r="J143" s="195">
        <f>ROUND(I143*H143,2)</f>
        <v>0</v>
      </c>
      <c r="K143" s="193" t="s">
        <v>138</v>
      </c>
      <c r="L143" s="60"/>
      <c r="M143" s="197" t="s">
        <v>20</v>
      </c>
      <c r="N143" s="198" t="s">
        <v>41</v>
      </c>
      <c r="O143" s="41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3" t="s">
        <v>139</v>
      </c>
      <c r="AT143" s="23" t="s">
        <v>134</v>
      </c>
      <c r="AU143" s="23" t="s">
        <v>80</v>
      </c>
      <c r="AY143" s="23" t="s">
        <v>132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3" t="s">
        <v>78</v>
      </c>
      <c r="BK143" s="201">
        <f>ROUND(I143*H143,2)</f>
        <v>0</v>
      </c>
      <c r="BL143" s="23" t="s">
        <v>139</v>
      </c>
      <c r="BM143" s="23" t="s">
        <v>238</v>
      </c>
    </row>
    <row r="144" spans="2:65" s="1" customFormat="1" ht="16.5" customHeight="1">
      <c r="B144" s="40"/>
      <c r="C144" s="191" t="s">
        <v>9</v>
      </c>
      <c r="D144" s="191" t="s">
        <v>134</v>
      </c>
      <c r="E144" s="192" t="s">
        <v>239</v>
      </c>
      <c r="F144" s="193" t="s">
        <v>240</v>
      </c>
      <c r="G144" s="194" t="s">
        <v>188</v>
      </c>
      <c r="H144" s="195">
        <v>1.01</v>
      </c>
      <c r="I144" s="196"/>
      <c r="J144" s="195">
        <f>ROUND(I144*H144,2)</f>
        <v>0</v>
      </c>
      <c r="K144" s="193" t="s">
        <v>138</v>
      </c>
      <c r="L144" s="60"/>
      <c r="M144" s="197" t="s">
        <v>20</v>
      </c>
      <c r="N144" s="198" t="s">
        <v>41</v>
      </c>
      <c r="O144" s="4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139</v>
      </c>
      <c r="AT144" s="23" t="s">
        <v>134</v>
      </c>
      <c r="AU144" s="23" t="s">
        <v>80</v>
      </c>
      <c r="AY144" s="23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78</v>
      </c>
      <c r="BK144" s="201">
        <f>ROUND(I144*H144,2)</f>
        <v>0</v>
      </c>
      <c r="BL144" s="23" t="s">
        <v>139</v>
      </c>
      <c r="BM144" s="23" t="s">
        <v>654</v>
      </c>
    </row>
    <row r="145" spans="2:51" s="11" customFormat="1" ht="13.5">
      <c r="B145" s="202"/>
      <c r="C145" s="203"/>
      <c r="D145" s="204" t="s">
        <v>144</v>
      </c>
      <c r="E145" s="205" t="s">
        <v>20</v>
      </c>
      <c r="F145" s="206" t="s">
        <v>211</v>
      </c>
      <c r="G145" s="203"/>
      <c r="H145" s="205" t="s">
        <v>20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144</v>
      </c>
      <c r="AU145" s="212" t="s">
        <v>80</v>
      </c>
      <c r="AV145" s="11" t="s">
        <v>78</v>
      </c>
      <c r="AW145" s="11" t="s">
        <v>34</v>
      </c>
      <c r="AX145" s="11" t="s">
        <v>70</v>
      </c>
      <c r="AY145" s="212" t="s">
        <v>132</v>
      </c>
    </row>
    <row r="146" spans="2:51" s="11" customFormat="1" ht="13.5">
      <c r="B146" s="202"/>
      <c r="C146" s="203"/>
      <c r="D146" s="204" t="s">
        <v>144</v>
      </c>
      <c r="E146" s="205" t="s">
        <v>20</v>
      </c>
      <c r="F146" s="206" t="s">
        <v>244</v>
      </c>
      <c r="G146" s="203"/>
      <c r="H146" s="205" t="s">
        <v>20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144</v>
      </c>
      <c r="AU146" s="212" t="s">
        <v>80</v>
      </c>
      <c r="AV146" s="11" t="s">
        <v>78</v>
      </c>
      <c r="AW146" s="11" t="s">
        <v>34</v>
      </c>
      <c r="AX146" s="11" t="s">
        <v>70</v>
      </c>
      <c r="AY146" s="212" t="s">
        <v>132</v>
      </c>
    </row>
    <row r="147" spans="2:51" s="12" customFormat="1" ht="13.5">
      <c r="B147" s="213"/>
      <c r="C147" s="214"/>
      <c r="D147" s="204" t="s">
        <v>144</v>
      </c>
      <c r="E147" s="215" t="s">
        <v>20</v>
      </c>
      <c r="F147" s="216" t="s">
        <v>655</v>
      </c>
      <c r="G147" s="214"/>
      <c r="H147" s="217">
        <v>1.01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144</v>
      </c>
      <c r="AU147" s="223" t="s">
        <v>80</v>
      </c>
      <c r="AV147" s="12" t="s">
        <v>80</v>
      </c>
      <c r="AW147" s="12" t="s">
        <v>34</v>
      </c>
      <c r="AX147" s="12" t="s">
        <v>78</v>
      </c>
      <c r="AY147" s="223" t="s">
        <v>132</v>
      </c>
    </row>
    <row r="148" spans="2:65" s="1" customFormat="1" ht="16.5" customHeight="1">
      <c r="B148" s="40"/>
      <c r="C148" s="191" t="s">
        <v>247</v>
      </c>
      <c r="D148" s="191" t="s">
        <v>134</v>
      </c>
      <c r="E148" s="192" t="s">
        <v>248</v>
      </c>
      <c r="F148" s="193" t="s">
        <v>249</v>
      </c>
      <c r="G148" s="194" t="s">
        <v>188</v>
      </c>
      <c r="H148" s="195">
        <v>2.02</v>
      </c>
      <c r="I148" s="196"/>
      <c r="J148" s="195">
        <f>ROUND(I148*H148,2)</f>
        <v>0</v>
      </c>
      <c r="K148" s="193" t="s">
        <v>138</v>
      </c>
      <c r="L148" s="60"/>
      <c r="M148" s="197" t="s">
        <v>20</v>
      </c>
      <c r="N148" s="198" t="s">
        <v>41</v>
      </c>
      <c r="O148" s="4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3" t="s">
        <v>139</v>
      </c>
      <c r="AT148" s="23" t="s">
        <v>134</v>
      </c>
      <c r="AU148" s="23" t="s">
        <v>80</v>
      </c>
      <c r="AY148" s="23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3" t="s">
        <v>78</v>
      </c>
      <c r="BK148" s="201">
        <f>ROUND(I148*H148,2)</f>
        <v>0</v>
      </c>
      <c r="BL148" s="23" t="s">
        <v>139</v>
      </c>
      <c r="BM148" s="23" t="s">
        <v>656</v>
      </c>
    </row>
    <row r="149" spans="2:51" s="11" customFormat="1" ht="13.5">
      <c r="B149" s="202"/>
      <c r="C149" s="203"/>
      <c r="D149" s="204" t="s">
        <v>144</v>
      </c>
      <c r="E149" s="205" t="s">
        <v>20</v>
      </c>
      <c r="F149" s="206" t="s">
        <v>219</v>
      </c>
      <c r="G149" s="203"/>
      <c r="H149" s="205" t="s">
        <v>20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144</v>
      </c>
      <c r="AU149" s="212" t="s">
        <v>80</v>
      </c>
      <c r="AV149" s="11" t="s">
        <v>78</v>
      </c>
      <c r="AW149" s="11" t="s">
        <v>34</v>
      </c>
      <c r="AX149" s="11" t="s">
        <v>70</v>
      </c>
      <c r="AY149" s="212" t="s">
        <v>132</v>
      </c>
    </row>
    <row r="150" spans="2:51" s="11" customFormat="1" ht="13.5">
      <c r="B150" s="202"/>
      <c r="C150" s="203"/>
      <c r="D150" s="204" t="s">
        <v>144</v>
      </c>
      <c r="E150" s="205" t="s">
        <v>20</v>
      </c>
      <c r="F150" s="206" t="s">
        <v>244</v>
      </c>
      <c r="G150" s="203"/>
      <c r="H150" s="205" t="s">
        <v>20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144</v>
      </c>
      <c r="AU150" s="212" t="s">
        <v>80</v>
      </c>
      <c r="AV150" s="11" t="s">
        <v>78</v>
      </c>
      <c r="AW150" s="11" t="s">
        <v>34</v>
      </c>
      <c r="AX150" s="11" t="s">
        <v>70</v>
      </c>
      <c r="AY150" s="212" t="s">
        <v>132</v>
      </c>
    </row>
    <row r="151" spans="2:51" s="12" customFormat="1" ht="13.5">
      <c r="B151" s="213"/>
      <c r="C151" s="214"/>
      <c r="D151" s="204" t="s">
        <v>144</v>
      </c>
      <c r="E151" s="215" t="s">
        <v>20</v>
      </c>
      <c r="F151" s="216" t="s">
        <v>657</v>
      </c>
      <c r="G151" s="214"/>
      <c r="H151" s="217">
        <v>2.02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144</v>
      </c>
      <c r="AU151" s="223" t="s">
        <v>80</v>
      </c>
      <c r="AV151" s="12" t="s">
        <v>80</v>
      </c>
      <c r="AW151" s="12" t="s">
        <v>34</v>
      </c>
      <c r="AX151" s="12" t="s">
        <v>78</v>
      </c>
      <c r="AY151" s="223" t="s">
        <v>132</v>
      </c>
    </row>
    <row r="152" spans="2:65" s="1" customFormat="1" ht="16.5" customHeight="1">
      <c r="B152" s="40"/>
      <c r="C152" s="191" t="s">
        <v>253</v>
      </c>
      <c r="D152" s="191" t="s">
        <v>134</v>
      </c>
      <c r="E152" s="192" t="s">
        <v>254</v>
      </c>
      <c r="F152" s="193" t="s">
        <v>255</v>
      </c>
      <c r="G152" s="194" t="s">
        <v>188</v>
      </c>
      <c r="H152" s="195">
        <v>1.01</v>
      </c>
      <c r="I152" s="196"/>
      <c r="J152" s="195">
        <f>ROUND(I152*H152,2)</f>
        <v>0</v>
      </c>
      <c r="K152" s="193" t="s">
        <v>138</v>
      </c>
      <c r="L152" s="60"/>
      <c r="M152" s="197" t="s">
        <v>20</v>
      </c>
      <c r="N152" s="198" t="s">
        <v>41</v>
      </c>
      <c r="O152" s="41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3" t="s">
        <v>139</v>
      </c>
      <c r="AT152" s="23" t="s">
        <v>134</v>
      </c>
      <c r="AU152" s="23" t="s">
        <v>80</v>
      </c>
      <c r="AY152" s="23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3" t="s">
        <v>78</v>
      </c>
      <c r="BK152" s="201">
        <f>ROUND(I152*H152,2)</f>
        <v>0</v>
      </c>
      <c r="BL152" s="23" t="s">
        <v>139</v>
      </c>
      <c r="BM152" s="23" t="s">
        <v>658</v>
      </c>
    </row>
    <row r="153" spans="2:51" s="11" customFormat="1" ht="13.5">
      <c r="B153" s="202"/>
      <c r="C153" s="203"/>
      <c r="D153" s="204" t="s">
        <v>144</v>
      </c>
      <c r="E153" s="205" t="s">
        <v>20</v>
      </c>
      <c r="F153" s="206" t="s">
        <v>257</v>
      </c>
      <c r="G153" s="203"/>
      <c r="H153" s="205" t="s">
        <v>20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144</v>
      </c>
      <c r="AU153" s="212" t="s">
        <v>80</v>
      </c>
      <c r="AV153" s="11" t="s">
        <v>78</v>
      </c>
      <c r="AW153" s="11" t="s">
        <v>34</v>
      </c>
      <c r="AX153" s="11" t="s">
        <v>70</v>
      </c>
      <c r="AY153" s="212" t="s">
        <v>132</v>
      </c>
    </row>
    <row r="154" spans="2:51" s="12" customFormat="1" ht="13.5">
      <c r="B154" s="213"/>
      <c r="C154" s="214"/>
      <c r="D154" s="204" t="s">
        <v>144</v>
      </c>
      <c r="E154" s="215" t="s">
        <v>20</v>
      </c>
      <c r="F154" s="216" t="s">
        <v>659</v>
      </c>
      <c r="G154" s="214"/>
      <c r="H154" s="217">
        <v>1.01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144</v>
      </c>
      <c r="AU154" s="223" t="s">
        <v>80</v>
      </c>
      <c r="AV154" s="12" t="s">
        <v>80</v>
      </c>
      <c r="AW154" s="12" t="s">
        <v>34</v>
      </c>
      <c r="AX154" s="12" t="s">
        <v>78</v>
      </c>
      <c r="AY154" s="223" t="s">
        <v>132</v>
      </c>
    </row>
    <row r="155" spans="2:65" s="1" customFormat="1" ht="16.5" customHeight="1">
      <c r="B155" s="40"/>
      <c r="C155" s="191" t="s">
        <v>259</v>
      </c>
      <c r="D155" s="191" t="s">
        <v>134</v>
      </c>
      <c r="E155" s="192" t="s">
        <v>260</v>
      </c>
      <c r="F155" s="193" t="s">
        <v>261</v>
      </c>
      <c r="G155" s="194" t="s">
        <v>188</v>
      </c>
      <c r="H155" s="195">
        <v>2.02</v>
      </c>
      <c r="I155" s="196"/>
      <c r="J155" s="195">
        <f>ROUND(I155*H155,2)</f>
        <v>0</v>
      </c>
      <c r="K155" s="193" t="s">
        <v>138</v>
      </c>
      <c r="L155" s="60"/>
      <c r="M155" s="197" t="s">
        <v>20</v>
      </c>
      <c r="N155" s="198" t="s">
        <v>41</v>
      </c>
      <c r="O155" s="41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3" t="s">
        <v>139</v>
      </c>
      <c r="AT155" s="23" t="s">
        <v>134</v>
      </c>
      <c r="AU155" s="23" t="s">
        <v>80</v>
      </c>
      <c r="AY155" s="23" t="s">
        <v>132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3" t="s">
        <v>78</v>
      </c>
      <c r="BK155" s="201">
        <f>ROUND(I155*H155,2)</f>
        <v>0</v>
      </c>
      <c r="BL155" s="23" t="s">
        <v>139</v>
      </c>
      <c r="BM155" s="23" t="s">
        <v>660</v>
      </c>
    </row>
    <row r="156" spans="2:51" s="11" customFormat="1" ht="13.5">
      <c r="B156" s="202"/>
      <c r="C156" s="203"/>
      <c r="D156" s="204" t="s">
        <v>144</v>
      </c>
      <c r="E156" s="205" t="s">
        <v>20</v>
      </c>
      <c r="F156" s="206" t="s">
        <v>219</v>
      </c>
      <c r="G156" s="203"/>
      <c r="H156" s="205" t="s">
        <v>20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144</v>
      </c>
      <c r="AU156" s="212" t="s">
        <v>80</v>
      </c>
      <c r="AV156" s="11" t="s">
        <v>78</v>
      </c>
      <c r="AW156" s="11" t="s">
        <v>34</v>
      </c>
      <c r="AX156" s="11" t="s">
        <v>70</v>
      </c>
      <c r="AY156" s="212" t="s">
        <v>132</v>
      </c>
    </row>
    <row r="157" spans="2:51" s="11" customFormat="1" ht="13.5">
      <c r="B157" s="202"/>
      <c r="C157" s="203"/>
      <c r="D157" s="204" t="s">
        <v>144</v>
      </c>
      <c r="E157" s="205" t="s">
        <v>20</v>
      </c>
      <c r="F157" s="206" t="s">
        <v>244</v>
      </c>
      <c r="G157" s="203"/>
      <c r="H157" s="205" t="s">
        <v>20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144</v>
      </c>
      <c r="AU157" s="212" t="s">
        <v>80</v>
      </c>
      <c r="AV157" s="11" t="s">
        <v>78</v>
      </c>
      <c r="AW157" s="11" t="s">
        <v>34</v>
      </c>
      <c r="AX157" s="11" t="s">
        <v>70</v>
      </c>
      <c r="AY157" s="212" t="s">
        <v>132</v>
      </c>
    </row>
    <row r="158" spans="2:51" s="12" customFormat="1" ht="13.5">
      <c r="B158" s="213"/>
      <c r="C158" s="214"/>
      <c r="D158" s="204" t="s">
        <v>144</v>
      </c>
      <c r="E158" s="215" t="s">
        <v>20</v>
      </c>
      <c r="F158" s="216" t="s">
        <v>657</v>
      </c>
      <c r="G158" s="214"/>
      <c r="H158" s="217">
        <v>2.02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144</v>
      </c>
      <c r="AU158" s="223" t="s">
        <v>80</v>
      </c>
      <c r="AV158" s="12" t="s">
        <v>80</v>
      </c>
      <c r="AW158" s="12" t="s">
        <v>34</v>
      </c>
      <c r="AX158" s="12" t="s">
        <v>78</v>
      </c>
      <c r="AY158" s="223" t="s">
        <v>132</v>
      </c>
    </row>
    <row r="159" spans="2:65" s="1" customFormat="1" ht="16.5" customHeight="1">
      <c r="B159" s="40"/>
      <c r="C159" s="191" t="s">
        <v>263</v>
      </c>
      <c r="D159" s="191" t="s">
        <v>134</v>
      </c>
      <c r="E159" s="192" t="s">
        <v>264</v>
      </c>
      <c r="F159" s="193" t="s">
        <v>265</v>
      </c>
      <c r="G159" s="194" t="s">
        <v>188</v>
      </c>
      <c r="H159" s="195">
        <v>1.01</v>
      </c>
      <c r="I159" s="196"/>
      <c r="J159" s="195">
        <f>ROUND(I159*H159,2)</f>
        <v>0</v>
      </c>
      <c r="K159" s="193" t="s">
        <v>138</v>
      </c>
      <c r="L159" s="60"/>
      <c r="M159" s="197" t="s">
        <v>20</v>
      </c>
      <c r="N159" s="198" t="s">
        <v>41</v>
      </c>
      <c r="O159" s="41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3" t="s">
        <v>139</v>
      </c>
      <c r="AT159" s="23" t="s">
        <v>134</v>
      </c>
      <c r="AU159" s="23" t="s">
        <v>80</v>
      </c>
      <c r="AY159" s="23" t="s">
        <v>132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3" t="s">
        <v>78</v>
      </c>
      <c r="BK159" s="201">
        <f>ROUND(I159*H159,2)</f>
        <v>0</v>
      </c>
      <c r="BL159" s="23" t="s">
        <v>139</v>
      </c>
      <c r="BM159" s="23" t="s">
        <v>661</v>
      </c>
    </row>
    <row r="160" spans="2:51" s="11" customFormat="1" ht="13.5">
      <c r="B160" s="202"/>
      <c r="C160" s="203"/>
      <c r="D160" s="204" t="s">
        <v>144</v>
      </c>
      <c r="E160" s="205" t="s">
        <v>20</v>
      </c>
      <c r="F160" s="206" t="s">
        <v>257</v>
      </c>
      <c r="G160" s="203"/>
      <c r="H160" s="205" t="s">
        <v>20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144</v>
      </c>
      <c r="AU160" s="212" t="s">
        <v>80</v>
      </c>
      <c r="AV160" s="11" t="s">
        <v>78</v>
      </c>
      <c r="AW160" s="11" t="s">
        <v>34</v>
      </c>
      <c r="AX160" s="11" t="s">
        <v>70</v>
      </c>
      <c r="AY160" s="212" t="s">
        <v>132</v>
      </c>
    </row>
    <row r="161" spans="2:51" s="12" customFormat="1" ht="13.5">
      <c r="B161" s="213"/>
      <c r="C161" s="214"/>
      <c r="D161" s="204" t="s">
        <v>144</v>
      </c>
      <c r="E161" s="215" t="s">
        <v>20</v>
      </c>
      <c r="F161" s="216" t="s">
        <v>659</v>
      </c>
      <c r="G161" s="214"/>
      <c r="H161" s="217">
        <v>1.01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144</v>
      </c>
      <c r="AU161" s="223" t="s">
        <v>80</v>
      </c>
      <c r="AV161" s="12" t="s">
        <v>80</v>
      </c>
      <c r="AW161" s="12" t="s">
        <v>34</v>
      </c>
      <c r="AX161" s="12" t="s">
        <v>78</v>
      </c>
      <c r="AY161" s="223" t="s">
        <v>132</v>
      </c>
    </row>
    <row r="162" spans="2:65" s="1" customFormat="1" ht="25.5" customHeight="1">
      <c r="B162" s="40"/>
      <c r="C162" s="191" t="s">
        <v>267</v>
      </c>
      <c r="D162" s="191" t="s">
        <v>134</v>
      </c>
      <c r="E162" s="192" t="s">
        <v>268</v>
      </c>
      <c r="F162" s="193" t="s">
        <v>269</v>
      </c>
      <c r="G162" s="194" t="s">
        <v>188</v>
      </c>
      <c r="H162" s="195">
        <v>64</v>
      </c>
      <c r="I162" s="196"/>
      <c r="J162" s="195">
        <f>ROUND(I162*H162,2)</f>
        <v>0</v>
      </c>
      <c r="K162" s="193" t="s">
        <v>138</v>
      </c>
      <c r="L162" s="60"/>
      <c r="M162" s="197" t="s">
        <v>20</v>
      </c>
      <c r="N162" s="198" t="s">
        <v>41</v>
      </c>
      <c r="O162" s="41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3" t="s">
        <v>139</v>
      </c>
      <c r="AT162" s="23" t="s">
        <v>134</v>
      </c>
      <c r="AU162" s="23" t="s">
        <v>80</v>
      </c>
      <c r="AY162" s="23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3" t="s">
        <v>78</v>
      </c>
      <c r="BK162" s="201">
        <f>ROUND(I162*H162,2)</f>
        <v>0</v>
      </c>
      <c r="BL162" s="23" t="s">
        <v>139</v>
      </c>
      <c r="BM162" s="23" t="s">
        <v>662</v>
      </c>
    </row>
    <row r="163" spans="2:51" s="11" customFormat="1" ht="13.5">
      <c r="B163" s="202"/>
      <c r="C163" s="203"/>
      <c r="D163" s="204" t="s">
        <v>144</v>
      </c>
      <c r="E163" s="205" t="s">
        <v>20</v>
      </c>
      <c r="F163" s="206" t="s">
        <v>271</v>
      </c>
      <c r="G163" s="203"/>
      <c r="H163" s="205" t="s">
        <v>20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144</v>
      </c>
      <c r="AU163" s="212" t="s">
        <v>80</v>
      </c>
      <c r="AV163" s="11" t="s">
        <v>78</v>
      </c>
      <c r="AW163" s="11" t="s">
        <v>34</v>
      </c>
      <c r="AX163" s="11" t="s">
        <v>70</v>
      </c>
      <c r="AY163" s="212" t="s">
        <v>132</v>
      </c>
    </row>
    <row r="164" spans="2:51" s="11" customFormat="1" ht="13.5">
      <c r="B164" s="202"/>
      <c r="C164" s="203"/>
      <c r="D164" s="204" t="s">
        <v>144</v>
      </c>
      <c r="E164" s="205" t="s">
        <v>20</v>
      </c>
      <c r="F164" s="206" t="s">
        <v>272</v>
      </c>
      <c r="G164" s="203"/>
      <c r="H164" s="205" t="s">
        <v>20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144</v>
      </c>
      <c r="AU164" s="212" t="s">
        <v>80</v>
      </c>
      <c r="AV164" s="11" t="s">
        <v>78</v>
      </c>
      <c r="AW164" s="11" t="s">
        <v>34</v>
      </c>
      <c r="AX164" s="11" t="s">
        <v>70</v>
      </c>
      <c r="AY164" s="212" t="s">
        <v>132</v>
      </c>
    </row>
    <row r="165" spans="2:51" s="12" customFormat="1" ht="13.5">
      <c r="B165" s="213"/>
      <c r="C165" s="214"/>
      <c r="D165" s="204" t="s">
        <v>144</v>
      </c>
      <c r="E165" s="215" t="s">
        <v>20</v>
      </c>
      <c r="F165" s="216" t="s">
        <v>663</v>
      </c>
      <c r="G165" s="214"/>
      <c r="H165" s="217">
        <v>64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144</v>
      </c>
      <c r="AU165" s="223" t="s">
        <v>80</v>
      </c>
      <c r="AV165" s="12" t="s">
        <v>80</v>
      </c>
      <c r="AW165" s="12" t="s">
        <v>34</v>
      </c>
      <c r="AX165" s="12" t="s">
        <v>78</v>
      </c>
      <c r="AY165" s="223" t="s">
        <v>132</v>
      </c>
    </row>
    <row r="166" spans="2:65" s="1" customFormat="1" ht="16.5" customHeight="1">
      <c r="B166" s="40"/>
      <c r="C166" s="191" t="s">
        <v>274</v>
      </c>
      <c r="D166" s="191" t="s">
        <v>134</v>
      </c>
      <c r="E166" s="192" t="s">
        <v>649</v>
      </c>
      <c r="F166" s="193" t="s">
        <v>650</v>
      </c>
      <c r="G166" s="194" t="s">
        <v>188</v>
      </c>
      <c r="H166" s="195">
        <v>265</v>
      </c>
      <c r="I166" s="196"/>
      <c r="J166" s="195">
        <f>ROUND(I166*H166,2)</f>
        <v>0</v>
      </c>
      <c r="K166" s="193" t="s">
        <v>138</v>
      </c>
      <c r="L166" s="60"/>
      <c r="M166" s="197" t="s">
        <v>20</v>
      </c>
      <c r="N166" s="198" t="s">
        <v>41</v>
      </c>
      <c r="O166" s="41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3" t="s">
        <v>139</v>
      </c>
      <c r="AT166" s="23" t="s">
        <v>134</v>
      </c>
      <c r="AU166" s="23" t="s">
        <v>80</v>
      </c>
      <c r="AY166" s="23" t="s">
        <v>132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3" t="s">
        <v>78</v>
      </c>
      <c r="BK166" s="201">
        <f>ROUND(I166*H166,2)</f>
        <v>0</v>
      </c>
      <c r="BL166" s="23" t="s">
        <v>139</v>
      </c>
      <c r="BM166" s="23" t="s">
        <v>664</v>
      </c>
    </row>
    <row r="167" spans="2:51" s="11" customFormat="1" ht="13.5">
      <c r="B167" s="202"/>
      <c r="C167" s="203"/>
      <c r="D167" s="204" t="s">
        <v>144</v>
      </c>
      <c r="E167" s="205" t="s">
        <v>20</v>
      </c>
      <c r="F167" s="206" t="s">
        <v>276</v>
      </c>
      <c r="G167" s="203"/>
      <c r="H167" s="205" t="s">
        <v>20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144</v>
      </c>
      <c r="AU167" s="212" t="s">
        <v>80</v>
      </c>
      <c r="AV167" s="11" t="s">
        <v>78</v>
      </c>
      <c r="AW167" s="11" t="s">
        <v>34</v>
      </c>
      <c r="AX167" s="11" t="s">
        <v>70</v>
      </c>
      <c r="AY167" s="212" t="s">
        <v>132</v>
      </c>
    </row>
    <row r="168" spans="2:51" s="12" customFormat="1" ht="13.5">
      <c r="B168" s="213"/>
      <c r="C168" s="214"/>
      <c r="D168" s="204" t="s">
        <v>144</v>
      </c>
      <c r="E168" s="215" t="s">
        <v>20</v>
      </c>
      <c r="F168" s="216" t="s">
        <v>665</v>
      </c>
      <c r="G168" s="214"/>
      <c r="H168" s="217">
        <v>201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144</v>
      </c>
      <c r="AU168" s="223" t="s">
        <v>80</v>
      </c>
      <c r="AV168" s="12" t="s">
        <v>80</v>
      </c>
      <c r="AW168" s="12" t="s">
        <v>34</v>
      </c>
      <c r="AX168" s="12" t="s">
        <v>70</v>
      </c>
      <c r="AY168" s="223" t="s">
        <v>132</v>
      </c>
    </row>
    <row r="169" spans="2:51" s="11" customFormat="1" ht="13.5">
      <c r="B169" s="202"/>
      <c r="C169" s="203"/>
      <c r="D169" s="204" t="s">
        <v>144</v>
      </c>
      <c r="E169" s="205" t="s">
        <v>20</v>
      </c>
      <c r="F169" s="206" t="s">
        <v>666</v>
      </c>
      <c r="G169" s="203"/>
      <c r="H169" s="205" t="s">
        <v>20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144</v>
      </c>
      <c r="AU169" s="212" t="s">
        <v>80</v>
      </c>
      <c r="AV169" s="11" t="s">
        <v>78</v>
      </c>
      <c r="AW169" s="11" t="s">
        <v>34</v>
      </c>
      <c r="AX169" s="11" t="s">
        <v>70</v>
      </c>
      <c r="AY169" s="212" t="s">
        <v>132</v>
      </c>
    </row>
    <row r="170" spans="2:51" s="12" customFormat="1" ht="13.5">
      <c r="B170" s="213"/>
      <c r="C170" s="214"/>
      <c r="D170" s="204" t="s">
        <v>144</v>
      </c>
      <c r="E170" s="215" t="s">
        <v>20</v>
      </c>
      <c r="F170" s="216" t="s">
        <v>472</v>
      </c>
      <c r="G170" s="214"/>
      <c r="H170" s="217">
        <v>64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144</v>
      </c>
      <c r="AU170" s="223" t="s">
        <v>80</v>
      </c>
      <c r="AV170" s="12" t="s">
        <v>80</v>
      </c>
      <c r="AW170" s="12" t="s">
        <v>34</v>
      </c>
      <c r="AX170" s="12" t="s">
        <v>70</v>
      </c>
      <c r="AY170" s="223" t="s">
        <v>132</v>
      </c>
    </row>
    <row r="171" spans="2:51" s="13" customFormat="1" ht="13.5">
      <c r="B171" s="224"/>
      <c r="C171" s="225"/>
      <c r="D171" s="204" t="s">
        <v>144</v>
      </c>
      <c r="E171" s="226" t="s">
        <v>20</v>
      </c>
      <c r="F171" s="227" t="s">
        <v>246</v>
      </c>
      <c r="G171" s="225"/>
      <c r="H171" s="228">
        <v>265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144</v>
      </c>
      <c r="AU171" s="234" t="s">
        <v>80</v>
      </c>
      <c r="AV171" s="13" t="s">
        <v>139</v>
      </c>
      <c r="AW171" s="13" t="s">
        <v>34</v>
      </c>
      <c r="AX171" s="13" t="s">
        <v>78</v>
      </c>
      <c r="AY171" s="234" t="s">
        <v>132</v>
      </c>
    </row>
    <row r="172" spans="2:65" s="1" customFormat="1" ht="16.5" customHeight="1">
      <c r="B172" s="40"/>
      <c r="C172" s="191" t="s">
        <v>280</v>
      </c>
      <c r="D172" s="191" t="s">
        <v>134</v>
      </c>
      <c r="E172" s="192" t="s">
        <v>194</v>
      </c>
      <c r="F172" s="193" t="s">
        <v>195</v>
      </c>
      <c r="G172" s="194" t="s">
        <v>188</v>
      </c>
      <c r="H172" s="195">
        <v>201</v>
      </c>
      <c r="I172" s="196"/>
      <c r="J172" s="195">
        <f>ROUND(I172*H172,2)</f>
        <v>0</v>
      </c>
      <c r="K172" s="193" t="s">
        <v>138</v>
      </c>
      <c r="L172" s="60"/>
      <c r="M172" s="197" t="s">
        <v>20</v>
      </c>
      <c r="N172" s="198" t="s">
        <v>41</v>
      </c>
      <c r="O172" s="4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3" t="s">
        <v>139</v>
      </c>
      <c r="AT172" s="23" t="s">
        <v>134</v>
      </c>
      <c r="AU172" s="23" t="s">
        <v>80</v>
      </c>
      <c r="AY172" s="23" t="s">
        <v>132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3" t="s">
        <v>78</v>
      </c>
      <c r="BK172" s="201">
        <f>ROUND(I172*H172,2)</f>
        <v>0</v>
      </c>
      <c r="BL172" s="23" t="s">
        <v>139</v>
      </c>
      <c r="BM172" s="23" t="s">
        <v>667</v>
      </c>
    </row>
    <row r="173" spans="2:51" s="11" customFormat="1" ht="13.5">
      <c r="B173" s="202"/>
      <c r="C173" s="203"/>
      <c r="D173" s="204" t="s">
        <v>144</v>
      </c>
      <c r="E173" s="205" t="s">
        <v>20</v>
      </c>
      <c r="F173" s="206" t="s">
        <v>282</v>
      </c>
      <c r="G173" s="203"/>
      <c r="H173" s="205" t="s">
        <v>20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144</v>
      </c>
      <c r="AU173" s="212" t="s">
        <v>80</v>
      </c>
      <c r="AV173" s="11" t="s">
        <v>78</v>
      </c>
      <c r="AW173" s="11" t="s">
        <v>34</v>
      </c>
      <c r="AX173" s="11" t="s">
        <v>70</v>
      </c>
      <c r="AY173" s="212" t="s">
        <v>132</v>
      </c>
    </row>
    <row r="174" spans="2:51" s="12" customFormat="1" ht="13.5">
      <c r="B174" s="213"/>
      <c r="C174" s="214"/>
      <c r="D174" s="204" t="s">
        <v>144</v>
      </c>
      <c r="E174" s="215" t="s">
        <v>20</v>
      </c>
      <c r="F174" s="216" t="s">
        <v>665</v>
      </c>
      <c r="G174" s="214"/>
      <c r="H174" s="217">
        <v>201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144</v>
      </c>
      <c r="AU174" s="223" t="s">
        <v>80</v>
      </c>
      <c r="AV174" s="12" t="s">
        <v>80</v>
      </c>
      <c r="AW174" s="12" t="s">
        <v>34</v>
      </c>
      <c r="AX174" s="12" t="s">
        <v>78</v>
      </c>
      <c r="AY174" s="223" t="s">
        <v>132</v>
      </c>
    </row>
    <row r="175" spans="2:65" s="1" customFormat="1" ht="16.5" customHeight="1">
      <c r="B175" s="40"/>
      <c r="C175" s="191" t="s">
        <v>283</v>
      </c>
      <c r="D175" s="191" t="s">
        <v>134</v>
      </c>
      <c r="E175" s="192" t="s">
        <v>284</v>
      </c>
      <c r="F175" s="193" t="s">
        <v>285</v>
      </c>
      <c r="G175" s="194" t="s">
        <v>188</v>
      </c>
      <c r="H175" s="195">
        <v>152</v>
      </c>
      <c r="I175" s="196"/>
      <c r="J175" s="195">
        <f>ROUND(I175*H175,2)</f>
        <v>0</v>
      </c>
      <c r="K175" s="193" t="s">
        <v>138</v>
      </c>
      <c r="L175" s="60"/>
      <c r="M175" s="197" t="s">
        <v>20</v>
      </c>
      <c r="N175" s="198" t="s">
        <v>41</v>
      </c>
      <c r="O175" s="4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3" t="s">
        <v>139</v>
      </c>
      <c r="AT175" s="23" t="s">
        <v>134</v>
      </c>
      <c r="AU175" s="23" t="s">
        <v>80</v>
      </c>
      <c r="AY175" s="23" t="s">
        <v>132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3" t="s">
        <v>78</v>
      </c>
      <c r="BK175" s="201">
        <f>ROUND(I175*H175,2)</f>
        <v>0</v>
      </c>
      <c r="BL175" s="23" t="s">
        <v>139</v>
      </c>
      <c r="BM175" s="23" t="s">
        <v>286</v>
      </c>
    </row>
    <row r="176" spans="2:51" s="11" customFormat="1" ht="13.5">
      <c r="B176" s="202"/>
      <c r="C176" s="203"/>
      <c r="D176" s="204" t="s">
        <v>144</v>
      </c>
      <c r="E176" s="205" t="s">
        <v>20</v>
      </c>
      <c r="F176" s="206" t="s">
        <v>287</v>
      </c>
      <c r="G176" s="203"/>
      <c r="H176" s="205" t="s">
        <v>20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144</v>
      </c>
      <c r="AU176" s="212" t="s">
        <v>80</v>
      </c>
      <c r="AV176" s="11" t="s">
        <v>78</v>
      </c>
      <c r="AW176" s="11" t="s">
        <v>34</v>
      </c>
      <c r="AX176" s="11" t="s">
        <v>70</v>
      </c>
      <c r="AY176" s="212" t="s">
        <v>132</v>
      </c>
    </row>
    <row r="177" spans="2:51" s="12" customFormat="1" ht="13.5">
      <c r="B177" s="213"/>
      <c r="C177" s="214"/>
      <c r="D177" s="204" t="s">
        <v>144</v>
      </c>
      <c r="E177" s="215" t="s">
        <v>20</v>
      </c>
      <c r="F177" s="216" t="s">
        <v>668</v>
      </c>
      <c r="G177" s="214"/>
      <c r="H177" s="217">
        <v>137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144</v>
      </c>
      <c r="AU177" s="223" t="s">
        <v>80</v>
      </c>
      <c r="AV177" s="12" t="s">
        <v>80</v>
      </c>
      <c r="AW177" s="12" t="s">
        <v>34</v>
      </c>
      <c r="AX177" s="12" t="s">
        <v>70</v>
      </c>
      <c r="AY177" s="223" t="s">
        <v>132</v>
      </c>
    </row>
    <row r="178" spans="2:51" s="11" customFormat="1" ht="13.5">
      <c r="B178" s="202"/>
      <c r="C178" s="203"/>
      <c r="D178" s="204" t="s">
        <v>144</v>
      </c>
      <c r="E178" s="205" t="s">
        <v>20</v>
      </c>
      <c r="F178" s="206" t="s">
        <v>289</v>
      </c>
      <c r="G178" s="203"/>
      <c r="H178" s="205" t="s">
        <v>20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144</v>
      </c>
      <c r="AU178" s="212" t="s">
        <v>80</v>
      </c>
      <c r="AV178" s="11" t="s">
        <v>78</v>
      </c>
      <c r="AW178" s="11" t="s">
        <v>34</v>
      </c>
      <c r="AX178" s="11" t="s">
        <v>70</v>
      </c>
      <c r="AY178" s="212" t="s">
        <v>132</v>
      </c>
    </row>
    <row r="179" spans="2:51" s="12" customFormat="1" ht="13.5">
      <c r="B179" s="213"/>
      <c r="C179" s="214"/>
      <c r="D179" s="204" t="s">
        <v>144</v>
      </c>
      <c r="E179" s="215" t="s">
        <v>20</v>
      </c>
      <c r="F179" s="216" t="s">
        <v>669</v>
      </c>
      <c r="G179" s="214"/>
      <c r="H179" s="217">
        <v>15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144</v>
      </c>
      <c r="AU179" s="223" t="s">
        <v>80</v>
      </c>
      <c r="AV179" s="12" t="s">
        <v>80</v>
      </c>
      <c r="AW179" s="12" t="s">
        <v>34</v>
      </c>
      <c r="AX179" s="12" t="s">
        <v>70</v>
      </c>
      <c r="AY179" s="223" t="s">
        <v>132</v>
      </c>
    </row>
    <row r="180" spans="2:51" s="13" customFormat="1" ht="13.5">
      <c r="B180" s="224"/>
      <c r="C180" s="225"/>
      <c r="D180" s="204" t="s">
        <v>144</v>
      </c>
      <c r="E180" s="226" t="s">
        <v>20</v>
      </c>
      <c r="F180" s="227" t="s">
        <v>246</v>
      </c>
      <c r="G180" s="225"/>
      <c r="H180" s="228">
        <v>152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144</v>
      </c>
      <c r="AU180" s="234" t="s">
        <v>80</v>
      </c>
      <c r="AV180" s="13" t="s">
        <v>139</v>
      </c>
      <c r="AW180" s="13" t="s">
        <v>34</v>
      </c>
      <c r="AX180" s="13" t="s">
        <v>78</v>
      </c>
      <c r="AY180" s="234" t="s">
        <v>132</v>
      </c>
    </row>
    <row r="181" spans="2:65" s="1" customFormat="1" ht="16.5" customHeight="1">
      <c r="B181" s="40"/>
      <c r="C181" s="191" t="s">
        <v>291</v>
      </c>
      <c r="D181" s="191" t="s">
        <v>134</v>
      </c>
      <c r="E181" s="192" t="s">
        <v>292</v>
      </c>
      <c r="F181" s="193" t="s">
        <v>293</v>
      </c>
      <c r="G181" s="194" t="s">
        <v>188</v>
      </c>
      <c r="H181" s="195">
        <v>152</v>
      </c>
      <c r="I181" s="196"/>
      <c r="J181" s="195">
        <f>ROUND(I181*H181,2)</f>
        <v>0</v>
      </c>
      <c r="K181" s="193" t="s">
        <v>138</v>
      </c>
      <c r="L181" s="60"/>
      <c r="M181" s="197" t="s">
        <v>20</v>
      </c>
      <c r="N181" s="198" t="s">
        <v>41</v>
      </c>
      <c r="O181" s="41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3" t="s">
        <v>139</v>
      </c>
      <c r="AT181" s="23" t="s">
        <v>134</v>
      </c>
      <c r="AU181" s="23" t="s">
        <v>80</v>
      </c>
      <c r="AY181" s="23" t="s">
        <v>132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3" t="s">
        <v>78</v>
      </c>
      <c r="BK181" s="201">
        <f>ROUND(I181*H181,2)</f>
        <v>0</v>
      </c>
      <c r="BL181" s="23" t="s">
        <v>139</v>
      </c>
      <c r="BM181" s="23" t="s">
        <v>294</v>
      </c>
    </row>
    <row r="182" spans="2:65" s="1" customFormat="1" ht="16.5" customHeight="1">
      <c r="B182" s="40"/>
      <c r="C182" s="191" t="s">
        <v>295</v>
      </c>
      <c r="D182" s="191" t="s">
        <v>134</v>
      </c>
      <c r="E182" s="192" t="s">
        <v>296</v>
      </c>
      <c r="F182" s="193" t="s">
        <v>297</v>
      </c>
      <c r="G182" s="194" t="s">
        <v>183</v>
      </c>
      <c r="H182" s="195">
        <v>258.4</v>
      </c>
      <c r="I182" s="196"/>
      <c r="J182" s="195">
        <f>ROUND(I182*H182,2)</f>
        <v>0</v>
      </c>
      <c r="K182" s="193" t="s">
        <v>138</v>
      </c>
      <c r="L182" s="60"/>
      <c r="M182" s="197" t="s">
        <v>20</v>
      </c>
      <c r="N182" s="198" t="s">
        <v>41</v>
      </c>
      <c r="O182" s="4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3" t="s">
        <v>139</v>
      </c>
      <c r="AT182" s="23" t="s">
        <v>134</v>
      </c>
      <c r="AU182" s="23" t="s">
        <v>80</v>
      </c>
      <c r="AY182" s="23" t="s">
        <v>132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3" t="s">
        <v>78</v>
      </c>
      <c r="BK182" s="201">
        <f>ROUND(I182*H182,2)</f>
        <v>0</v>
      </c>
      <c r="BL182" s="23" t="s">
        <v>139</v>
      </c>
      <c r="BM182" s="23" t="s">
        <v>298</v>
      </c>
    </row>
    <row r="183" spans="2:51" s="12" customFormat="1" ht="13.5">
      <c r="B183" s="213"/>
      <c r="C183" s="214"/>
      <c r="D183" s="204" t="s">
        <v>144</v>
      </c>
      <c r="E183" s="215" t="s">
        <v>20</v>
      </c>
      <c r="F183" s="216" t="s">
        <v>670</v>
      </c>
      <c r="G183" s="214"/>
      <c r="H183" s="217">
        <v>258.4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144</v>
      </c>
      <c r="AU183" s="223" t="s">
        <v>80</v>
      </c>
      <c r="AV183" s="12" t="s">
        <v>80</v>
      </c>
      <c r="AW183" s="12" t="s">
        <v>34</v>
      </c>
      <c r="AX183" s="12" t="s">
        <v>78</v>
      </c>
      <c r="AY183" s="223" t="s">
        <v>132</v>
      </c>
    </row>
    <row r="184" spans="2:65" s="1" customFormat="1" ht="16.5" customHeight="1">
      <c r="B184" s="40"/>
      <c r="C184" s="191" t="s">
        <v>300</v>
      </c>
      <c r="D184" s="191" t="s">
        <v>134</v>
      </c>
      <c r="E184" s="192" t="s">
        <v>301</v>
      </c>
      <c r="F184" s="193" t="s">
        <v>302</v>
      </c>
      <c r="G184" s="194" t="s">
        <v>137</v>
      </c>
      <c r="H184" s="195">
        <v>449</v>
      </c>
      <c r="I184" s="196"/>
      <c r="J184" s="195">
        <f>ROUND(I184*H184,2)</f>
        <v>0</v>
      </c>
      <c r="K184" s="193" t="s">
        <v>138</v>
      </c>
      <c r="L184" s="60"/>
      <c r="M184" s="197" t="s">
        <v>20</v>
      </c>
      <c r="N184" s="198" t="s">
        <v>41</v>
      </c>
      <c r="O184" s="41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3" t="s">
        <v>139</v>
      </c>
      <c r="AT184" s="23" t="s">
        <v>134</v>
      </c>
      <c r="AU184" s="23" t="s">
        <v>80</v>
      </c>
      <c r="AY184" s="23" t="s">
        <v>132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3" t="s">
        <v>78</v>
      </c>
      <c r="BK184" s="201">
        <f>ROUND(I184*H184,2)</f>
        <v>0</v>
      </c>
      <c r="BL184" s="23" t="s">
        <v>139</v>
      </c>
      <c r="BM184" s="23" t="s">
        <v>303</v>
      </c>
    </row>
    <row r="185" spans="2:51" s="11" customFormat="1" ht="13.5">
      <c r="B185" s="202"/>
      <c r="C185" s="203"/>
      <c r="D185" s="204" t="s">
        <v>144</v>
      </c>
      <c r="E185" s="205" t="s">
        <v>20</v>
      </c>
      <c r="F185" s="206" t="s">
        <v>304</v>
      </c>
      <c r="G185" s="203"/>
      <c r="H185" s="205" t="s">
        <v>20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144</v>
      </c>
      <c r="AU185" s="212" t="s">
        <v>80</v>
      </c>
      <c r="AV185" s="11" t="s">
        <v>78</v>
      </c>
      <c r="AW185" s="11" t="s">
        <v>34</v>
      </c>
      <c r="AX185" s="11" t="s">
        <v>70</v>
      </c>
      <c r="AY185" s="212" t="s">
        <v>132</v>
      </c>
    </row>
    <row r="186" spans="2:51" s="12" customFormat="1" ht="13.5">
      <c r="B186" s="213"/>
      <c r="C186" s="214"/>
      <c r="D186" s="204" t="s">
        <v>144</v>
      </c>
      <c r="E186" s="215" t="s">
        <v>20</v>
      </c>
      <c r="F186" s="216" t="s">
        <v>671</v>
      </c>
      <c r="G186" s="214"/>
      <c r="H186" s="217">
        <v>449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144</v>
      </c>
      <c r="AU186" s="223" t="s">
        <v>80</v>
      </c>
      <c r="AV186" s="12" t="s">
        <v>80</v>
      </c>
      <c r="AW186" s="12" t="s">
        <v>34</v>
      </c>
      <c r="AX186" s="12" t="s">
        <v>78</v>
      </c>
      <c r="AY186" s="223" t="s">
        <v>132</v>
      </c>
    </row>
    <row r="187" spans="2:65" s="1" customFormat="1" ht="16.5" customHeight="1">
      <c r="B187" s="40"/>
      <c r="C187" s="191" t="s">
        <v>306</v>
      </c>
      <c r="D187" s="191" t="s">
        <v>134</v>
      </c>
      <c r="E187" s="192" t="s">
        <v>307</v>
      </c>
      <c r="F187" s="193" t="s">
        <v>308</v>
      </c>
      <c r="G187" s="194" t="s">
        <v>137</v>
      </c>
      <c r="H187" s="195">
        <v>320</v>
      </c>
      <c r="I187" s="196"/>
      <c r="J187" s="195">
        <f>ROUND(I187*H187,2)</f>
        <v>0</v>
      </c>
      <c r="K187" s="193" t="s">
        <v>138</v>
      </c>
      <c r="L187" s="60"/>
      <c r="M187" s="197" t="s">
        <v>20</v>
      </c>
      <c r="N187" s="198" t="s">
        <v>41</v>
      </c>
      <c r="O187" s="41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3" t="s">
        <v>139</v>
      </c>
      <c r="AT187" s="23" t="s">
        <v>134</v>
      </c>
      <c r="AU187" s="23" t="s">
        <v>80</v>
      </c>
      <c r="AY187" s="23" t="s">
        <v>132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3" t="s">
        <v>78</v>
      </c>
      <c r="BK187" s="201">
        <f>ROUND(I187*H187,2)</f>
        <v>0</v>
      </c>
      <c r="BL187" s="23" t="s">
        <v>139</v>
      </c>
      <c r="BM187" s="23" t="s">
        <v>309</v>
      </c>
    </row>
    <row r="188" spans="2:51" s="11" customFormat="1" ht="13.5">
      <c r="B188" s="202"/>
      <c r="C188" s="203"/>
      <c r="D188" s="204" t="s">
        <v>144</v>
      </c>
      <c r="E188" s="205" t="s">
        <v>20</v>
      </c>
      <c r="F188" s="206" t="s">
        <v>310</v>
      </c>
      <c r="G188" s="203"/>
      <c r="H188" s="205" t="s">
        <v>20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144</v>
      </c>
      <c r="AU188" s="212" t="s">
        <v>80</v>
      </c>
      <c r="AV188" s="11" t="s">
        <v>78</v>
      </c>
      <c r="AW188" s="11" t="s">
        <v>34</v>
      </c>
      <c r="AX188" s="11" t="s">
        <v>70</v>
      </c>
      <c r="AY188" s="212" t="s">
        <v>132</v>
      </c>
    </row>
    <row r="189" spans="2:51" s="12" customFormat="1" ht="13.5">
      <c r="B189" s="213"/>
      <c r="C189" s="214"/>
      <c r="D189" s="204" t="s">
        <v>144</v>
      </c>
      <c r="E189" s="215" t="s">
        <v>20</v>
      </c>
      <c r="F189" s="216" t="s">
        <v>672</v>
      </c>
      <c r="G189" s="214"/>
      <c r="H189" s="217">
        <v>320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144</v>
      </c>
      <c r="AU189" s="223" t="s">
        <v>80</v>
      </c>
      <c r="AV189" s="12" t="s">
        <v>80</v>
      </c>
      <c r="AW189" s="12" t="s">
        <v>34</v>
      </c>
      <c r="AX189" s="12" t="s">
        <v>78</v>
      </c>
      <c r="AY189" s="223" t="s">
        <v>132</v>
      </c>
    </row>
    <row r="190" spans="2:65" s="1" customFormat="1" ht="25.5" customHeight="1">
      <c r="B190" s="40"/>
      <c r="C190" s="191" t="s">
        <v>312</v>
      </c>
      <c r="D190" s="191" t="s">
        <v>134</v>
      </c>
      <c r="E190" s="192" t="s">
        <v>673</v>
      </c>
      <c r="F190" s="193" t="s">
        <v>674</v>
      </c>
      <c r="G190" s="194" t="s">
        <v>137</v>
      </c>
      <c r="H190" s="195">
        <v>320</v>
      </c>
      <c r="I190" s="196"/>
      <c r="J190" s="195">
        <f>ROUND(I190*H190,2)</f>
        <v>0</v>
      </c>
      <c r="K190" s="193" t="s">
        <v>138</v>
      </c>
      <c r="L190" s="60"/>
      <c r="M190" s="197" t="s">
        <v>20</v>
      </c>
      <c r="N190" s="198" t="s">
        <v>41</v>
      </c>
      <c r="O190" s="41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3" t="s">
        <v>139</v>
      </c>
      <c r="AT190" s="23" t="s">
        <v>134</v>
      </c>
      <c r="AU190" s="23" t="s">
        <v>80</v>
      </c>
      <c r="AY190" s="23" t="s">
        <v>132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3" t="s">
        <v>78</v>
      </c>
      <c r="BK190" s="201">
        <f>ROUND(I190*H190,2)</f>
        <v>0</v>
      </c>
      <c r="BL190" s="23" t="s">
        <v>139</v>
      </c>
      <c r="BM190" s="23" t="s">
        <v>315</v>
      </c>
    </row>
    <row r="191" spans="2:51" s="11" customFormat="1" ht="13.5">
      <c r="B191" s="202"/>
      <c r="C191" s="203"/>
      <c r="D191" s="204" t="s">
        <v>144</v>
      </c>
      <c r="E191" s="205" t="s">
        <v>20</v>
      </c>
      <c r="F191" s="206" t="s">
        <v>316</v>
      </c>
      <c r="G191" s="203"/>
      <c r="H191" s="205" t="s">
        <v>20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144</v>
      </c>
      <c r="AU191" s="212" t="s">
        <v>80</v>
      </c>
      <c r="AV191" s="11" t="s">
        <v>78</v>
      </c>
      <c r="AW191" s="11" t="s">
        <v>34</v>
      </c>
      <c r="AX191" s="11" t="s">
        <v>70</v>
      </c>
      <c r="AY191" s="212" t="s">
        <v>132</v>
      </c>
    </row>
    <row r="192" spans="2:51" s="12" customFormat="1" ht="13.5">
      <c r="B192" s="213"/>
      <c r="C192" s="214"/>
      <c r="D192" s="204" t="s">
        <v>144</v>
      </c>
      <c r="E192" s="215" t="s">
        <v>20</v>
      </c>
      <c r="F192" s="216" t="s">
        <v>672</v>
      </c>
      <c r="G192" s="214"/>
      <c r="H192" s="217">
        <v>320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144</v>
      </c>
      <c r="AU192" s="223" t="s">
        <v>80</v>
      </c>
      <c r="AV192" s="12" t="s">
        <v>80</v>
      </c>
      <c r="AW192" s="12" t="s">
        <v>34</v>
      </c>
      <c r="AX192" s="12" t="s">
        <v>78</v>
      </c>
      <c r="AY192" s="223" t="s">
        <v>132</v>
      </c>
    </row>
    <row r="193" spans="2:65" s="1" customFormat="1" ht="25.5" customHeight="1">
      <c r="B193" s="40"/>
      <c r="C193" s="191" t="s">
        <v>317</v>
      </c>
      <c r="D193" s="191" t="s">
        <v>134</v>
      </c>
      <c r="E193" s="192" t="s">
        <v>318</v>
      </c>
      <c r="F193" s="193" t="s">
        <v>319</v>
      </c>
      <c r="G193" s="194" t="s">
        <v>137</v>
      </c>
      <c r="H193" s="195">
        <v>320</v>
      </c>
      <c r="I193" s="196"/>
      <c r="J193" s="195">
        <f>ROUND(I193*H193,2)</f>
        <v>0</v>
      </c>
      <c r="K193" s="193" t="s">
        <v>138</v>
      </c>
      <c r="L193" s="60"/>
      <c r="M193" s="197" t="s">
        <v>20</v>
      </c>
      <c r="N193" s="198" t="s">
        <v>41</v>
      </c>
      <c r="O193" s="41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3" t="s">
        <v>139</v>
      </c>
      <c r="AT193" s="23" t="s">
        <v>134</v>
      </c>
      <c r="AU193" s="23" t="s">
        <v>80</v>
      </c>
      <c r="AY193" s="23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3" t="s">
        <v>78</v>
      </c>
      <c r="BK193" s="201">
        <f>ROUND(I193*H193,2)</f>
        <v>0</v>
      </c>
      <c r="BL193" s="23" t="s">
        <v>139</v>
      </c>
      <c r="BM193" s="23" t="s">
        <v>320</v>
      </c>
    </row>
    <row r="194" spans="2:65" s="1" customFormat="1" ht="16.5" customHeight="1">
      <c r="B194" s="40"/>
      <c r="C194" s="235" t="s">
        <v>321</v>
      </c>
      <c r="D194" s="235" t="s">
        <v>322</v>
      </c>
      <c r="E194" s="236" t="s">
        <v>323</v>
      </c>
      <c r="F194" s="237" t="s">
        <v>324</v>
      </c>
      <c r="G194" s="238" t="s">
        <v>325</v>
      </c>
      <c r="H194" s="239">
        <v>16.48</v>
      </c>
      <c r="I194" s="240"/>
      <c r="J194" s="239">
        <f>ROUND(I194*H194,2)</f>
        <v>0</v>
      </c>
      <c r="K194" s="237" t="s">
        <v>138</v>
      </c>
      <c r="L194" s="241"/>
      <c r="M194" s="242" t="s">
        <v>20</v>
      </c>
      <c r="N194" s="243" t="s">
        <v>41</v>
      </c>
      <c r="O194" s="41"/>
      <c r="P194" s="199">
        <f>O194*H194</f>
        <v>0</v>
      </c>
      <c r="Q194" s="199">
        <v>0.001</v>
      </c>
      <c r="R194" s="199">
        <f>Q194*H194</f>
        <v>0.01648</v>
      </c>
      <c r="S194" s="199">
        <v>0</v>
      </c>
      <c r="T194" s="200">
        <f>S194*H194</f>
        <v>0</v>
      </c>
      <c r="AR194" s="23" t="s">
        <v>167</v>
      </c>
      <c r="AT194" s="23" t="s">
        <v>322</v>
      </c>
      <c r="AU194" s="23" t="s">
        <v>80</v>
      </c>
      <c r="AY194" s="23" t="s">
        <v>132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3" t="s">
        <v>78</v>
      </c>
      <c r="BK194" s="201">
        <f>ROUND(I194*H194,2)</f>
        <v>0</v>
      </c>
      <c r="BL194" s="23" t="s">
        <v>139</v>
      </c>
      <c r="BM194" s="23" t="s">
        <v>326</v>
      </c>
    </row>
    <row r="195" spans="2:51" s="12" customFormat="1" ht="13.5">
      <c r="B195" s="213"/>
      <c r="C195" s="214"/>
      <c r="D195" s="204" t="s">
        <v>144</v>
      </c>
      <c r="E195" s="215" t="s">
        <v>20</v>
      </c>
      <c r="F195" s="216" t="s">
        <v>675</v>
      </c>
      <c r="G195" s="214"/>
      <c r="H195" s="217">
        <v>16.48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144</v>
      </c>
      <c r="AU195" s="223" t="s">
        <v>80</v>
      </c>
      <c r="AV195" s="12" t="s">
        <v>80</v>
      </c>
      <c r="AW195" s="12" t="s">
        <v>34</v>
      </c>
      <c r="AX195" s="12" t="s">
        <v>78</v>
      </c>
      <c r="AY195" s="223" t="s">
        <v>132</v>
      </c>
    </row>
    <row r="196" spans="2:63" s="10" customFormat="1" ht="29.85" customHeight="1">
      <c r="B196" s="175"/>
      <c r="C196" s="176"/>
      <c r="D196" s="177" t="s">
        <v>69</v>
      </c>
      <c r="E196" s="189" t="s">
        <v>180</v>
      </c>
      <c r="F196" s="189" t="s">
        <v>332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SUM(P197:P240)</f>
        <v>0</v>
      </c>
      <c r="Q196" s="183"/>
      <c r="R196" s="184">
        <f>SUM(R197:R240)</f>
        <v>0.12141000000000002</v>
      </c>
      <c r="S196" s="183"/>
      <c r="T196" s="185">
        <f>SUM(T197:T240)</f>
        <v>441.234</v>
      </c>
      <c r="AR196" s="186" t="s">
        <v>78</v>
      </c>
      <c r="AT196" s="187" t="s">
        <v>69</v>
      </c>
      <c r="AU196" s="187" t="s">
        <v>78</v>
      </c>
      <c r="AY196" s="186" t="s">
        <v>132</v>
      </c>
      <c r="BK196" s="188">
        <f>SUM(BK197:BK240)</f>
        <v>0</v>
      </c>
    </row>
    <row r="197" spans="2:65" s="1" customFormat="1" ht="16.5" customHeight="1">
      <c r="B197" s="40"/>
      <c r="C197" s="191" t="s">
        <v>328</v>
      </c>
      <c r="D197" s="191" t="s">
        <v>134</v>
      </c>
      <c r="E197" s="192" t="s">
        <v>676</v>
      </c>
      <c r="F197" s="193" t="s">
        <v>677</v>
      </c>
      <c r="G197" s="194" t="s">
        <v>137</v>
      </c>
      <c r="H197" s="195">
        <v>65</v>
      </c>
      <c r="I197" s="196"/>
      <c r="J197" s="195">
        <f>ROUND(I197*H197,2)</f>
        <v>0</v>
      </c>
      <c r="K197" s="193" t="s">
        <v>138</v>
      </c>
      <c r="L197" s="60"/>
      <c r="M197" s="197" t="s">
        <v>20</v>
      </c>
      <c r="N197" s="198" t="s">
        <v>41</v>
      </c>
      <c r="O197" s="41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3" t="s">
        <v>139</v>
      </c>
      <c r="AT197" s="23" t="s">
        <v>134</v>
      </c>
      <c r="AU197" s="23" t="s">
        <v>80</v>
      </c>
      <c r="AY197" s="23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3" t="s">
        <v>78</v>
      </c>
      <c r="BK197" s="201">
        <f>ROUND(I197*H197,2)</f>
        <v>0</v>
      </c>
      <c r="BL197" s="23" t="s">
        <v>139</v>
      </c>
      <c r="BM197" s="23" t="s">
        <v>678</v>
      </c>
    </row>
    <row r="198" spans="2:51" s="11" customFormat="1" ht="13.5">
      <c r="B198" s="202"/>
      <c r="C198" s="203"/>
      <c r="D198" s="204" t="s">
        <v>144</v>
      </c>
      <c r="E198" s="205" t="s">
        <v>20</v>
      </c>
      <c r="F198" s="206" t="s">
        <v>679</v>
      </c>
      <c r="G198" s="203"/>
      <c r="H198" s="205" t="s">
        <v>20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144</v>
      </c>
      <c r="AU198" s="212" t="s">
        <v>80</v>
      </c>
      <c r="AV198" s="11" t="s">
        <v>78</v>
      </c>
      <c r="AW198" s="11" t="s">
        <v>34</v>
      </c>
      <c r="AX198" s="11" t="s">
        <v>70</v>
      </c>
      <c r="AY198" s="212" t="s">
        <v>132</v>
      </c>
    </row>
    <row r="199" spans="2:51" s="12" customFormat="1" ht="13.5">
      <c r="B199" s="213"/>
      <c r="C199" s="214"/>
      <c r="D199" s="204" t="s">
        <v>144</v>
      </c>
      <c r="E199" s="215" t="s">
        <v>20</v>
      </c>
      <c r="F199" s="216" t="s">
        <v>477</v>
      </c>
      <c r="G199" s="214"/>
      <c r="H199" s="217">
        <v>65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144</v>
      </c>
      <c r="AU199" s="223" t="s">
        <v>80</v>
      </c>
      <c r="AV199" s="12" t="s">
        <v>80</v>
      </c>
      <c r="AW199" s="12" t="s">
        <v>34</v>
      </c>
      <c r="AX199" s="12" t="s">
        <v>78</v>
      </c>
      <c r="AY199" s="223" t="s">
        <v>132</v>
      </c>
    </row>
    <row r="200" spans="2:65" s="1" customFormat="1" ht="25.5" customHeight="1">
      <c r="B200" s="40"/>
      <c r="C200" s="191" t="s">
        <v>333</v>
      </c>
      <c r="D200" s="191" t="s">
        <v>134</v>
      </c>
      <c r="E200" s="192" t="s">
        <v>680</v>
      </c>
      <c r="F200" s="193" t="s">
        <v>681</v>
      </c>
      <c r="G200" s="194" t="s">
        <v>137</v>
      </c>
      <c r="H200" s="195">
        <v>65</v>
      </c>
      <c r="I200" s="196"/>
      <c r="J200" s="195">
        <f>ROUND(I200*H200,2)</f>
        <v>0</v>
      </c>
      <c r="K200" s="193" t="s">
        <v>138</v>
      </c>
      <c r="L200" s="60"/>
      <c r="M200" s="197" t="s">
        <v>20</v>
      </c>
      <c r="N200" s="198" t="s">
        <v>41</v>
      </c>
      <c r="O200" s="4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3" t="s">
        <v>139</v>
      </c>
      <c r="AT200" s="23" t="s">
        <v>134</v>
      </c>
      <c r="AU200" s="23" t="s">
        <v>80</v>
      </c>
      <c r="AY200" s="23" t="s">
        <v>132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3" t="s">
        <v>78</v>
      </c>
      <c r="BK200" s="201">
        <f>ROUND(I200*H200,2)</f>
        <v>0</v>
      </c>
      <c r="BL200" s="23" t="s">
        <v>139</v>
      </c>
      <c r="BM200" s="23" t="s">
        <v>682</v>
      </c>
    </row>
    <row r="201" spans="2:65" s="1" customFormat="1" ht="25.5" customHeight="1">
      <c r="B201" s="40"/>
      <c r="C201" s="191" t="s">
        <v>338</v>
      </c>
      <c r="D201" s="191" t="s">
        <v>134</v>
      </c>
      <c r="E201" s="192" t="s">
        <v>683</v>
      </c>
      <c r="F201" s="193" t="s">
        <v>684</v>
      </c>
      <c r="G201" s="194" t="s">
        <v>137</v>
      </c>
      <c r="H201" s="195">
        <v>35</v>
      </c>
      <c r="I201" s="196"/>
      <c r="J201" s="195">
        <f>ROUND(I201*H201,2)</f>
        <v>0</v>
      </c>
      <c r="K201" s="193" t="s">
        <v>138</v>
      </c>
      <c r="L201" s="60"/>
      <c r="M201" s="197" t="s">
        <v>20</v>
      </c>
      <c r="N201" s="198" t="s">
        <v>41</v>
      </c>
      <c r="O201" s="41"/>
      <c r="P201" s="199">
        <f>O201*H201</f>
        <v>0</v>
      </c>
      <c r="Q201" s="199">
        <v>0</v>
      </c>
      <c r="R201" s="199">
        <f>Q201*H201</f>
        <v>0</v>
      </c>
      <c r="S201" s="199">
        <v>0.625</v>
      </c>
      <c r="T201" s="200">
        <f>S201*H201</f>
        <v>21.875</v>
      </c>
      <c r="AR201" s="23" t="s">
        <v>139</v>
      </c>
      <c r="AT201" s="23" t="s">
        <v>134</v>
      </c>
      <c r="AU201" s="23" t="s">
        <v>80</v>
      </c>
      <c r="AY201" s="23" t="s">
        <v>132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3" t="s">
        <v>78</v>
      </c>
      <c r="BK201" s="201">
        <f>ROUND(I201*H201,2)</f>
        <v>0</v>
      </c>
      <c r="BL201" s="23" t="s">
        <v>139</v>
      </c>
      <c r="BM201" s="23" t="s">
        <v>685</v>
      </c>
    </row>
    <row r="202" spans="2:51" s="11" customFormat="1" ht="13.5">
      <c r="B202" s="202"/>
      <c r="C202" s="203"/>
      <c r="D202" s="204" t="s">
        <v>144</v>
      </c>
      <c r="E202" s="205" t="s">
        <v>20</v>
      </c>
      <c r="F202" s="206" t="s">
        <v>686</v>
      </c>
      <c r="G202" s="203"/>
      <c r="H202" s="205" t="s">
        <v>20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144</v>
      </c>
      <c r="AU202" s="212" t="s">
        <v>80</v>
      </c>
      <c r="AV202" s="11" t="s">
        <v>78</v>
      </c>
      <c r="AW202" s="11" t="s">
        <v>34</v>
      </c>
      <c r="AX202" s="11" t="s">
        <v>70</v>
      </c>
      <c r="AY202" s="212" t="s">
        <v>132</v>
      </c>
    </row>
    <row r="203" spans="2:51" s="12" customFormat="1" ht="13.5">
      <c r="B203" s="213"/>
      <c r="C203" s="214"/>
      <c r="D203" s="204" t="s">
        <v>144</v>
      </c>
      <c r="E203" s="215" t="s">
        <v>20</v>
      </c>
      <c r="F203" s="216" t="s">
        <v>317</v>
      </c>
      <c r="G203" s="214"/>
      <c r="H203" s="217">
        <v>35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144</v>
      </c>
      <c r="AU203" s="223" t="s">
        <v>80</v>
      </c>
      <c r="AV203" s="12" t="s">
        <v>80</v>
      </c>
      <c r="AW203" s="12" t="s">
        <v>34</v>
      </c>
      <c r="AX203" s="12" t="s">
        <v>78</v>
      </c>
      <c r="AY203" s="223" t="s">
        <v>132</v>
      </c>
    </row>
    <row r="204" spans="2:65" s="1" customFormat="1" ht="16.5" customHeight="1">
      <c r="B204" s="40"/>
      <c r="C204" s="191" t="s">
        <v>342</v>
      </c>
      <c r="D204" s="191" t="s">
        <v>134</v>
      </c>
      <c r="E204" s="192" t="s">
        <v>687</v>
      </c>
      <c r="F204" s="193" t="s">
        <v>688</v>
      </c>
      <c r="G204" s="194" t="s">
        <v>137</v>
      </c>
      <c r="H204" s="195">
        <v>16</v>
      </c>
      <c r="I204" s="196"/>
      <c r="J204" s="195">
        <f>ROUND(I204*H204,2)</f>
        <v>0</v>
      </c>
      <c r="K204" s="193" t="s">
        <v>138</v>
      </c>
      <c r="L204" s="60"/>
      <c r="M204" s="197" t="s">
        <v>20</v>
      </c>
      <c r="N204" s="198" t="s">
        <v>41</v>
      </c>
      <c r="O204" s="41"/>
      <c r="P204" s="199">
        <f>O204*H204</f>
        <v>0</v>
      </c>
      <c r="Q204" s="199">
        <v>0</v>
      </c>
      <c r="R204" s="199">
        <f>Q204*H204</f>
        <v>0</v>
      </c>
      <c r="S204" s="199">
        <v>0.098</v>
      </c>
      <c r="T204" s="200">
        <f>S204*H204</f>
        <v>1.568</v>
      </c>
      <c r="AR204" s="23" t="s">
        <v>139</v>
      </c>
      <c r="AT204" s="23" t="s">
        <v>134</v>
      </c>
      <c r="AU204" s="23" t="s">
        <v>80</v>
      </c>
      <c r="AY204" s="23" t="s">
        <v>132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3" t="s">
        <v>78</v>
      </c>
      <c r="BK204" s="201">
        <f>ROUND(I204*H204,2)</f>
        <v>0</v>
      </c>
      <c r="BL204" s="23" t="s">
        <v>139</v>
      </c>
      <c r="BM204" s="23" t="s">
        <v>336</v>
      </c>
    </row>
    <row r="205" spans="2:51" s="11" customFormat="1" ht="13.5">
      <c r="B205" s="202"/>
      <c r="C205" s="203"/>
      <c r="D205" s="204" t="s">
        <v>144</v>
      </c>
      <c r="E205" s="205" t="s">
        <v>20</v>
      </c>
      <c r="F205" s="206" t="s">
        <v>689</v>
      </c>
      <c r="G205" s="203"/>
      <c r="H205" s="205" t="s">
        <v>20</v>
      </c>
      <c r="I205" s="207"/>
      <c r="J205" s="203"/>
      <c r="K205" s="203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144</v>
      </c>
      <c r="AU205" s="212" t="s">
        <v>80</v>
      </c>
      <c r="AV205" s="11" t="s">
        <v>78</v>
      </c>
      <c r="AW205" s="11" t="s">
        <v>34</v>
      </c>
      <c r="AX205" s="11" t="s">
        <v>70</v>
      </c>
      <c r="AY205" s="212" t="s">
        <v>132</v>
      </c>
    </row>
    <row r="206" spans="2:51" s="12" customFormat="1" ht="13.5">
      <c r="B206" s="213"/>
      <c r="C206" s="214"/>
      <c r="D206" s="204" t="s">
        <v>144</v>
      </c>
      <c r="E206" s="215" t="s">
        <v>20</v>
      </c>
      <c r="F206" s="216" t="s">
        <v>215</v>
      </c>
      <c r="G206" s="214"/>
      <c r="H206" s="217">
        <v>16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144</v>
      </c>
      <c r="AU206" s="223" t="s">
        <v>80</v>
      </c>
      <c r="AV206" s="12" t="s">
        <v>80</v>
      </c>
      <c r="AW206" s="12" t="s">
        <v>34</v>
      </c>
      <c r="AX206" s="12" t="s">
        <v>78</v>
      </c>
      <c r="AY206" s="223" t="s">
        <v>132</v>
      </c>
    </row>
    <row r="207" spans="2:65" s="1" customFormat="1" ht="25.5" customHeight="1">
      <c r="B207" s="40"/>
      <c r="C207" s="191" t="s">
        <v>347</v>
      </c>
      <c r="D207" s="191" t="s">
        <v>134</v>
      </c>
      <c r="E207" s="192" t="s">
        <v>690</v>
      </c>
      <c r="F207" s="193" t="s">
        <v>691</v>
      </c>
      <c r="G207" s="194" t="s">
        <v>137</v>
      </c>
      <c r="H207" s="195">
        <v>51</v>
      </c>
      <c r="I207" s="196"/>
      <c r="J207" s="195">
        <f>ROUND(I207*H207,2)</f>
        <v>0</v>
      </c>
      <c r="K207" s="193" t="s">
        <v>138</v>
      </c>
      <c r="L207" s="60"/>
      <c r="M207" s="197" t="s">
        <v>20</v>
      </c>
      <c r="N207" s="198" t="s">
        <v>41</v>
      </c>
      <c r="O207" s="41"/>
      <c r="P207" s="199">
        <f>O207*H207</f>
        <v>0</v>
      </c>
      <c r="Q207" s="199">
        <v>0</v>
      </c>
      <c r="R207" s="199">
        <f>Q207*H207</f>
        <v>0</v>
      </c>
      <c r="S207" s="199">
        <v>0.29</v>
      </c>
      <c r="T207" s="200">
        <f>S207*H207</f>
        <v>14.79</v>
      </c>
      <c r="AR207" s="23" t="s">
        <v>139</v>
      </c>
      <c r="AT207" s="23" t="s">
        <v>134</v>
      </c>
      <c r="AU207" s="23" t="s">
        <v>80</v>
      </c>
      <c r="AY207" s="23" t="s">
        <v>132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3" t="s">
        <v>78</v>
      </c>
      <c r="BK207" s="201">
        <f>ROUND(I207*H207,2)</f>
        <v>0</v>
      </c>
      <c r="BL207" s="23" t="s">
        <v>139</v>
      </c>
      <c r="BM207" s="23" t="s">
        <v>692</v>
      </c>
    </row>
    <row r="208" spans="2:51" s="11" customFormat="1" ht="13.5">
      <c r="B208" s="202"/>
      <c r="C208" s="203"/>
      <c r="D208" s="204" t="s">
        <v>144</v>
      </c>
      <c r="E208" s="205" t="s">
        <v>20</v>
      </c>
      <c r="F208" s="206" t="s">
        <v>693</v>
      </c>
      <c r="G208" s="203"/>
      <c r="H208" s="205" t="s">
        <v>20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144</v>
      </c>
      <c r="AU208" s="212" t="s">
        <v>80</v>
      </c>
      <c r="AV208" s="11" t="s">
        <v>78</v>
      </c>
      <c r="AW208" s="11" t="s">
        <v>34</v>
      </c>
      <c r="AX208" s="11" t="s">
        <v>70</v>
      </c>
      <c r="AY208" s="212" t="s">
        <v>132</v>
      </c>
    </row>
    <row r="209" spans="2:51" s="12" customFormat="1" ht="13.5">
      <c r="B209" s="213"/>
      <c r="C209" s="214"/>
      <c r="D209" s="204" t="s">
        <v>144</v>
      </c>
      <c r="E209" s="215" t="s">
        <v>20</v>
      </c>
      <c r="F209" s="216" t="s">
        <v>215</v>
      </c>
      <c r="G209" s="214"/>
      <c r="H209" s="217">
        <v>16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144</v>
      </c>
      <c r="AU209" s="223" t="s">
        <v>80</v>
      </c>
      <c r="AV209" s="12" t="s">
        <v>80</v>
      </c>
      <c r="AW209" s="12" t="s">
        <v>34</v>
      </c>
      <c r="AX209" s="12" t="s">
        <v>70</v>
      </c>
      <c r="AY209" s="223" t="s">
        <v>132</v>
      </c>
    </row>
    <row r="210" spans="2:51" s="11" customFormat="1" ht="13.5">
      <c r="B210" s="202"/>
      <c r="C210" s="203"/>
      <c r="D210" s="204" t="s">
        <v>144</v>
      </c>
      <c r="E210" s="205" t="s">
        <v>20</v>
      </c>
      <c r="F210" s="206" t="s">
        <v>694</v>
      </c>
      <c r="G210" s="203"/>
      <c r="H210" s="205" t="s">
        <v>20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144</v>
      </c>
      <c r="AU210" s="212" t="s">
        <v>80</v>
      </c>
      <c r="AV210" s="11" t="s">
        <v>78</v>
      </c>
      <c r="AW210" s="11" t="s">
        <v>34</v>
      </c>
      <c r="AX210" s="11" t="s">
        <v>70</v>
      </c>
      <c r="AY210" s="212" t="s">
        <v>132</v>
      </c>
    </row>
    <row r="211" spans="2:51" s="12" customFormat="1" ht="13.5">
      <c r="B211" s="213"/>
      <c r="C211" s="214"/>
      <c r="D211" s="204" t="s">
        <v>144</v>
      </c>
      <c r="E211" s="215" t="s">
        <v>20</v>
      </c>
      <c r="F211" s="216" t="s">
        <v>317</v>
      </c>
      <c r="G211" s="214"/>
      <c r="H211" s="217">
        <v>35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144</v>
      </c>
      <c r="AU211" s="223" t="s">
        <v>80</v>
      </c>
      <c r="AV211" s="12" t="s">
        <v>80</v>
      </c>
      <c r="AW211" s="12" t="s">
        <v>34</v>
      </c>
      <c r="AX211" s="12" t="s">
        <v>70</v>
      </c>
      <c r="AY211" s="223" t="s">
        <v>132</v>
      </c>
    </row>
    <row r="212" spans="2:51" s="13" customFormat="1" ht="13.5">
      <c r="B212" s="224"/>
      <c r="C212" s="225"/>
      <c r="D212" s="204" t="s">
        <v>144</v>
      </c>
      <c r="E212" s="226" t="s">
        <v>20</v>
      </c>
      <c r="F212" s="227" t="s">
        <v>246</v>
      </c>
      <c r="G212" s="225"/>
      <c r="H212" s="228">
        <v>51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144</v>
      </c>
      <c r="AU212" s="234" t="s">
        <v>80</v>
      </c>
      <c r="AV212" s="13" t="s">
        <v>139</v>
      </c>
      <c r="AW212" s="13" t="s">
        <v>34</v>
      </c>
      <c r="AX212" s="13" t="s">
        <v>78</v>
      </c>
      <c r="AY212" s="234" t="s">
        <v>132</v>
      </c>
    </row>
    <row r="213" spans="2:65" s="1" customFormat="1" ht="25.5" customHeight="1">
      <c r="B213" s="40"/>
      <c r="C213" s="191" t="s">
        <v>352</v>
      </c>
      <c r="D213" s="191" t="s">
        <v>134</v>
      </c>
      <c r="E213" s="192" t="s">
        <v>695</v>
      </c>
      <c r="F213" s="193" t="s">
        <v>696</v>
      </c>
      <c r="G213" s="194" t="s">
        <v>137</v>
      </c>
      <c r="H213" s="195">
        <v>175</v>
      </c>
      <c r="I213" s="196"/>
      <c r="J213" s="195">
        <f>ROUND(I213*H213,2)</f>
        <v>0</v>
      </c>
      <c r="K213" s="193" t="s">
        <v>138</v>
      </c>
      <c r="L213" s="60"/>
      <c r="M213" s="197" t="s">
        <v>20</v>
      </c>
      <c r="N213" s="198" t="s">
        <v>41</v>
      </c>
      <c r="O213" s="41"/>
      <c r="P213" s="199">
        <f>O213*H213</f>
        <v>0</v>
      </c>
      <c r="Q213" s="199">
        <v>0</v>
      </c>
      <c r="R213" s="199">
        <f>Q213*H213</f>
        <v>0</v>
      </c>
      <c r="S213" s="199">
        <v>0.316</v>
      </c>
      <c r="T213" s="200">
        <f>S213*H213</f>
        <v>55.3</v>
      </c>
      <c r="AR213" s="23" t="s">
        <v>139</v>
      </c>
      <c r="AT213" s="23" t="s">
        <v>134</v>
      </c>
      <c r="AU213" s="23" t="s">
        <v>80</v>
      </c>
      <c r="AY213" s="23" t="s">
        <v>132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3" t="s">
        <v>78</v>
      </c>
      <c r="BK213" s="201">
        <f>ROUND(I213*H213,2)</f>
        <v>0</v>
      </c>
      <c r="BL213" s="23" t="s">
        <v>139</v>
      </c>
      <c r="BM213" s="23" t="s">
        <v>697</v>
      </c>
    </row>
    <row r="214" spans="2:51" s="11" customFormat="1" ht="13.5">
      <c r="B214" s="202"/>
      <c r="C214" s="203"/>
      <c r="D214" s="204" t="s">
        <v>144</v>
      </c>
      <c r="E214" s="205" t="s">
        <v>20</v>
      </c>
      <c r="F214" s="206" t="s">
        <v>698</v>
      </c>
      <c r="G214" s="203"/>
      <c r="H214" s="205" t="s">
        <v>20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144</v>
      </c>
      <c r="AU214" s="212" t="s">
        <v>80</v>
      </c>
      <c r="AV214" s="11" t="s">
        <v>78</v>
      </c>
      <c r="AW214" s="11" t="s">
        <v>34</v>
      </c>
      <c r="AX214" s="11" t="s">
        <v>70</v>
      </c>
      <c r="AY214" s="212" t="s">
        <v>132</v>
      </c>
    </row>
    <row r="215" spans="2:51" s="12" customFormat="1" ht="13.5">
      <c r="B215" s="213"/>
      <c r="C215" s="214"/>
      <c r="D215" s="204" t="s">
        <v>144</v>
      </c>
      <c r="E215" s="215" t="s">
        <v>20</v>
      </c>
      <c r="F215" s="216" t="s">
        <v>699</v>
      </c>
      <c r="G215" s="214"/>
      <c r="H215" s="217">
        <v>175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144</v>
      </c>
      <c r="AU215" s="223" t="s">
        <v>80</v>
      </c>
      <c r="AV215" s="12" t="s">
        <v>80</v>
      </c>
      <c r="AW215" s="12" t="s">
        <v>34</v>
      </c>
      <c r="AX215" s="12" t="s">
        <v>78</v>
      </c>
      <c r="AY215" s="223" t="s">
        <v>132</v>
      </c>
    </row>
    <row r="216" spans="2:65" s="1" customFormat="1" ht="25.5" customHeight="1">
      <c r="B216" s="40"/>
      <c r="C216" s="191" t="s">
        <v>356</v>
      </c>
      <c r="D216" s="191" t="s">
        <v>134</v>
      </c>
      <c r="E216" s="192" t="s">
        <v>700</v>
      </c>
      <c r="F216" s="193" t="s">
        <v>701</v>
      </c>
      <c r="G216" s="194" t="s">
        <v>137</v>
      </c>
      <c r="H216" s="195">
        <v>240</v>
      </c>
      <c r="I216" s="196"/>
      <c r="J216" s="195">
        <f>ROUND(I216*H216,2)</f>
        <v>0</v>
      </c>
      <c r="K216" s="193" t="s">
        <v>138</v>
      </c>
      <c r="L216" s="60"/>
      <c r="M216" s="197" t="s">
        <v>20</v>
      </c>
      <c r="N216" s="198" t="s">
        <v>41</v>
      </c>
      <c r="O216" s="41"/>
      <c r="P216" s="199">
        <f>O216*H216</f>
        <v>0</v>
      </c>
      <c r="Q216" s="199">
        <v>0</v>
      </c>
      <c r="R216" s="199">
        <f>Q216*H216</f>
        <v>0</v>
      </c>
      <c r="S216" s="199">
        <v>0.44</v>
      </c>
      <c r="T216" s="200">
        <f>S216*H216</f>
        <v>105.6</v>
      </c>
      <c r="AR216" s="23" t="s">
        <v>139</v>
      </c>
      <c r="AT216" s="23" t="s">
        <v>134</v>
      </c>
      <c r="AU216" s="23" t="s">
        <v>80</v>
      </c>
      <c r="AY216" s="23" t="s">
        <v>132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3" t="s">
        <v>78</v>
      </c>
      <c r="BK216" s="201">
        <f>ROUND(I216*H216,2)</f>
        <v>0</v>
      </c>
      <c r="BL216" s="23" t="s">
        <v>139</v>
      </c>
      <c r="BM216" s="23" t="s">
        <v>702</v>
      </c>
    </row>
    <row r="217" spans="2:51" s="11" customFormat="1" ht="13.5">
      <c r="B217" s="202"/>
      <c r="C217" s="203"/>
      <c r="D217" s="204" t="s">
        <v>144</v>
      </c>
      <c r="E217" s="205" t="s">
        <v>20</v>
      </c>
      <c r="F217" s="206" t="s">
        <v>703</v>
      </c>
      <c r="G217" s="203"/>
      <c r="H217" s="205" t="s">
        <v>20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144</v>
      </c>
      <c r="AU217" s="212" t="s">
        <v>80</v>
      </c>
      <c r="AV217" s="11" t="s">
        <v>78</v>
      </c>
      <c r="AW217" s="11" t="s">
        <v>34</v>
      </c>
      <c r="AX217" s="11" t="s">
        <v>70</v>
      </c>
      <c r="AY217" s="212" t="s">
        <v>132</v>
      </c>
    </row>
    <row r="218" spans="2:51" s="12" customFormat="1" ht="13.5">
      <c r="B218" s="213"/>
      <c r="C218" s="214"/>
      <c r="D218" s="204" t="s">
        <v>144</v>
      </c>
      <c r="E218" s="215" t="s">
        <v>20</v>
      </c>
      <c r="F218" s="216" t="s">
        <v>699</v>
      </c>
      <c r="G218" s="214"/>
      <c r="H218" s="217">
        <v>175</v>
      </c>
      <c r="I218" s="218"/>
      <c r="J218" s="214"/>
      <c r="K218" s="214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144</v>
      </c>
      <c r="AU218" s="223" t="s">
        <v>80</v>
      </c>
      <c r="AV218" s="12" t="s">
        <v>80</v>
      </c>
      <c r="AW218" s="12" t="s">
        <v>34</v>
      </c>
      <c r="AX218" s="12" t="s">
        <v>70</v>
      </c>
      <c r="AY218" s="223" t="s">
        <v>132</v>
      </c>
    </row>
    <row r="219" spans="2:51" s="11" customFormat="1" ht="13.5">
      <c r="B219" s="202"/>
      <c r="C219" s="203"/>
      <c r="D219" s="204" t="s">
        <v>144</v>
      </c>
      <c r="E219" s="205" t="s">
        <v>20</v>
      </c>
      <c r="F219" s="206" t="s">
        <v>704</v>
      </c>
      <c r="G219" s="203"/>
      <c r="H219" s="205" t="s">
        <v>20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144</v>
      </c>
      <c r="AU219" s="212" t="s">
        <v>80</v>
      </c>
      <c r="AV219" s="11" t="s">
        <v>78</v>
      </c>
      <c r="AW219" s="11" t="s">
        <v>34</v>
      </c>
      <c r="AX219" s="11" t="s">
        <v>70</v>
      </c>
      <c r="AY219" s="212" t="s">
        <v>132</v>
      </c>
    </row>
    <row r="220" spans="2:51" s="12" customFormat="1" ht="13.5">
      <c r="B220" s="213"/>
      <c r="C220" s="214"/>
      <c r="D220" s="204" t="s">
        <v>144</v>
      </c>
      <c r="E220" s="215" t="s">
        <v>20</v>
      </c>
      <c r="F220" s="216" t="s">
        <v>477</v>
      </c>
      <c r="G220" s="214"/>
      <c r="H220" s="217">
        <v>65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144</v>
      </c>
      <c r="AU220" s="223" t="s">
        <v>80</v>
      </c>
      <c r="AV220" s="12" t="s">
        <v>80</v>
      </c>
      <c r="AW220" s="12" t="s">
        <v>34</v>
      </c>
      <c r="AX220" s="12" t="s">
        <v>70</v>
      </c>
      <c r="AY220" s="223" t="s">
        <v>132</v>
      </c>
    </row>
    <row r="221" spans="2:51" s="13" customFormat="1" ht="13.5">
      <c r="B221" s="224"/>
      <c r="C221" s="225"/>
      <c r="D221" s="204" t="s">
        <v>144</v>
      </c>
      <c r="E221" s="226" t="s">
        <v>20</v>
      </c>
      <c r="F221" s="227" t="s">
        <v>246</v>
      </c>
      <c r="G221" s="225"/>
      <c r="H221" s="228">
        <v>240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144</v>
      </c>
      <c r="AU221" s="234" t="s">
        <v>80</v>
      </c>
      <c r="AV221" s="13" t="s">
        <v>139</v>
      </c>
      <c r="AW221" s="13" t="s">
        <v>34</v>
      </c>
      <c r="AX221" s="13" t="s">
        <v>78</v>
      </c>
      <c r="AY221" s="234" t="s">
        <v>132</v>
      </c>
    </row>
    <row r="222" spans="2:65" s="1" customFormat="1" ht="25.5" customHeight="1">
      <c r="B222" s="40"/>
      <c r="C222" s="191" t="s">
        <v>360</v>
      </c>
      <c r="D222" s="191" t="s">
        <v>134</v>
      </c>
      <c r="E222" s="192" t="s">
        <v>343</v>
      </c>
      <c r="F222" s="193" t="s">
        <v>344</v>
      </c>
      <c r="G222" s="194" t="s">
        <v>137</v>
      </c>
      <c r="H222" s="195">
        <v>102</v>
      </c>
      <c r="I222" s="196"/>
      <c r="J222" s="195">
        <f>ROUND(I222*H222,2)</f>
        <v>0</v>
      </c>
      <c r="K222" s="193" t="s">
        <v>138</v>
      </c>
      <c r="L222" s="60"/>
      <c r="M222" s="197" t="s">
        <v>20</v>
      </c>
      <c r="N222" s="198" t="s">
        <v>41</v>
      </c>
      <c r="O222" s="41"/>
      <c r="P222" s="199">
        <f>O222*H222</f>
        <v>0</v>
      </c>
      <c r="Q222" s="199">
        <v>3E-05</v>
      </c>
      <c r="R222" s="199">
        <f>Q222*H222</f>
        <v>0.0030600000000000002</v>
      </c>
      <c r="S222" s="199">
        <v>0.103</v>
      </c>
      <c r="T222" s="200">
        <f>S222*H222</f>
        <v>10.506</v>
      </c>
      <c r="AR222" s="23" t="s">
        <v>139</v>
      </c>
      <c r="AT222" s="23" t="s">
        <v>134</v>
      </c>
      <c r="AU222" s="23" t="s">
        <v>80</v>
      </c>
      <c r="AY222" s="23" t="s">
        <v>132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3" t="s">
        <v>78</v>
      </c>
      <c r="BK222" s="201">
        <f>ROUND(I222*H222,2)</f>
        <v>0</v>
      </c>
      <c r="BL222" s="23" t="s">
        <v>139</v>
      </c>
      <c r="BM222" s="23" t="s">
        <v>705</v>
      </c>
    </row>
    <row r="223" spans="2:51" s="11" customFormat="1" ht="13.5">
      <c r="B223" s="202"/>
      <c r="C223" s="203"/>
      <c r="D223" s="204" t="s">
        <v>144</v>
      </c>
      <c r="E223" s="205" t="s">
        <v>20</v>
      </c>
      <c r="F223" s="206" t="s">
        <v>706</v>
      </c>
      <c r="G223" s="203"/>
      <c r="H223" s="205" t="s">
        <v>20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144</v>
      </c>
      <c r="AU223" s="212" t="s">
        <v>80</v>
      </c>
      <c r="AV223" s="11" t="s">
        <v>78</v>
      </c>
      <c r="AW223" s="11" t="s">
        <v>34</v>
      </c>
      <c r="AX223" s="11" t="s">
        <v>70</v>
      </c>
      <c r="AY223" s="212" t="s">
        <v>132</v>
      </c>
    </row>
    <row r="224" spans="2:51" s="12" customFormat="1" ht="13.5">
      <c r="B224" s="213"/>
      <c r="C224" s="214"/>
      <c r="D224" s="204" t="s">
        <v>144</v>
      </c>
      <c r="E224" s="215" t="s">
        <v>20</v>
      </c>
      <c r="F224" s="216" t="s">
        <v>707</v>
      </c>
      <c r="G224" s="214"/>
      <c r="H224" s="217">
        <v>102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144</v>
      </c>
      <c r="AU224" s="223" t="s">
        <v>80</v>
      </c>
      <c r="AV224" s="12" t="s">
        <v>80</v>
      </c>
      <c r="AW224" s="12" t="s">
        <v>34</v>
      </c>
      <c r="AX224" s="12" t="s">
        <v>78</v>
      </c>
      <c r="AY224" s="223" t="s">
        <v>132</v>
      </c>
    </row>
    <row r="225" spans="2:65" s="1" customFormat="1" ht="25.5" customHeight="1">
      <c r="B225" s="40"/>
      <c r="C225" s="191" t="s">
        <v>370</v>
      </c>
      <c r="D225" s="191" t="s">
        <v>134</v>
      </c>
      <c r="E225" s="192" t="s">
        <v>708</v>
      </c>
      <c r="F225" s="193" t="s">
        <v>709</v>
      </c>
      <c r="G225" s="194" t="s">
        <v>137</v>
      </c>
      <c r="H225" s="195">
        <v>1315</v>
      </c>
      <c r="I225" s="196"/>
      <c r="J225" s="195">
        <f>ROUND(I225*H225,2)</f>
        <v>0</v>
      </c>
      <c r="K225" s="193" t="s">
        <v>138</v>
      </c>
      <c r="L225" s="60"/>
      <c r="M225" s="197" t="s">
        <v>20</v>
      </c>
      <c r="N225" s="198" t="s">
        <v>41</v>
      </c>
      <c r="O225" s="41"/>
      <c r="P225" s="199">
        <f>O225*H225</f>
        <v>0</v>
      </c>
      <c r="Q225" s="199">
        <v>9E-05</v>
      </c>
      <c r="R225" s="199">
        <f>Q225*H225</f>
        <v>0.11835000000000001</v>
      </c>
      <c r="S225" s="199">
        <v>0.128</v>
      </c>
      <c r="T225" s="200">
        <f>S225*H225</f>
        <v>168.32</v>
      </c>
      <c r="AR225" s="23" t="s">
        <v>139</v>
      </c>
      <c r="AT225" s="23" t="s">
        <v>134</v>
      </c>
      <c r="AU225" s="23" t="s">
        <v>80</v>
      </c>
      <c r="AY225" s="23" t="s">
        <v>132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3" t="s">
        <v>78</v>
      </c>
      <c r="BK225" s="201">
        <f>ROUND(I225*H225,2)</f>
        <v>0</v>
      </c>
      <c r="BL225" s="23" t="s">
        <v>139</v>
      </c>
      <c r="BM225" s="23" t="s">
        <v>345</v>
      </c>
    </row>
    <row r="226" spans="2:51" s="11" customFormat="1" ht="13.5">
      <c r="B226" s="202"/>
      <c r="C226" s="203"/>
      <c r="D226" s="204" t="s">
        <v>144</v>
      </c>
      <c r="E226" s="205" t="s">
        <v>20</v>
      </c>
      <c r="F226" s="206" t="s">
        <v>710</v>
      </c>
      <c r="G226" s="203"/>
      <c r="H226" s="205" t="s">
        <v>20</v>
      </c>
      <c r="I226" s="207"/>
      <c r="J226" s="203"/>
      <c r="K226" s="203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144</v>
      </c>
      <c r="AU226" s="212" t="s">
        <v>80</v>
      </c>
      <c r="AV226" s="11" t="s">
        <v>78</v>
      </c>
      <c r="AW226" s="11" t="s">
        <v>34</v>
      </c>
      <c r="AX226" s="11" t="s">
        <v>70</v>
      </c>
      <c r="AY226" s="212" t="s">
        <v>132</v>
      </c>
    </row>
    <row r="227" spans="2:51" s="12" customFormat="1" ht="13.5">
      <c r="B227" s="213"/>
      <c r="C227" s="214"/>
      <c r="D227" s="204" t="s">
        <v>144</v>
      </c>
      <c r="E227" s="215" t="s">
        <v>20</v>
      </c>
      <c r="F227" s="216" t="s">
        <v>711</v>
      </c>
      <c r="G227" s="214"/>
      <c r="H227" s="217">
        <v>1315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144</v>
      </c>
      <c r="AU227" s="223" t="s">
        <v>80</v>
      </c>
      <c r="AV227" s="12" t="s">
        <v>80</v>
      </c>
      <c r="AW227" s="12" t="s">
        <v>34</v>
      </c>
      <c r="AX227" s="12" t="s">
        <v>78</v>
      </c>
      <c r="AY227" s="223" t="s">
        <v>132</v>
      </c>
    </row>
    <row r="228" spans="2:65" s="1" customFormat="1" ht="16.5" customHeight="1">
      <c r="B228" s="40"/>
      <c r="C228" s="191" t="s">
        <v>374</v>
      </c>
      <c r="D228" s="191" t="s">
        <v>134</v>
      </c>
      <c r="E228" s="192" t="s">
        <v>348</v>
      </c>
      <c r="F228" s="193" t="s">
        <v>349</v>
      </c>
      <c r="G228" s="194" t="s">
        <v>350</v>
      </c>
      <c r="H228" s="195">
        <v>303</v>
      </c>
      <c r="I228" s="196"/>
      <c r="J228" s="195">
        <f>ROUND(I228*H228,2)</f>
        <v>0</v>
      </c>
      <c r="K228" s="193" t="s">
        <v>138</v>
      </c>
      <c r="L228" s="60"/>
      <c r="M228" s="197" t="s">
        <v>20</v>
      </c>
      <c r="N228" s="198" t="s">
        <v>41</v>
      </c>
      <c r="O228" s="41"/>
      <c r="P228" s="199">
        <f>O228*H228</f>
        <v>0</v>
      </c>
      <c r="Q228" s="199">
        <v>0</v>
      </c>
      <c r="R228" s="199">
        <f>Q228*H228</f>
        <v>0</v>
      </c>
      <c r="S228" s="199">
        <v>0.205</v>
      </c>
      <c r="T228" s="200">
        <f>S228*H228</f>
        <v>62.114999999999995</v>
      </c>
      <c r="AR228" s="23" t="s">
        <v>139</v>
      </c>
      <c r="AT228" s="23" t="s">
        <v>134</v>
      </c>
      <c r="AU228" s="23" t="s">
        <v>80</v>
      </c>
      <c r="AY228" s="23" t="s">
        <v>132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3" t="s">
        <v>78</v>
      </c>
      <c r="BK228" s="201">
        <f>ROUND(I228*H228,2)</f>
        <v>0</v>
      </c>
      <c r="BL228" s="23" t="s">
        <v>139</v>
      </c>
      <c r="BM228" s="23" t="s">
        <v>351</v>
      </c>
    </row>
    <row r="229" spans="2:65" s="1" customFormat="1" ht="16.5" customHeight="1">
      <c r="B229" s="40"/>
      <c r="C229" s="191" t="s">
        <v>379</v>
      </c>
      <c r="D229" s="191" t="s">
        <v>134</v>
      </c>
      <c r="E229" s="192" t="s">
        <v>353</v>
      </c>
      <c r="F229" s="193" t="s">
        <v>354</v>
      </c>
      <c r="G229" s="194" t="s">
        <v>350</v>
      </c>
      <c r="H229" s="195">
        <v>29</v>
      </c>
      <c r="I229" s="196"/>
      <c r="J229" s="195">
        <f>ROUND(I229*H229,2)</f>
        <v>0</v>
      </c>
      <c r="K229" s="193" t="s">
        <v>138</v>
      </c>
      <c r="L229" s="60"/>
      <c r="M229" s="197" t="s">
        <v>20</v>
      </c>
      <c r="N229" s="198" t="s">
        <v>41</v>
      </c>
      <c r="O229" s="41"/>
      <c r="P229" s="199">
        <f>O229*H229</f>
        <v>0</v>
      </c>
      <c r="Q229" s="199">
        <v>0</v>
      </c>
      <c r="R229" s="199">
        <f>Q229*H229</f>
        <v>0</v>
      </c>
      <c r="S229" s="199">
        <v>0.04</v>
      </c>
      <c r="T229" s="200">
        <f>S229*H229</f>
        <v>1.16</v>
      </c>
      <c r="AR229" s="23" t="s">
        <v>139</v>
      </c>
      <c r="AT229" s="23" t="s">
        <v>134</v>
      </c>
      <c r="AU229" s="23" t="s">
        <v>80</v>
      </c>
      <c r="AY229" s="23" t="s">
        <v>132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3" t="s">
        <v>78</v>
      </c>
      <c r="BK229" s="201">
        <f>ROUND(I229*H229,2)</f>
        <v>0</v>
      </c>
      <c r="BL229" s="23" t="s">
        <v>139</v>
      </c>
      <c r="BM229" s="23" t="s">
        <v>355</v>
      </c>
    </row>
    <row r="230" spans="2:65" s="1" customFormat="1" ht="16.5" customHeight="1">
      <c r="B230" s="40"/>
      <c r="C230" s="191" t="s">
        <v>383</v>
      </c>
      <c r="D230" s="191" t="s">
        <v>134</v>
      </c>
      <c r="E230" s="192" t="s">
        <v>357</v>
      </c>
      <c r="F230" s="193" t="s">
        <v>358</v>
      </c>
      <c r="G230" s="194" t="s">
        <v>183</v>
      </c>
      <c r="H230" s="195">
        <v>441.23</v>
      </c>
      <c r="I230" s="196"/>
      <c r="J230" s="195">
        <f>ROUND(I230*H230,2)</f>
        <v>0</v>
      </c>
      <c r="K230" s="193" t="s">
        <v>138</v>
      </c>
      <c r="L230" s="60"/>
      <c r="M230" s="197" t="s">
        <v>20</v>
      </c>
      <c r="N230" s="198" t="s">
        <v>41</v>
      </c>
      <c r="O230" s="41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AR230" s="23" t="s">
        <v>139</v>
      </c>
      <c r="AT230" s="23" t="s">
        <v>134</v>
      </c>
      <c r="AU230" s="23" t="s">
        <v>80</v>
      </c>
      <c r="AY230" s="23" t="s">
        <v>132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3" t="s">
        <v>78</v>
      </c>
      <c r="BK230" s="201">
        <f>ROUND(I230*H230,2)</f>
        <v>0</v>
      </c>
      <c r="BL230" s="23" t="s">
        <v>139</v>
      </c>
      <c r="BM230" s="23" t="s">
        <v>359</v>
      </c>
    </row>
    <row r="231" spans="2:65" s="1" customFormat="1" ht="16.5" customHeight="1">
      <c r="B231" s="40"/>
      <c r="C231" s="191" t="s">
        <v>389</v>
      </c>
      <c r="D231" s="191" t="s">
        <v>134</v>
      </c>
      <c r="E231" s="192" t="s">
        <v>361</v>
      </c>
      <c r="F231" s="193" t="s">
        <v>362</v>
      </c>
      <c r="G231" s="194" t="s">
        <v>183</v>
      </c>
      <c r="H231" s="195">
        <v>2366.5</v>
      </c>
      <c r="I231" s="196"/>
      <c r="J231" s="195">
        <f>ROUND(I231*H231,2)</f>
        <v>0</v>
      </c>
      <c r="K231" s="193" t="s">
        <v>138</v>
      </c>
      <c r="L231" s="60"/>
      <c r="M231" s="197" t="s">
        <v>20</v>
      </c>
      <c r="N231" s="198" t="s">
        <v>41</v>
      </c>
      <c r="O231" s="4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3" t="s">
        <v>139</v>
      </c>
      <c r="AT231" s="23" t="s">
        <v>134</v>
      </c>
      <c r="AU231" s="23" t="s">
        <v>80</v>
      </c>
      <c r="AY231" s="23" t="s">
        <v>132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3" t="s">
        <v>78</v>
      </c>
      <c r="BK231" s="201">
        <f>ROUND(I231*H231,2)</f>
        <v>0</v>
      </c>
      <c r="BL231" s="23" t="s">
        <v>139</v>
      </c>
      <c r="BM231" s="23" t="s">
        <v>363</v>
      </c>
    </row>
    <row r="232" spans="2:51" s="11" customFormat="1" ht="13.5">
      <c r="B232" s="202"/>
      <c r="C232" s="203"/>
      <c r="D232" s="204" t="s">
        <v>144</v>
      </c>
      <c r="E232" s="205" t="s">
        <v>20</v>
      </c>
      <c r="F232" s="206" t="s">
        <v>364</v>
      </c>
      <c r="G232" s="203"/>
      <c r="H232" s="205" t="s">
        <v>20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144</v>
      </c>
      <c r="AU232" s="212" t="s">
        <v>80</v>
      </c>
      <c r="AV232" s="11" t="s">
        <v>78</v>
      </c>
      <c r="AW232" s="11" t="s">
        <v>34</v>
      </c>
      <c r="AX232" s="11" t="s">
        <v>70</v>
      </c>
      <c r="AY232" s="212" t="s">
        <v>132</v>
      </c>
    </row>
    <row r="233" spans="2:51" s="12" customFormat="1" ht="13.5">
      <c r="B233" s="213"/>
      <c r="C233" s="214"/>
      <c r="D233" s="204" t="s">
        <v>144</v>
      </c>
      <c r="E233" s="215" t="s">
        <v>20</v>
      </c>
      <c r="F233" s="216" t="s">
        <v>712</v>
      </c>
      <c r="G233" s="214"/>
      <c r="H233" s="217">
        <v>942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144</v>
      </c>
      <c r="AU233" s="223" t="s">
        <v>80</v>
      </c>
      <c r="AV233" s="12" t="s">
        <v>80</v>
      </c>
      <c r="AW233" s="12" t="s">
        <v>34</v>
      </c>
      <c r="AX233" s="12" t="s">
        <v>70</v>
      </c>
      <c r="AY233" s="223" t="s">
        <v>132</v>
      </c>
    </row>
    <row r="234" spans="2:51" s="11" customFormat="1" ht="13.5">
      <c r="B234" s="202"/>
      <c r="C234" s="203"/>
      <c r="D234" s="204" t="s">
        <v>144</v>
      </c>
      <c r="E234" s="205" t="s">
        <v>20</v>
      </c>
      <c r="F234" s="206" t="s">
        <v>366</v>
      </c>
      <c r="G234" s="203"/>
      <c r="H234" s="205" t="s">
        <v>20</v>
      </c>
      <c r="I234" s="207"/>
      <c r="J234" s="203"/>
      <c r="K234" s="203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144</v>
      </c>
      <c r="AU234" s="212" t="s">
        <v>80</v>
      </c>
      <c r="AV234" s="11" t="s">
        <v>78</v>
      </c>
      <c r="AW234" s="11" t="s">
        <v>34</v>
      </c>
      <c r="AX234" s="11" t="s">
        <v>70</v>
      </c>
      <c r="AY234" s="212" t="s">
        <v>132</v>
      </c>
    </row>
    <row r="235" spans="2:51" s="12" customFormat="1" ht="13.5">
      <c r="B235" s="213"/>
      <c r="C235" s="214"/>
      <c r="D235" s="204" t="s">
        <v>144</v>
      </c>
      <c r="E235" s="215" t="s">
        <v>20</v>
      </c>
      <c r="F235" s="216" t="s">
        <v>713</v>
      </c>
      <c r="G235" s="214"/>
      <c r="H235" s="217">
        <v>340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144</v>
      </c>
      <c r="AU235" s="223" t="s">
        <v>80</v>
      </c>
      <c r="AV235" s="12" t="s">
        <v>80</v>
      </c>
      <c r="AW235" s="12" t="s">
        <v>34</v>
      </c>
      <c r="AX235" s="12" t="s">
        <v>70</v>
      </c>
      <c r="AY235" s="223" t="s">
        <v>132</v>
      </c>
    </row>
    <row r="236" spans="2:51" s="11" customFormat="1" ht="13.5">
      <c r="B236" s="202"/>
      <c r="C236" s="203"/>
      <c r="D236" s="204" t="s">
        <v>144</v>
      </c>
      <c r="E236" s="205" t="s">
        <v>20</v>
      </c>
      <c r="F236" s="206" t="s">
        <v>368</v>
      </c>
      <c r="G236" s="203"/>
      <c r="H236" s="205" t="s">
        <v>20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144</v>
      </c>
      <c r="AU236" s="212" t="s">
        <v>80</v>
      </c>
      <c r="AV236" s="11" t="s">
        <v>78</v>
      </c>
      <c r="AW236" s="11" t="s">
        <v>34</v>
      </c>
      <c r="AX236" s="11" t="s">
        <v>70</v>
      </c>
      <c r="AY236" s="212" t="s">
        <v>132</v>
      </c>
    </row>
    <row r="237" spans="2:51" s="12" customFormat="1" ht="13.5">
      <c r="B237" s="213"/>
      <c r="C237" s="214"/>
      <c r="D237" s="204" t="s">
        <v>144</v>
      </c>
      <c r="E237" s="215" t="s">
        <v>20</v>
      </c>
      <c r="F237" s="216" t="s">
        <v>714</v>
      </c>
      <c r="G237" s="214"/>
      <c r="H237" s="217">
        <v>1084.5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144</v>
      </c>
      <c r="AU237" s="223" t="s">
        <v>80</v>
      </c>
      <c r="AV237" s="12" t="s">
        <v>80</v>
      </c>
      <c r="AW237" s="12" t="s">
        <v>34</v>
      </c>
      <c r="AX237" s="12" t="s">
        <v>70</v>
      </c>
      <c r="AY237" s="223" t="s">
        <v>132</v>
      </c>
    </row>
    <row r="238" spans="2:51" s="13" customFormat="1" ht="13.5">
      <c r="B238" s="224"/>
      <c r="C238" s="225"/>
      <c r="D238" s="204" t="s">
        <v>144</v>
      </c>
      <c r="E238" s="226" t="s">
        <v>20</v>
      </c>
      <c r="F238" s="227" t="s">
        <v>246</v>
      </c>
      <c r="G238" s="225"/>
      <c r="H238" s="228">
        <v>2366.5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AT238" s="234" t="s">
        <v>144</v>
      </c>
      <c r="AU238" s="234" t="s">
        <v>80</v>
      </c>
      <c r="AV238" s="13" t="s">
        <v>139</v>
      </c>
      <c r="AW238" s="13" t="s">
        <v>34</v>
      </c>
      <c r="AX238" s="13" t="s">
        <v>78</v>
      </c>
      <c r="AY238" s="234" t="s">
        <v>132</v>
      </c>
    </row>
    <row r="239" spans="2:65" s="1" customFormat="1" ht="25.5" customHeight="1">
      <c r="B239" s="40"/>
      <c r="C239" s="191" t="s">
        <v>396</v>
      </c>
      <c r="D239" s="191" t="s">
        <v>134</v>
      </c>
      <c r="E239" s="192" t="s">
        <v>371</v>
      </c>
      <c r="F239" s="193" t="s">
        <v>372</v>
      </c>
      <c r="G239" s="194" t="s">
        <v>183</v>
      </c>
      <c r="H239" s="195">
        <v>85</v>
      </c>
      <c r="I239" s="196"/>
      <c r="J239" s="195">
        <f>ROUND(I239*H239,2)</f>
        <v>0</v>
      </c>
      <c r="K239" s="193" t="s">
        <v>138</v>
      </c>
      <c r="L239" s="60"/>
      <c r="M239" s="197" t="s">
        <v>20</v>
      </c>
      <c r="N239" s="198" t="s">
        <v>41</v>
      </c>
      <c r="O239" s="41"/>
      <c r="P239" s="199">
        <f>O239*H239</f>
        <v>0</v>
      </c>
      <c r="Q239" s="199">
        <v>0</v>
      </c>
      <c r="R239" s="199">
        <f>Q239*H239</f>
        <v>0</v>
      </c>
      <c r="S239" s="199">
        <v>0</v>
      </c>
      <c r="T239" s="200">
        <f>S239*H239</f>
        <v>0</v>
      </c>
      <c r="AR239" s="23" t="s">
        <v>139</v>
      </c>
      <c r="AT239" s="23" t="s">
        <v>134</v>
      </c>
      <c r="AU239" s="23" t="s">
        <v>80</v>
      </c>
      <c r="AY239" s="23" t="s">
        <v>132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23" t="s">
        <v>78</v>
      </c>
      <c r="BK239" s="201">
        <f>ROUND(I239*H239,2)</f>
        <v>0</v>
      </c>
      <c r="BL239" s="23" t="s">
        <v>139</v>
      </c>
      <c r="BM239" s="23" t="s">
        <v>373</v>
      </c>
    </row>
    <row r="240" spans="2:65" s="1" customFormat="1" ht="25.5" customHeight="1">
      <c r="B240" s="40"/>
      <c r="C240" s="191" t="s">
        <v>402</v>
      </c>
      <c r="D240" s="191" t="s">
        <v>134</v>
      </c>
      <c r="E240" s="192" t="s">
        <v>375</v>
      </c>
      <c r="F240" s="193" t="s">
        <v>376</v>
      </c>
      <c r="G240" s="194" t="s">
        <v>183</v>
      </c>
      <c r="H240" s="195">
        <v>120.5</v>
      </c>
      <c r="I240" s="196"/>
      <c r="J240" s="195">
        <f>ROUND(I240*H240,2)</f>
        <v>0</v>
      </c>
      <c r="K240" s="193" t="s">
        <v>138</v>
      </c>
      <c r="L240" s="60"/>
      <c r="M240" s="197" t="s">
        <v>20</v>
      </c>
      <c r="N240" s="198" t="s">
        <v>41</v>
      </c>
      <c r="O240" s="41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AR240" s="23" t="s">
        <v>139</v>
      </c>
      <c r="AT240" s="23" t="s">
        <v>134</v>
      </c>
      <c r="AU240" s="23" t="s">
        <v>80</v>
      </c>
      <c r="AY240" s="23" t="s">
        <v>132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3" t="s">
        <v>78</v>
      </c>
      <c r="BK240" s="201">
        <f>ROUND(I240*H240,2)</f>
        <v>0</v>
      </c>
      <c r="BL240" s="23" t="s">
        <v>139</v>
      </c>
      <c r="BM240" s="23" t="s">
        <v>377</v>
      </c>
    </row>
    <row r="241" spans="2:63" s="10" customFormat="1" ht="29.85" customHeight="1">
      <c r="B241" s="175"/>
      <c r="C241" s="176"/>
      <c r="D241" s="177" t="s">
        <v>69</v>
      </c>
      <c r="E241" s="189" t="s">
        <v>147</v>
      </c>
      <c r="F241" s="189" t="s">
        <v>388</v>
      </c>
      <c r="G241" s="176"/>
      <c r="H241" s="176"/>
      <c r="I241" s="179"/>
      <c r="J241" s="190">
        <f>BK241</f>
        <v>0</v>
      </c>
      <c r="K241" s="176"/>
      <c r="L241" s="181"/>
      <c r="M241" s="182"/>
      <c r="N241" s="183"/>
      <c r="O241" s="183"/>
      <c r="P241" s="184">
        <f>P242</f>
        <v>0</v>
      </c>
      <c r="Q241" s="183"/>
      <c r="R241" s="184">
        <f>R242</f>
        <v>0.01134</v>
      </c>
      <c r="S241" s="183"/>
      <c r="T241" s="185">
        <f>T242</f>
        <v>0</v>
      </c>
      <c r="AR241" s="186" t="s">
        <v>78</v>
      </c>
      <c r="AT241" s="187" t="s">
        <v>69</v>
      </c>
      <c r="AU241" s="187" t="s">
        <v>78</v>
      </c>
      <c r="AY241" s="186" t="s">
        <v>132</v>
      </c>
      <c r="BK241" s="188">
        <f>BK242</f>
        <v>0</v>
      </c>
    </row>
    <row r="242" spans="2:65" s="1" customFormat="1" ht="16.5" customHeight="1">
      <c r="B242" s="40"/>
      <c r="C242" s="191" t="s">
        <v>409</v>
      </c>
      <c r="D242" s="191" t="s">
        <v>134</v>
      </c>
      <c r="E242" s="192" t="s">
        <v>715</v>
      </c>
      <c r="F242" s="193" t="s">
        <v>716</v>
      </c>
      <c r="G242" s="194" t="s">
        <v>350</v>
      </c>
      <c r="H242" s="195">
        <v>14</v>
      </c>
      <c r="I242" s="196"/>
      <c r="J242" s="195">
        <f>ROUND(I242*H242,2)</f>
        <v>0</v>
      </c>
      <c r="K242" s="193" t="s">
        <v>138</v>
      </c>
      <c r="L242" s="60"/>
      <c r="M242" s="197" t="s">
        <v>20</v>
      </c>
      <c r="N242" s="198" t="s">
        <v>41</v>
      </c>
      <c r="O242" s="41"/>
      <c r="P242" s="199">
        <f>O242*H242</f>
        <v>0</v>
      </c>
      <c r="Q242" s="199">
        <v>0.00081</v>
      </c>
      <c r="R242" s="199">
        <f>Q242*H242</f>
        <v>0.01134</v>
      </c>
      <c r="S242" s="199">
        <v>0</v>
      </c>
      <c r="T242" s="200">
        <f>S242*H242</f>
        <v>0</v>
      </c>
      <c r="AR242" s="23" t="s">
        <v>139</v>
      </c>
      <c r="AT242" s="23" t="s">
        <v>134</v>
      </c>
      <c r="AU242" s="23" t="s">
        <v>80</v>
      </c>
      <c r="AY242" s="23" t="s">
        <v>132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3" t="s">
        <v>78</v>
      </c>
      <c r="BK242" s="201">
        <f>ROUND(I242*H242,2)</f>
        <v>0</v>
      </c>
      <c r="BL242" s="23" t="s">
        <v>139</v>
      </c>
      <c r="BM242" s="23" t="s">
        <v>717</v>
      </c>
    </row>
    <row r="243" spans="2:63" s="10" customFormat="1" ht="29.85" customHeight="1">
      <c r="B243" s="175"/>
      <c r="C243" s="176"/>
      <c r="D243" s="177" t="s">
        <v>69</v>
      </c>
      <c r="E243" s="189" t="s">
        <v>394</v>
      </c>
      <c r="F243" s="189" t="s">
        <v>718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SUM(P244:P268)</f>
        <v>0</v>
      </c>
      <c r="Q243" s="183"/>
      <c r="R243" s="184">
        <f>SUM(R244:R268)</f>
        <v>0</v>
      </c>
      <c r="S243" s="183"/>
      <c r="T243" s="185">
        <f>SUM(T244:T268)</f>
        <v>0</v>
      </c>
      <c r="AR243" s="186" t="s">
        <v>78</v>
      </c>
      <c r="AT243" s="187" t="s">
        <v>69</v>
      </c>
      <c r="AU243" s="187" t="s">
        <v>78</v>
      </c>
      <c r="AY243" s="186" t="s">
        <v>132</v>
      </c>
      <c r="BK243" s="188">
        <f>SUM(BK244:BK268)</f>
        <v>0</v>
      </c>
    </row>
    <row r="244" spans="2:65" s="1" customFormat="1" ht="16.5" customHeight="1">
      <c r="B244" s="40"/>
      <c r="C244" s="191" t="s">
        <v>414</v>
      </c>
      <c r="D244" s="191" t="s">
        <v>134</v>
      </c>
      <c r="E244" s="192" t="s">
        <v>397</v>
      </c>
      <c r="F244" s="193" t="s">
        <v>398</v>
      </c>
      <c r="G244" s="194" t="s">
        <v>137</v>
      </c>
      <c r="H244" s="195">
        <v>140</v>
      </c>
      <c r="I244" s="196"/>
      <c r="J244" s="195">
        <f>ROUND(I244*H244,2)</f>
        <v>0</v>
      </c>
      <c r="K244" s="193" t="s">
        <v>138</v>
      </c>
      <c r="L244" s="60"/>
      <c r="M244" s="197" t="s">
        <v>20</v>
      </c>
      <c r="N244" s="198" t="s">
        <v>41</v>
      </c>
      <c r="O244" s="4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23" t="s">
        <v>139</v>
      </c>
      <c r="AT244" s="23" t="s">
        <v>134</v>
      </c>
      <c r="AU244" s="23" t="s">
        <v>80</v>
      </c>
      <c r="AY244" s="23" t="s">
        <v>132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3" t="s">
        <v>78</v>
      </c>
      <c r="BK244" s="201">
        <f>ROUND(I244*H244,2)</f>
        <v>0</v>
      </c>
      <c r="BL244" s="23" t="s">
        <v>139</v>
      </c>
      <c r="BM244" s="23" t="s">
        <v>399</v>
      </c>
    </row>
    <row r="245" spans="2:51" s="11" customFormat="1" ht="13.5">
      <c r="B245" s="202"/>
      <c r="C245" s="203"/>
      <c r="D245" s="204" t="s">
        <v>144</v>
      </c>
      <c r="E245" s="205" t="s">
        <v>20</v>
      </c>
      <c r="F245" s="206" t="s">
        <v>400</v>
      </c>
      <c r="G245" s="203"/>
      <c r="H245" s="205" t="s">
        <v>20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144</v>
      </c>
      <c r="AU245" s="212" t="s">
        <v>80</v>
      </c>
      <c r="AV245" s="11" t="s">
        <v>78</v>
      </c>
      <c r="AW245" s="11" t="s">
        <v>34</v>
      </c>
      <c r="AX245" s="11" t="s">
        <v>70</v>
      </c>
      <c r="AY245" s="212" t="s">
        <v>132</v>
      </c>
    </row>
    <row r="246" spans="2:51" s="12" customFormat="1" ht="13.5">
      <c r="B246" s="213"/>
      <c r="C246" s="214"/>
      <c r="D246" s="204" t="s">
        <v>144</v>
      </c>
      <c r="E246" s="215" t="s">
        <v>20</v>
      </c>
      <c r="F246" s="216" t="s">
        <v>719</v>
      </c>
      <c r="G246" s="214"/>
      <c r="H246" s="217">
        <v>140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144</v>
      </c>
      <c r="AU246" s="223" t="s">
        <v>80</v>
      </c>
      <c r="AV246" s="12" t="s">
        <v>80</v>
      </c>
      <c r="AW246" s="12" t="s">
        <v>34</v>
      </c>
      <c r="AX246" s="12" t="s">
        <v>78</v>
      </c>
      <c r="AY246" s="223" t="s">
        <v>132</v>
      </c>
    </row>
    <row r="247" spans="2:65" s="1" customFormat="1" ht="16.5" customHeight="1">
      <c r="B247" s="40"/>
      <c r="C247" s="191" t="s">
        <v>418</v>
      </c>
      <c r="D247" s="191" t="s">
        <v>134</v>
      </c>
      <c r="E247" s="192" t="s">
        <v>403</v>
      </c>
      <c r="F247" s="193" t="s">
        <v>404</v>
      </c>
      <c r="G247" s="194" t="s">
        <v>137</v>
      </c>
      <c r="H247" s="195">
        <v>620</v>
      </c>
      <c r="I247" s="196"/>
      <c r="J247" s="195">
        <f>ROUND(I247*H247,2)</f>
        <v>0</v>
      </c>
      <c r="K247" s="193" t="s">
        <v>138</v>
      </c>
      <c r="L247" s="60"/>
      <c r="M247" s="197" t="s">
        <v>20</v>
      </c>
      <c r="N247" s="198" t="s">
        <v>41</v>
      </c>
      <c r="O247" s="41"/>
      <c r="P247" s="199">
        <f>O247*H247</f>
        <v>0</v>
      </c>
      <c r="Q247" s="199">
        <v>0</v>
      </c>
      <c r="R247" s="199">
        <f>Q247*H247</f>
        <v>0</v>
      </c>
      <c r="S247" s="199">
        <v>0</v>
      </c>
      <c r="T247" s="200">
        <f>S247*H247</f>
        <v>0</v>
      </c>
      <c r="AR247" s="23" t="s">
        <v>139</v>
      </c>
      <c r="AT247" s="23" t="s">
        <v>134</v>
      </c>
      <c r="AU247" s="23" t="s">
        <v>80</v>
      </c>
      <c r="AY247" s="23" t="s">
        <v>132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3" t="s">
        <v>78</v>
      </c>
      <c r="BK247" s="201">
        <f>ROUND(I247*H247,2)</f>
        <v>0</v>
      </c>
      <c r="BL247" s="23" t="s">
        <v>139</v>
      </c>
      <c r="BM247" s="23" t="s">
        <v>405</v>
      </c>
    </row>
    <row r="248" spans="2:51" s="11" customFormat="1" ht="13.5">
      <c r="B248" s="202"/>
      <c r="C248" s="203"/>
      <c r="D248" s="204" t="s">
        <v>144</v>
      </c>
      <c r="E248" s="205" t="s">
        <v>20</v>
      </c>
      <c r="F248" s="206" t="s">
        <v>406</v>
      </c>
      <c r="G248" s="203"/>
      <c r="H248" s="205" t="s">
        <v>20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144</v>
      </c>
      <c r="AU248" s="212" t="s">
        <v>80</v>
      </c>
      <c r="AV248" s="11" t="s">
        <v>78</v>
      </c>
      <c r="AW248" s="11" t="s">
        <v>34</v>
      </c>
      <c r="AX248" s="11" t="s">
        <v>70</v>
      </c>
      <c r="AY248" s="212" t="s">
        <v>132</v>
      </c>
    </row>
    <row r="249" spans="2:51" s="11" customFormat="1" ht="13.5">
      <c r="B249" s="202"/>
      <c r="C249" s="203"/>
      <c r="D249" s="204" t="s">
        <v>144</v>
      </c>
      <c r="E249" s="205" t="s">
        <v>20</v>
      </c>
      <c r="F249" s="206" t="s">
        <v>407</v>
      </c>
      <c r="G249" s="203"/>
      <c r="H249" s="205" t="s">
        <v>20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144</v>
      </c>
      <c r="AU249" s="212" t="s">
        <v>80</v>
      </c>
      <c r="AV249" s="11" t="s">
        <v>78</v>
      </c>
      <c r="AW249" s="11" t="s">
        <v>34</v>
      </c>
      <c r="AX249" s="11" t="s">
        <v>70</v>
      </c>
      <c r="AY249" s="212" t="s">
        <v>132</v>
      </c>
    </row>
    <row r="250" spans="2:51" s="12" customFormat="1" ht="13.5">
      <c r="B250" s="213"/>
      <c r="C250" s="214"/>
      <c r="D250" s="204" t="s">
        <v>144</v>
      </c>
      <c r="E250" s="215" t="s">
        <v>20</v>
      </c>
      <c r="F250" s="216" t="s">
        <v>720</v>
      </c>
      <c r="G250" s="214"/>
      <c r="H250" s="217">
        <v>620</v>
      </c>
      <c r="I250" s="218"/>
      <c r="J250" s="214"/>
      <c r="K250" s="214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144</v>
      </c>
      <c r="AU250" s="223" t="s">
        <v>80</v>
      </c>
      <c r="AV250" s="12" t="s">
        <v>80</v>
      </c>
      <c r="AW250" s="12" t="s">
        <v>34</v>
      </c>
      <c r="AX250" s="12" t="s">
        <v>78</v>
      </c>
      <c r="AY250" s="223" t="s">
        <v>132</v>
      </c>
    </row>
    <row r="251" spans="2:65" s="1" customFormat="1" ht="16.5" customHeight="1">
      <c r="B251" s="40"/>
      <c r="C251" s="191" t="s">
        <v>422</v>
      </c>
      <c r="D251" s="191" t="s">
        <v>134</v>
      </c>
      <c r="E251" s="192" t="s">
        <v>410</v>
      </c>
      <c r="F251" s="193" t="s">
        <v>411</v>
      </c>
      <c r="G251" s="194" t="s">
        <v>137</v>
      </c>
      <c r="H251" s="195">
        <v>310</v>
      </c>
      <c r="I251" s="196"/>
      <c r="J251" s="195">
        <f>ROUND(I251*H251,2)</f>
        <v>0</v>
      </c>
      <c r="K251" s="193" t="s">
        <v>138</v>
      </c>
      <c r="L251" s="60"/>
      <c r="M251" s="197" t="s">
        <v>20</v>
      </c>
      <c r="N251" s="198" t="s">
        <v>41</v>
      </c>
      <c r="O251" s="41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AR251" s="23" t="s">
        <v>139</v>
      </c>
      <c r="AT251" s="23" t="s">
        <v>134</v>
      </c>
      <c r="AU251" s="23" t="s">
        <v>80</v>
      </c>
      <c r="AY251" s="23" t="s">
        <v>132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3" t="s">
        <v>78</v>
      </c>
      <c r="BK251" s="201">
        <f>ROUND(I251*H251,2)</f>
        <v>0</v>
      </c>
      <c r="BL251" s="23" t="s">
        <v>139</v>
      </c>
      <c r="BM251" s="23" t="s">
        <v>412</v>
      </c>
    </row>
    <row r="252" spans="2:51" s="11" customFormat="1" ht="13.5">
      <c r="B252" s="202"/>
      <c r="C252" s="203"/>
      <c r="D252" s="204" t="s">
        <v>144</v>
      </c>
      <c r="E252" s="205" t="s">
        <v>20</v>
      </c>
      <c r="F252" s="206" t="s">
        <v>406</v>
      </c>
      <c r="G252" s="203"/>
      <c r="H252" s="205" t="s">
        <v>20</v>
      </c>
      <c r="I252" s="207"/>
      <c r="J252" s="203"/>
      <c r="K252" s="203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144</v>
      </c>
      <c r="AU252" s="212" t="s">
        <v>80</v>
      </c>
      <c r="AV252" s="11" t="s">
        <v>78</v>
      </c>
      <c r="AW252" s="11" t="s">
        <v>34</v>
      </c>
      <c r="AX252" s="11" t="s">
        <v>70</v>
      </c>
      <c r="AY252" s="212" t="s">
        <v>132</v>
      </c>
    </row>
    <row r="253" spans="2:51" s="12" customFormat="1" ht="13.5">
      <c r="B253" s="213"/>
      <c r="C253" s="214"/>
      <c r="D253" s="204" t="s">
        <v>144</v>
      </c>
      <c r="E253" s="215" t="s">
        <v>20</v>
      </c>
      <c r="F253" s="216" t="s">
        <v>721</v>
      </c>
      <c r="G253" s="214"/>
      <c r="H253" s="217">
        <v>310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144</v>
      </c>
      <c r="AU253" s="223" t="s">
        <v>80</v>
      </c>
      <c r="AV253" s="12" t="s">
        <v>80</v>
      </c>
      <c r="AW253" s="12" t="s">
        <v>34</v>
      </c>
      <c r="AX253" s="12" t="s">
        <v>78</v>
      </c>
      <c r="AY253" s="223" t="s">
        <v>132</v>
      </c>
    </row>
    <row r="254" spans="2:65" s="1" customFormat="1" ht="16.5" customHeight="1">
      <c r="B254" s="40"/>
      <c r="C254" s="191" t="s">
        <v>427</v>
      </c>
      <c r="D254" s="191" t="s">
        <v>134</v>
      </c>
      <c r="E254" s="192" t="s">
        <v>415</v>
      </c>
      <c r="F254" s="193" t="s">
        <v>416</v>
      </c>
      <c r="G254" s="194" t="s">
        <v>137</v>
      </c>
      <c r="H254" s="195">
        <v>310</v>
      </c>
      <c r="I254" s="196"/>
      <c r="J254" s="195">
        <f>ROUND(I254*H254,2)</f>
        <v>0</v>
      </c>
      <c r="K254" s="193" t="s">
        <v>138</v>
      </c>
      <c r="L254" s="60"/>
      <c r="M254" s="197" t="s">
        <v>20</v>
      </c>
      <c r="N254" s="198" t="s">
        <v>41</v>
      </c>
      <c r="O254" s="41"/>
      <c r="P254" s="199">
        <f>O254*H254</f>
        <v>0</v>
      </c>
      <c r="Q254" s="199">
        <v>0</v>
      </c>
      <c r="R254" s="199">
        <f>Q254*H254</f>
        <v>0</v>
      </c>
      <c r="S254" s="199">
        <v>0</v>
      </c>
      <c r="T254" s="200">
        <f>S254*H254</f>
        <v>0</v>
      </c>
      <c r="AR254" s="23" t="s">
        <v>139</v>
      </c>
      <c r="AT254" s="23" t="s">
        <v>134</v>
      </c>
      <c r="AU254" s="23" t="s">
        <v>80</v>
      </c>
      <c r="AY254" s="23" t="s">
        <v>132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3" t="s">
        <v>78</v>
      </c>
      <c r="BK254" s="201">
        <f>ROUND(I254*H254,2)</f>
        <v>0</v>
      </c>
      <c r="BL254" s="23" t="s">
        <v>139</v>
      </c>
      <c r="BM254" s="23" t="s">
        <v>417</v>
      </c>
    </row>
    <row r="255" spans="2:51" s="11" customFormat="1" ht="13.5">
      <c r="B255" s="202"/>
      <c r="C255" s="203"/>
      <c r="D255" s="204" t="s">
        <v>144</v>
      </c>
      <c r="E255" s="205" t="s">
        <v>20</v>
      </c>
      <c r="F255" s="206" t="s">
        <v>406</v>
      </c>
      <c r="G255" s="203"/>
      <c r="H255" s="205" t="s">
        <v>20</v>
      </c>
      <c r="I255" s="207"/>
      <c r="J255" s="203"/>
      <c r="K255" s="203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144</v>
      </c>
      <c r="AU255" s="212" t="s">
        <v>80</v>
      </c>
      <c r="AV255" s="11" t="s">
        <v>78</v>
      </c>
      <c r="AW255" s="11" t="s">
        <v>34</v>
      </c>
      <c r="AX255" s="11" t="s">
        <v>70</v>
      </c>
      <c r="AY255" s="212" t="s">
        <v>132</v>
      </c>
    </row>
    <row r="256" spans="2:51" s="12" customFormat="1" ht="13.5">
      <c r="B256" s="213"/>
      <c r="C256" s="214"/>
      <c r="D256" s="204" t="s">
        <v>144</v>
      </c>
      <c r="E256" s="215" t="s">
        <v>20</v>
      </c>
      <c r="F256" s="216" t="s">
        <v>721</v>
      </c>
      <c r="G256" s="214"/>
      <c r="H256" s="217">
        <v>310</v>
      </c>
      <c r="I256" s="218"/>
      <c r="J256" s="214"/>
      <c r="K256" s="214"/>
      <c r="L256" s="219"/>
      <c r="M256" s="220"/>
      <c r="N256" s="221"/>
      <c r="O256" s="221"/>
      <c r="P256" s="221"/>
      <c r="Q256" s="221"/>
      <c r="R256" s="221"/>
      <c r="S256" s="221"/>
      <c r="T256" s="222"/>
      <c r="AT256" s="223" t="s">
        <v>144</v>
      </c>
      <c r="AU256" s="223" t="s">
        <v>80</v>
      </c>
      <c r="AV256" s="12" t="s">
        <v>80</v>
      </c>
      <c r="AW256" s="12" t="s">
        <v>34</v>
      </c>
      <c r="AX256" s="12" t="s">
        <v>78</v>
      </c>
      <c r="AY256" s="223" t="s">
        <v>132</v>
      </c>
    </row>
    <row r="257" spans="2:65" s="1" customFormat="1" ht="25.5" customHeight="1">
      <c r="B257" s="40"/>
      <c r="C257" s="191" t="s">
        <v>434</v>
      </c>
      <c r="D257" s="191" t="s">
        <v>134</v>
      </c>
      <c r="E257" s="192" t="s">
        <v>419</v>
      </c>
      <c r="F257" s="193" t="s">
        <v>420</v>
      </c>
      <c r="G257" s="194" t="s">
        <v>137</v>
      </c>
      <c r="H257" s="195">
        <v>310</v>
      </c>
      <c r="I257" s="196"/>
      <c r="J257" s="195">
        <f>ROUND(I257*H257,2)</f>
        <v>0</v>
      </c>
      <c r="K257" s="193" t="s">
        <v>138</v>
      </c>
      <c r="L257" s="60"/>
      <c r="M257" s="197" t="s">
        <v>20</v>
      </c>
      <c r="N257" s="198" t="s">
        <v>41</v>
      </c>
      <c r="O257" s="41"/>
      <c r="P257" s="199">
        <f>O257*H257</f>
        <v>0</v>
      </c>
      <c r="Q257" s="199">
        <v>0</v>
      </c>
      <c r="R257" s="199">
        <f>Q257*H257</f>
        <v>0</v>
      </c>
      <c r="S257" s="199">
        <v>0</v>
      </c>
      <c r="T257" s="200">
        <f>S257*H257</f>
        <v>0</v>
      </c>
      <c r="AR257" s="23" t="s">
        <v>139</v>
      </c>
      <c r="AT257" s="23" t="s">
        <v>134</v>
      </c>
      <c r="AU257" s="23" t="s">
        <v>80</v>
      </c>
      <c r="AY257" s="23" t="s">
        <v>132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23" t="s">
        <v>78</v>
      </c>
      <c r="BK257" s="201">
        <f>ROUND(I257*H257,2)</f>
        <v>0</v>
      </c>
      <c r="BL257" s="23" t="s">
        <v>139</v>
      </c>
      <c r="BM257" s="23" t="s">
        <v>421</v>
      </c>
    </row>
    <row r="258" spans="2:51" s="11" customFormat="1" ht="13.5">
      <c r="B258" s="202"/>
      <c r="C258" s="203"/>
      <c r="D258" s="204" t="s">
        <v>144</v>
      </c>
      <c r="E258" s="205" t="s">
        <v>20</v>
      </c>
      <c r="F258" s="206" t="s">
        <v>406</v>
      </c>
      <c r="G258" s="203"/>
      <c r="H258" s="205" t="s">
        <v>20</v>
      </c>
      <c r="I258" s="207"/>
      <c r="J258" s="203"/>
      <c r="K258" s="203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144</v>
      </c>
      <c r="AU258" s="212" t="s">
        <v>80</v>
      </c>
      <c r="AV258" s="11" t="s">
        <v>78</v>
      </c>
      <c r="AW258" s="11" t="s">
        <v>34</v>
      </c>
      <c r="AX258" s="11" t="s">
        <v>70</v>
      </c>
      <c r="AY258" s="212" t="s">
        <v>132</v>
      </c>
    </row>
    <row r="259" spans="2:51" s="12" customFormat="1" ht="13.5">
      <c r="B259" s="213"/>
      <c r="C259" s="214"/>
      <c r="D259" s="204" t="s">
        <v>144</v>
      </c>
      <c r="E259" s="215" t="s">
        <v>20</v>
      </c>
      <c r="F259" s="216" t="s">
        <v>721</v>
      </c>
      <c r="G259" s="214"/>
      <c r="H259" s="217">
        <v>310</v>
      </c>
      <c r="I259" s="218"/>
      <c r="J259" s="214"/>
      <c r="K259" s="214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144</v>
      </c>
      <c r="AU259" s="223" t="s">
        <v>80</v>
      </c>
      <c r="AV259" s="12" t="s">
        <v>80</v>
      </c>
      <c r="AW259" s="12" t="s">
        <v>34</v>
      </c>
      <c r="AX259" s="12" t="s">
        <v>78</v>
      </c>
      <c r="AY259" s="223" t="s">
        <v>132</v>
      </c>
    </row>
    <row r="260" spans="2:65" s="1" customFormat="1" ht="16.5" customHeight="1">
      <c r="B260" s="40"/>
      <c r="C260" s="191" t="s">
        <v>438</v>
      </c>
      <c r="D260" s="191" t="s">
        <v>134</v>
      </c>
      <c r="E260" s="192" t="s">
        <v>423</v>
      </c>
      <c r="F260" s="193" t="s">
        <v>424</v>
      </c>
      <c r="G260" s="194" t="s">
        <v>137</v>
      </c>
      <c r="H260" s="195">
        <v>1397</v>
      </c>
      <c r="I260" s="196"/>
      <c r="J260" s="195">
        <f>ROUND(I260*H260,2)</f>
        <v>0</v>
      </c>
      <c r="K260" s="193" t="s">
        <v>138</v>
      </c>
      <c r="L260" s="60"/>
      <c r="M260" s="197" t="s">
        <v>20</v>
      </c>
      <c r="N260" s="198" t="s">
        <v>41</v>
      </c>
      <c r="O260" s="41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AR260" s="23" t="s">
        <v>139</v>
      </c>
      <c r="AT260" s="23" t="s">
        <v>134</v>
      </c>
      <c r="AU260" s="23" t="s">
        <v>80</v>
      </c>
      <c r="AY260" s="23" t="s">
        <v>132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23" t="s">
        <v>78</v>
      </c>
      <c r="BK260" s="201">
        <f>ROUND(I260*H260,2)</f>
        <v>0</v>
      </c>
      <c r="BL260" s="23" t="s">
        <v>139</v>
      </c>
      <c r="BM260" s="23" t="s">
        <v>425</v>
      </c>
    </row>
    <row r="261" spans="2:51" s="11" customFormat="1" ht="13.5">
      <c r="B261" s="202"/>
      <c r="C261" s="203"/>
      <c r="D261" s="204" t="s">
        <v>144</v>
      </c>
      <c r="E261" s="205" t="s">
        <v>20</v>
      </c>
      <c r="F261" s="206" t="s">
        <v>722</v>
      </c>
      <c r="G261" s="203"/>
      <c r="H261" s="205" t="s">
        <v>20</v>
      </c>
      <c r="I261" s="207"/>
      <c r="J261" s="203"/>
      <c r="K261" s="203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144</v>
      </c>
      <c r="AU261" s="212" t="s">
        <v>80</v>
      </c>
      <c r="AV261" s="11" t="s">
        <v>78</v>
      </c>
      <c r="AW261" s="11" t="s">
        <v>34</v>
      </c>
      <c r="AX261" s="11" t="s">
        <v>70</v>
      </c>
      <c r="AY261" s="212" t="s">
        <v>132</v>
      </c>
    </row>
    <row r="262" spans="2:51" s="12" customFormat="1" ht="13.5">
      <c r="B262" s="213"/>
      <c r="C262" s="214"/>
      <c r="D262" s="204" t="s">
        <v>144</v>
      </c>
      <c r="E262" s="215" t="s">
        <v>20</v>
      </c>
      <c r="F262" s="216" t="s">
        <v>723</v>
      </c>
      <c r="G262" s="214"/>
      <c r="H262" s="217">
        <v>1397</v>
      </c>
      <c r="I262" s="218"/>
      <c r="J262" s="214"/>
      <c r="K262" s="214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144</v>
      </c>
      <c r="AU262" s="223" t="s">
        <v>80</v>
      </c>
      <c r="AV262" s="12" t="s">
        <v>80</v>
      </c>
      <c r="AW262" s="12" t="s">
        <v>34</v>
      </c>
      <c r="AX262" s="12" t="s">
        <v>78</v>
      </c>
      <c r="AY262" s="223" t="s">
        <v>132</v>
      </c>
    </row>
    <row r="263" spans="2:65" s="1" customFormat="1" ht="25.5" customHeight="1">
      <c r="B263" s="40"/>
      <c r="C263" s="191" t="s">
        <v>444</v>
      </c>
      <c r="D263" s="191" t="s">
        <v>134</v>
      </c>
      <c r="E263" s="192" t="s">
        <v>428</v>
      </c>
      <c r="F263" s="193" t="s">
        <v>429</v>
      </c>
      <c r="G263" s="194" t="s">
        <v>137</v>
      </c>
      <c r="H263" s="195">
        <v>1707</v>
      </c>
      <c r="I263" s="196"/>
      <c r="J263" s="195">
        <f>ROUND(I263*H263,2)</f>
        <v>0</v>
      </c>
      <c r="K263" s="193" t="s">
        <v>138</v>
      </c>
      <c r="L263" s="60"/>
      <c r="M263" s="197" t="s">
        <v>20</v>
      </c>
      <c r="N263" s="198" t="s">
        <v>41</v>
      </c>
      <c r="O263" s="41"/>
      <c r="P263" s="199">
        <f>O263*H263</f>
        <v>0</v>
      </c>
      <c r="Q263" s="199">
        <v>0</v>
      </c>
      <c r="R263" s="199">
        <f>Q263*H263</f>
        <v>0</v>
      </c>
      <c r="S263" s="199">
        <v>0</v>
      </c>
      <c r="T263" s="200">
        <f>S263*H263</f>
        <v>0</v>
      </c>
      <c r="AR263" s="23" t="s">
        <v>139</v>
      </c>
      <c r="AT263" s="23" t="s">
        <v>134</v>
      </c>
      <c r="AU263" s="23" t="s">
        <v>80</v>
      </c>
      <c r="AY263" s="23" t="s">
        <v>132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3" t="s">
        <v>78</v>
      </c>
      <c r="BK263" s="201">
        <f>ROUND(I263*H263,2)</f>
        <v>0</v>
      </c>
      <c r="BL263" s="23" t="s">
        <v>139</v>
      </c>
      <c r="BM263" s="23" t="s">
        <v>430</v>
      </c>
    </row>
    <row r="264" spans="2:51" s="11" customFormat="1" ht="13.5">
      <c r="B264" s="202"/>
      <c r="C264" s="203"/>
      <c r="D264" s="204" t="s">
        <v>144</v>
      </c>
      <c r="E264" s="205" t="s">
        <v>20</v>
      </c>
      <c r="F264" s="206" t="s">
        <v>722</v>
      </c>
      <c r="G264" s="203"/>
      <c r="H264" s="205" t="s">
        <v>20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144</v>
      </c>
      <c r="AU264" s="212" t="s">
        <v>80</v>
      </c>
      <c r="AV264" s="11" t="s">
        <v>78</v>
      </c>
      <c r="AW264" s="11" t="s">
        <v>34</v>
      </c>
      <c r="AX264" s="11" t="s">
        <v>70</v>
      </c>
      <c r="AY264" s="212" t="s">
        <v>132</v>
      </c>
    </row>
    <row r="265" spans="2:51" s="12" customFormat="1" ht="13.5">
      <c r="B265" s="213"/>
      <c r="C265" s="214"/>
      <c r="D265" s="204" t="s">
        <v>144</v>
      </c>
      <c r="E265" s="215" t="s">
        <v>20</v>
      </c>
      <c r="F265" s="216" t="s">
        <v>723</v>
      </c>
      <c r="G265" s="214"/>
      <c r="H265" s="217">
        <v>1397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144</v>
      </c>
      <c r="AU265" s="223" t="s">
        <v>80</v>
      </c>
      <c r="AV265" s="12" t="s">
        <v>80</v>
      </c>
      <c r="AW265" s="12" t="s">
        <v>34</v>
      </c>
      <c r="AX265" s="12" t="s">
        <v>70</v>
      </c>
      <c r="AY265" s="223" t="s">
        <v>132</v>
      </c>
    </row>
    <row r="266" spans="2:51" s="11" customFormat="1" ht="13.5">
      <c r="B266" s="202"/>
      <c r="C266" s="203"/>
      <c r="D266" s="204" t="s">
        <v>144</v>
      </c>
      <c r="E266" s="205" t="s">
        <v>20</v>
      </c>
      <c r="F266" s="206" t="s">
        <v>406</v>
      </c>
      <c r="G266" s="203"/>
      <c r="H266" s="205" t="s">
        <v>20</v>
      </c>
      <c r="I266" s="207"/>
      <c r="J266" s="203"/>
      <c r="K266" s="203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144</v>
      </c>
      <c r="AU266" s="212" t="s">
        <v>80</v>
      </c>
      <c r="AV266" s="11" t="s">
        <v>78</v>
      </c>
      <c r="AW266" s="11" t="s">
        <v>34</v>
      </c>
      <c r="AX266" s="11" t="s">
        <v>70</v>
      </c>
      <c r="AY266" s="212" t="s">
        <v>132</v>
      </c>
    </row>
    <row r="267" spans="2:51" s="12" customFormat="1" ht="13.5">
      <c r="B267" s="213"/>
      <c r="C267" s="214"/>
      <c r="D267" s="204" t="s">
        <v>144</v>
      </c>
      <c r="E267" s="215" t="s">
        <v>20</v>
      </c>
      <c r="F267" s="216" t="s">
        <v>721</v>
      </c>
      <c r="G267" s="214"/>
      <c r="H267" s="217">
        <v>310</v>
      </c>
      <c r="I267" s="218"/>
      <c r="J267" s="214"/>
      <c r="K267" s="214"/>
      <c r="L267" s="219"/>
      <c r="M267" s="220"/>
      <c r="N267" s="221"/>
      <c r="O267" s="221"/>
      <c r="P267" s="221"/>
      <c r="Q267" s="221"/>
      <c r="R267" s="221"/>
      <c r="S267" s="221"/>
      <c r="T267" s="222"/>
      <c r="AT267" s="223" t="s">
        <v>144</v>
      </c>
      <c r="AU267" s="223" t="s">
        <v>80</v>
      </c>
      <c r="AV267" s="12" t="s">
        <v>80</v>
      </c>
      <c r="AW267" s="12" t="s">
        <v>34</v>
      </c>
      <c r="AX267" s="12" t="s">
        <v>70</v>
      </c>
      <c r="AY267" s="223" t="s">
        <v>132</v>
      </c>
    </row>
    <row r="268" spans="2:51" s="13" customFormat="1" ht="13.5">
      <c r="B268" s="224"/>
      <c r="C268" s="225"/>
      <c r="D268" s="204" t="s">
        <v>144</v>
      </c>
      <c r="E268" s="226" t="s">
        <v>20</v>
      </c>
      <c r="F268" s="227" t="s">
        <v>246</v>
      </c>
      <c r="G268" s="225"/>
      <c r="H268" s="228">
        <v>1707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144</v>
      </c>
      <c r="AU268" s="234" t="s">
        <v>80</v>
      </c>
      <c r="AV268" s="13" t="s">
        <v>139</v>
      </c>
      <c r="AW268" s="13" t="s">
        <v>34</v>
      </c>
      <c r="AX268" s="13" t="s">
        <v>78</v>
      </c>
      <c r="AY268" s="234" t="s">
        <v>132</v>
      </c>
    </row>
    <row r="269" spans="2:63" s="10" customFormat="1" ht="29.85" customHeight="1">
      <c r="B269" s="175"/>
      <c r="C269" s="176"/>
      <c r="D269" s="177" t="s">
        <v>69</v>
      </c>
      <c r="E269" s="189" t="s">
        <v>432</v>
      </c>
      <c r="F269" s="189" t="s">
        <v>433</v>
      </c>
      <c r="G269" s="176"/>
      <c r="H269" s="176"/>
      <c r="I269" s="179"/>
      <c r="J269" s="190">
        <f>BK269</f>
        <v>0</v>
      </c>
      <c r="K269" s="176"/>
      <c r="L269" s="181"/>
      <c r="M269" s="182"/>
      <c r="N269" s="183"/>
      <c r="O269" s="183"/>
      <c r="P269" s="184">
        <f>SUM(P270:P285)</f>
        <v>0</v>
      </c>
      <c r="Q269" s="183"/>
      <c r="R269" s="184">
        <f>SUM(R270:R285)</f>
        <v>32.20088</v>
      </c>
      <c r="S269" s="183"/>
      <c r="T269" s="185">
        <f>SUM(T270:T285)</f>
        <v>0</v>
      </c>
      <c r="AR269" s="186" t="s">
        <v>78</v>
      </c>
      <c r="AT269" s="187" t="s">
        <v>69</v>
      </c>
      <c r="AU269" s="187" t="s">
        <v>78</v>
      </c>
      <c r="AY269" s="186" t="s">
        <v>132</v>
      </c>
      <c r="BK269" s="188">
        <f>SUM(BK270:BK285)</f>
        <v>0</v>
      </c>
    </row>
    <row r="270" spans="2:65" s="1" customFormat="1" ht="16.5" customHeight="1">
      <c r="B270" s="40"/>
      <c r="C270" s="191" t="s">
        <v>448</v>
      </c>
      <c r="D270" s="191" t="s">
        <v>134</v>
      </c>
      <c r="E270" s="192" t="s">
        <v>403</v>
      </c>
      <c r="F270" s="193" t="s">
        <v>404</v>
      </c>
      <c r="G270" s="194" t="s">
        <v>137</v>
      </c>
      <c r="H270" s="195">
        <v>139</v>
      </c>
      <c r="I270" s="196"/>
      <c r="J270" s="195">
        <f>ROUND(I270*H270,2)</f>
        <v>0</v>
      </c>
      <c r="K270" s="193" t="s">
        <v>138</v>
      </c>
      <c r="L270" s="60"/>
      <c r="M270" s="197" t="s">
        <v>20</v>
      </c>
      <c r="N270" s="198" t="s">
        <v>41</v>
      </c>
      <c r="O270" s="41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AR270" s="23" t="s">
        <v>139</v>
      </c>
      <c r="AT270" s="23" t="s">
        <v>134</v>
      </c>
      <c r="AU270" s="23" t="s">
        <v>80</v>
      </c>
      <c r="AY270" s="23" t="s">
        <v>132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3" t="s">
        <v>78</v>
      </c>
      <c r="BK270" s="201">
        <f>ROUND(I270*H270,2)</f>
        <v>0</v>
      </c>
      <c r="BL270" s="23" t="s">
        <v>139</v>
      </c>
      <c r="BM270" s="23" t="s">
        <v>435</v>
      </c>
    </row>
    <row r="271" spans="2:51" s="11" customFormat="1" ht="13.5">
      <c r="B271" s="202"/>
      <c r="C271" s="203"/>
      <c r="D271" s="204" t="s">
        <v>144</v>
      </c>
      <c r="E271" s="205" t="s">
        <v>20</v>
      </c>
      <c r="F271" s="206" t="s">
        <v>436</v>
      </c>
      <c r="G271" s="203"/>
      <c r="H271" s="205" t="s">
        <v>20</v>
      </c>
      <c r="I271" s="207"/>
      <c r="J271" s="203"/>
      <c r="K271" s="203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144</v>
      </c>
      <c r="AU271" s="212" t="s">
        <v>80</v>
      </c>
      <c r="AV271" s="11" t="s">
        <v>78</v>
      </c>
      <c r="AW271" s="11" t="s">
        <v>34</v>
      </c>
      <c r="AX271" s="11" t="s">
        <v>70</v>
      </c>
      <c r="AY271" s="212" t="s">
        <v>132</v>
      </c>
    </row>
    <row r="272" spans="2:51" s="12" customFormat="1" ht="13.5">
      <c r="B272" s="213"/>
      <c r="C272" s="214"/>
      <c r="D272" s="204" t="s">
        <v>144</v>
      </c>
      <c r="E272" s="215" t="s">
        <v>20</v>
      </c>
      <c r="F272" s="216" t="s">
        <v>724</v>
      </c>
      <c r="G272" s="214"/>
      <c r="H272" s="217">
        <v>139</v>
      </c>
      <c r="I272" s="218"/>
      <c r="J272" s="214"/>
      <c r="K272" s="214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144</v>
      </c>
      <c r="AU272" s="223" t="s">
        <v>80</v>
      </c>
      <c r="AV272" s="12" t="s">
        <v>80</v>
      </c>
      <c r="AW272" s="12" t="s">
        <v>34</v>
      </c>
      <c r="AX272" s="12" t="s">
        <v>78</v>
      </c>
      <c r="AY272" s="223" t="s">
        <v>132</v>
      </c>
    </row>
    <row r="273" spans="2:65" s="1" customFormat="1" ht="16.5" customHeight="1">
      <c r="B273" s="40"/>
      <c r="C273" s="191" t="s">
        <v>453</v>
      </c>
      <c r="D273" s="191" t="s">
        <v>134</v>
      </c>
      <c r="E273" s="192" t="s">
        <v>439</v>
      </c>
      <c r="F273" s="193" t="s">
        <v>440</v>
      </c>
      <c r="G273" s="194" t="s">
        <v>137</v>
      </c>
      <c r="H273" s="195">
        <v>15</v>
      </c>
      <c r="I273" s="196"/>
      <c r="J273" s="195">
        <f>ROUND(I273*H273,2)</f>
        <v>0</v>
      </c>
      <c r="K273" s="193" t="s">
        <v>138</v>
      </c>
      <c r="L273" s="60"/>
      <c r="M273" s="197" t="s">
        <v>20</v>
      </c>
      <c r="N273" s="198" t="s">
        <v>41</v>
      </c>
      <c r="O273" s="41"/>
      <c r="P273" s="199">
        <f>O273*H273</f>
        <v>0</v>
      </c>
      <c r="Q273" s="199">
        <v>0</v>
      </c>
      <c r="R273" s="199">
        <f>Q273*H273</f>
        <v>0</v>
      </c>
      <c r="S273" s="199">
        <v>0</v>
      </c>
      <c r="T273" s="200">
        <f>S273*H273</f>
        <v>0</v>
      </c>
      <c r="AR273" s="23" t="s">
        <v>139</v>
      </c>
      <c r="AT273" s="23" t="s">
        <v>134</v>
      </c>
      <c r="AU273" s="23" t="s">
        <v>80</v>
      </c>
      <c r="AY273" s="23" t="s">
        <v>132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23" t="s">
        <v>78</v>
      </c>
      <c r="BK273" s="201">
        <f>ROUND(I273*H273,2)</f>
        <v>0</v>
      </c>
      <c r="BL273" s="23" t="s">
        <v>139</v>
      </c>
      <c r="BM273" s="23" t="s">
        <v>441</v>
      </c>
    </row>
    <row r="274" spans="2:51" s="11" customFormat="1" ht="13.5">
      <c r="B274" s="202"/>
      <c r="C274" s="203"/>
      <c r="D274" s="204" t="s">
        <v>144</v>
      </c>
      <c r="E274" s="205" t="s">
        <v>20</v>
      </c>
      <c r="F274" s="206" t="s">
        <v>442</v>
      </c>
      <c r="G274" s="203"/>
      <c r="H274" s="205" t="s">
        <v>20</v>
      </c>
      <c r="I274" s="207"/>
      <c r="J274" s="203"/>
      <c r="K274" s="203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144</v>
      </c>
      <c r="AU274" s="212" t="s">
        <v>80</v>
      </c>
      <c r="AV274" s="11" t="s">
        <v>78</v>
      </c>
      <c r="AW274" s="11" t="s">
        <v>34</v>
      </c>
      <c r="AX274" s="11" t="s">
        <v>70</v>
      </c>
      <c r="AY274" s="212" t="s">
        <v>132</v>
      </c>
    </row>
    <row r="275" spans="2:51" s="12" customFormat="1" ht="13.5">
      <c r="B275" s="213"/>
      <c r="C275" s="214"/>
      <c r="D275" s="204" t="s">
        <v>144</v>
      </c>
      <c r="E275" s="215" t="s">
        <v>20</v>
      </c>
      <c r="F275" s="216" t="s">
        <v>10</v>
      </c>
      <c r="G275" s="214"/>
      <c r="H275" s="217">
        <v>15</v>
      </c>
      <c r="I275" s="218"/>
      <c r="J275" s="214"/>
      <c r="K275" s="214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144</v>
      </c>
      <c r="AU275" s="223" t="s">
        <v>80</v>
      </c>
      <c r="AV275" s="12" t="s">
        <v>80</v>
      </c>
      <c r="AW275" s="12" t="s">
        <v>34</v>
      </c>
      <c r="AX275" s="12" t="s">
        <v>78</v>
      </c>
      <c r="AY275" s="223" t="s">
        <v>132</v>
      </c>
    </row>
    <row r="276" spans="2:65" s="1" customFormat="1" ht="25.5" customHeight="1">
      <c r="B276" s="40"/>
      <c r="C276" s="191" t="s">
        <v>459</v>
      </c>
      <c r="D276" s="191" t="s">
        <v>134</v>
      </c>
      <c r="E276" s="192" t="s">
        <v>445</v>
      </c>
      <c r="F276" s="193" t="s">
        <v>446</v>
      </c>
      <c r="G276" s="194" t="s">
        <v>137</v>
      </c>
      <c r="H276" s="195">
        <v>15</v>
      </c>
      <c r="I276" s="196"/>
      <c r="J276" s="195">
        <f>ROUND(I276*H276,2)</f>
        <v>0</v>
      </c>
      <c r="K276" s="193" t="s">
        <v>138</v>
      </c>
      <c r="L276" s="60"/>
      <c r="M276" s="197" t="s">
        <v>20</v>
      </c>
      <c r="N276" s="198" t="s">
        <v>41</v>
      </c>
      <c r="O276" s="41"/>
      <c r="P276" s="199">
        <f>O276*H276</f>
        <v>0</v>
      </c>
      <c r="Q276" s="199">
        <v>0</v>
      </c>
      <c r="R276" s="199">
        <f>Q276*H276</f>
        <v>0</v>
      </c>
      <c r="S276" s="199">
        <v>0</v>
      </c>
      <c r="T276" s="200">
        <f>S276*H276</f>
        <v>0</v>
      </c>
      <c r="AR276" s="23" t="s">
        <v>139</v>
      </c>
      <c r="AT276" s="23" t="s">
        <v>134</v>
      </c>
      <c r="AU276" s="23" t="s">
        <v>80</v>
      </c>
      <c r="AY276" s="23" t="s">
        <v>132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3" t="s">
        <v>78</v>
      </c>
      <c r="BK276" s="201">
        <f>ROUND(I276*H276,2)</f>
        <v>0</v>
      </c>
      <c r="BL276" s="23" t="s">
        <v>139</v>
      </c>
      <c r="BM276" s="23" t="s">
        <v>447</v>
      </c>
    </row>
    <row r="277" spans="2:51" s="11" customFormat="1" ht="13.5">
      <c r="B277" s="202"/>
      <c r="C277" s="203"/>
      <c r="D277" s="204" t="s">
        <v>144</v>
      </c>
      <c r="E277" s="205" t="s">
        <v>20</v>
      </c>
      <c r="F277" s="206" t="s">
        <v>442</v>
      </c>
      <c r="G277" s="203"/>
      <c r="H277" s="205" t="s">
        <v>20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144</v>
      </c>
      <c r="AU277" s="212" t="s">
        <v>80</v>
      </c>
      <c r="AV277" s="11" t="s">
        <v>78</v>
      </c>
      <c r="AW277" s="11" t="s">
        <v>34</v>
      </c>
      <c r="AX277" s="11" t="s">
        <v>70</v>
      </c>
      <c r="AY277" s="212" t="s">
        <v>132</v>
      </c>
    </row>
    <row r="278" spans="2:51" s="12" customFormat="1" ht="13.5">
      <c r="B278" s="213"/>
      <c r="C278" s="214"/>
      <c r="D278" s="204" t="s">
        <v>144</v>
      </c>
      <c r="E278" s="215" t="s">
        <v>20</v>
      </c>
      <c r="F278" s="216" t="s">
        <v>10</v>
      </c>
      <c r="G278" s="214"/>
      <c r="H278" s="217">
        <v>15</v>
      </c>
      <c r="I278" s="218"/>
      <c r="J278" s="214"/>
      <c r="K278" s="214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144</v>
      </c>
      <c r="AU278" s="223" t="s">
        <v>80</v>
      </c>
      <c r="AV278" s="12" t="s">
        <v>80</v>
      </c>
      <c r="AW278" s="12" t="s">
        <v>34</v>
      </c>
      <c r="AX278" s="12" t="s">
        <v>78</v>
      </c>
      <c r="AY278" s="223" t="s">
        <v>132</v>
      </c>
    </row>
    <row r="279" spans="2:65" s="1" customFormat="1" ht="25.5" customHeight="1">
      <c r="B279" s="40"/>
      <c r="C279" s="191" t="s">
        <v>465</v>
      </c>
      <c r="D279" s="191" t="s">
        <v>134</v>
      </c>
      <c r="E279" s="192" t="s">
        <v>725</v>
      </c>
      <c r="F279" s="193" t="s">
        <v>726</v>
      </c>
      <c r="G279" s="194" t="s">
        <v>137</v>
      </c>
      <c r="H279" s="195">
        <v>124</v>
      </c>
      <c r="I279" s="196"/>
      <c r="J279" s="195">
        <f>ROUND(I279*H279,2)</f>
        <v>0</v>
      </c>
      <c r="K279" s="193" t="s">
        <v>138</v>
      </c>
      <c r="L279" s="60"/>
      <c r="M279" s="197" t="s">
        <v>20</v>
      </c>
      <c r="N279" s="198" t="s">
        <v>41</v>
      </c>
      <c r="O279" s="41"/>
      <c r="P279" s="199">
        <f>O279*H279</f>
        <v>0</v>
      </c>
      <c r="Q279" s="199">
        <v>0.10362</v>
      </c>
      <c r="R279" s="199">
        <f>Q279*H279</f>
        <v>12.848880000000001</v>
      </c>
      <c r="S279" s="199">
        <v>0</v>
      </c>
      <c r="T279" s="200">
        <f>S279*H279</f>
        <v>0</v>
      </c>
      <c r="AR279" s="23" t="s">
        <v>139</v>
      </c>
      <c r="AT279" s="23" t="s">
        <v>134</v>
      </c>
      <c r="AU279" s="23" t="s">
        <v>80</v>
      </c>
      <c r="AY279" s="23" t="s">
        <v>132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3" t="s">
        <v>78</v>
      </c>
      <c r="BK279" s="201">
        <f>ROUND(I279*H279,2)</f>
        <v>0</v>
      </c>
      <c r="BL279" s="23" t="s">
        <v>139</v>
      </c>
      <c r="BM279" s="23" t="s">
        <v>451</v>
      </c>
    </row>
    <row r="280" spans="2:51" s="11" customFormat="1" ht="13.5">
      <c r="B280" s="202"/>
      <c r="C280" s="203"/>
      <c r="D280" s="204" t="s">
        <v>144</v>
      </c>
      <c r="E280" s="205" t="s">
        <v>20</v>
      </c>
      <c r="F280" s="206" t="s">
        <v>727</v>
      </c>
      <c r="G280" s="203"/>
      <c r="H280" s="205" t="s">
        <v>20</v>
      </c>
      <c r="I280" s="207"/>
      <c r="J280" s="203"/>
      <c r="K280" s="203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144</v>
      </c>
      <c r="AU280" s="212" t="s">
        <v>80</v>
      </c>
      <c r="AV280" s="11" t="s">
        <v>78</v>
      </c>
      <c r="AW280" s="11" t="s">
        <v>34</v>
      </c>
      <c r="AX280" s="11" t="s">
        <v>70</v>
      </c>
      <c r="AY280" s="212" t="s">
        <v>132</v>
      </c>
    </row>
    <row r="281" spans="2:51" s="12" customFormat="1" ht="13.5">
      <c r="B281" s="213"/>
      <c r="C281" s="214"/>
      <c r="D281" s="204" t="s">
        <v>144</v>
      </c>
      <c r="E281" s="215" t="s">
        <v>20</v>
      </c>
      <c r="F281" s="216" t="s">
        <v>728</v>
      </c>
      <c r="G281" s="214"/>
      <c r="H281" s="217">
        <v>124</v>
      </c>
      <c r="I281" s="218"/>
      <c r="J281" s="214"/>
      <c r="K281" s="214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144</v>
      </c>
      <c r="AU281" s="223" t="s">
        <v>80</v>
      </c>
      <c r="AV281" s="12" t="s">
        <v>80</v>
      </c>
      <c r="AW281" s="12" t="s">
        <v>34</v>
      </c>
      <c r="AX281" s="12" t="s">
        <v>78</v>
      </c>
      <c r="AY281" s="223" t="s">
        <v>132</v>
      </c>
    </row>
    <row r="282" spans="2:65" s="1" customFormat="1" ht="16.5" customHeight="1">
      <c r="B282" s="40"/>
      <c r="C282" s="235" t="s">
        <v>472</v>
      </c>
      <c r="D282" s="235" t="s">
        <v>322</v>
      </c>
      <c r="E282" s="236" t="s">
        <v>729</v>
      </c>
      <c r="F282" s="237" t="s">
        <v>730</v>
      </c>
      <c r="G282" s="238" t="s">
        <v>137</v>
      </c>
      <c r="H282" s="239">
        <v>125</v>
      </c>
      <c r="I282" s="240"/>
      <c r="J282" s="239">
        <f>ROUND(I282*H282,2)</f>
        <v>0</v>
      </c>
      <c r="K282" s="237" t="s">
        <v>20</v>
      </c>
      <c r="L282" s="241"/>
      <c r="M282" s="242" t="s">
        <v>20</v>
      </c>
      <c r="N282" s="243" t="s">
        <v>41</v>
      </c>
      <c r="O282" s="41"/>
      <c r="P282" s="199">
        <f>O282*H282</f>
        <v>0</v>
      </c>
      <c r="Q282" s="199">
        <v>0.152</v>
      </c>
      <c r="R282" s="199">
        <f>Q282*H282</f>
        <v>19</v>
      </c>
      <c r="S282" s="199">
        <v>0</v>
      </c>
      <c r="T282" s="200">
        <f>S282*H282</f>
        <v>0</v>
      </c>
      <c r="AR282" s="23" t="s">
        <v>167</v>
      </c>
      <c r="AT282" s="23" t="s">
        <v>322</v>
      </c>
      <c r="AU282" s="23" t="s">
        <v>80</v>
      </c>
      <c r="AY282" s="23" t="s">
        <v>132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23" t="s">
        <v>78</v>
      </c>
      <c r="BK282" s="201">
        <f>ROUND(I282*H282,2)</f>
        <v>0</v>
      </c>
      <c r="BL282" s="23" t="s">
        <v>139</v>
      </c>
      <c r="BM282" s="23" t="s">
        <v>456</v>
      </c>
    </row>
    <row r="283" spans="2:51" s="12" customFormat="1" ht="13.5">
      <c r="B283" s="213"/>
      <c r="C283" s="214"/>
      <c r="D283" s="204" t="s">
        <v>144</v>
      </c>
      <c r="E283" s="215" t="s">
        <v>20</v>
      </c>
      <c r="F283" s="216" t="s">
        <v>731</v>
      </c>
      <c r="G283" s="214"/>
      <c r="H283" s="217">
        <v>125</v>
      </c>
      <c r="I283" s="218"/>
      <c r="J283" s="214"/>
      <c r="K283" s="214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144</v>
      </c>
      <c r="AU283" s="223" t="s">
        <v>80</v>
      </c>
      <c r="AV283" s="12" t="s">
        <v>80</v>
      </c>
      <c r="AW283" s="12" t="s">
        <v>34</v>
      </c>
      <c r="AX283" s="12" t="s">
        <v>78</v>
      </c>
      <c r="AY283" s="223" t="s">
        <v>132</v>
      </c>
    </row>
    <row r="284" spans="2:51" s="11" customFormat="1" ht="13.5">
      <c r="B284" s="202"/>
      <c r="C284" s="203"/>
      <c r="D284" s="204" t="s">
        <v>144</v>
      </c>
      <c r="E284" s="205" t="s">
        <v>20</v>
      </c>
      <c r="F284" s="206" t="s">
        <v>732</v>
      </c>
      <c r="G284" s="203"/>
      <c r="H284" s="205" t="s">
        <v>20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144</v>
      </c>
      <c r="AU284" s="212" t="s">
        <v>80</v>
      </c>
      <c r="AV284" s="11" t="s">
        <v>78</v>
      </c>
      <c r="AW284" s="11" t="s">
        <v>34</v>
      </c>
      <c r="AX284" s="11" t="s">
        <v>70</v>
      </c>
      <c r="AY284" s="212" t="s">
        <v>132</v>
      </c>
    </row>
    <row r="285" spans="2:65" s="1" customFormat="1" ht="16.5" customHeight="1">
      <c r="B285" s="40"/>
      <c r="C285" s="235" t="s">
        <v>477</v>
      </c>
      <c r="D285" s="235" t="s">
        <v>322</v>
      </c>
      <c r="E285" s="236" t="s">
        <v>460</v>
      </c>
      <c r="F285" s="237" t="s">
        <v>733</v>
      </c>
      <c r="G285" s="238" t="s">
        <v>137</v>
      </c>
      <c r="H285" s="239">
        <v>2</v>
      </c>
      <c r="I285" s="240"/>
      <c r="J285" s="239">
        <f>ROUND(I285*H285,2)</f>
        <v>0</v>
      </c>
      <c r="K285" s="237" t="s">
        <v>20</v>
      </c>
      <c r="L285" s="241"/>
      <c r="M285" s="242" t="s">
        <v>20</v>
      </c>
      <c r="N285" s="243" t="s">
        <v>41</v>
      </c>
      <c r="O285" s="41"/>
      <c r="P285" s="199">
        <f>O285*H285</f>
        <v>0</v>
      </c>
      <c r="Q285" s="199">
        <v>0.176</v>
      </c>
      <c r="R285" s="199">
        <f>Q285*H285</f>
        <v>0.352</v>
      </c>
      <c r="S285" s="199">
        <v>0</v>
      </c>
      <c r="T285" s="200">
        <f>S285*H285</f>
        <v>0</v>
      </c>
      <c r="AR285" s="23" t="s">
        <v>167</v>
      </c>
      <c r="AT285" s="23" t="s">
        <v>322</v>
      </c>
      <c r="AU285" s="23" t="s">
        <v>80</v>
      </c>
      <c r="AY285" s="23" t="s">
        <v>132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3" t="s">
        <v>78</v>
      </c>
      <c r="BK285" s="201">
        <f>ROUND(I285*H285,2)</f>
        <v>0</v>
      </c>
      <c r="BL285" s="23" t="s">
        <v>139</v>
      </c>
      <c r="BM285" s="23" t="s">
        <v>462</v>
      </c>
    </row>
    <row r="286" spans="2:63" s="10" customFormat="1" ht="29.85" customHeight="1">
      <c r="B286" s="175"/>
      <c r="C286" s="176"/>
      <c r="D286" s="177" t="s">
        <v>69</v>
      </c>
      <c r="E286" s="189" t="s">
        <v>481</v>
      </c>
      <c r="F286" s="189" t="s">
        <v>482</v>
      </c>
      <c r="G286" s="176"/>
      <c r="H286" s="176"/>
      <c r="I286" s="179"/>
      <c r="J286" s="190">
        <f>BK286</f>
        <v>0</v>
      </c>
      <c r="K286" s="176"/>
      <c r="L286" s="181"/>
      <c r="M286" s="182"/>
      <c r="N286" s="183"/>
      <c r="O286" s="183"/>
      <c r="P286" s="184">
        <f>SUM(P287:P290)</f>
        <v>0</v>
      </c>
      <c r="Q286" s="183"/>
      <c r="R286" s="184">
        <f>SUM(R287:R290)</f>
        <v>2.11552</v>
      </c>
      <c r="S286" s="183"/>
      <c r="T286" s="185">
        <f>SUM(T287:T290)</f>
        <v>0</v>
      </c>
      <c r="AR286" s="186" t="s">
        <v>78</v>
      </c>
      <c r="AT286" s="187" t="s">
        <v>69</v>
      </c>
      <c r="AU286" s="187" t="s">
        <v>78</v>
      </c>
      <c r="AY286" s="186" t="s">
        <v>132</v>
      </c>
      <c r="BK286" s="188">
        <f>SUM(BK287:BK290)</f>
        <v>0</v>
      </c>
    </row>
    <row r="287" spans="2:65" s="1" customFormat="1" ht="16.5" customHeight="1">
      <c r="B287" s="40"/>
      <c r="C287" s="191" t="s">
        <v>483</v>
      </c>
      <c r="D287" s="191" t="s">
        <v>134</v>
      </c>
      <c r="E287" s="192" t="s">
        <v>734</v>
      </c>
      <c r="F287" s="193" t="s">
        <v>735</v>
      </c>
      <c r="G287" s="194" t="s">
        <v>150</v>
      </c>
      <c r="H287" s="195">
        <v>4</v>
      </c>
      <c r="I287" s="196"/>
      <c r="J287" s="195">
        <f>ROUND(I287*H287,2)</f>
        <v>0</v>
      </c>
      <c r="K287" s="193" t="s">
        <v>138</v>
      </c>
      <c r="L287" s="60"/>
      <c r="M287" s="197" t="s">
        <v>20</v>
      </c>
      <c r="N287" s="198" t="s">
        <v>41</v>
      </c>
      <c r="O287" s="41"/>
      <c r="P287" s="199">
        <f>O287*H287</f>
        <v>0</v>
      </c>
      <c r="Q287" s="199">
        <v>0.42368</v>
      </c>
      <c r="R287" s="199">
        <f>Q287*H287</f>
        <v>1.69472</v>
      </c>
      <c r="S287" s="199">
        <v>0</v>
      </c>
      <c r="T287" s="200">
        <f>S287*H287</f>
        <v>0</v>
      </c>
      <c r="AR287" s="23" t="s">
        <v>139</v>
      </c>
      <c r="AT287" s="23" t="s">
        <v>134</v>
      </c>
      <c r="AU287" s="23" t="s">
        <v>80</v>
      </c>
      <c r="AY287" s="23" t="s">
        <v>132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3" t="s">
        <v>78</v>
      </c>
      <c r="BK287" s="201">
        <f>ROUND(I287*H287,2)</f>
        <v>0</v>
      </c>
      <c r="BL287" s="23" t="s">
        <v>139</v>
      </c>
      <c r="BM287" s="23" t="s">
        <v>736</v>
      </c>
    </row>
    <row r="288" spans="2:65" s="1" customFormat="1" ht="16.5" customHeight="1">
      <c r="B288" s="40"/>
      <c r="C288" s="191" t="s">
        <v>487</v>
      </c>
      <c r="D288" s="191" t="s">
        <v>134</v>
      </c>
      <c r="E288" s="192" t="s">
        <v>737</v>
      </c>
      <c r="F288" s="193" t="s">
        <v>738</v>
      </c>
      <c r="G288" s="194" t="s">
        <v>150</v>
      </c>
      <c r="H288" s="195">
        <v>1</v>
      </c>
      <c r="I288" s="196"/>
      <c r="J288" s="195">
        <f>ROUND(I288*H288,2)</f>
        <v>0</v>
      </c>
      <c r="K288" s="193" t="s">
        <v>138</v>
      </c>
      <c r="L288" s="60"/>
      <c r="M288" s="197" t="s">
        <v>20</v>
      </c>
      <c r="N288" s="198" t="s">
        <v>41</v>
      </c>
      <c r="O288" s="41"/>
      <c r="P288" s="199">
        <f>O288*H288</f>
        <v>0</v>
      </c>
      <c r="Q288" s="199">
        <v>0.4208</v>
      </c>
      <c r="R288" s="199">
        <f>Q288*H288</f>
        <v>0.4208</v>
      </c>
      <c r="S288" s="199">
        <v>0</v>
      </c>
      <c r="T288" s="200">
        <f>S288*H288</f>
        <v>0</v>
      </c>
      <c r="AR288" s="23" t="s">
        <v>139</v>
      </c>
      <c r="AT288" s="23" t="s">
        <v>134</v>
      </c>
      <c r="AU288" s="23" t="s">
        <v>80</v>
      </c>
      <c r="AY288" s="23" t="s">
        <v>132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3" t="s">
        <v>78</v>
      </c>
      <c r="BK288" s="201">
        <f>ROUND(I288*H288,2)</f>
        <v>0</v>
      </c>
      <c r="BL288" s="23" t="s">
        <v>139</v>
      </c>
      <c r="BM288" s="23" t="s">
        <v>739</v>
      </c>
    </row>
    <row r="289" spans="2:65" s="1" customFormat="1" ht="16.5" customHeight="1">
      <c r="B289" s="40"/>
      <c r="C289" s="191" t="s">
        <v>491</v>
      </c>
      <c r="D289" s="191" t="s">
        <v>134</v>
      </c>
      <c r="E289" s="192" t="s">
        <v>740</v>
      </c>
      <c r="F289" s="193" t="s">
        <v>741</v>
      </c>
      <c r="G289" s="194" t="s">
        <v>350</v>
      </c>
      <c r="H289" s="195">
        <v>40</v>
      </c>
      <c r="I289" s="196"/>
      <c r="J289" s="195">
        <f>ROUND(I289*H289,2)</f>
        <v>0</v>
      </c>
      <c r="K289" s="193" t="s">
        <v>20</v>
      </c>
      <c r="L289" s="60"/>
      <c r="M289" s="197" t="s">
        <v>20</v>
      </c>
      <c r="N289" s="198" t="s">
        <v>41</v>
      </c>
      <c r="O289" s="41"/>
      <c r="P289" s="199">
        <f>O289*H289</f>
        <v>0</v>
      </c>
      <c r="Q289" s="199">
        <v>0</v>
      </c>
      <c r="R289" s="199">
        <f>Q289*H289</f>
        <v>0</v>
      </c>
      <c r="S289" s="199">
        <v>0</v>
      </c>
      <c r="T289" s="200">
        <f>S289*H289</f>
        <v>0</v>
      </c>
      <c r="AR289" s="23" t="s">
        <v>139</v>
      </c>
      <c r="AT289" s="23" t="s">
        <v>134</v>
      </c>
      <c r="AU289" s="23" t="s">
        <v>80</v>
      </c>
      <c r="AY289" s="23" t="s">
        <v>132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3" t="s">
        <v>78</v>
      </c>
      <c r="BK289" s="201">
        <f>ROUND(I289*H289,2)</f>
        <v>0</v>
      </c>
      <c r="BL289" s="23" t="s">
        <v>139</v>
      </c>
      <c r="BM289" s="23" t="s">
        <v>742</v>
      </c>
    </row>
    <row r="290" spans="2:65" s="1" customFormat="1" ht="16.5" customHeight="1">
      <c r="B290" s="40"/>
      <c r="C290" s="191" t="s">
        <v>495</v>
      </c>
      <c r="D290" s="191" t="s">
        <v>134</v>
      </c>
      <c r="E290" s="192" t="s">
        <v>743</v>
      </c>
      <c r="F290" s="193" t="s">
        <v>744</v>
      </c>
      <c r="G290" s="194" t="s">
        <v>150</v>
      </c>
      <c r="H290" s="195">
        <v>4</v>
      </c>
      <c r="I290" s="196"/>
      <c r="J290" s="195">
        <f>ROUND(I290*H290,2)</f>
        <v>0</v>
      </c>
      <c r="K290" s="193" t="s">
        <v>20</v>
      </c>
      <c r="L290" s="60"/>
      <c r="M290" s="197" t="s">
        <v>20</v>
      </c>
      <c r="N290" s="198" t="s">
        <v>41</v>
      </c>
      <c r="O290" s="41"/>
      <c r="P290" s="199">
        <f>O290*H290</f>
        <v>0</v>
      </c>
      <c r="Q290" s="199">
        <v>0</v>
      </c>
      <c r="R290" s="199">
        <f>Q290*H290</f>
        <v>0</v>
      </c>
      <c r="S290" s="199">
        <v>0</v>
      </c>
      <c r="T290" s="200">
        <f>S290*H290</f>
        <v>0</v>
      </c>
      <c r="AR290" s="23" t="s">
        <v>139</v>
      </c>
      <c r="AT290" s="23" t="s">
        <v>134</v>
      </c>
      <c r="AU290" s="23" t="s">
        <v>80</v>
      </c>
      <c r="AY290" s="23" t="s">
        <v>132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3" t="s">
        <v>78</v>
      </c>
      <c r="BK290" s="201">
        <f>ROUND(I290*H290,2)</f>
        <v>0</v>
      </c>
      <c r="BL290" s="23" t="s">
        <v>139</v>
      </c>
      <c r="BM290" s="23" t="s">
        <v>745</v>
      </c>
    </row>
    <row r="291" spans="2:63" s="10" customFormat="1" ht="29.85" customHeight="1">
      <c r="B291" s="175"/>
      <c r="C291" s="176"/>
      <c r="D291" s="177" t="s">
        <v>69</v>
      </c>
      <c r="E291" s="189" t="s">
        <v>500</v>
      </c>
      <c r="F291" s="189" t="s">
        <v>501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SUM(P292:P328)</f>
        <v>0</v>
      </c>
      <c r="Q291" s="183"/>
      <c r="R291" s="184">
        <f>SUM(R292:R328)</f>
        <v>117.28932999999999</v>
      </c>
      <c r="S291" s="183"/>
      <c r="T291" s="185">
        <f>SUM(T292:T328)</f>
        <v>0</v>
      </c>
      <c r="AR291" s="186" t="s">
        <v>78</v>
      </c>
      <c r="AT291" s="187" t="s">
        <v>69</v>
      </c>
      <c r="AU291" s="187" t="s">
        <v>78</v>
      </c>
      <c r="AY291" s="186" t="s">
        <v>132</v>
      </c>
      <c r="BK291" s="188">
        <f>SUM(BK292:BK328)</f>
        <v>0</v>
      </c>
    </row>
    <row r="292" spans="2:65" s="1" customFormat="1" ht="25.5" customHeight="1">
      <c r="B292" s="40"/>
      <c r="C292" s="191" t="s">
        <v>502</v>
      </c>
      <c r="D292" s="191" t="s">
        <v>134</v>
      </c>
      <c r="E292" s="192" t="s">
        <v>513</v>
      </c>
      <c r="F292" s="193" t="s">
        <v>514</v>
      </c>
      <c r="G292" s="194" t="s">
        <v>150</v>
      </c>
      <c r="H292" s="195">
        <v>19</v>
      </c>
      <c r="I292" s="196"/>
      <c r="J292" s="195">
        <f>ROUND(I292*H292,2)</f>
        <v>0</v>
      </c>
      <c r="K292" s="193" t="s">
        <v>138</v>
      </c>
      <c r="L292" s="60"/>
      <c r="M292" s="197" t="s">
        <v>20</v>
      </c>
      <c r="N292" s="198" t="s">
        <v>41</v>
      </c>
      <c r="O292" s="41"/>
      <c r="P292" s="199">
        <f>O292*H292</f>
        <v>0</v>
      </c>
      <c r="Q292" s="199">
        <v>0.0007</v>
      </c>
      <c r="R292" s="199">
        <f>Q292*H292</f>
        <v>0.0133</v>
      </c>
      <c r="S292" s="199">
        <v>0</v>
      </c>
      <c r="T292" s="200">
        <f>S292*H292</f>
        <v>0</v>
      </c>
      <c r="AR292" s="23" t="s">
        <v>139</v>
      </c>
      <c r="AT292" s="23" t="s">
        <v>134</v>
      </c>
      <c r="AU292" s="23" t="s">
        <v>80</v>
      </c>
      <c r="AY292" s="23" t="s">
        <v>132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23" t="s">
        <v>78</v>
      </c>
      <c r="BK292" s="201">
        <f>ROUND(I292*H292,2)</f>
        <v>0</v>
      </c>
      <c r="BL292" s="23" t="s">
        <v>139</v>
      </c>
      <c r="BM292" s="23" t="s">
        <v>515</v>
      </c>
    </row>
    <row r="293" spans="2:51" s="11" customFormat="1" ht="13.5">
      <c r="B293" s="202"/>
      <c r="C293" s="203"/>
      <c r="D293" s="204" t="s">
        <v>144</v>
      </c>
      <c r="E293" s="205" t="s">
        <v>20</v>
      </c>
      <c r="F293" s="206" t="s">
        <v>516</v>
      </c>
      <c r="G293" s="203"/>
      <c r="H293" s="205" t="s">
        <v>20</v>
      </c>
      <c r="I293" s="207"/>
      <c r="J293" s="203"/>
      <c r="K293" s="203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144</v>
      </c>
      <c r="AU293" s="212" t="s">
        <v>80</v>
      </c>
      <c r="AV293" s="11" t="s">
        <v>78</v>
      </c>
      <c r="AW293" s="11" t="s">
        <v>34</v>
      </c>
      <c r="AX293" s="11" t="s">
        <v>70</v>
      </c>
      <c r="AY293" s="212" t="s">
        <v>132</v>
      </c>
    </row>
    <row r="294" spans="2:51" s="12" customFormat="1" ht="13.5">
      <c r="B294" s="213"/>
      <c r="C294" s="214"/>
      <c r="D294" s="204" t="s">
        <v>144</v>
      </c>
      <c r="E294" s="215" t="s">
        <v>20</v>
      </c>
      <c r="F294" s="216" t="s">
        <v>746</v>
      </c>
      <c r="G294" s="214"/>
      <c r="H294" s="217">
        <v>11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144</v>
      </c>
      <c r="AU294" s="223" t="s">
        <v>80</v>
      </c>
      <c r="AV294" s="12" t="s">
        <v>80</v>
      </c>
      <c r="AW294" s="12" t="s">
        <v>34</v>
      </c>
      <c r="AX294" s="12" t="s">
        <v>70</v>
      </c>
      <c r="AY294" s="223" t="s">
        <v>132</v>
      </c>
    </row>
    <row r="295" spans="2:51" s="11" customFormat="1" ht="13.5">
      <c r="B295" s="202"/>
      <c r="C295" s="203"/>
      <c r="D295" s="204" t="s">
        <v>144</v>
      </c>
      <c r="E295" s="205" t="s">
        <v>20</v>
      </c>
      <c r="F295" s="206" t="s">
        <v>747</v>
      </c>
      <c r="G295" s="203"/>
      <c r="H295" s="205" t="s">
        <v>20</v>
      </c>
      <c r="I295" s="207"/>
      <c r="J295" s="203"/>
      <c r="K295" s="203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144</v>
      </c>
      <c r="AU295" s="212" t="s">
        <v>80</v>
      </c>
      <c r="AV295" s="11" t="s">
        <v>78</v>
      </c>
      <c r="AW295" s="11" t="s">
        <v>34</v>
      </c>
      <c r="AX295" s="11" t="s">
        <v>70</v>
      </c>
      <c r="AY295" s="212" t="s">
        <v>132</v>
      </c>
    </row>
    <row r="296" spans="2:51" s="12" customFormat="1" ht="13.5">
      <c r="B296" s="213"/>
      <c r="C296" s="214"/>
      <c r="D296" s="204" t="s">
        <v>144</v>
      </c>
      <c r="E296" s="215" t="s">
        <v>20</v>
      </c>
      <c r="F296" s="216" t="s">
        <v>748</v>
      </c>
      <c r="G296" s="214"/>
      <c r="H296" s="217">
        <v>8</v>
      </c>
      <c r="I296" s="218"/>
      <c r="J296" s="214"/>
      <c r="K296" s="214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144</v>
      </c>
      <c r="AU296" s="223" t="s">
        <v>80</v>
      </c>
      <c r="AV296" s="12" t="s">
        <v>80</v>
      </c>
      <c r="AW296" s="12" t="s">
        <v>34</v>
      </c>
      <c r="AX296" s="12" t="s">
        <v>70</v>
      </c>
      <c r="AY296" s="223" t="s">
        <v>132</v>
      </c>
    </row>
    <row r="297" spans="2:51" s="13" customFormat="1" ht="13.5">
      <c r="B297" s="224"/>
      <c r="C297" s="225"/>
      <c r="D297" s="204" t="s">
        <v>144</v>
      </c>
      <c r="E297" s="226" t="s">
        <v>20</v>
      </c>
      <c r="F297" s="227" t="s">
        <v>246</v>
      </c>
      <c r="G297" s="225"/>
      <c r="H297" s="228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144</v>
      </c>
      <c r="AU297" s="234" t="s">
        <v>80</v>
      </c>
      <c r="AV297" s="13" t="s">
        <v>139</v>
      </c>
      <c r="AW297" s="13" t="s">
        <v>34</v>
      </c>
      <c r="AX297" s="13" t="s">
        <v>78</v>
      </c>
      <c r="AY297" s="234" t="s">
        <v>132</v>
      </c>
    </row>
    <row r="298" spans="2:65" s="1" customFormat="1" ht="16.5" customHeight="1">
      <c r="B298" s="40"/>
      <c r="C298" s="235" t="s">
        <v>508</v>
      </c>
      <c r="D298" s="235" t="s">
        <v>322</v>
      </c>
      <c r="E298" s="236" t="s">
        <v>518</v>
      </c>
      <c r="F298" s="237" t="s">
        <v>749</v>
      </c>
      <c r="G298" s="238" t="s">
        <v>150</v>
      </c>
      <c r="H298" s="239">
        <v>9</v>
      </c>
      <c r="I298" s="240"/>
      <c r="J298" s="239">
        <f aca="true" t="shared" si="10" ref="J298:J303">ROUND(I298*H298,2)</f>
        <v>0</v>
      </c>
      <c r="K298" s="237" t="s">
        <v>20</v>
      </c>
      <c r="L298" s="241"/>
      <c r="M298" s="242" t="s">
        <v>20</v>
      </c>
      <c r="N298" s="243" t="s">
        <v>41</v>
      </c>
      <c r="O298" s="41"/>
      <c r="P298" s="199">
        <f aca="true" t="shared" si="11" ref="P298:P303">O298*H298</f>
        <v>0</v>
      </c>
      <c r="Q298" s="199">
        <v>0</v>
      </c>
      <c r="R298" s="199">
        <f aca="true" t="shared" si="12" ref="R298:R303">Q298*H298</f>
        <v>0</v>
      </c>
      <c r="S298" s="199">
        <v>0</v>
      </c>
      <c r="T298" s="200">
        <f aca="true" t="shared" si="13" ref="T298:T303">S298*H298</f>
        <v>0</v>
      </c>
      <c r="AR298" s="23" t="s">
        <v>167</v>
      </c>
      <c r="AT298" s="23" t="s">
        <v>322</v>
      </c>
      <c r="AU298" s="23" t="s">
        <v>80</v>
      </c>
      <c r="AY298" s="23" t="s">
        <v>132</v>
      </c>
      <c r="BE298" s="201">
        <f aca="true" t="shared" si="14" ref="BE298:BE303">IF(N298="základní",J298,0)</f>
        <v>0</v>
      </c>
      <c r="BF298" s="201">
        <f aca="true" t="shared" si="15" ref="BF298:BF303">IF(N298="snížená",J298,0)</f>
        <v>0</v>
      </c>
      <c r="BG298" s="201">
        <f aca="true" t="shared" si="16" ref="BG298:BG303">IF(N298="zákl. přenesená",J298,0)</f>
        <v>0</v>
      </c>
      <c r="BH298" s="201">
        <f aca="true" t="shared" si="17" ref="BH298:BH303">IF(N298="sníž. přenesená",J298,0)</f>
        <v>0</v>
      </c>
      <c r="BI298" s="201">
        <f aca="true" t="shared" si="18" ref="BI298:BI303">IF(N298="nulová",J298,0)</f>
        <v>0</v>
      </c>
      <c r="BJ298" s="23" t="s">
        <v>78</v>
      </c>
      <c r="BK298" s="201">
        <f aca="true" t="shared" si="19" ref="BK298:BK303">ROUND(I298*H298,2)</f>
        <v>0</v>
      </c>
      <c r="BL298" s="23" t="s">
        <v>139</v>
      </c>
      <c r="BM298" s="23" t="s">
        <v>520</v>
      </c>
    </row>
    <row r="299" spans="2:65" s="1" customFormat="1" ht="16.5" customHeight="1">
      <c r="B299" s="40"/>
      <c r="C299" s="235" t="s">
        <v>512</v>
      </c>
      <c r="D299" s="235" t="s">
        <v>322</v>
      </c>
      <c r="E299" s="236" t="s">
        <v>750</v>
      </c>
      <c r="F299" s="237" t="s">
        <v>751</v>
      </c>
      <c r="G299" s="238" t="s">
        <v>150</v>
      </c>
      <c r="H299" s="239">
        <v>2</v>
      </c>
      <c r="I299" s="240"/>
      <c r="J299" s="239">
        <f t="shared" si="10"/>
        <v>0</v>
      </c>
      <c r="K299" s="237" t="s">
        <v>20</v>
      </c>
      <c r="L299" s="241"/>
      <c r="M299" s="242" t="s">
        <v>20</v>
      </c>
      <c r="N299" s="243" t="s">
        <v>41</v>
      </c>
      <c r="O299" s="41"/>
      <c r="P299" s="199">
        <f t="shared" si="11"/>
        <v>0</v>
      </c>
      <c r="Q299" s="199">
        <v>0</v>
      </c>
      <c r="R299" s="199">
        <f t="shared" si="12"/>
        <v>0</v>
      </c>
      <c r="S299" s="199">
        <v>0</v>
      </c>
      <c r="T299" s="200">
        <f t="shared" si="13"/>
        <v>0</v>
      </c>
      <c r="AR299" s="23" t="s">
        <v>167</v>
      </c>
      <c r="AT299" s="23" t="s">
        <v>322</v>
      </c>
      <c r="AU299" s="23" t="s">
        <v>80</v>
      </c>
      <c r="AY299" s="23" t="s">
        <v>132</v>
      </c>
      <c r="BE299" s="201">
        <f t="shared" si="14"/>
        <v>0</v>
      </c>
      <c r="BF299" s="201">
        <f t="shared" si="15"/>
        <v>0</v>
      </c>
      <c r="BG299" s="201">
        <f t="shared" si="16"/>
        <v>0</v>
      </c>
      <c r="BH299" s="201">
        <f t="shared" si="17"/>
        <v>0</v>
      </c>
      <c r="BI299" s="201">
        <f t="shared" si="18"/>
        <v>0</v>
      </c>
      <c r="BJ299" s="23" t="s">
        <v>78</v>
      </c>
      <c r="BK299" s="201">
        <f t="shared" si="19"/>
        <v>0</v>
      </c>
      <c r="BL299" s="23" t="s">
        <v>139</v>
      </c>
      <c r="BM299" s="23" t="s">
        <v>752</v>
      </c>
    </row>
    <row r="300" spans="2:65" s="1" customFormat="1" ht="16.5" customHeight="1">
      <c r="B300" s="40"/>
      <c r="C300" s="235" t="s">
        <v>517</v>
      </c>
      <c r="D300" s="235" t="s">
        <v>322</v>
      </c>
      <c r="E300" s="236" t="s">
        <v>753</v>
      </c>
      <c r="F300" s="237" t="s">
        <v>754</v>
      </c>
      <c r="G300" s="238" t="s">
        <v>150</v>
      </c>
      <c r="H300" s="239">
        <v>8</v>
      </c>
      <c r="I300" s="240"/>
      <c r="J300" s="239">
        <f t="shared" si="10"/>
        <v>0</v>
      </c>
      <c r="K300" s="237" t="s">
        <v>20</v>
      </c>
      <c r="L300" s="241"/>
      <c r="M300" s="242" t="s">
        <v>20</v>
      </c>
      <c r="N300" s="243" t="s">
        <v>41</v>
      </c>
      <c r="O300" s="41"/>
      <c r="P300" s="199">
        <f t="shared" si="11"/>
        <v>0</v>
      </c>
      <c r="Q300" s="199">
        <v>0</v>
      </c>
      <c r="R300" s="199">
        <f t="shared" si="12"/>
        <v>0</v>
      </c>
      <c r="S300" s="199">
        <v>0</v>
      </c>
      <c r="T300" s="200">
        <f t="shared" si="13"/>
        <v>0</v>
      </c>
      <c r="AR300" s="23" t="s">
        <v>167</v>
      </c>
      <c r="AT300" s="23" t="s">
        <v>322</v>
      </c>
      <c r="AU300" s="23" t="s">
        <v>80</v>
      </c>
      <c r="AY300" s="23" t="s">
        <v>132</v>
      </c>
      <c r="BE300" s="201">
        <f t="shared" si="14"/>
        <v>0</v>
      </c>
      <c r="BF300" s="201">
        <f t="shared" si="15"/>
        <v>0</v>
      </c>
      <c r="BG300" s="201">
        <f t="shared" si="16"/>
        <v>0</v>
      </c>
      <c r="BH300" s="201">
        <f t="shared" si="17"/>
        <v>0</v>
      </c>
      <c r="BI300" s="201">
        <f t="shared" si="18"/>
        <v>0</v>
      </c>
      <c r="BJ300" s="23" t="s">
        <v>78</v>
      </c>
      <c r="BK300" s="201">
        <f t="shared" si="19"/>
        <v>0</v>
      </c>
      <c r="BL300" s="23" t="s">
        <v>139</v>
      </c>
      <c r="BM300" s="23" t="s">
        <v>755</v>
      </c>
    </row>
    <row r="301" spans="2:65" s="1" customFormat="1" ht="25.5" customHeight="1">
      <c r="B301" s="40"/>
      <c r="C301" s="191" t="s">
        <v>521</v>
      </c>
      <c r="D301" s="191" t="s">
        <v>134</v>
      </c>
      <c r="E301" s="192" t="s">
        <v>522</v>
      </c>
      <c r="F301" s="193" t="s">
        <v>523</v>
      </c>
      <c r="G301" s="194" t="s">
        <v>150</v>
      </c>
      <c r="H301" s="195">
        <v>11</v>
      </c>
      <c r="I301" s="196"/>
      <c r="J301" s="195">
        <f t="shared" si="10"/>
        <v>0</v>
      </c>
      <c r="K301" s="193" t="s">
        <v>138</v>
      </c>
      <c r="L301" s="60"/>
      <c r="M301" s="197" t="s">
        <v>20</v>
      </c>
      <c r="N301" s="198" t="s">
        <v>41</v>
      </c>
      <c r="O301" s="41"/>
      <c r="P301" s="199">
        <f t="shared" si="11"/>
        <v>0</v>
      </c>
      <c r="Q301" s="199">
        <v>0.11241</v>
      </c>
      <c r="R301" s="199">
        <f t="shared" si="12"/>
        <v>1.23651</v>
      </c>
      <c r="S301" s="199">
        <v>0</v>
      </c>
      <c r="T301" s="200">
        <f t="shared" si="13"/>
        <v>0</v>
      </c>
      <c r="AR301" s="23" t="s">
        <v>139</v>
      </c>
      <c r="AT301" s="23" t="s">
        <v>134</v>
      </c>
      <c r="AU301" s="23" t="s">
        <v>80</v>
      </c>
      <c r="AY301" s="23" t="s">
        <v>132</v>
      </c>
      <c r="BE301" s="201">
        <f t="shared" si="14"/>
        <v>0</v>
      </c>
      <c r="BF301" s="201">
        <f t="shared" si="15"/>
        <v>0</v>
      </c>
      <c r="BG301" s="201">
        <f t="shared" si="16"/>
        <v>0</v>
      </c>
      <c r="BH301" s="201">
        <f t="shared" si="17"/>
        <v>0</v>
      </c>
      <c r="BI301" s="201">
        <f t="shared" si="18"/>
        <v>0</v>
      </c>
      <c r="BJ301" s="23" t="s">
        <v>78</v>
      </c>
      <c r="BK301" s="201">
        <f t="shared" si="19"/>
        <v>0</v>
      </c>
      <c r="BL301" s="23" t="s">
        <v>139</v>
      </c>
      <c r="BM301" s="23" t="s">
        <v>524</v>
      </c>
    </row>
    <row r="302" spans="2:65" s="1" customFormat="1" ht="16.5" customHeight="1">
      <c r="B302" s="40"/>
      <c r="C302" s="235" t="s">
        <v>525</v>
      </c>
      <c r="D302" s="235" t="s">
        <v>322</v>
      </c>
      <c r="E302" s="236" t="s">
        <v>526</v>
      </c>
      <c r="F302" s="237" t="s">
        <v>527</v>
      </c>
      <c r="G302" s="238" t="s">
        <v>150</v>
      </c>
      <c r="H302" s="239">
        <v>11</v>
      </c>
      <c r="I302" s="240"/>
      <c r="J302" s="239">
        <f t="shared" si="10"/>
        <v>0</v>
      </c>
      <c r="K302" s="237" t="s">
        <v>138</v>
      </c>
      <c r="L302" s="241"/>
      <c r="M302" s="242" t="s">
        <v>20</v>
      </c>
      <c r="N302" s="243" t="s">
        <v>41</v>
      </c>
      <c r="O302" s="41"/>
      <c r="P302" s="199">
        <f t="shared" si="11"/>
        <v>0</v>
      </c>
      <c r="Q302" s="199">
        <v>0.0061</v>
      </c>
      <c r="R302" s="199">
        <f t="shared" si="12"/>
        <v>0.0671</v>
      </c>
      <c r="S302" s="199">
        <v>0</v>
      </c>
      <c r="T302" s="200">
        <f t="shared" si="13"/>
        <v>0</v>
      </c>
      <c r="AR302" s="23" t="s">
        <v>167</v>
      </c>
      <c r="AT302" s="23" t="s">
        <v>322</v>
      </c>
      <c r="AU302" s="23" t="s">
        <v>80</v>
      </c>
      <c r="AY302" s="23" t="s">
        <v>132</v>
      </c>
      <c r="BE302" s="201">
        <f t="shared" si="14"/>
        <v>0</v>
      </c>
      <c r="BF302" s="201">
        <f t="shared" si="15"/>
        <v>0</v>
      </c>
      <c r="BG302" s="201">
        <f t="shared" si="16"/>
        <v>0</v>
      </c>
      <c r="BH302" s="201">
        <f t="shared" si="17"/>
        <v>0</v>
      </c>
      <c r="BI302" s="201">
        <f t="shared" si="18"/>
        <v>0</v>
      </c>
      <c r="BJ302" s="23" t="s">
        <v>78</v>
      </c>
      <c r="BK302" s="201">
        <f t="shared" si="19"/>
        <v>0</v>
      </c>
      <c r="BL302" s="23" t="s">
        <v>139</v>
      </c>
      <c r="BM302" s="23" t="s">
        <v>528</v>
      </c>
    </row>
    <row r="303" spans="2:65" s="1" customFormat="1" ht="25.5" customHeight="1">
      <c r="B303" s="40"/>
      <c r="C303" s="191" t="s">
        <v>529</v>
      </c>
      <c r="D303" s="191" t="s">
        <v>134</v>
      </c>
      <c r="E303" s="192" t="s">
        <v>530</v>
      </c>
      <c r="F303" s="193" t="s">
        <v>531</v>
      </c>
      <c r="G303" s="194" t="s">
        <v>350</v>
      </c>
      <c r="H303" s="195">
        <v>318</v>
      </c>
      <c r="I303" s="196"/>
      <c r="J303" s="195">
        <f t="shared" si="10"/>
        <v>0</v>
      </c>
      <c r="K303" s="193" t="s">
        <v>138</v>
      </c>
      <c r="L303" s="60"/>
      <c r="M303" s="197" t="s">
        <v>20</v>
      </c>
      <c r="N303" s="198" t="s">
        <v>41</v>
      </c>
      <c r="O303" s="41"/>
      <c r="P303" s="199">
        <f t="shared" si="11"/>
        <v>0</v>
      </c>
      <c r="Q303" s="199">
        <v>0.00033</v>
      </c>
      <c r="R303" s="199">
        <f t="shared" si="12"/>
        <v>0.10494</v>
      </c>
      <c r="S303" s="199">
        <v>0</v>
      </c>
      <c r="T303" s="200">
        <f t="shared" si="13"/>
        <v>0</v>
      </c>
      <c r="AR303" s="23" t="s">
        <v>139</v>
      </c>
      <c r="AT303" s="23" t="s">
        <v>134</v>
      </c>
      <c r="AU303" s="23" t="s">
        <v>80</v>
      </c>
      <c r="AY303" s="23" t="s">
        <v>132</v>
      </c>
      <c r="BE303" s="201">
        <f t="shared" si="14"/>
        <v>0</v>
      </c>
      <c r="BF303" s="201">
        <f t="shared" si="15"/>
        <v>0</v>
      </c>
      <c r="BG303" s="201">
        <f t="shared" si="16"/>
        <v>0</v>
      </c>
      <c r="BH303" s="201">
        <f t="shared" si="17"/>
        <v>0</v>
      </c>
      <c r="BI303" s="201">
        <f t="shared" si="18"/>
        <v>0</v>
      </c>
      <c r="BJ303" s="23" t="s">
        <v>78</v>
      </c>
      <c r="BK303" s="201">
        <f t="shared" si="19"/>
        <v>0</v>
      </c>
      <c r="BL303" s="23" t="s">
        <v>139</v>
      </c>
      <c r="BM303" s="23" t="s">
        <v>532</v>
      </c>
    </row>
    <row r="304" spans="2:51" s="11" customFormat="1" ht="13.5">
      <c r="B304" s="202"/>
      <c r="C304" s="203"/>
      <c r="D304" s="204" t="s">
        <v>144</v>
      </c>
      <c r="E304" s="205" t="s">
        <v>20</v>
      </c>
      <c r="F304" s="206" t="s">
        <v>756</v>
      </c>
      <c r="G304" s="203"/>
      <c r="H304" s="205" t="s">
        <v>20</v>
      </c>
      <c r="I304" s="207"/>
      <c r="J304" s="203"/>
      <c r="K304" s="203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144</v>
      </c>
      <c r="AU304" s="212" t="s">
        <v>80</v>
      </c>
      <c r="AV304" s="11" t="s">
        <v>78</v>
      </c>
      <c r="AW304" s="11" t="s">
        <v>34</v>
      </c>
      <c r="AX304" s="11" t="s">
        <v>70</v>
      </c>
      <c r="AY304" s="212" t="s">
        <v>132</v>
      </c>
    </row>
    <row r="305" spans="2:51" s="12" customFormat="1" ht="13.5">
      <c r="B305" s="213"/>
      <c r="C305" s="214"/>
      <c r="D305" s="204" t="s">
        <v>144</v>
      </c>
      <c r="E305" s="215" t="s">
        <v>20</v>
      </c>
      <c r="F305" s="216" t="s">
        <v>757</v>
      </c>
      <c r="G305" s="214"/>
      <c r="H305" s="217">
        <v>318</v>
      </c>
      <c r="I305" s="218"/>
      <c r="J305" s="214"/>
      <c r="K305" s="214"/>
      <c r="L305" s="219"/>
      <c r="M305" s="220"/>
      <c r="N305" s="221"/>
      <c r="O305" s="221"/>
      <c r="P305" s="221"/>
      <c r="Q305" s="221"/>
      <c r="R305" s="221"/>
      <c r="S305" s="221"/>
      <c r="T305" s="222"/>
      <c r="AT305" s="223" t="s">
        <v>144</v>
      </c>
      <c r="AU305" s="223" t="s">
        <v>80</v>
      </c>
      <c r="AV305" s="12" t="s">
        <v>80</v>
      </c>
      <c r="AW305" s="12" t="s">
        <v>34</v>
      </c>
      <c r="AX305" s="12" t="s">
        <v>78</v>
      </c>
      <c r="AY305" s="223" t="s">
        <v>132</v>
      </c>
    </row>
    <row r="306" spans="2:65" s="1" customFormat="1" ht="25.5" customHeight="1">
      <c r="B306" s="40"/>
      <c r="C306" s="191" t="s">
        <v>535</v>
      </c>
      <c r="D306" s="191" t="s">
        <v>134</v>
      </c>
      <c r="E306" s="192" t="s">
        <v>758</v>
      </c>
      <c r="F306" s="193" t="s">
        <v>759</v>
      </c>
      <c r="G306" s="194" t="s">
        <v>350</v>
      </c>
      <c r="H306" s="195">
        <v>9</v>
      </c>
      <c r="I306" s="196"/>
      <c r="J306" s="195">
        <f>ROUND(I306*H306,2)</f>
        <v>0</v>
      </c>
      <c r="K306" s="193" t="s">
        <v>138</v>
      </c>
      <c r="L306" s="60"/>
      <c r="M306" s="197" t="s">
        <v>20</v>
      </c>
      <c r="N306" s="198" t="s">
        <v>41</v>
      </c>
      <c r="O306" s="41"/>
      <c r="P306" s="199">
        <f>O306*H306</f>
        <v>0</v>
      </c>
      <c r="Q306" s="199">
        <v>0.00065</v>
      </c>
      <c r="R306" s="199">
        <f>Q306*H306</f>
        <v>0.005849999999999999</v>
      </c>
      <c r="S306" s="199">
        <v>0</v>
      </c>
      <c r="T306" s="200">
        <f>S306*H306</f>
        <v>0</v>
      </c>
      <c r="AR306" s="23" t="s">
        <v>139</v>
      </c>
      <c r="AT306" s="23" t="s">
        <v>134</v>
      </c>
      <c r="AU306" s="23" t="s">
        <v>80</v>
      </c>
      <c r="AY306" s="23" t="s">
        <v>132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3" t="s">
        <v>78</v>
      </c>
      <c r="BK306" s="201">
        <f>ROUND(I306*H306,2)</f>
        <v>0</v>
      </c>
      <c r="BL306" s="23" t="s">
        <v>139</v>
      </c>
      <c r="BM306" s="23" t="s">
        <v>760</v>
      </c>
    </row>
    <row r="307" spans="2:65" s="1" customFormat="1" ht="25.5" customHeight="1">
      <c r="B307" s="40"/>
      <c r="C307" s="191" t="s">
        <v>539</v>
      </c>
      <c r="D307" s="191" t="s">
        <v>134</v>
      </c>
      <c r="E307" s="192" t="s">
        <v>536</v>
      </c>
      <c r="F307" s="193" t="s">
        <v>537</v>
      </c>
      <c r="G307" s="194" t="s">
        <v>137</v>
      </c>
      <c r="H307" s="195">
        <v>13</v>
      </c>
      <c r="I307" s="196"/>
      <c r="J307" s="195">
        <f>ROUND(I307*H307,2)</f>
        <v>0</v>
      </c>
      <c r="K307" s="193" t="s">
        <v>138</v>
      </c>
      <c r="L307" s="60"/>
      <c r="M307" s="197" t="s">
        <v>20</v>
      </c>
      <c r="N307" s="198" t="s">
        <v>41</v>
      </c>
      <c r="O307" s="41"/>
      <c r="P307" s="199">
        <f>O307*H307</f>
        <v>0</v>
      </c>
      <c r="Q307" s="199">
        <v>0.0026</v>
      </c>
      <c r="R307" s="199">
        <f>Q307*H307</f>
        <v>0.0338</v>
      </c>
      <c r="S307" s="199">
        <v>0</v>
      </c>
      <c r="T307" s="200">
        <f>S307*H307</f>
        <v>0</v>
      </c>
      <c r="AR307" s="23" t="s">
        <v>139</v>
      </c>
      <c r="AT307" s="23" t="s">
        <v>134</v>
      </c>
      <c r="AU307" s="23" t="s">
        <v>80</v>
      </c>
      <c r="AY307" s="23" t="s">
        <v>132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23" t="s">
        <v>78</v>
      </c>
      <c r="BK307" s="201">
        <f>ROUND(I307*H307,2)</f>
        <v>0</v>
      </c>
      <c r="BL307" s="23" t="s">
        <v>139</v>
      </c>
      <c r="BM307" s="23" t="s">
        <v>538</v>
      </c>
    </row>
    <row r="308" spans="2:51" s="11" customFormat="1" ht="13.5">
      <c r="B308" s="202"/>
      <c r="C308" s="203"/>
      <c r="D308" s="204" t="s">
        <v>144</v>
      </c>
      <c r="E308" s="205" t="s">
        <v>20</v>
      </c>
      <c r="F308" s="206" t="s">
        <v>761</v>
      </c>
      <c r="G308" s="203"/>
      <c r="H308" s="205" t="s">
        <v>20</v>
      </c>
      <c r="I308" s="207"/>
      <c r="J308" s="203"/>
      <c r="K308" s="203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144</v>
      </c>
      <c r="AU308" s="212" t="s">
        <v>80</v>
      </c>
      <c r="AV308" s="11" t="s">
        <v>78</v>
      </c>
      <c r="AW308" s="11" t="s">
        <v>34</v>
      </c>
      <c r="AX308" s="11" t="s">
        <v>70</v>
      </c>
      <c r="AY308" s="212" t="s">
        <v>132</v>
      </c>
    </row>
    <row r="309" spans="2:51" s="12" customFormat="1" ht="13.5">
      <c r="B309" s="213"/>
      <c r="C309" s="214"/>
      <c r="D309" s="204" t="s">
        <v>144</v>
      </c>
      <c r="E309" s="215" t="s">
        <v>20</v>
      </c>
      <c r="F309" s="216" t="s">
        <v>155</v>
      </c>
      <c r="G309" s="214"/>
      <c r="H309" s="217">
        <v>5</v>
      </c>
      <c r="I309" s="218"/>
      <c r="J309" s="214"/>
      <c r="K309" s="214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144</v>
      </c>
      <c r="AU309" s="223" t="s">
        <v>80</v>
      </c>
      <c r="AV309" s="12" t="s">
        <v>80</v>
      </c>
      <c r="AW309" s="12" t="s">
        <v>34</v>
      </c>
      <c r="AX309" s="12" t="s">
        <v>70</v>
      </c>
      <c r="AY309" s="223" t="s">
        <v>132</v>
      </c>
    </row>
    <row r="310" spans="2:51" s="11" customFormat="1" ht="13.5">
      <c r="B310" s="202"/>
      <c r="C310" s="203"/>
      <c r="D310" s="204" t="s">
        <v>144</v>
      </c>
      <c r="E310" s="205" t="s">
        <v>20</v>
      </c>
      <c r="F310" s="206" t="s">
        <v>762</v>
      </c>
      <c r="G310" s="203"/>
      <c r="H310" s="205" t="s">
        <v>20</v>
      </c>
      <c r="I310" s="207"/>
      <c r="J310" s="203"/>
      <c r="K310" s="203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144</v>
      </c>
      <c r="AU310" s="212" t="s">
        <v>80</v>
      </c>
      <c r="AV310" s="11" t="s">
        <v>78</v>
      </c>
      <c r="AW310" s="11" t="s">
        <v>34</v>
      </c>
      <c r="AX310" s="11" t="s">
        <v>70</v>
      </c>
      <c r="AY310" s="212" t="s">
        <v>132</v>
      </c>
    </row>
    <row r="311" spans="2:51" s="12" customFormat="1" ht="13.5">
      <c r="B311" s="213"/>
      <c r="C311" s="214"/>
      <c r="D311" s="204" t="s">
        <v>144</v>
      </c>
      <c r="E311" s="215" t="s">
        <v>20</v>
      </c>
      <c r="F311" s="216" t="s">
        <v>167</v>
      </c>
      <c r="G311" s="214"/>
      <c r="H311" s="217">
        <v>8</v>
      </c>
      <c r="I311" s="218"/>
      <c r="J311" s="214"/>
      <c r="K311" s="214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144</v>
      </c>
      <c r="AU311" s="223" t="s">
        <v>80</v>
      </c>
      <c r="AV311" s="12" t="s">
        <v>80</v>
      </c>
      <c r="AW311" s="12" t="s">
        <v>34</v>
      </c>
      <c r="AX311" s="12" t="s">
        <v>70</v>
      </c>
      <c r="AY311" s="223" t="s">
        <v>132</v>
      </c>
    </row>
    <row r="312" spans="2:51" s="13" customFormat="1" ht="13.5">
      <c r="B312" s="224"/>
      <c r="C312" s="225"/>
      <c r="D312" s="204" t="s">
        <v>144</v>
      </c>
      <c r="E312" s="226" t="s">
        <v>20</v>
      </c>
      <c r="F312" s="227" t="s">
        <v>246</v>
      </c>
      <c r="G312" s="225"/>
      <c r="H312" s="228">
        <v>13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144</v>
      </c>
      <c r="AU312" s="234" t="s">
        <v>80</v>
      </c>
      <c r="AV312" s="13" t="s">
        <v>139</v>
      </c>
      <c r="AW312" s="13" t="s">
        <v>34</v>
      </c>
      <c r="AX312" s="13" t="s">
        <v>78</v>
      </c>
      <c r="AY312" s="234" t="s">
        <v>132</v>
      </c>
    </row>
    <row r="313" spans="2:65" s="1" customFormat="1" ht="16.5" customHeight="1">
      <c r="B313" s="40"/>
      <c r="C313" s="191" t="s">
        <v>543</v>
      </c>
      <c r="D313" s="191" t="s">
        <v>134</v>
      </c>
      <c r="E313" s="192" t="s">
        <v>540</v>
      </c>
      <c r="F313" s="193" t="s">
        <v>541</v>
      </c>
      <c r="G313" s="194" t="s">
        <v>350</v>
      </c>
      <c r="H313" s="195">
        <v>327</v>
      </c>
      <c r="I313" s="196"/>
      <c r="J313" s="195">
        <f>ROUND(I313*H313,2)</f>
        <v>0</v>
      </c>
      <c r="K313" s="193" t="s">
        <v>138</v>
      </c>
      <c r="L313" s="60"/>
      <c r="M313" s="197" t="s">
        <v>20</v>
      </c>
      <c r="N313" s="198" t="s">
        <v>41</v>
      </c>
      <c r="O313" s="41"/>
      <c r="P313" s="199">
        <f>O313*H313</f>
        <v>0</v>
      </c>
      <c r="Q313" s="199">
        <v>0</v>
      </c>
      <c r="R313" s="199">
        <f>Q313*H313</f>
        <v>0</v>
      </c>
      <c r="S313" s="199">
        <v>0</v>
      </c>
      <c r="T313" s="200">
        <f>S313*H313</f>
        <v>0</v>
      </c>
      <c r="AR313" s="23" t="s">
        <v>139</v>
      </c>
      <c r="AT313" s="23" t="s">
        <v>134</v>
      </c>
      <c r="AU313" s="23" t="s">
        <v>80</v>
      </c>
      <c r="AY313" s="23" t="s">
        <v>132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3" t="s">
        <v>78</v>
      </c>
      <c r="BK313" s="201">
        <f>ROUND(I313*H313,2)</f>
        <v>0</v>
      </c>
      <c r="BL313" s="23" t="s">
        <v>139</v>
      </c>
      <c r="BM313" s="23" t="s">
        <v>542</v>
      </c>
    </row>
    <row r="314" spans="2:51" s="12" customFormat="1" ht="13.5">
      <c r="B314" s="213"/>
      <c r="C314" s="214"/>
      <c r="D314" s="204" t="s">
        <v>144</v>
      </c>
      <c r="E314" s="215" t="s">
        <v>20</v>
      </c>
      <c r="F314" s="216" t="s">
        <v>763</v>
      </c>
      <c r="G314" s="214"/>
      <c r="H314" s="217">
        <v>327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144</v>
      </c>
      <c r="AU314" s="223" t="s">
        <v>80</v>
      </c>
      <c r="AV314" s="12" t="s">
        <v>80</v>
      </c>
      <c r="AW314" s="12" t="s">
        <v>34</v>
      </c>
      <c r="AX314" s="12" t="s">
        <v>78</v>
      </c>
      <c r="AY314" s="223" t="s">
        <v>132</v>
      </c>
    </row>
    <row r="315" spans="2:65" s="1" customFormat="1" ht="16.5" customHeight="1">
      <c r="B315" s="40"/>
      <c r="C315" s="191" t="s">
        <v>547</v>
      </c>
      <c r="D315" s="191" t="s">
        <v>134</v>
      </c>
      <c r="E315" s="192" t="s">
        <v>544</v>
      </c>
      <c r="F315" s="193" t="s">
        <v>545</v>
      </c>
      <c r="G315" s="194" t="s">
        <v>137</v>
      </c>
      <c r="H315" s="195">
        <v>13</v>
      </c>
      <c r="I315" s="196"/>
      <c r="J315" s="195">
        <f>ROUND(I315*H315,2)</f>
        <v>0</v>
      </c>
      <c r="K315" s="193" t="s">
        <v>138</v>
      </c>
      <c r="L315" s="60"/>
      <c r="M315" s="197" t="s">
        <v>20</v>
      </c>
      <c r="N315" s="198" t="s">
        <v>41</v>
      </c>
      <c r="O315" s="41"/>
      <c r="P315" s="199">
        <f>O315*H315</f>
        <v>0</v>
      </c>
      <c r="Q315" s="199">
        <v>1E-05</v>
      </c>
      <c r="R315" s="199">
        <f>Q315*H315</f>
        <v>0.00013000000000000002</v>
      </c>
      <c r="S315" s="199">
        <v>0</v>
      </c>
      <c r="T315" s="200">
        <f>S315*H315</f>
        <v>0</v>
      </c>
      <c r="AR315" s="23" t="s">
        <v>139</v>
      </c>
      <c r="AT315" s="23" t="s">
        <v>134</v>
      </c>
      <c r="AU315" s="23" t="s">
        <v>80</v>
      </c>
      <c r="AY315" s="23" t="s">
        <v>132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3" t="s">
        <v>78</v>
      </c>
      <c r="BK315" s="201">
        <f>ROUND(I315*H315,2)</f>
        <v>0</v>
      </c>
      <c r="BL315" s="23" t="s">
        <v>139</v>
      </c>
      <c r="BM315" s="23" t="s">
        <v>546</v>
      </c>
    </row>
    <row r="316" spans="2:65" s="1" customFormat="1" ht="25.5" customHeight="1">
      <c r="B316" s="40"/>
      <c r="C316" s="191" t="s">
        <v>552</v>
      </c>
      <c r="D316" s="191" t="s">
        <v>134</v>
      </c>
      <c r="E316" s="192" t="s">
        <v>548</v>
      </c>
      <c r="F316" s="193" t="s">
        <v>549</v>
      </c>
      <c r="G316" s="194" t="s">
        <v>350</v>
      </c>
      <c r="H316" s="195">
        <v>426</v>
      </c>
      <c r="I316" s="196"/>
      <c r="J316" s="195">
        <f>ROUND(I316*H316,2)</f>
        <v>0</v>
      </c>
      <c r="K316" s="193" t="s">
        <v>138</v>
      </c>
      <c r="L316" s="60"/>
      <c r="M316" s="197" t="s">
        <v>20</v>
      </c>
      <c r="N316" s="198" t="s">
        <v>41</v>
      </c>
      <c r="O316" s="41"/>
      <c r="P316" s="199">
        <f>O316*H316</f>
        <v>0</v>
      </c>
      <c r="Q316" s="199">
        <v>0.1554</v>
      </c>
      <c r="R316" s="199">
        <f>Q316*H316</f>
        <v>66.2004</v>
      </c>
      <c r="S316" s="199">
        <v>0</v>
      </c>
      <c r="T316" s="200">
        <f>S316*H316</f>
        <v>0</v>
      </c>
      <c r="AR316" s="23" t="s">
        <v>139</v>
      </c>
      <c r="AT316" s="23" t="s">
        <v>134</v>
      </c>
      <c r="AU316" s="23" t="s">
        <v>80</v>
      </c>
      <c r="AY316" s="23" t="s">
        <v>132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23" t="s">
        <v>78</v>
      </c>
      <c r="BK316" s="201">
        <f>ROUND(I316*H316,2)</f>
        <v>0</v>
      </c>
      <c r="BL316" s="23" t="s">
        <v>139</v>
      </c>
      <c r="BM316" s="23" t="s">
        <v>550</v>
      </c>
    </row>
    <row r="317" spans="2:51" s="12" customFormat="1" ht="13.5">
      <c r="B317" s="213"/>
      <c r="C317" s="214"/>
      <c r="D317" s="204" t="s">
        <v>144</v>
      </c>
      <c r="E317" s="215" t="s">
        <v>20</v>
      </c>
      <c r="F317" s="216" t="s">
        <v>764</v>
      </c>
      <c r="G317" s="214"/>
      <c r="H317" s="217">
        <v>426</v>
      </c>
      <c r="I317" s="218"/>
      <c r="J317" s="214"/>
      <c r="K317" s="214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144</v>
      </c>
      <c r="AU317" s="223" t="s">
        <v>80</v>
      </c>
      <c r="AV317" s="12" t="s">
        <v>80</v>
      </c>
      <c r="AW317" s="12" t="s">
        <v>34</v>
      </c>
      <c r="AX317" s="12" t="s">
        <v>78</v>
      </c>
      <c r="AY317" s="223" t="s">
        <v>132</v>
      </c>
    </row>
    <row r="318" spans="2:65" s="1" customFormat="1" ht="16.5" customHeight="1">
      <c r="B318" s="40"/>
      <c r="C318" s="235" t="s">
        <v>556</v>
      </c>
      <c r="D318" s="235" t="s">
        <v>322</v>
      </c>
      <c r="E318" s="236" t="s">
        <v>553</v>
      </c>
      <c r="F318" s="237" t="s">
        <v>554</v>
      </c>
      <c r="G318" s="238" t="s">
        <v>350</v>
      </c>
      <c r="H318" s="239">
        <v>325</v>
      </c>
      <c r="I318" s="240"/>
      <c r="J318" s="239">
        <f>ROUND(I318*H318,2)</f>
        <v>0</v>
      </c>
      <c r="K318" s="237" t="s">
        <v>138</v>
      </c>
      <c r="L318" s="241"/>
      <c r="M318" s="242" t="s">
        <v>20</v>
      </c>
      <c r="N318" s="243" t="s">
        <v>41</v>
      </c>
      <c r="O318" s="41"/>
      <c r="P318" s="199">
        <f>O318*H318</f>
        <v>0</v>
      </c>
      <c r="Q318" s="199">
        <v>0.102</v>
      </c>
      <c r="R318" s="199">
        <f>Q318*H318</f>
        <v>33.15</v>
      </c>
      <c r="S318" s="199">
        <v>0</v>
      </c>
      <c r="T318" s="200">
        <f>S318*H318</f>
        <v>0</v>
      </c>
      <c r="AR318" s="23" t="s">
        <v>167</v>
      </c>
      <c r="AT318" s="23" t="s">
        <v>322</v>
      </c>
      <c r="AU318" s="23" t="s">
        <v>80</v>
      </c>
      <c r="AY318" s="23" t="s">
        <v>132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23" t="s">
        <v>78</v>
      </c>
      <c r="BK318" s="201">
        <f>ROUND(I318*H318,2)</f>
        <v>0</v>
      </c>
      <c r="BL318" s="23" t="s">
        <v>139</v>
      </c>
      <c r="BM318" s="23" t="s">
        <v>555</v>
      </c>
    </row>
    <row r="319" spans="2:65" s="1" customFormat="1" ht="16.5" customHeight="1">
      <c r="B319" s="40"/>
      <c r="C319" s="235" t="s">
        <v>561</v>
      </c>
      <c r="D319" s="235" t="s">
        <v>322</v>
      </c>
      <c r="E319" s="236" t="s">
        <v>557</v>
      </c>
      <c r="F319" s="237" t="s">
        <v>558</v>
      </c>
      <c r="G319" s="238" t="s">
        <v>350</v>
      </c>
      <c r="H319" s="239">
        <v>70</v>
      </c>
      <c r="I319" s="240"/>
      <c r="J319" s="239">
        <f>ROUND(I319*H319,2)</f>
        <v>0</v>
      </c>
      <c r="K319" s="237" t="s">
        <v>138</v>
      </c>
      <c r="L319" s="241"/>
      <c r="M319" s="242" t="s">
        <v>20</v>
      </c>
      <c r="N319" s="243" t="s">
        <v>41</v>
      </c>
      <c r="O319" s="41"/>
      <c r="P319" s="199">
        <f>O319*H319</f>
        <v>0</v>
      </c>
      <c r="Q319" s="199">
        <v>0.0782</v>
      </c>
      <c r="R319" s="199">
        <f>Q319*H319</f>
        <v>5.474</v>
      </c>
      <c r="S319" s="199">
        <v>0</v>
      </c>
      <c r="T319" s="200">
        <f>S319*H319</f>
        <v>0</v>
      </c>
      <c r="AR319" s="23" t="s">
        <v>167</v>
      </c>
      <c r="AT319" s="23" t="s">
        <v>322</v>
      </c>
      <c r="AU319" s="23" t="s">
        <v>80</v>
      </c>
      <c r="AY319" s="23" t="s">
        <v>132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3" t="s">
        <v>78</v>
      </c>
      <c r="BK319" s="201">
        <f>ROUND(I319*H319,2)</f>
        <v>0</v>
      </c>
      <c r="BL319" s="23" t="s">
        <v>139</v>
      </c>
      <c r="BM319" s="23" t="s">
        <v>559</v>
      </c>
    </row>
    <row r="320" spans="2:51" s="12" customFormat="1" ht="13.5">
      <c r="B320" s="213"/>
      <c r="C320" s="214"/>
      <c r="D320" s="204" t="s">
        <v>144</v>
      </c>
      <c r="E320" s="215" t="s">
        <v>20</v>
      </c>
      <c r="F320" s="216" t="s">
        <v>765</v>
      </c>
      <c r="G320" s="214"/>
      <c r="H320" s="217">
        <v>70</v>
      </c>
      <c r="I320" s="218"/>
      <c r="J320" s="214"/>
      <c r="K320" s="214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144</v>
      </c>
      <c r="AU320" s="223" t="s">
        <v>80</v>
      </c>
      <c r="AV320" s="12" t="s">
        <v>80</v>
      </c>
      <c r="AW320" s="12" t="s">
        <v>34</v>
      </c>
      <c r="AX320" s="12" t="s">
        <v>78</v>
      </c>
      <c r="AY320" s="223" t="s">
        <v>132</v>
      </c>
    </row>
    <row r="321" spans="2:65" s="1" customFormat="1" ht="16.5" customHeight="1">
      <c r="B321" s="40"/>
      <c r="C321" s="235" t="s">
        <v>565</v>
      </c>
      <c r="D321" s="235" t="s">
        <v>322</v>
      </c>
      <c r="E321" s="236" t="s">
        <v>766</v>
      </c>
      <c r="F321" s="237" t="s">
        <v>767</v>
      </c>
      <c r="G321" s="238" t="s">
        <v>150</v>
      </c>
      <c r="H321" s="239">
        <v>4</v>
      </c>
      <c r="I321" s="240"/>
      <c r="J321" s="239">
        <f>ROUND(I321*H321,2)</f>
        <v>0</v>
      </c>
      <c r="K321" s="237" t="s">
        <v>20</v>
      </c>
      <c r="L321" s="241"/>
      <c r="M321" s="242" t="s">
        <v>20</v>
      </c>
      <c r="N321" s="243" t="s">
        <v>41</v>
      </c>
      <c r="O321" s="41"/>
      <c r="P321" s="199">
        <f>O321*H321</f>
        <v>0</v>
      </c>
      <c r="Q321" s="199">
        <v>0.0782</v>
      </c>
      <c r="R321" s="199">
        <f>Q321*H321</f>
        <v>0.3128</v>
      </c>
      <c r="S321" s="199">
        <v>0</v>
      </c>
      <c r="T321" s="200">
        <f>S321*H321</f>
        <v>0</v>
      </c>
      <c r="AR321" s="23" t="s">
        <v>167</v>
      </c>
      <c r="AT321" s="23" t="s">
        <v>322</v>
      </c>
      <c r="AU321" s="23" t="s">
        <v>80</v>
      </c>
      <c r="AY321" s="23" t="s">
        <v>132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23" t="s">
        <v>78</v>
      </c>
      <c r="BK321" s="201">
        <f>ROUND(I321*H321,2)</f>
        <v>0</v>
      </c>
      <c r="BL321" s="23" t="s">
        <v>139</v>
      </c>
      <c r="BM321" s="23" t="s">
        <v>768</v>
      </c>
    </row>
    <row r="322" spans="2:51" s="12" customFormat="1" ht="13.5">
      <c r="B322" s="213"/>
      <c r="C322" s="214"/>
      <c r="D322" s="204" t="s">
        <v>144</v>
      </c>
      <c r="E322" s="215" t="s">
        <v>20</v>
      </c>
      <c r="F322" s="216" t="s">
        <v>139</v>
      </c>
      <c r="G322" s="214"/>
      <c r="H322" s="217">
        <v>4</v>
      </c>
      <c r="I322" s="218"/>
      <c r="J322" s="214"/>
      <c r="K322" s="214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144</v>
      </c>
      <c r="AU322" s="223" t="s">
        <v>80</v>
      </c>
      <c r="AV322" s="12" t="s">
        <v>80</v>
      </c>
      <c r="AW322" s="12" t="s">
        <v>34</v>
      </c>
      <c r="AX322" s="12" t="s">
        <v>78</v>
      </c>
      <c r="AY322" s="223" t="s">
        <v>132</v>
      </c>
    </row>
    <row r="323" spans="2:65" s="1" customFormat="1" ht="16.5" customHeight="1">
      <c r="B323" s="40"/>
      <c r="C323" s="235" t="s">
        <v>570</v>
      </c>
      <c r="D323" s="235" t="s">
        <v>322</v>
      </c>
      <c r="E323" s="236" t="s">
        <v>562</v>
      </c>
      <c r="F323" s="237" t="s">
        <v>563</v>
      </c>
      <c r="G323" s="238" t="s">
        <v>350</v>
      </c>
      <c r="H323" s="239">
        <v>24</v>
      </c>
      <c r="I323" s="240"/>
      <c r="J323" s="239">
        <f aca="true" t="shared" si="20" ref="J323:J328">ROUND(I323*H323,2)</f>
        <v>0</v>
      </c>
      <c r="K323" s="237" t="s">
        <v>138</v>
      </c>
      <c r="L323" s="241"/>
      <c r="M323" s="242" t="s">
        <v>20</v>
      </c>
      <c r="N323" s="243" t="s">
        <v>41</v>
      </c>
      <c r="O323" s="41"/>
      <c r="P323" s="199">
        <f aca="true" t="shared" si="21" ref="P323:P328">O323*H323</f>
        <v>0</v>
      </c>
      <c r="Q323" s="199">
        <v>0.0483</v>
      </c>
      <c r="R323" s="199">
        <f aca="true" t="shared" si="22" ref="R323:R328">Q323*H323</f>
        <v>1.1592</v>
      </c>
      <c r="S323" s="199">
        <v>0</v>
      </c>
      <c r="T323" s="200">
        <f aca="true" t="shared" si="23" ref="T323:T328">S323*H323</f>
        <v>0</v>
      </c>
      <c r="AR323" s="23" t="s">
        <v>167</v>
      </c>
      <c r="AT323" s="23" t="s">
        <v>322</v>
      </c>
      <c r="AU323" s="23" t="s">
        <v>80</v>
      </c>
      <c r="AY323" s="23" t="s">
        <v>132</v>
      </c>
      <c r="BE323" s="201">
        <f aca="true" t="shared" si="24" ref="BE323:BE328">IF(N323="základní",J323,0)</f>
        <v>0</v>
      </c>
      <c r="BF323" s="201">
        <f aca="true" t="shared" si="25" ref="BF323:BF328">IF(N323="snížená",J323,0)</f>
        <v>0</v>
      </c>
      <c r="BG323" s="201">
        <f aca="true" t="shared" si="26" ref="BG323:BG328">IF(N323="zákl. přenesená",J323,0)</f>
        <v>0</v>
      </c>
      <c r="BH323" s="201">
        <f aca="true" t="shared" si="27" ref="BH323:BH328">IF(N323="sníž. přenesená",J323,0)</f>
        <v>0</v>
      </c>
      <c r="BI323" s="201">
        <f aca="true" t="shared" si="28" ref="BI323:BI328">IF(N323="nulová",J323,0)</f>
        <v>0</v>
      </c>
      <c r="BJ323" s="23" t="s">
        <v>78</v>
      </c>
      <c r="BK323" s="201">
        <f aca="true" t="shared" si="29" ref="BK323:BK328">ROUND(I323*H323,2)</f>
        <v>0</v>
      </c>
      <c r="BL323" s="23" t="s">
        <v>139</v>
      </c>
      <c r="BM323" s="23" t="s">
        <v>564</v>
      </c>
    </row>
    <row r="324" spans="2:65" s="1" customFormat="1" ht="16.5" customHeight="1">
      <c r="B324" s="40"/>
      <c r="C324" s="235" t="s">
        <v>205</v>
      </c>
      <c r="D324" s="235" t="s">
        <v>322</v>
      </c>
      <c r="E324" s="236" t="s">
        <v>769</v>
      </c>
      <c r="F324" s="237" t="s">
        <v>770</v>
      </c>
      <c r="G324" s="238" t="s">
        <v>350</v>
      </c>
      <c r="H324" s="239">
        <v>4</v>
      </c>
      <c r="I324" s="240"/>
      <c r="J324" s="239">
        <f t="shared" si="20"/>
        <v>0</v>
      </c>
      <c r="K324" s="237" t="s">
        <v>138</v>
      </c>
      <c r="L324" s="241"/>
      <c r="M324" s="242" t="s">
        <v>20</v>
      </c>
      <c r="N324" s="243" t="s">
        <v>41</v>
      </c>
      <c r="O324" s="41"/>
      <c r="P324" s="199">
        <f t="shared" si="21"/>
        <v>0</v>
      </c>
      <c r="Q324" s="199">
        <v>0.064</v>
      </c>
      <c r="R324" s="199">
        <f t="shared" si="22"/>
        <v>0.256</v>
      </c>
      <c r="S324" s="199">
        <v>0</v>
      </c>
      <c r="T324" s="200">
        <f t="shared" si="23"/>
        <v>0</v>
      </c>
      <c r="AR324" s="23" t="s">
        <v>167</v>
      </c>
      <c r="AT324" s="23" t="s">
        <v>322</v>
      </c>
      <c r="AU324" s="23" t="s">
        <v>80</v>
      </c>
      <c r="AY324" s="23" t="s">
        <v>132</v>
      </c>
      <c r="BE324" s="201">
        <f t="shared" si="24"/>
        <v>0</v>
      </c>
      <c r="BF324" s="201">
        <f t="shared" si="25"/>
        <v>0</v>
      </c>
      <c r="BG324" s="201">
        <f t="shared" si="26"/>
        <v>0</v>
      </c>
      <c r="BH324" s="201">
        <f t="shared" si="27"/>
        <v>0</v>
      </c>
      <c r="BI324" s="201">
        <f t="shared" si="28"/>
        <v>0</v>
      </c>
      <c r="BJ324" s="23" t="s">
        <v>78</v>
      </c>
      <c r="BK324" s="201">
        <f t="shared" si="29"/>
        <v>0</v>
      </c>
      <c r="BL324" s="23" t="s">
        <v>139</v>
      </c>
      <c r="BM324" s="23" t="s">
        <v>771</v>
      </c>
    </row>
    <row r="325" spans="2:65" s="1" customFormat="1" ht="25.5" customHeight="1">
      <c r="B325" s="40"/>
      <c r="C325" s="191" t="s">
        <v>578</v>
      </c>
      <c r="D325" s="191" t="s">
        <v>134</v>
      </c>
      <c r="E325" s="192" t="s">
        <v>566</v>
      </c>
      <c r="F325" s="193" t="s">
        <v>567</v>
      </c>
      <c r="G325" s="194" t="s">
        <v>350</v>
      </c>
      <c r="H325" s="195">
        <v>52</v>
      </c>
      <c r="I325" s="196"/>
      <c r="J325" s="195">
        <f t="shared" si="20"/>
        <v>0</v>
      </c>
      <c r="K325" s="193" t="s">
        <v>138</v>
      </c>
      <c r="L325" s="60"/>
      <c r="M325" s="197" t="s">
        <v>20</v>
      </c>
      <c r="N325" s="198" t="s">
        <v>41</v>
      </c>
      <c r="O325" s="41"/>
      <c r="P325" s="199">
        <f t="shared" si="21"/>
        <v>0</v>
      </c>
      <c r="Q325" s="199">
        <v>0.1295</v>
      </c>
      <c r="R325" s="199">
        <f t="shared" si="22"/>
        <v>6.734</v>
      </c>
      <c r="S325" s="199">
        <v>0</v>
      </c>
      <c r="T325" s="200">
        <f t="shared" si="23"/>
        <v>0</v>
      </c>
      <c r="AR325" s="23" t="s">
        <v>139</v>
      </c>
      <c r="AT325" s="23" t="s">
        <v>134</v>
      </c>
      <c r="AU325" s="23" t="s">
        <v>80</v>
      </c>
      <c r="AY325" s="23" t="s">
        <v>132</v>
      </c>
      <c r="BE325" s="201">
        <f t="shared" si="24"/>
        <v>0</v>
      </c>
      <c r="BF325" s="201">
        <f t="shared" si="25"/>
        <v>0</v>
      </c>
      <c r="BG325" s="201">
        <f t="shared" si="26"/>
        <v>0</v>
      </c>
      <c r="BH325" s="201">
        <f t="shared" si="27"/>
        <v>0</v>
      </c>
      <c r="BI325" s="201">
        <f t="shared" si="28"/>
        <v>0</v>
      </c>
      <c r="BJ325" s="23" t="s">
        <v>78</v>
      </c>
      <c r="BK325" s="201">
        <f t="shared" si="29"/>
        <v>0</v>
      </c>
      <c r="BL325" s="23" t="s">
        <v>139</v>
      </c>
      <c r="BM325" s="23" t="s">
        <v>568</v>
      </c>
    </row>
    <row r="326" spans="2:65" s="1" customFormat="1" ht="16.5" customHeight="1">
      <c r="B326" s="40"/>
      <c r="C326" s="235" t="s">
        <v>582</v>
      </c>
      <c r="D326" s="235" t="s">
        <v>322</v>
      </c>
      <c r="E326" s="236" t="s">
        <v>571</v>
      </c>
      <c r="F326" s="237" t="s">
        <v>572</v>
      </c>
      <c r="G326" s="238" t="s">
        <v>350</v>
      </c>
      <c r="H326" s="239">
        <v>52</v>
      </c>
      <c r="I326" s="240"/>
      <c r="J326" s="239">
        <f t="shared" si="20"/>
        <v>0</v>
      </c>
      <c r="K326" s="237" t="s">
        <v>138</v>
      </c>
      <c r="L326" s="241"/>
      <c r="M326" s="242" t="s">
        <v>20</v>
      </c>
      <c r="N326" s="243" t="s">
        <v>41</v>
      </c>
      <c r="O326" s="41"/>
      <c r="P326" s="199">
        <f t="shared" si="21"/>
        <v>0</v>
      </c>
      <c r="Q326" s="199">
        <v>0.045</v>
      </c>
      <c r="R326" s="199">
        <f t="shared" si="22"/>
        <v>2.34</v>
      </c>
      <c r="S326" s="199">
        <v>0</v>
      </c>
      <c r="T326" s="200">
        <f t="shared" si="23"/>
        <v>0</v>
      </c>
      <c r="AR326" s="23" t="s">
        <v>167</v>
      </c>
      <c r="AT326" s="23" t="s">
        <v>322</v>
      </c>
      <c r="AU326" s="23" t="s">
        <v>80</v>
      </c>
      <c r="AY326" s="23" t="s">
        <v>132</v>
      </c>
      <c r="BE326" s="201">
        <f t="shared" si="24"/>
        <v>0</v>
      </c>
      <c r="BF326" s="201">
        <f t="shared" si="25"/>
        <v>0</v>
      </c>
      <c r="BG326" s="201">
        <f t="shared" si="26"/>
        <v>0</v>
      </c>
      <c r="BH326" s="201">
        <f t="shared" si="27"/>
        <v>0</v>
      </c>
      <c r="BI326" s="201">
        <f t="shared" si="28"/>
        <v>0</v>
      </c>
      <c r="BJ326" s="23" t="s">
        <v>78</v>
      </c>
      <c r="BK326" s="201">
        <f t="shared" si="29"/>
        <v>0</v>
      </c>
      <c r="BL326" s="23" t="s">
        <v>139</v>
      </c>
      <c r="BM326" s="23" t="s">
        <v>573</v>
      </c>
    </row>
    <row r="327" spans="2:65" s="1" customFormat="1" ht="16.5" customHeight="1">
      <c r="B327" s="40"/>
      <c r="C327" s="191" t="s">
        <v>481</v>
      </c>
      <c r="D327" s="191" t="s">
        <v>134</v>
      </c>
      <c r="E327" s="192" t="s">
        <v>579</v>
      </c>
      <c r="F327" s="193" t="s">
        <v>580</v>
      </c>
      <c r="G327" s="194" t="s">
        <v>350</v>
      </c>
      <c r="H327" s="195">
        <v>330</v>
      </c>
      <c r="I327" s="196"/>
      <c r="J327" s="195">
        <f t="shared" si="20"/>
        <v>0</v>
      </c>
      <c r="K327" s="193" t="s">
        <v>138</v>
      </c>
      <c r="L327" s="60"/>
      <c r="M327" s="197" t="s">
        <v>20</v>
      </c>
      <c r="N327" s="198" t="s">
        <v>41</v>
      </c>
      <c r="O327" s="41"/>
      <c r="P327" s="199">
        <f t="shared" si="21"/>
        <v>0</v>
      </c>
      <c r="Q327" s="199">
        <v>0</v>
      </c>
      <c r="R327" s="199">
        <f t="shared" si="22"/>
        <v>0</v>
      </c>
      <c r="S327" s="199">
        <v>0</v>
      </c>
      <c r="T327" s="200">
        <f t="shared" si="23"/>
        <v>0</v>
      </c>
      <c r="AR327" s="23" t="s">
        <v>139</v>
      </c>
      <c r="AT327" s="23" t="s">
        <v>134</v>
      </c>
      <c r="AU327" s="23" t="s">
        <v>80</v>
      </c>
      <c r="AY327" s="23" t="s">
        <v>132</v>
      </c>
      <c r="BE327" s="201">
        <f t="shared" si="24"/>
        <v>0</v>
      </c>
      <c r="BF327" s="201">
        <f t="shared" si="25"/>
        <v>0</v>
      </c>
      <c r="BG327" s="201">
        <f t="shared" si="26"/>
        <v>0</v>
      </c>
      <c r="BH327" s="201">
        <f t="shared" si="27"/>
        <v>0</v>
      </c>
      <c r="BI327" s="201">
        <f t="shared" si="28"/>
        <v>0</v>
      </c>
      <c r="BJ327" s="23" t="s">
        <v>78</v>
      </c>
      <c r="BK327" s="201">
        <f t="shared" si="29"/>
        <v>0</v>
      </c>
      <c r="BL327" s="23" t="s">
        <v>139</v>
      </c>
      <c r="BM327" s="23" t="s">
        <v>581</v>
      </c>
    </row>
    <row r="328" spans="2:65" s="1" customFormat="1" ht="25.5" customHeight="1">
      <c r="B328" s="40"/>
      <c r="C328" s="191" t="s">
        <v>591</v>
      </c>
      <c r="D328" s="191" t="s">
        <v>134</v>
      </c>
      <c r="E328" s="192" t="s">
        <v>583</v>
      </c>
      <c r="F328" s="193" t="s">
        <v>584</v>
      </c>
      <c r="G328" s="194" t="s">
        <v>350</v>
      </c>
      <c r="H328" s="195">
        <v>330</v>
      </c>
      <c r="I328" s="196"/>
      <c r="J328" s="195">
        <f t="shared" si="20"/>
        <v>0</v>
      </c>
      <c r="K328" s="193" t="s">
        <v>138</v>
      </c>
      <c r="L328" s="60"/>
      <c r="M328" s="197" t="s">
        <v>20</v>
      </c>
      <c r="N328" s="198" t="s">
        <v>41</v>
      </c>
      <c r="O328" s="41"/>
      <c r="P328" s="199">
        <f t="shared" si="21"/>
        <v>0</v>
      </c>
      <c r="Q328" s="199">
        <v>0.00061</v>
      </c>
      <c r="R328" s="199">
        <f t="shared" si="22"/>
        <v>0.20129999999999998</v>
      </c>
      <c r="S328" s="199">
        <v>0</v>
      </c>
      <c r="T328" s="200">
        <f t="shared" si="23"/>
        <v>0</v>
      </c>
      <c r="AR328" s="23" t="s">
        <v>139</v>
      </c>
      <c r="AT328" s="23" t="s">
        <v>134</v>
      </c>
      <c r="AU328" s="23" t="s">
        <v>80</v>
      </c>
      <c r="AY328" s="23" t="s">
        <v>132</v>
      </c>
      <c r="BE328" s="201">
        <f t="shared" si="24"/>
        <v>0</v>
      </c>
      <c r="BF328" s="201">
        <f t="shared" si="25"/>
        <v>0</v>
      </c>
      <c r="BG328" s="201">
        <f t="shared" si="26"/>
        <v>0</v>
      </c>
      <c r="BH328" s="201">
        <f t="shared" si="27"/>
        <v>0</v>
      </c>
      <c r="BI328" s="201">
        <f t="shared" si="28"/>
        <v>0</v>
      </c>
      <c r="BJ328" s="23" t="s">
        <v>78</v>
      </c>
      <c r="BK328" s="201">
        <f t="shared" si="29"/>
        <v>0</v>
      </c>
      <c r="BL328" s="23" t="s">
        <v>139</v>
      </c>
      <c r="BM328" s="23" t="s">
        <v>772</v>
      </c>
    </row>
    <row r="329" spans="2:63" s="10" customFormat="1" ht="29.85" customHeight="1">
      <c r="B329" s="175"/>
      <c r="C329" s="176"/>
      <c r="D329" s="177" t="s">
        <v>69</v>
      </c>
      <c r="E329" s="189" t="s">
        <v>619</v>
      </c>
      <c r="F329" s="189" t="s">
        <v>773</v>
      </c>
      <c r="G329" s="176"/>
      <c r="H329" s="176"/>
      <c r="I329" s="179"/>
      <c r="J329" s="190">
        <f>BK329</f>
        <v>0</v>
      </c>
      <c r="K329" s="176"/>
      <c r="L329" s="181"/>
      <c r="M329" s="182"/>
      <c r="N329" s="183"/>
      <c r="O329" s="183"/>
      <c r="P329" s="184">
        <f>P330</f>
        <v>0</v>
      </c>
      <c r="Q329" s="183"/>
      <c r="R329" s="184">
        <f>R330</f>
        <v>0</v>
      </c>
      <c r="S329" s="183"/>
      <c r="T329" s="185">
        <f>T330</f>
        <v>0</v>
      </c>
      <c r="AR329" s="186" t="s">
        <v>78</v>
      </c>
      <c r="AT329" s="187" t="s">
        <v>69</v>
      </c>
      <c r="AU329" s="187" t="s">
        <v>78</v>
      </c>
      <c r="AY329" s="186" t="s">
        <v>132</v>
      </c>
      <c r="BK329" s="188">
        <f>BK330</f>
        <v>0</v>
      </c>
    </row>
    <row r="330" spans="2:65" s="1" customFormat="1" ht="16.5" customHeight="1">
      <c r="B330" s="40"/>
      <c r="C330" s="191" t="s">
        <v>500</v>
      </c>
      <c r="D330" s="191" t="s">
        <v>134</v>
      </c>
      <c r="E330" s="192" t="s">
        <v>774</v>
      </c>
      <c r="F330" s="193" t="s">
        <v>775</v>
      </c>
      <c r="G330" s="194" t="s">
        <v>150</v>
      </c>
      <c r="H330" s="195">
        <v>6</v>
      </c>
      <c r="I330" s="196"/>
      <c r="J330" s="195">
        <f>ROUND(I330*H330,2)</f>
        <v>0</v>
      </c>
      <c r="K330" s="193" t="s">
        <v>20</v>
      </c>
      <c r="L330" s="60"/>
      <c r="M330" s="197" t="s">
        <v>20</v>
      </c>
      <c r="N330" s="198" t="s">
        <v>41</v>
      </c>
      <c r="O330" s="41"/>
      <c r="P330" s="199">
        <f>O330*H330</f>
        <v>0</v>
      </c>
      <c r="Q330" s="199">
        <v>0</v>
      </c>
      <c r="R330" s="199">
        <f>Q330*H330</f>
        <v>0</v>
      </c>
      <c r="S330" s="199">
        <v>0</v>
      </c>
      <c r="T330" s="200">
        <f>S330*H330</f>
        <v>0</v>
      </c>
      <c r="AR330" s="23" t="s">
        <v>139</v>
      </c>
      <c r="AT330" s="23" t="s">
        <v>134</v>
      </c>
      <c r="AU330" s="23" t="s">
        <v>80</v>
      </c>
      <c r="AY330" s="23" t="s">
        <v>132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23" t="s">
        <v>78</v>
      </c>
      <c r="BK330" s="201">
        <f>ROUND(I330*H330,2)</f>
        <v>0</v>
      </c>
      <c r="BL330" s="23" t="s">
        <v>139</v>
      </c>
      <c r="BM330" s="23" t="s">
        <v>590</v>
      </c>
    </row>
    <row r="331" spans="2:63" s="10" customFormat="1" ht="29.85" customHeight="1">
      <c r="B331" s="175"/>
      <c r="C331" s="176"/>
      <c r="D331" s="177" t="s">
        <v>69</v>
      </c>
      <c r="E331" s="189" t="s">
        <v>595</v>
      </c>
      <c r="F331" s="189" t="s">
        <v>596</v>
      </c>
      <c r="G331" s="176"/>
      <c r="H331" s="176"/>
      <c r="I331" s="179"/>
      <c r="J331" s="190">
        <f>BK331</f>
        <v>0</v>
      </c>
      <c r="K331" s="176"/>
      <c r="L331" s="181"/>
      <c r="M331" s="182"/>
      <c r="N331" s="183"/>
      <c r="O331" s="183"/>
      <c r="P331" s="184">
        <f>P332</f>
        <v>0</v>
      </c>
      <c r="Q331" s="183"/>
      <c r="R331" s="184">
        <f>R332</f>
        <v>0</v>
      </c>
      <c r="S331" s="183"/>
      <c r="T331" s="185">
        <f>T332</f>
        <v>0</v>
      </c>
      <c r="AR331" s="186" t="s">
        <v>78</v>
      </c>
      <c r="AT331" s="187" t="s">
        <v>69</v>
      </c>
      <c r="AU331" s="187" t="s">
        <v>78</v>
      </c>
      <c r="AY331" s="186" t="s">
        <v>132</v>
      </c>
      <c r="BK331" s="188">
        <f>BK332</f>
        <v>0</v>
      </c>
    </row>
    <row r="332" spans="2:65" s="1" customFormat="1" ht="25.5" customHeight="1">
      <c r="B332" s="40"/>
      <c r="C332" s="191" t="s">
        <v>602</v>
      </c>
      <c r="D332" s="191" t="s">
        <v>134</v>
      </c>
      <c r="E332" s="192" t="s">
        <v>597</v>
      </c>
      <c r="F332" s="193" t="s">
        <v>598</v>
      </c>
      <c r="G332" s="194" t="s">
        <v>183</v>
      </c>
      <c r="H332" s="195">
        <v>151.76</v>
      </c>
      <c r="I332" s="196"/>
      <c r="J332" s="195">
        <f>ROUND(I332*H332,2)</f>
        <v>0</v>
      </c>
      <c r="K332" s="193" t="s">
        <v>138</v>
      </c>
      <c r="L332" s="60"/>
      <c r="M332" s="197" t="s">
        <v>20</v>
      </c>
      <c r="N332" s="198" t="s">
        <v>41</v>
      </c>
      <c r="O332" s="41"/>
      <c r="P332" s="199">
        <f>O332*H332</f>
        <v>0</v>
      </c>
      <c r="Q332" s="199">
        <v>0</v>
      </c>
      <c r="R332" s="199">
        <f>Q332*H332</f>
        <v>0</v>
      </c>
      <c r="S332" s="199">
        <v>0</v>
      </c>
      <c r="T332" s="200">
        <f>S332*H332</f>
        <v>0</v>
      </c>
      <c r="AR332" s="23" t="s">
        <v>139</v>
      </c>
      <c r="AT332" s="23" t="s">
        <v>134</v>
      </c>
      <c r="AU332" s="23" t="s">
        <v>80</v>
      </c>
      <c r="AY332" s="23" t="s">
        <v>132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23" t="s">
        <v>78</v>
      </c>
      <c r="BK332" s="201">
        <f>ROUND(I332*H332,2)</f>
        <v>0</v>
      </c>
      <c r="BL332" s="23" t="s">
        <v>139</v>
      </c>
      <c r="BM332" s="23" t="s">
        <v>599</v>
      </c>
    </row>
    <row r="333" spans="2:63" s="10" customFormat="1" ht="37.35" customHeight="1">
      <c r="B333" s="175"/>
      <c r="C333" s="176"/>
      <c r="D333" s="177" t="s">
        <v>69</v>
      </c>
      <c r="E333" s="178" t="s">
        <v>600</v>
      </c>
      <c r="F333" s="178" t="s">
        <v>601</v>
      </c>
      <c r="G333" s="176"/>
      <c r="H333" s="176"/>
      <c r="I333" s="179"/>
      <c r="J333" s="180">
        <f>BK333</f>
        <v>0</v>
      </c>
      <c r="K333" s="176"/>
      <c r="L333" s="181"/>
      <c r="M333" s="182"/>
      <c r="N333" s="183"/>
      <c r="O333" s="183"/>
      <c r="P333" s="184">
        <f>SUM(P334:P343)</f>
        <v>0</v>
      </c>
      <c r="Q333" s="183"/>
      <c r="R333" s="184">
        <f>SUM(R334:R343)</f>
        <v>0</v>
      </c>
      <c r="S333" s="183"/>
      <c r="T333" s="185">
        <f>SUM(T334:T343)</f>
        <v>0</v>
      </c>
      <c r="AR333" s="186" t="s">
        <v>155</v>
      </c>
      <c r="AT333" s="187" t="s">
        <v>69</v>
      </c>
      <c r="AU333" s="187" t="s">
        <v>70</v>
      </c>
      <c r="AY333" s="186" t="s">
        <v>132</v>
      </c>
      <c r="BK333" s="188">
        <f>SUM(BK334:BK343)</f>
        <v>0</v>
      </c>
    </row>
    <row r="334" spans="2:65" s="1" customFormat="1" ht="25.5" customHeight="1">
      <c r="B334" s="40"/>
      <c r="C334" s="191" t="s">
        <v>586</v>
      </c>
      <c r="D334" s="191" t="s">
        <v>134</v>
      </c>
      <c r="E334" s="192" t="s">
        <v>603</v>
      </c>
      <c r="F334" s="193" t="s">
        <v>604</v>
      </c>
      <c r="G334" s="194" t="s">
        <v>605</v>
      </c>
      <c r="H334" s="195">
        <v>1</v>
      </c>
      <c r="I334" s="196"/>
      <c r="J334" s="195">
        <f aca="true" t="shared" si="30" ref="J334:J343">ROUND(I334*H334,2)</f>
        <v>0</v>
      </c>
      <c r="K334" s="193" t="s">
        <v>20</v>
      </c>
      <c r="L334" s="60"/>
      <c r="M334" s="197" t="s">
        <v>20</v>
      </c>
      <c r="N334" s="198" t="s">
        <v>41</v>
      </c>
      <c r="O334" s="41"/>
      <c r="P334" s="199">
        <f aca="true" t="shared" si="31" ref="P334:P343">O334*H334</f>
        <v>0</v>
      </c>
      <c r="Q334" s="199">
        <v>0</v>
      </c>
      <c r="R334" s="199">
        <f aca="true" t="shared" si="32" ref="R334:R343">Q334*H334</f>
        <v>0</v>
      </c>
      <c r="S334" s="199">
        <v>0</v>
      </c>
      <c r="T334" s="200">
        <f aca="true" t="shared" si="33" ref="T334:T343">S334*H334</f>
        <v>0</v>
      </c>
      <c r="AR334" s="23" t="s">
        <v>606</v>
      </c>
      <c r="AT334" s="23" t="s">
        <v>134</v>
      </c>
      <c r="AU334" s="23" t="s">
        <v>78</v>
      </c>
      <c r="AY334" s="23" t="s">
        <v>132</v>
      </c>
      <c r="BE334" s="201">
        <f aca="true" t="shared" si="34" ref="BE334:BE343">IF(N334="základní",J334,0)</f>
        <v>0</v>
      </c>
      <c r="BF334" s="201">
        <f aca="true" t="shared" si="35" ref="BF334:BF343">IF(N334="snížená",J334,0)</f>
        <v>0</v>
      </c>
      <c r="BG334" s="201">
        <f aca="true" t="shared" si="36" ref="BG334:BG343">IF(N334="zákl. přenesená",J334,0)</f>
        <v>0</v>
      </c>
      <c r="BH334" s="201">
        <f aca="true" t="shared" si="37" ref="BH334:BH343">IF(N334="sníž. přenesená",J334,0)</f>
        <v>0</v>
      </c>
      <c r="BI334" s="201">
        <f aca="true" t="shared" si="38" ref="BI334:BI343">IF(N334="nulová",J334,0)</f>
        <v>0</v>
      </c>
      <c r="BJ334" s="23" t="s">
        <v>78</v>
      </c>
      <c r="BK334" s="201">
        <f aca="true" t="shared" si="39" ref="BK334:BK343">ROUND(I334*H334,2)</f>
        <v>0</v>
      </c>
      <c r="BL334" s="23" t="s">
        <v>606</v>
      </c>
      <c r="BM334" s="23" t="s">
        <v>607</v>
      </c>
    </row>
    <row r="335" spans="2:65" s="1" customFormat="1" ht="16.5" customHeight="1">
      <c r="B335" s="40"/>
      <c r="C335" s="191" t="s">
        <v>611</v>
      </c>
      <c r="D335" s="191" t="s">
        <v>134</v>
      </c>
      <c r="E335" s="192" t="s">
        <v>608</v>
      </c>
      <c r="F335" s="193" t="s">
        <v>609</v>
      </c>
      <c r="G335" s="194" t="s">
        <v>605</v>
      </c>
      <c r="H335" s="195">
        <v>1</v>
      </c>
      <c r="I335" s="196"/>
      <c r="J335" s="195">
        <f t="shared" si="30"/>
        <v>0</v>
      </c>
      <c r="K335" s="193" t="s">
        <v>20</v>
      </c>
      <c r="L335" s="60"/>
      <c r="M335" s="197" t="s">
        <v>20</v>
      </c>
      <c r="N335" s="198" t="s">
        <v>41</v>
      </c>
      <c r="O335" s="41"/>
      <c r="P335" s="199">
        <f t="shared" si="31"/>
        <v>0</v>
      </c>
      <c r="Q335" s="199">
        <v>0</v>
      </c>
      <c r="R335" s="199">
        <f t="shared" si="32"/>
        <v>0</v>
      </c>
      <c r="S335" s="199">
        <v>0</v>
      </c>
      <c r="T335" s="200">
        <f t="shared" si="33"/>
        <v>0</v>
      </c>
      <c r="AR335" s="23" t="s">
        <v>606</v>
      </c>
      <c r="AT335" s="23" t="s">
        <v>134</v>
      </c>
      <c r="AU335" s="23" t="s">
        <v>78</v>
      </c>
      <c r="AY335" s="23" t="s">
        <v>132</v>
      </c>
      <c r="BE335" s="201">
        <f t="shared" si="34"/>
        <v>0</v>
      </c>
      <c r="BF335" s="201">
        <f t="shared" si="35"/>
        <v>0</v>
      </c>
      <c r="BG335" s="201">
        <f t="shared" si="36"/>
        <v>0</v>
      </c>
      <c r="BH335" s="201">
        <f t="shared" si="37"/>
        <v>0</v>
      </c>
      <c r="BI335" s="201">
        <f t="shared" si="38"/>
        <v>0</v>
      </c>
      <c r="BJ335" s="23" t="s">
        <v>78</v>
      </c>
      <c r="BK335" s="201">
        <f t="shared" si="39"/>
        <v>0</v>
      </c>
      <c r="BL335" s="23" t="s">
        <v>606</v>
      </c>
      <c r="BM335" s="23" t="s">
        <v>610</v>
      </c>
    </row>
    <row r="336" spans="2:65" s="1" customFormat="1" ht="16.5" customHeight="1">
      <c r="B336" s="40"/>
      <c r="C336" s="191" t="s">
        <v>615</v>
      </c>
      <c r="D336" s="191" t="s">
        <v>134</v>
      </c>
      <c r="E336" s="192" t="s">
        <v>612</v>
      </c>
      <c r="F336" s="193" t="s">
        <v>613</v>
      </c>
      <c r="G336" s="194" t="s">
        <v>605</v>
      </c>
      <c r="H336" s="195">
        <v>1</v>
      </c>
      <c r="I336" s="196"/>
      <c r="J336" s="195">
        <f t="shared" si="30"/>
        <v>0</v>
      </c>
      <c r="K336" s="193" t="s">
        <v>20</v>
      </c>
      <c r="L336" s="60"/>
      <c r="M336" s="197" t="s">
        <v>20</v>
      </c>
      <c r="N336" s="198" t="s">
        <v>41</v>
      </c>
      <c r="O336" s="41"/>
      <c r="P336" s="199">
        <f t="shared" si="31"/>
        <v>0</v>
      </c>
      <c r="Q336" s="199">
        <v>0</v>
      </c>
      <c r="R336" s="199">
        <f t="shared" si="32"/>
        <v>0</v>
      </c>
      <c r="S336" s="199">
        <v>0</v>
      </c>
      <c r="T336" s="200">
        <f t="shared" si="33"/>
        <v>0</v>
      </c>
      <c r="AR336" s="23" t="s">
        <v>606</v>
      </c>
      <c r="AT336" s="23" t="s">
        <v>134</v>
      </c>
      <c r="AU336" s="23" t="s">
        <v>78</v>
      </c>
      <c r="AY336" s="23" t="s">
        <v>132</v>
      </c>
      <c r="BE336" s="201">
        <f t="shared" si="34"/>
        <v>0</v>
      </c>
      <c r="BF336" s="201">
        <f t="shared" si="35"/>
        <v>0</v>
      </c>
      <c r="BG336" s="201">
        <f t="shared" si="36"/>
        <v>0</v>
      </c>
      <c r="BH336" s="201">
        <f t="shared" si="37"/>
        <v>0</v>
      </c>
      <c r="BI336" s="201">
        <f t="shared" si="38"/>
        <v>0</v>
      </c>
      <c r="BJ336" s="23" t="s">
        <v>78</v>
      </c>
      <c r="BK336" s="201">
        <f t="shared" si="39"/>
        <v>0</v>
      </c>
      <c r="BL336" s="23" t="s">
        <v>606</v>
      </c>
      <c r="BM336" s="23" t="s">
        <v>614</v>
      </c>
    </row>
    <row r="337" spans="2:65" s="1" customFormat="1" ht="16.5" customHeight="1">
      <c r="B337" s="40"/>
      <c r="C337" s="191" t="s">
        <v>619</v>
      </c>
      <c r="D337" s="191" t="s">
        <v>134</v>
      </c>
      <c r="E337" s="192" t="s">
        <v>616</v>
      </c>
      <c r="F337" s="193" t="s">
        <v>617</v>
      </c>
      <c r="G337" s="194" t="s">
        <v>605</v>
      </c>
      <c r="H337" s="195">
        <v>1</v>
      </c>
      <c r="I337" s="196"/>
      <c r="J337" s="195">
        <f t="shared" si="30"/>
        <v>0</v>
      </c>
      <c r="K337" s="193" t="s">
        <v>20</v>
      </c>
      <c r="L337" s="60"/>
      <c r="M337" s="197" t="s">
        <v>20</v>
      </c>
      <c r="N337" s="198" t="s">
        <v>41</v>
      </c>
      <c r="O337" s="41"/>
      <c r="P337" s="199">
        <f t="shared" si="31"/>
        <v>0</v>
      </c>
      <c r="Q337" s="199">
        <v>0</v>
      </c>
      <c r="R337" s="199">
        <f t="shared" si="32"/>
        <v>0</v>
      </c>
      <c r="S337" s="199">
        <v>0</v>
      </c>
      <c r="T337" s="200">
        <f t="shared" si="33"/>
        <v>0</v>
      </c>
      <c r="AR337" s="23" t="s">
        <v>606</v>
      </c>
      <c r="AT337" s="23" t="s">
        <v>134</v>
      </c>
      <c r="AU337" s="23" t="s">
        <v>78</v>
      </c>
      <c r="AY337" s="23" t="s">
        <v>132</v>
      </c>
      <c r="BE337" s="201">
        <f t="shared" si="34"/>
        <v>0</v>
      </c>
      <c r="BF337" s="201">
        <f t="shared" si="35"/>
        <v>0</v>
      </c>
      <c r="BG337" s="201">
        <f t="shared" si="36"/>
        <v>0</v>
      </c>
      <c r="BH337" s="201">
        <f t="shared" si="37"/>
        <v>0</v>
      </c>
      <c r="BI337" s="201">
        <f t="shared" si="38"/>
        <v>0</v>
      </c>
      <c r="BJ337" s="23" t="s">
        <v>78</v>
      </c>
      <c r="BK337" s="201">
        <f t="shared" si="39"/>
        <v>0</v>
      </c>
      <c r="BL337" s="23" t="s">
        <v>606</v>
      </c>
      <c r="BM337" s="23" t="s">
        <v>618</v>
      </c>
    </row>
    <row r="338" spans="2:65" s="1" customFormat="1" ht="16.5" customHeight="1">
      <c r="B338" s="40"/>
      <c r="C338" s="191" t="s">
        <v>623</v>
      </c>
      <c r="D338" s="191" t="s">
        <v>134</v>
      </c>
      <c r="E338" s="192" t="s">
        <v>620</v>
      </c>
      <c r="F338" s="193" t="s">
        <v>621</v>
      </c>
      <c r="G338" s="194" t="s">
        <v>605</v>
      </c>
      <c r="H338" s="195">
        <v>1</v>
      </c>
      <c r="I338" s="196"/>
      <c r="J338" s="195">
        <f t="shared" si="30"/>
        <v>0</v>
      </c>
      <c r="K338" s="193" t="s">
        <v>20</v>
      </c>
      <c r="L338" s="60"/>
      <c r="M338" s="197" t="s">
        <v>20</v>
      </c>
      <c r="N338" s="198" t="s">
        <v>41</v>
      </c>
      <c r="O338" s="41"/>
      <c r="P338" s="199">
        <f t="shared" si="31"/>
        <v>0</v>
      </c>
      <c r="Q338" s="199">
        <v>0</v>
      </c>
      <c r="R338" s="199">
        <f t="shared" si="32"/>
        <v>0</v>
      </c>
      <c r="S338" s="199">
        <v>0</v>
      </c>
      <c r="T338" s="200">
        <f t="shared" si="33"/>
        <v>0</v>
      </c>
      <c r="AR338" s="23" t="s">
        <v>606</v>
      </c>
      <c r="AT338" s="23" t="s">
        <v>134</v>
      </c>
      <c r="AU338" s="23" t="s">
        <v>78</v>
      </c>
      <c r="AY338" s="23" t="s">
        <v>132</v>
      </c>
      <c r="BE338" s="201">
        <f t="shared" si="34"/>
        <v>0</v>
      </c>
      <c r="BF338" s="201">
        <f t="shared" si="35"/>
        <v>0</v>
      </c>
      <c r="BG338" s="201">
        <f t="shared" si="36"/>
        <v>0</v>
      </c>
      <c r="BH338" s="201">
        <f t="shared" si="37"/>
        <v>0</v>
      </c>
      <c r="BI338" s="201">
        <f t="shared" si="38"/>
        <v>0</v>
      </c>
      <c r="BJ338" s="23" t="s">
        <v>78</v>
      </c>
      <c r="BK338" s="201">
        <f t="shared" si="39"/>
        <v>0</v>
      </c>
      <c r="BL338" s="23" t="s">
        <v>606</v>
      </c>
      <c r="BM338" s="23" t="s">
        <v>622</v>
      </c>
    </row>
    <row r="339" spans="2:65" s="1" customFormat="1" ht="25.5" customHeight="1">
      <c r="B339" s="40"/>
      <c r="C339" s="191" t="s">
        <v>627</v>
      </c>
      <c r="D339" s="191" t="s">
        <v>134</v>
      </c>
      <c r="E339" s="192" t="s">
        <v>624</v>
      </c>
      <c r="F339" s="193" t="s">
        <v>625</v>
      </c>
      <c r="G339" s="194" t="s">
        <v>605</v>
      </c>
      <c r="H339" s="195">
        <v>1</v>
      </c>
      <c r="I339" s="196"/>
      <c r="J339" s="195">
        <f t="shared" si="30"/>
        <v>0</v>
      </c>
      <c r="K339" s="193" t="s">
        <v>20</v>
      </c>
      <c r="L339" s="60"/>
      <c r="M339" s="197" t="s">
        <v>20</v>
      </c>
      <c r="N339" s="198" t="s">
        <v>41</v>
      </c>
      <c r="O339" s="41"/>
      <c r="P339" s="199">
        <f t="shared" si="31"/>
        <v>0</v>
      </c>
      <c r="Q339" s="199">
        <v>0</v>
      </c>
      <c r="R339" s="199">
        <f t="shared" si="32"/>
        <v>0</v>
      </c>
      <c r="S339" s="199">
        <v>0</v>
      </c>
      <c r="T339" s="200">
        <f t="shared" si="33"/>
        <v>0</v>
      </c>
      <c r="AR339" s="23" t="s">
        <v>606</v>
      </c>
      <c r="AT339" s="23" t="s">
        <v>134</v>
      </c>
      <c r="AU339" s="23" t="s">
        <v>78</v>
      </c>
      <c r="AY339" s="23" t="s">
        <v>132</v>
      </c>
      <c r="BE339" s="201">
        <f t="shared" si="34"/>
        <v>0</v>
      </c>
      <c r="BF339" s="201">
        <f t="shared" si="35"/>
        <v>0</v>
      </c>
      <c r="BG339" s="201">
        <f t="shared" si="36"/>
        <v>0</v>
      </c>
      <c r="BH339" s="201">
        <f t="shared" si="37"/>
        <v>0</v>
      </c>
      <c r="BI339" s="201">
        <f t="shared" si="38"/>
        <v>0</v>
      </c>
      <c r="BJ339" s="23" t="s">
        <v>78</v>
      </c>
      <c r="BK339" s="201">
        <f t="shared" si="39"/>
        <v>0</v>
      </c>
      <c r="BL339" s="23" t="s">
        <v>606</v>
      </c>
      <c r="BM339" s="23" t="s">
        <v>626</v>
      </c>
    </row>
    <row r="340" spans="2:65" s="1" customFormat="1" ht="16.5" customHeight="1">
      <c r="B340" s="40"/>
      <c r="C340" s="191" t="s">
        <v>595</v>
      </c>
      <c r="D340" s="191" t="s">
        <v>134</v>
      </c>
      <c r="E340" s="192" t="s">
        <v>628</v>
      </c>
      <c r="F340" s="193" t="s">
        <v>629</v>
      </c>
      <c r="G340" s="194" t="s">
        <v>605</v>
      </c>
      <c r="H340" s="195">
        <v>1</v>
      </c>
      <c r="I340" s="196"/>
      <c r="J340" s="195">
        <f t="shared" si="30"/>
        <v>0</v>
      </c>
      <c r="K340" s="193" t="s">
        <v>20</v>
      </c>
      <c r="L340" s="60"/>
      <c r="M340" s="197" t="s">
        <v>20</v>
      </c>
      <c r="N340" s="198" t="s">
        <v>41</v>
      </c>
      <c r="O340" s="41"/>
      <c r="P340" s="199">
        <f t="shared" si="31"/>
        <v>0</v>
      </c>
      <c r="Q340" s="199">
        <v>0</v>
      </c>
      <c r="R340" s="199">
        <f t="shared" si="32"/>
        <v>0</v>
      </c>
      <c r="S340" s="199">
        <v>0</v>
      </c>
      <c r="T340" s="200">
        <f t="shared" si="33"/>
        <v>0</v>
      </c>
      <c r="AR340" s="23" t="s">
        <v>606</v>
      </c>
      <c r="AT340" s="23" t="s">
        <v>134</v>
      </c>
      <c r="AU340" s="23" t="s">
        <v>78</v>
      </c>
      <c r="AY340" s="23" t="s">
        <v>132</v>
      </c>
      <c r="BE340" s="201">
        <f t="shared" si="34"/>
        <v>0</v>
      </c>
      <c r="BF340" s="201">
        <f t="shared" si="35"/>
        <v>0</v>
      </c>
      <c r="BG340" s="201">
        <f t="shared" si="36"/>
        <v>0</v>
      </c>
      <c r="BH340" s="201">
        <f t="shared" si="37"/>
        <v>0</v>
      </c>
      <c r="BI340" s="201">
        <f t="shared" si="38"/>
        <v>0</v>
      </c>
      <c r="BJ340" s="23" t="s">
        <v>78</v>
      </c>
      <c r="BK340" s="201">
        <f t="shared" si="39"/>
        <v>0</v>
      </c>
      <c r="BL340" s="23" t="s">
        <v>606</v>
      </c>
      <c r="BM340" s="23" t="s">
        <v>630</v>
      </c>
    </row>
    <row r="341" spans="2:65" s="1" customFormat="1" ht="16.5" customHeight="1">
      <c r="B341" s="40"/>
      <c r="C341" s="191" t="s">
        <v>471</v>
      </c>
      <c r="D341" s="191" t="s">
        <v>134</v>
      </c>
      <c r="E341" s="192" t="s">
        <v>631</v>
      </c>
      <c r="F341" s="193" t="s">
        <v>632</v>
      </c>
      <c r="G341" s="194" t="s">
        <v>605</v>
      </c>
      <c r="H341" s="195">
        <v>1</v>
      </c>
      <c r="I341" s="196"/>
      <c r="J341" s="195">
        <f t="shared" si="30"/>
        <v>0</v>
      </c>
      <c r="K341" s="193" t="s">
        <v>20</v>
      </c>
      <c r="L341" s="60"/>
      <c r="M341" s="197" t="s">
        <v>20</v>
      </c>
      <c r="N341" s="198" t="s">
        <v>41</v>
      </c>
      <c r="O341" s="41"/>
      <c r="P341" s="199">
        <f t="shared" si="31"/>
        <v>0</v>
      </c>
      <c r="Q341" s="199">
        <v>0</v>
      </c>
      <c r="R341" s="199">
        <f t="shared" si="32"/>
        <v>0</v>
      </c>
      <c r="S341" s="199">
        <v>0</v>
      </c>
      <c r="T341" s="200">
        <f t="shared" si="33"/>
        <v>0</v>
      </c>
      <c r="AR341" s="23" t="s">
        <v>606</v>
      </c>
      <c r="AT341" s="23" t="s">
        <v>134</v>
      </c>
      <c r="AU341" s="23" t="s">
        <v>78</v>
      </c>
      <c r="AY341" s="23" t="s">
        <v>132</v>
      </c>
      <c r="BE341" s="201">
        <f t="shared" si="34"/>
        <v>0</v>
      </c>
      <c r="BF341" s="201">
        <f t="shared" si="35"/>
        <v>0</v>
      </c>
      <c r="BG341" s="201">
        <f t="shared" si="36"/>
        <v>0</v>
      </c>
      <c r="BH341" s="201">
        <f t="shared" si="37"/>
        <v>0</v>
      </c>
      <c r="BI341" s="201">
        <f t="shared" si="38"/>
        <v>0</v>
      </c>
      <c r="BJ341" s="23" t="s">
        <v>78</v>
      </c>
      <c r="BK341" s="201">
        <f t="shared" si="39"/>
        <v>0</v>
      </c>
      <c r="BL341" s="23" t="s">
        <v>606</v>
      </c>
      <c r="BM341" s="23" t="s">
        <v>633</v>
      </c>
    </row>
    <row r="342" spans="2:65" s="1" customFormat="1" ht="16.5" customHeight="1">
      <c r="B342" s="40"/>
      <c r="C342" s="191" t="s">
        <v>637</v>
      </c>
      <c r="D342" s="191" t="s">
        <v>134</v>
      </c>
      <c r="E342" s="192" t="s">
        <v>634</v>
      </c>
      <c r="F342" s="193" t="s">
        <v>635</v>
      </c>
      <c r="G342" s="194" t="s">
        <v>605</v>
      </c>
      <c r="H342" s="195">
        <v>1</v>
      </c>
      <c r="I342" s="196"/>
      <c r="J342" s="195">
        <f t="shared" si="30"/>
        <v>0</v>
      </c>
      <c r="K342" s="193" t="s">
        <v>20</v>
      </c>
      <c r="L342" s="60"/>
      <c r="M342" s="197" t="s">
        <v>20</v>
      </c>
      <c r="N342" s="198" t="s">
        <v>41</v>
      </c>
      <c r="O342" s="41"/>
      <c r="P342" s="199">
        <f t="shared" si="31"/>
        <v>0</v>
      </c>
      <c r="Q342" s="199">
        <v>0</v>
      </c>
      <c r="R342" s="199">
        <f t="shared" si="32"/>
        <v>0</v>
      </c>
      <c r="S342" s="199">
        <v>0</v>
      </c>
      <c r="T342" s="200">
        <f t="shared" si="33"/>
        <v>0</v>
      </c>
      <c r="AR342" s="23" t="s">
        <v>606</v>
      </c>
      <c r="AT342" s="23" t="s">
        <v>134</v>
      </c>
      <c r="AU342" s="23" t="s">
        <v>78</v>
      </c>
      <c r="AY342" s="23" t="s">
        <v>132</v>
      </c>
      <c r="BE342" s="201">
        <f t="shared" si="34"/>
        <v>0</v>
      </c>
      <c r="BF342" s="201">
        <f t="shared" si="35"/>
        <v>0</v>
      </c>
      <c r="BG342" s="201">
        <f t="shared" si="36"/>
        <v>0</v>
      </c>
      <c r="BH342" s="201">
        <f t="shared" si="37"/>
        <v>0</v>
      </c>
      <c r="BI342" s="201">
        <f t="shared" si="38"/>
        <v>0</v>
      </c>
      <c r="BJ342" s="23" t="s">
        <v>78</v>
      </c>
      <c r="BK342" s="201">
        <f t="shared" si="39"/>
        <v>0</v>
      </c>
      <c r="BL342" s="23" t="s">
        <v>606</v>
      </c>
      <c r="BM342" s="23" t="s">
        <v>636</v>
      </c>
    </row>
    <row r="343" spans="2:65" s="1" customFormat="1" ht="25.5" customHeight="1">
      <c r="B343" s="40"/>
      <c r="C343" s="191" t="s">
        <v>707</v>
      </c>
      <c r="D343" s="191" t="s">
        <v>134</v>
      </c>
      <c r="E343" s="192" t="s">
        <v>638</v>
      </c>
      <c r="F343" s="193" t="s">
        <v>639</v>
      </c>
      <c r="G343" s="194" t="s">
        <v>605</v>
      </c>
      <c r="H343" s="195">
        <v>1</v>
      </c>
      <c r="I343" s="196"/>
      <c r="J343" s="195">
        <f t="shared" si="30"/>
        <v>0</v>
      </c>
      <c r="K343" s="193" t="s">
        <v>20</v>
      </c>
      <c r="L343" s="60"/>
      <c r="M343" s="197" t="s">
        <v>20</v>
      </c>
      <c r="N343" s="244" t="s">
        <v>41</v>
      </c>
      <c r="O343" s="245"/>
      <c r="P343" s="246">
        <f t="shared" si="31"/>
        <v>0</v>
      </c>
      <c r="Q343" s="246">
        <v>0</v>
      </c>
      <c r="R343" s="246">
        <f t="shared" si="32"/>
        <v>0</v>
      </c>
      <c r="S343" s="246">
        <v>0</v>
      </c>
      <c r="T343" s="247">
        <f t="shared" si="33"/>
        <v>0</v>
      </c>
      <c r="AR343" s="23" t="s">
        <v>606</v>
      </c>
      <c r="AT343" s="23" t="s">
        <v>134</v>
      </c>
      <c r="AU343" s="23" t="s">
        <v>78</v>
      </c>
      <c r="AY343" s="23" t="s">
        <v>132</v>
      </c>
      <c r="BE343" s="201">
        <f t="shared" si="34"/>
        <v>0</v>
      </c>
      <c r="BF343" s="201">
        <f t="shared" si="35"/>
        <v>0</v>
      </c>
      <c r="BG343" s="201">
        <f t="shared" si="36"/>
        <v>0</v>
      </c>
      <c r="BH343" s="201">
        <f t="shared" si="37"/>
        <v>0</v>
      </c>
      <c r="BI343" s="201">
        <f t="shared" si="38"/>
        <v>0</v>
      </c>
      <c r="BJ343" s="23" t="s">
        <v>78</v>
      </c>
      <c r="BK343" s="201">
        <f t="shared" si="39"/>
        <v>0</v>
      </c>
      <c r="BL343" s="23" t="s">
        <v>606</v>
      </c>
      <c r="BM343" s="23" t="s">
        <v>640</v>
      </c>
    </row>
    <row r="344" spans="2:12" s="1" customFormat="1" ht="6.95" customHeight="1">
      <c r="B344" s="55"/>
      <c r="C344" s="56"/>
      <c r="D344" s="56"/>
      <c r="E344" s="56"/>
      <c r="F344" s="56"/>
      <c r="G344" s="56"/>
      <c r="H344" s="56"/>
      <c r="I344" s="138"/>
      <c r="J344" s="56"/>
      <c r="K344" s="56"/>
      <c r="L344" s="60"/>
    </row>
  </sheetData>
  <sheetProtection algorithmName="SHA-512" hashValue="Kvp9sCXIcb8peUBhBkUgXHeRKcg6zQ+DEA3RCSGpveyOz+J9OFUgcNYj5g77UQX+G74LlbM5nwqd+9vSoQZo1g==" saltValue="bI+zggHUj+5h0xqDtPvMfGtLEthUFyRp8T7FBStt2W9Cbsxjr3MDNFQoRAgWDfS1WEyA3lVZkiPSjWwnBDNAOQ==" spinCount="100000" sheet="1" objects="1" scenarios="1" formatColumns="0" formatRows="0" autoFilter="0"/>
  <autoFilter ref="C86:K343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90</v>
      </c>
      <c r="G1" s="372" t="s">
        <v>91</v>
      </c>
      <c r="H1" s="372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Parkoviště v ul.Marie Majerové, 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776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20. 2. 2018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Parkoviště v ul.Marie Majerové, 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03 - Veřejné osvětlení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20. 2. 2018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99</v>
      </c>
      <c r="D54" s="131"/>
      <c r="E54" s="131"/>
      <c r="F54" s="131"/>
      <c r="G54" s="131"/>
      <c r="H54" s="131"/>
      <c r="I54" s="144"/>
      <c r="J54" s="145" t="s">
        <v>100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101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102</v>
      </c>
    </row>
    <row r="57" spans="2:11" s="7" customFormat="1" ht="24.95" customHeight="1">
      <c r="B57" s="148"/>
      <c r="C57" s="149"/>
      <c r="D57" s="150" t="s">
        <v>777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778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116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17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69" t="str">
        <f>E7</f>
        <v>Parkoviště v ul.Marie Majerové, Sokolov</v>
      </c>
      <c r="F68" s="370"/>
      <c r="G68" s="370"/>
      <c r="H68" s="370"/>
      <c r="I68" s="162"/>
      <c r="J68" s="62"/>
      <c r="K68" s="62"/>
      <c r="L68" s="60"/>
    </row>
    <row r="69" spans="2:12" s="1" customFormat="1" ht="14.45" customHeight="1">
      <c r="B69" s="40"/>
      <c r="C69" s="64" t="s">
        <v>96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44" t="str">
        <f>E9</f>
        <v>03 - Veřejné osvětlení</v>
      </c>
      <c r="F70" s="371"/>
      <c r="G70" s="371"/>
      <c r="H70" s="371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22</v>
      </c>
      <c r="D72" s="62"/>
      <c r="E72" s="62"/>
      <c r="F72" s="163" t="str">
        <f>F12</f>
        <v xml:space="preserve"> </v>
      </c>
      <c r="G72" s="62"/>
      <c r="H72" s="62"/>
      <c r="I72" s="164" t="s">
        <v>24</v>
      </c>
      <c r="J72" s="72" t="str">
        <f>IF(J12="","",J12)</f>
        <v>20. 2. 2018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26</v>
      </c>
      <c r="D74" s="62"/>
      <c r="E74" s="62"/>
      <c r="F74" s="163" t="str">
        <f>E15</f>
        <v>Město Sokolov</v>
      </c>
      <c r="G74" s="62"/>
      <c r="H74" s="62"/>
      <c r="I74" s="164" t="s">
        <v>32</v>
      </c>
      <c r="J74" s="163" t="str">
        <f>E21</f>
        <v>BPO s.r.o.Ostrov</v>
      </c>
      <c r="K74" s="62"/>
      <c r="L74" s="60"/>
    </row>
    <row r="75" spans="2:12" s="1" customFormat="1" ht="14.45" customHeight="1">
      <c r="B75" s="40"/>
      <c r="C75" s="64" t="s">
        <v>30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117</v>
      </c>
      <c r="D77" s="167" t="s">
        <v>55</v>
      </c>
      <c r="E77" s="167" t="s">
        <v>51</v>
      </c>
      <c r="F77" s="167" t="s">
        <v>118</v>
      </c>
      <c r="G77" s="167" t="s">
        <v>119</v>
      </c>
      <c r="H77" s="167" t="s">
        <v>120</v>
      </c>
      <c r="I77" s="168" t="s">
        <v>121</v>
      </c>
      <c r="J77" s="167" t="s">
        <v>100</v>
      </c>
      <c r="K77" s="169" t="s">
        <v>122</v>
      </c>
      <c r="L77" s="170"/>
      <c r="M77" s="80" t="s">
        <v>123</v>
      </c>
      <c r="N77" s="81" t="s">
        <v>40</v>
      </c>
      <c r="O77" s="81" t="s">
        <v>124</v>
      </c>
      <c r="P77" s="81" t="s">
        <v>125</v>
      </c>
      <c r="Q77" s="81" t="s">
        <v>126</v>
      </c>
      <c r="R77" s="81" t="s">
        <v>127</v>
      </c>
      <c r="S77" s="81" t="s">
        <v>128</v>
      </c>
      <c r="T77" s="82" t="s">
        <v>129</v>
      </c>
    </row>
    <row r="78" spans="2:63" s="1" customFormat="1" ht="29.25" customHeight="1">
      <c r="B78" s="40"/>
      <c r="C78" s="86" t="s">
        <v>101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69</v>
      </c>
      <c r="AU78" s="23" t="s">
        <v>102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69</v>
      </c>
      <c r="E79" s="178" t="s">
        <v>322</v>
      </c>
      <c r="F79" s="178" t="s">
        <v>779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147</v>
      </c>
      <c r="AT79" s="187" t="s">
        <v>69</v>
      </c>
      <c r="AU79" s="187" t="s">
        <v>70</v>
      </c>
      <c r="AY79" s="186" t="s">
        <v>132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69</v>
      </c>
      <c r="E80" s="189" t="s">
        <v>780</v>
      </c>
      <c r="F80" s="189" t="s">
        <v>85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147</v>
      </c>
      <c r="AT80" s="187" t="s">
        <v>69</v>
      </c>
      <c r="AU80" s="187" t="s">
        <v>78</v>
      </c>
      <c r="AY80" s="186" t="s">
        <v>132</v>
      </c>
      <c r="BK80" s="188">
        <f>BK81</f>
        <v>0</v>
      </c>
    </row>
    <row r="81" spans="2:65" s="1" customFormat="1" ht="16.5" customHeight="1">
      <c r="B81" s="40"/>
      <c r="C81" s="191" t="s">
        <v>78</v>
      </c>
      <c r="D81" s="191" t="s">
        <v>134</v>
      </c>
      <c r="E81" s="192" t="s">
        <v>781</v>
      </c>
      <c r="F81" s="193" t="s">
        <v>782</v>
      </c>
      <c r="G81" s="194" t="s">
        <v>605</v>
      </c>
      <c r="H81" s="195">
        <v>1</v>
      </c>
      <c r="I81" s="196"/>
      <c r="J81" s="195">
        <f>ROUND(I81*H81,2)</f>
        <v>0</v>
      </c>
      <c r="K81" s="193" t="s">
        <v>20</v>
      </c>
      <c r="L81" s="60"/>
      <c r="M81" s="197" t="s">
        <v>20</v>
      </c>
      <c r="N81" s="244" t="s">
        <v>41</v>
      </c>
      <c r="O81" s="245"/>
      <c r="P81" s="246">
        <f>O81*H81</f>
        <v>0</v>
      </c>
      <c r="Q81" s="246">
        <v>0</v>
      </c>
      <c r="R81" s="246">
        <f>Q81*H81</f>
        <v>0</v>
      </c>
      <c r="S81" s="246">
        <v>0</v>
      </c>
      <c r="T81" s="247">
        <f>S81*H81</f>
        <v>0</v>
      </c>
      <c r="AR81" s="23" t="s">
        <v>472</v>
      </c>
      <c r="AT81" s="23" t="s">
        <v>134</v>
      </c>
      <c r="AU81" s="23" t="s">
        <v>80</v>
      </c>
      <c r="AY81" s="23" t="s">
        <v>132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3" t="s">
        <v>78</v>
      </c>
      <c r="BK81" s="201">
        <f>ROUND(I81*H81,2)</f>
        <v>0</v>
      </c>
      <c r="BL81" s="23" t="s">
        <v>472</v>
      </c>
      <c r="BM81" s="23" t="s">
        <v>783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algorithmName="SHA-512" hashValue="lRZILrp/meijfljiaKgpQcZvkafg1sbV+GcUcU7WDkXMci8vK2Vc4UBx7xHOWgbVtUso4nCcQCHNwEPVIIy1BA==" saltValue="DcEZ3kgiFS82ZfmDixgwELojOkmt6PsBVgE50T0j32KX9Tb8/JOn6Ny6Xv4WfbEqAvubvRqQ3JXBJmNCtvrcMw==" spinCount="100000" sheet="1" objects="1" scenarios="1" formatColumns="0" formatRows="0" autoFilter="0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90</v>
      </c>
      <c r="G1" s="372" t="s">
        <v>91</v>
      </c>
      <c r="H1" s="372"/>
      <c r="I1" s="114"/>
      <c r="J1" s="113" t="s">
        <v>92</v>
      </c>
      <c r="K1" s="112" t="s">
        <v>93</v>
      </c>
      <c r="L1" s="113" t="s">
        <v>94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2:46" ht="36.95" customHeight="1">
      <c r="B4" s="27"/>
      <c r="C4" s="28"/>
      <c r="D4" s="29" t="s">
        <v>95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4" t="str">
        <f>'Rekapitulace stavby'!K6</f>
        <v>Parkoviště v ul.Marie Majerové, Sokolov</v>
      </c>
      <c r="F7" s="365"/>
      <c r="G7" s="365"/>
      <c r="H7" s="365"/>
      <c r="I7" s="116"/>
      <c r="J7" s="28"/>
      <c r="K7" s="30"/>
    </row>
    <row r="8" spans="2:11" s="1" customFormat="1" ht="13.5">
      <c r="B8" s="40"/>
      <c r="C8" s="41"/>
      <c r="D8" s="36" t="s">
        <v>96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66" t="s">
        <v>784</v>
      </c>
      <c r="F9" s="367"/>
      <c r="G9" s="367"/>
      <c r="H9" s="367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20. 2. 2018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98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Parkoviště v ul.Marie Majerové, 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96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04 - Přeložka CETIN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20. 2. 2018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99</v>
      </c>
      <c r="D54" s="131"/>
      <c r="E54" s="131"/>
      <c r="F54" s="131"/>
      <c r="G54" s="131"/>
      <c r="H54" s="131"/>
      <c r="I54" s="144"/>
      <c r="J54" s="145" t="s">
        <v>100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101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102</v>
      </c>
    </row>
    <row r="57" spans="2:11" s="7" customFormat="1" ht="24.95" customHeight="1">
      <c r="B57" s="148"/>
      <c r="C57" s="149"/>
      <c r="D57" s="150" t="s">
        <v>777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785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116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17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69" t="str">
        <f>E7</f>
        <v>Parkoviště v ul.Marie Majerové, Sokolov</v>
      </c>
      <c r="F68" s="370"/>
      <c r="G68" s="370"/>
      <c r="H68" s="370"/>
      <c r="I68" s="162"/>
      <c r="J68" s="62"/>
      <c r="K68" s="62"/>
      <c r="L68" s="60"/>
    </row>
    <row r="69" spans="2:12" s="1" customFormat="1" ht="14.45" customHeight="1">
      <c r="B69" s="40"/>
      <c r="C69" s="64" t="s">
        <v>96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44" t="str">
        <f>E9</f>
        <v>04 - Přeložka CETIN</v>
      </c>
      <c r="F70" s="371"/>
      <c r="G70" s="371"/>
      <c r="H70" s="371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22</v>
      </c>
      <c r="D72" s="62"/>
      <c r="E72" s="62"/>
      <c r="F72" s="163" t="str">
        <f>F12</f>
        <v xml:space="preserve"> </v>
      </c>
      <c r="G72" s="62"/>
      <c r="H72" s="62"/>
      <c r="I72" s="164" t="s">
        <v>24</v>
      </c>
      <c r="J72" s="72" t="str">
        <f>IF(J12="","",J12)</f>
        <v>20. 2. 2018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3.5">
      <c r="B74" s="40"/>
      <c r="C74" s="64" t="s">
        <v>26</v>
      </c>
      <c r="D74" s="62"/>
      <c r="E74" s="62"/>
      <c r="F74" s="163" t="str">
        <f>E15</f>
        <v>Město Sokolov</v>
      </c>
      <c r="G74" s="62"/>
      <c r="H74" s="62"/>
      <c r="I74" s="164" t="s">
        <v>32</v>
      </c>
      <c r="J74" s="163" t="str">
        <f>E21</f>
        <v>BPO s.r.o.Ostrov</v>
      </c>
      <c r="K74" s="62"/>
      <c r="L74" s="60"/>
    </row>
    <row r="75" spans="2:12" s="1" customFormat="1" ht="14.45" customHeight="1">
      <c r="B75" s="40"/>
      <c r="C75" s="64" t="s">
        <v>30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117</v>
      </c>
      <c r="D77" s="167" t="s">
        <v>55</v>
      </c>
      <c r="E77" s="167" t="s">
        <v>51</v>
      </c>
      <c r="F77" s="167" t="s">
        <v>118</v>
      </c>
      <c r="G77" s="167" t="s">
        <v>119</v>
      </c>
      <c r="H77" s="167" t="s">
        <v>120</v>
      </c>
      <c r="I77" s="168" t="s">
        <v>121</v>
      </c>
      <c r="J77" s="167" t="s">
        <v>100</v>
      </c>
      <c r="K77" s="169" t="s">
        <v>122</v>
      </c>
      <c r="L77" s="170"/>
      <c r="M77" s="80" t="s">
        <v>123</v>
      </c>
      <c r="N77" s="81" t="s">
        <v>40</v>
      </c>
      <c r="O77" s="81" t="s">
        <v>124</v>
      </c>
      <c r="P77" s="81" t="s">
        <v>125</v>
      </c>
      <c r="Q77" s="81" t="s">
        <v>126</v>
      </c>
      <c r="R77" s="81" t="s">
        <v>127</v>
      </c>
      <c r="S77" s="81" t="s">
        <v>128</v>
      </c>
      <c r="T77" s="82" t="s">
        <v>129</v>
      </c>
    </row>
    <row r="78" spans="2:63" s="1" customFormat="1" ht="29.25" customHeight="1">
      <c r="B78" s="40"/>
      <c r="C78" s="86" t="s">
        <v>101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69</v>
      </c>
      <c r="AU78" s="23" t="s">
        <v>102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69</v>
      </c>
      <c r="E79" s="178" t="s">
        <v>322</v>
      </c>
      <c r="F79" s="178" t="s">
        <v>779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147</v>
      </c>
      <c r="AT79" s="187" t="s">
        <v>69</v>
      </c>
      <c r="AU79" s="187" t="s">
        <v>70</v>
      </c>
      <c r="AY79" s="186" t="s">
        <v>132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69</v>
      </c>
      <c r="E80" s="189" t="s">
        <v>786</v>
      </c>
      <c r="F80" s="189" t="s">
        <v>88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147</v>
      </c>
      <c r="AT80" s="187" t="s">
        <v>69</v>
      </c>
      <c r="AU80" s="187" t="s">
        <v>78</v>
      </c>
      <c r="AY80" s="186" t="s">
        <v>132</v>
      </c>
      <c r="BK80" s="188">
        <f>BK81</f>
        <v>0</v>
      </c>
    </row>
    <row r="81" spans="2:65" s="1" customFormat="1" ht="16.5" customHeight="1">
      <c r="B81" s="40"/>
      <c r="C81" s="191" t="s">
        <v>78</v>
      </c>
      <c r="D81" s="191" t="s">
        <v>134</v>
      </c>
      <c r="E81" s="192" t="s">
        <v>781</v>
      </c>
      <c r="F81" s="193" t="s">
        <v>787</v>
      </c>
      <c r="G81" s="194" t="s">
        <v>605</v>
      </c>
      <c r="H81" s="195">
        <v>1</v>
      </c>
      <c r="I81" s="196"/>
      <c r="J81" s="195">
        <f>ROUND(I81*H81,2)</f>
        <v>0</v>
      </c>
      <c r="K81" s="193" t="s">
        <v>20</v>
      </c>
      <c r="L81" s="60"/>
      <c r="M81" s="197" t="s">
        <v>20</v>
      </c>
      <c r="N81" s="244" t="s">
        <v>41</v>
      </c>
      <c r="O81" s="245"/>
      <c r="P81" s="246">
        <f>O81*H81</f>
        <v>0</v>
      </c>
      <c r="Q81" s="246">
        <v>0</v>
      </c>
      <c r="R81" s="246">
        <f>Q81*H81</f>
        <v>0</v>
      </c>
      <c r="S81" s="246">
        <v>0</v>
      </c>
      <c r="T81" s="247">
        <f>S81*H81</f>
        <v>0</v>
      </c>
      <c r="AR81" s="23" t="s">
        <v>472</v>
      </c>
      <c r="AT81" s="23" t="s">
        <v>134</v>
      </c>
      <c r="AU81" s="23" t="s">
        <v>80</v>
      </c>
      <c r="AY81" s="23" t="s">
        <v>132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3" t="s">
        <v>78</v>
      </c>
      <c r="BK81" s="201">
        <f>ROUND(I81*H81,2)</f>
        <v>0</v>
      </c>
      <c r="BL81" s="23" t="s">
        <v>472</v>
      </c>
      <c r="BM81" s="23" t="s">
        <v>788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algorithmName="SHA-512" hashValue="4LHCpz4kW+/JZzTl6MtZyvCLbDFG9vyPtHCgp7hs2o/wPdfLXqdahKJxjTf0pRymrrDi392SAPY67JKcIrOj8g==" saltValue="pM5Gr94CnqGV3wTyZvew2/PqhkFr36MkuEemYjnvcYKJ6lDPCHceKNedhdAMjSXAhHKWnFY8EkLR+CbRqT4NqA==" spinCount="100000" sheet="1" objects="1" scenarios="1" formatColumns="0" formatRows="0" autoFilter="0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4" customFormat="1" ht="45" customHeight="1">
      <c r="B3" s="252"/>
      <c r="C3" s="376" t="s">
        <v>789</v>
      </c>
      <c r="D3" s="376"/>
      <c r="E3" s="376"/>
      <c r="F3" s="376"/>
      <c r="G3" s="376"/>
      <c r="H3" s="376"/>
      <c r="I3" s="376"/>
      <c r="J3" s="376"/>
      <c r="K3" s="253"/>
    </row>
    <row r="4" spans="2:11" ht="25.5" customHeight="1">
      <c r="B4" s="254"/>
      <c r="C4" s="380" t="s">
        <v>790</v>
      </c>
      <c r="D4" s="380"/>
      <c r="E4" s="380"/>
      <c r="F4" s="380"/>
      <c r="G4" s="380"/>
      <c r="H4" s="380"/>
      <c r="I4" s="380"/>
      <c r="J4" s="380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79" t="s">
        <v>791</v>
      </c>
      <c r="D6" s="379"/>
      <c r="E6" s="379"/>
      <c r="F6" s="379"/>
      <c r="G6" s="379"/>
      <c r="H6" s="379"/>
      <c r="I6" s="379"/>
      <c r="J6" s="379"/>
      <c r="K6" s="255"/>
    </row>
    <row r="7" spans="2:11" ht="15" customHeight="1">
      <c r="B7" s="258"/>
      <c r="C7" s="379" t="s">
        <v>792</v>
      </c>
      <c r="D7" s="379"/>
      <c r="E7" s="379"/>
      <c r="F7" s="379"/>
      <c r="G7" s="379"/>
      <c r="H7" s="379"/>
      <c r="I7" s="379"/>
      <c r="J7" s="379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79" t="s">
        <v>793</v>
      </c>
      <c r="D9" s="379"/>
      <c r="E9" s="379"/>
      <c r="F9" s="379"/>
      <c r="G9" s="379"/>
      <c r="H9" s="379"/>
      <c r="I9" s="379"/>
      <c r="J9" s="379"/>
      <c r="K9" s="255"/>
    </row>
    <row r="10" spans="2:11" ht="15" customHeight="1">
      <c r="B10" s="258"/>
      <c r="C10" s="257"/>
      <c r="D10" s="379" t="s">
        <v>794</v>
      </c>
      <c r="E10" s="379"/>
      <c r="F10" s="379"/>
      <c r="G10" s="379"/>
      <c r="H10" s="379"/>
      <c r="I10" s="379"/>
      <c r="J10" s="379"/>
      <c r="K10" s="255"/>
    </row>
    <row r="11" spans="2:11" ht="15" customHeight="1">
      <c r="B11" s="258"/>
      <c r="C11" s="259"/>
      <c r="D11" s="379" t="s">
        <v>795</v>
      </c>
      <c r="E11" s="379"/>
      <c r="F11" s="379"/>
      <c r="G11" s="379"/>
      <c r="H11" s="379"/>
      <c r="I11" s="379"/>
      <c r="J11" s="379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79" t="s">
        <v>796</v>
      </c>
      <c r="E13" s="379"/>
      <c r="F13" s="379"/>
      <c r="G13" s="379"/>
      <c r="H13" s="379"/>
      <c r="I13" s="379"/>
      <c r="J13" s="379"/>
      <c r="K13" s="255"/>
    </row>
    <row r="14" spans="2:11" ht="15" customHeight="1">
      <c r="B14" s="258"/>
      <c r="C14" s="259"/>
      <c r="D14" s="379" t="s">
        <v>797</v>
      </c>
      <c r="E14" s="379"/>
      <c r="F14" s="379"/>
      <c r="G14" s="379"/>
      <c r="H14" s="379"/>
      <c r="I14" s="379"/>
      <c r="J14" s="379"/>
      <c r="K14" s="255"/>
    </row>
    <row r="15" spans="2:11" ht="15" customHeight="1">
      <c r="B15" s="258"/>
      <c r="C15" s="259"/>
      <c r="D15" s="379" t="s">
        <v>798</v>
      </c>
      <c r="E15" s="379"/>
      <c r="F15" s="379"/>
      <c r="G15" s="379"/>
      <c r="H15" s="379"/>
      <c r="I15" s="379"/>
      <c r="J15" s="379"/>
      <c r="K15" s="255"/>
    </row>
    <row r="16" spans="2:11" ht="15" customHeight="1">
      <c r="B16" s="258"/>
      <c r="C16" s="259"/>
      <c r="D16" s="259"/>
      <c r="E16" s="260" t="s">
        <v>77</v>
      </c>
      <c r="F16" s="379" t="s">
        <v>799</v>
      </c>
      <c r="G16" s="379"/>
      <c r="H16" s="379"/>
      <c r="I16" s="379"/>
      <c r="J16" s="379"/>
      <c r="K16" s="255"/>
    </row>
    <row r="17" spans="2:11" ht="15" customHeight="1">
      <c r="B17" s="258"/>
      <c r="C17" s="259"/>
      <c r="D17" s="259"/>
      <c r="E17" s="260" t="s">
        <v>800</v>
      </c>
      <c r="F17" s="379" t="s">
        <v>801</v>
      </c>
      <c r="G17" s="379"/>
      <c r="H17" s="379"/>
      <c r="I17" s="379"/>
      <c r="J17" s="379"/>
      <c r="K17" s="255"/>
    </row>
    <row r="18" spans="2:11" ht="15" customHeight="1">
      <c r="B18" s="258"/>
      <c r="C18" s="259"/>
      <c r="D18" s="259"/>
      <c r="E18" s="260" t="s">
        <v>802</v>
      </c>
      <c r="F18" s="379" t="s">
        <v>803</v>
      </c>
      <c r="G18" s="379"/>
      <c r="H18" s="379"/>
      <c r="I18" s="379"/>
      <c r="J18" s="379"/>
      <c r="K18" s="255"/>
    </row>
    <row r="19" spans="2:11" ht="15" customHeight="1">
      <c r="B19" s="258"/>
      <c r="C19" s="259"/>
      <c r="D19" s="259"/>
      <c r="E19" s="260" t="s">
        <v>804</v>
      </c>
      <c r="F19" s="379" t="s">
        <v>805</v>
      </c>
      <c r="G19" s="379"/>
      <c r="H19" s="379"/>
      <c r="I19" s="379"/>
      <c r="J19" s="379"/>
      <c r="K19" s="255"/>
    </row>
    <row r="20" spans="2:11" ht="15" customHeight="1">
      <c r="B20" s="258"/>
      <c r="C20" s="259"/>
      <c r="D20" s="259"/>
      <c r="E20" s="260" t="s">
        <v>806</v>
      </c>
      <c r="F20" s="379" t="s">
        <v>807</v>
      </c>
      <c r="G20" s="379"/>
      <c r="H20" s="379"/>
      <c r="I20" s="379"/>
      <c r="J20" s="379"/>
      <c r="K20" s="255"/>
    </row>
    <row r="21" spans="2:11" ht="15" customHeight="1">
      <c r="B21" s="258"/>
      <c r="C21" s="259"/>
      <c r="D21" s="259"/>
      <c r="E21" s="260" t="s">
        <v>808</v>
      </c>
      <c r="F21" s="379" t="s">
        <v>809</v>
      </c>
      <c r="G21" s="379"/>
      <c r="H21" s="379"/>
      <c r="I21" s="379"/>
      <c r="J21" s="379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79" t="s">
        <v>810</v>
      </c>
      <c r="D23" s="379"/>
      <c r="E23" s="379"/>
      <c r="F23" s="379"/>
      <c r="G23" s="379"/>
      <c r="H23" s="379"/>
      <c r="I23" s="379"/>
      <c r="J23" s="379"/>
      <c r="K23" s="255"/>
    </row>
    <row r="24" spans="2:11" ht="15" customHeight="1">
      <c r="B24" s="258"/>
      <c r="C24" s="379" t="s">
        <v>811</v>
      </c>
      <c r="D24" s="379"/>
      <c r="E24" s="379"/>
      <c r="F24" s="379"/>
      <c r="G24" s="379"/>
      <c r="H24" s="379"/>
      <c r="I24" s="379"/>
      <c r="J24" s="379"/>
      <c r="K24" s="255"/>
    </row>
    <row r="25" spans="2:11" ht="15" customHeight="1">
      <c r="B25" s="258"/>
      <c r="C25" s="257"/>
      <c r="D25" s="379" t="s">
        <v>812</v>
      </c>
      <c r="E25" s="379"/>
      <c r="F25" s="379"/>
      <c r="G25" s="379"/>
      <c r="H25" s="379"/>
      <c r="I25" s="379"/>
      <c r="J25" s="379"/>
      <c r="K25" s="255"/>
    </row>
    <row r="26" spans="2:11" ht="15" customHeight="1">
      <c r="B26" s="258"/>
      <c r="C26" s="259"/>
      <c r="D26" s="379" t="s">
        <v>813</v>
      </c>
      <c r="E26" s="379"/>
      <c r="F26" s="379"/>
      <c r="G26" s="379"/>
      <c r="H26" s="379"/>
      <c r="I26" s="379"/>
      <c r="J26" s="379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79" t="s">
        <v>814</v>
      </c>
      <c r="E28" s="379"/>
      <c r="F28" s="379"/>
      <c r="G28" s="379"/>
      <c r="H28" s="379"/>
      <c r="I28" s="379"/>
      <c r="J28" s="379"/>
      <c r="K28" s="255"/>
    </row>
    <row r="29" spans="2:11" ht="15" customHeight="1">
      <c r="B29" s="258"/>
      <c r="C29" s="259"/>
      <c r="D29" s="379" t="s">
        <v>815</v>
      </c>
      <c r="E29" s="379"/>
      <c r="F29" s="379"/>
      <c r="G29" s="379"/>
      <c r="H29" s="379"/>
      <c r="I29" s="379"/>
      <c r="J29" s="379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79" t="s">
        <v>816</v>
      </c>
      <c r="E31" s="379"/>
      <c r="F31" s="379"/>
      <c r="G31" s="379"/>
      <c r="H31" s="379"/>
      <c r="I31" s="379"/>
      <c r="J31" s="379"/>
      <c r="K31" s="255"/>
    </row>
    <row r="32" spans="2:11" ht="15" customHeight="1">
      <c r="B32" s="258"/>
      <c r="C32" s="259"/>
      <c r="D32" s="379" t="s">
        <v>817</v>
      </c>
      <c r="E32" s="379"/>
      <c r="F32" s="379"/>
      <c r="G32" s="379"/>
      <c r="H32" s="379"/>
      <c r="I32" s="379"/>
      <c r="J32" s="379"/>
      <c r="K32" s="255"/>
    </row>
    <row r="33" spans="2:11" ht="15" customHeight="1">
      <c r="B33" s="258"/>
      <c r="C33" s="259"/>
      <c r="D33" s="379" t="s">
        <v>818</v>
      </c>
      <c r="E33" s="379"/>
      <c r="F33" s="379"/>
      <c r="G33" s="379"/>
      <c r="H33" s="379"/>
      <c r="I33" s="379"/>
      <c r="J33" s="379"/>
      <c r="K33" s="255"/>
    </row>
    <row r="34" spans="2:11" ht="15" customHeight="1">
      <c r="B34" s="258"/>
      <c r="C34" s="259"/>
      <c r="D34" s="257"/>
      <c r="E34" s="261" t="s">
        <v>117</v>
      </c>
      <c r="F34" s="257"/>
      <c r="G34" s="379" t="s">
        <v>819</v>
      </c>
      <c r="H34" s="379"/>
      <c r="I34" s="379"/>
      <c r="J34" s="379"/>
      <c r="K34" s="255"/>
    </row>
    <row r="35" spans="2:11" ht="30.75" customHeight="1">
      <c r="B35" s="258"/>
      <c r="C35" s="259"/>
      <c r="D35" s="257"/>
      <c r="E35" s="261" t="s">
        <v>820</v>
      </c>
      <c r="F35" s="257"/>
      <c r="G35" s="379" t="s">
        <v>821</v>
      </c>
      <c r="H35" s="379"/>
      <c r="I35" s="379"/>
      <c r="J35" s="379"/>
      <c r="K35" s="255"/>
    </row>
    <row r="36" spans="2:11" ht="15" customHeight="1">
      <c r="B36" s="258"/>
      <c r="C36" s="259"/>
      <c r="D36" s="257"/>
      <c r="E36" s="261" t="s">
        <v>51</v>
      </c>
      <c r="F36" s="257"/>
      <c r="G36" s="379" t="s">
        <v>822</v>
      </c>
      <c r="H36" s="379"/>
      <c r="I36" s="379"/>
      <c r="J36" s="379"/>
      <c r="K36" s="255"/>
    </row>
    <row r="37" spans="2:11" ht="15" customHeight="1">
      <c r="B37" s="258"/>
      <c r="C37" s="259"/>
      <c r="D37" s="257"/>
      <c r="E37" s="261" t="s">
        <v>118</v>
      </c>
      <c r="F37" s="257"/>
      <c r="G37" s="379" t="s">
        <v>823</v>
      </c>
      <c r="H37" s="379"/>
      <c r="I37" s="379"/>
      <c r="J37" s="379"/>
      <c r="K37" s="255"/>
    </row>
    <row r="38" spans="2:11" ht="15" customHeight="1">
      <c r="B38" s="258"/>
      <c r="C38" s="259"/>
      <c r="D38" s="257"/>
      <c r="E38" s="261" t="s">
        <v>119</v>
      </c>
      <c r="F38" s="257"/>
      <c r="G38" s="379" t="s">
        <v>824</v>
      </c>
      <c r="H38" s="379"/>
      <c r="I38" s="379"/>
      <c r="J38" s="379"/>
      <c r="K38" s="255"/>
    </row>
    <row r="39" spans="2:11" ht="15" customHeight="1">
      <c r="B39" s="258"/>
      <c r="C39" s="259"/>
      <c r="D39" s="257"/>
      <c r="E39" s="261" t="s">
        <v>120</v>
      </c>
      <c r="F39" s="257"/>
      <c r="G39" s="379" t="s">
        <v>825</v>
      </c>
      <c r="H39" s="379"/>
      <c r="I39" s="379"/>
      <c r="J39" s="379"/>
      <c r="K39" s="255"/>
    </row>
    <row r="40" spans="2:11" ht="15" customHeight="1">
      <c r="B40" s="258"/>
      <c r="C40" s="259"/>
      <c r="D40" s="257"/>
      <c r="E40" s="261" t="s">
        <v>826</v>
      </c>
      <c r="F40" s="257"/>
      <c r="G40" s="379" t="s">
        <v>827</v>
      </c>
      <c r="H40" s="379"/>
      <c r="I40" s="379"/>
      <c r="J40" s="379"/>
      <c r="K40" s="255"/>
    </row>
    <row r="41" spans="2:11" ht="15" customHeight="1">
      <c r="B41" s="258"/>
      <c r="C41" s="259"/>
      <c r="D41" s="257"/>
      <c r="E41" s="261"/>
      <c r="F41" s="257"/>
      <c r="G41" s="379" t="s">
        <v>828</v>
      </c>
      <c r="H41" s="379"/>
      <c r="I41" s="379"/>
      <c r="J41" s="379"/>
      <c r="K41" s="255"/>
    </row>
    <row r="42" spans="2:11" ht="15" customHeight="1">
      <c r="B42" s="258"/>
      <c r="C42" s="259"/>
      <c r="D42" s="257"/>
      <c r="E42" s="261" t="s">
        <v>829</v>
      </c>
      <c r="F42" s="257"/>
      <c r="G42" s="379" t="s">
        <v>830</v>
      </c>
      <c r="H42" s="379"/>
      <c r="I42" s="379"/>
      <c r="J42" s="379"/>
      <c r="K42" s="255"/>
    </row>
    <row r="43" spans="2:11" ht="15" customHeight="1">
      <c r="B43" s="258"/>
      <c r="C43" s="259"/>
      <c r="D43" s="257"/>
      <c r="E43" s="261" t="s">
        <v>122</v>
      </c>
      <c r="F43" s="257"/>
      <c r="G43" s="379" t="s">
        <v>831</v>
      </c>
      <c r="H43" s="379"/>
      <c r="I43" s="379"/>
      <c r="J43" s="379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79" t="s">
        <v>832</v>
      </c>
      <c r="E45" s="379"/>
      <c r="F45" s="379"/>
      <c r="G45" s="379"/>
      <c r="H45" s="379"/>
      <c r="I45" s="379"/>
      <c r="J45" s="379"/>
      <c r="K45" s="255"/>
    </row>
    <row r="46" spans="2:11" ht="15" customHeight="1">
      <c r="B46" s="258"/>
      <c r="C46" s="259"/>
      <c r="D46" s="259"/>
      <c r="E46" s="379" t="s">
        <v>833</v>
      </c>
      <c r="F46" s="379"/>
      <c r="G46" s="379"/>
      <c r="H46" s="379"/>
      <c r="I46" s="379"/>
      <c r="J46" s="379"/>
      <c r="K46" s="255"/>
    </row>
    <row r="47" spans="2:11" ht="15" customHeight="1">
      <c r="B47" s="258"/>
      <c r="C47" s="259"/>
      <c r="D47" s="259"/>
      <c r="E47" s="379" t="s">
        <v>834</v>
      </c>
      <c r="F47" s="379"/>
      <c r="G47" s="379"/>
      <c r="H47" s="379"/>
      <c r="I47" s="379"/>
      <c r="J47" s="379"/>
      <c r="K47" s="255"/>
    </row>
    <row r="48" spans="2:11" ht="15" customHeight="1">
      <c r="B48" s="258"/>
      <c r="C48" s="259"/>
      <c r="D48" s="259"/>
      <c r="E48" s="379" t="s">
        <v>835</v>
      </c>
      <c r="F48" s="379"/>
      <c r="G48" s="379"/>
      <c r="H48" s="379"/>
      <c r="I48" s="379"/>
      <c r="J48" s="379"/>
      <c r="K48" s="255"/>
    </row>
    <row r="49" spans="2:11" ht="15" customHeight="1">
      <c r="B49" s="258"/>
      <c r="C49" s="259"/>
      <c r="D49" s="379" t="s">
        <v>836</v>
      </c>
      <c r="E49" s="379"/>
      <c r="F49" s="379"/>
      <c r="G49" s="379"/>
      <c r="H49" s="379"/>
      <c r="I49" s="379"/>
      <c r="J49" s="379"/>
      <c r="K49" s="255"/>
    </row>
    <row r="50" spans="2:11" ht="25.5" customHeight="1">
      <c r="B50" s="254"/>
      <c r="C50" s="380" t="s">
        <v>837</v>
      </c>
      <c r="D50" s="380"/>
      <c r="E50" s="380"/>
      <c r="F50" s="380"/>
      <c r="G50" s="380"/>
      <c r="H50" s="380"/>
      <c r="I50" s="380"/>
      <c r="J50" s="380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79" t="s">
        <v>838</v>
      </c>
      <c r="D52" s="379"/>
      <c r="E52" s="379"/>
      <c r="F52" s="379"/>
      <c r="G52" s="379"/>
      <c r="H52" s="379"/>
      <c r="I52" s="379"/>
      <c r="J52" s="379"/>
      <c r="K52" s="255"/>
    </row>
    <row r="53" spans="2:11" ht="15" customHeight="1">
      <c r="B53" s="254"/>
      <c r="C53" s="379" t="s">
        <v>839</v>
      </c>
      <c r="D53" s="379"/>
      <c r="E53" s="379"/>
      <c r="F53" s="379"/>
      <c r="G53" s="379"/>
      <c r="H53" s="379"/>
      <c r="I53" s="379"/>
      <c r="J53" s="379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79" t="s">
        <v>840</v>
      </c>
      <c r="D55" s="379"/>
      <c r="E55" s="379"/>
      <c r="F55" s="379"/>
      <c r="G55" s="379"/>
      <c r="H55" s="379"/>
      <c r="I55" s="379"/>
      <c r="J55" s="379"/>
      <c r="K55" s="255"/>
    </row>
    <row r="56" spans="2:11" ht="15" customHeight="1">
      <c r="B56" s="254"/>
      <c r="C56" s="259"/>
      <c r="D56" s="379" t="s">
        <v>841</v>
      </c>
      <c r="E56" s="379"/>
      <c r="F56" s="379"/>
      <c r="G56" s="379"/>
      <c r="H56" s="379"/>
      <c r="I56" s="379"/>
      <c r="J56" s="379"/>
      <c r="K56" s="255"/>
    </row>
    <row r="57" spans="2:11" ht="15" customHeight="1">
      <c r="B57" s="254"/>
      <c r="C57" s="259"/>
      <c r="D57" s="379" t="s">
        <v>842</v>
      </c>
      <c r="E57" s="379"/>
      <c r="F57" s="379"/>
      <c r="G57" s="379"/>
      <c r="H57" s="379"/>
      <c r="I57" s="379"/>
      <c r="J57" s="379"/>
      <c r="K57" s="255"/>
    </row>
    <row r="58" spans="2:11" ht="15" customHeight="1">
      <c r="B58" s="254"/>
      <c r="C58" s="259"/>
      <c r="D58" s="379" t="s">
        <v>843</v>
      </c>
      <c r="E58" s="379"/>
      <c r="F58" s="379"/>
      <c r="G58" s="379"/>
      <c r="H58" s="379"/>
      <c r="I58" s="379"/>
      <c r="J58" s="379"/>
      <c r="K58" s="255"/>
    </row>
    <row r="59" spans="2:11" ht="15" customHeight="1">
      <c r="B59" s="254"/>
      <c r="C59" s="259"/>
      <c r="D59" s="379" t="s">
        <v>844</v>
      </c>
      <c r="E59" s="379"/>
      <c r="F59" s="379"/>
      <c r="G59" s="379"/>
      <c r="H59" s="379"/>
      <c r="I59" s="379"/>
      <c r="J59" s="379"/>
      <c r="K59" s="255"/>
    </row>
    <row r="60" spans="2:11" ht="15" customHeight="1">
      <c r="B60" s="254"/>
      <c r="C60" s="259"/>
      <c r="D60" s="378" t="s">
        <v>845</v>
      </c>
      <c r="E60" s="378"/>
      <c r="F60" s="378"/>
      <c r="G60" s="378"/>
      <c r="H60" s="378"/>
      <c r="I60" s="378"/>
      <c r="J60" s="378"/>
      <c r="K60" s="255"/>
    </row>
    <row r="61" spans="2:11" ht="15" customHeight="1">
      <c r="B61" s="254"/>
      <c r="C61" s="259"/>
      <c r="D61" s="379" t="s">
        <v>846</v>
      </c>
      <c r="E61" s="379"/>
      <c r="F61" s="379"/>
      <c r="G61" s="379"/>
      <c r="H61" s="379"/>
      <c r="I61" s="379"/>
      <c r="J61" s="379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79" t="s">
        <v>847</v>
      </c>
      <c r="E63" s="379"/>
      <c r="F63" s="379"/>
      <c r="G63" s="379"/>
      <c r="H63" s="379"/>
      <c r="I63" s="379"/>
      <c r="J63" s="379"/>
      <c r="K63" s="255"/>
    </row>
    <row r="64" spans="2:11" ht="15" customHeight="1">
      <c r="B64" s="254"/>
      <c r="C64" s="259"/>
      <c r="D64" s="378" t="s">
        <v>848</v>
      </c>
      <c r="E64" s="378"/>
      <c r="F64" s="378"/>
      <c r="G64" s="378"/>
      <c r="H64" s="378"/>
      <c r="I64" s="378"/>
      <c r="J64" s="378"/>
      <c r="K64" s="255"/>
    </row>
    <row r="65" spans="2:11" ht="15" customHeight="1">
      <c r="B65" s="254"/>
      <c r="C65" s="259"/>
      <c r="D65" s="379" t="s">
        <v>849</v>
      </c>
      <c r="E65" s="379"/>
      <c r="F65" s="379"/>
      <c r="G65" s="379"/>
      <c r="H65" s="379"/>
      <c r="I65" s="379"/>
      <c r="J65" s="379"/>
      <c r="K65" s="255"/>
    </row>
    <row r="66" spans="2:11" ht="15" customHeight="1">
      <c r="B66" s="254"/>
      <c r="C66" s="259"/>
      <c r="D66" s="379" t="s">
        <v>850</v>
      </c>
      <c r="E66" s="379"/>
      <c r="F66" s="379"/>
      <c r="G66" s="379"/>
      <c r="H66" s="379"/>
      <c r="I66" s="379"/>
      <c r="J66" s="379"/>
      <c r="K66" s="255"/>
    </row>
    <row r="67" spans="2:11" ht="15" customHeight="1">
      <c r="B67" s="254"/>
      <c r="C67" s="259"/>
      <c r="D67" s="379" t="s">
        <v>851</v>
      </c>
      <c r="E67" s="379"/>
      <c r="F67" s="379"/>
      <c r="G67" s="379"/>
      <c r="H67" s="379"/>
      <c r="I67" s="379"/>
      <c r="J67" s="379"/>
      <c r="K67" s="255"/>
    </row>
    <row r="68" spans="2:11" ht="15" customHeight="1">
      <c r="B68" s="254"/>
      <c r="C68" s="259"/>
      <c r="D68" s="379" t="s">
        <v>852</v>
      </c>
      <c r="E68" s="379"/>
      <c r="F68" s="379"/>
      <c r="G68" s="379"/>
      <c r="H68" s="379"/>
      <c r="I68" s="379"/>
      <c r="J68" s="379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7" t="s">
        <v>94</v>
      </c>
      <c r="D73" s="377"/>
      <c r="E73" s="377"/>
      <c r="F73" s="377"/>
      <c r="G73" s="377"/>
      <c r="H73" s="377"/>
      <c r="I73" s="377"/>
      <c r="J73" s="377"/>
      <c r="K73" s="272"/>
    </row>
    <row r="74" spans="2:11" ht="17.25" customHeight="1">
      <c r="B74" s="271"/>
      <c r="C74" s="273" t="s">
        <v>853</v>
      </c>
      <c r="D74" s="273"/>
      <c r="E74" s="273"/>
      <c r="F74" s="273" t="s">
        <v>854</v>
      </c>
      <c r="G74" s="274"/>
      <c r="H74" s="273" t="s">
        <v>118</v>
      </c>
      <c r="I74" s="273" t="s">
        <v>55</v>
      </c>
      <c r="J74" s="273" t="s">
        <v>855</v>
      </c>
      <c r="K74" s="272"/>
    </row>
    <row r="75" spans="2:11" ht="17.25" customHeight="1">
      <c r="B75" s="271"/>
      <c r="C75" s="275" t="s">
        <v>856</v>
      </c>
      <c r="D75" s="275"/>
      <c r="E75" s="275"/>
      <c r="F75" s="276" t="s">
        <v>857</v>
      </c>
      <c r="G75" s="277"/>
      <c r="H75" s="275"/>
      <c r="I75" s="275"/>
      <c r="J75" s="275" t="s">
        <v>858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51</v>
      </c>
      <c r="D77" s="278"/>
      <c r="E77" s="278"/>
      <c r="F77" s="280" t="s">
        <v>859</v>
      </c>
      <c r="G77" s="279"/>
      <c r="H77" s="261" t="s">
        <v>860</v>
      </c>
      <c r="I77" s="261" t="s">
        <v>861</v>
      </c>
      <c r="J77" s="261">
        <v>20</v>
      </c>
      <c r="K77" s="272"/>
    </row>
    <row r="78" spans="2:11" ht="15" customHeight="1">
      <c r="B78" s="271"/>
      <c r="C78" s="261" t="s">
        <v>862</v>
      </c>
      <c r="D78" s="261"/>
      <c r="E78" s="261"/>
      <c r="F78" s="280" t="s">
        <v>859</v>
      </c>
      <c r="G78" s="279"/>
      <c r="H78" s="261" t="s">
        <v>863</v>
      </c>
      <c r="I78" s="261" t="s">
        <v>861</v>
      </c>
      <c r="J78" s="261">
        <v>120</v>
      </c>
      <c r="K78" s="272"/>
    </row>
    <row r="79" spans="2:11" ht="15" customHeight="1">
      <c r="B79" s="281"/>
      <c r="C79" s="261" t="s">
        <v>864</v>
      </c>
      <c r="D79" s="261"/>
      <c r="E79" s="261"/>
      <c r="F79" s="280" t="s">
        <v>865</v>
      </c>
      <c r="G79" s="279"/>
      <c r="H79" s="261" t="s">
        <v>866</v>
      </c>
      <c r="I79" s="261" t="s">
        <v>861</v>
      </c>
      <c r="J79" s="261">
        <v>50</v>
      </c>
      <c r="K79" s="272"/>
    </row>
    <row r="80" spans="2:11" ht="15" customHeight="1">
      <c r="B80" s="281"/>
      <c r="C80" s="261" t="s">
        <v>867</v>
      </c>
      <c r="D80" s="261"/>
      <c r="E80" s="261"/>
      <c r="F80" s="280" t="s">
        <v>859</v>
      </c>
      <c r="G80" s="279"/>
      <c r="H80" s="261" t="s">
        <v>868</v>
      </c>
      <c r="I80" s="261" t="s">
        <v>869</v>
      </c>
      <c r="J80" s="261"/>
      <c r="K80" s="272"/>
    </row>
    <row r="81" spans="2:11" ht="15" customHeight="1">
      <c r="B81" s="281"/>
      <c r="C81" s="282" t="s">
        <v>870</v>
      </c>
      <c r="D81" s="282"/>
      <c r="E81" s="282"/>
      <c r="F81" s="283" t="s">
        <v>865</v>
      </c>
      <c r="G81" s="282"/>
      <c r="H81" s="282" t="s">
        <v>871</v>
      </c>
      <c r="I81" s="282" t="s">
        <v>861</v>
      </c>
      <c r="J81" s="282">
        <v>15</v>
      </c>
      <c r="K81" s="272"/>
    </row>
    <row r="82" spans="2:11" ht="15" customHeight="1">
      <c r="B82" s="281"/>
      <c r="C82" s="282" t="s">
        <v>872</v>
      </c>
      <c r="D82" s="282"/>
      <c r="E82" s="282"/>
      <c r="F82" s="283" t="s">
        <v>865</v>
      </c>
      <c r="G82" s="282"/>
      <c r="H82" s="282" t="s">
        <v>873</v>
      </c>
      <c r="I82" s="282" t="s">
        <v>861</v>
      </c>
      <c r="J82" s="282">
        <v>15</v>
      </c>
      <c r="K82" s="272"/>
    </row>
    <row r="83" spans="2:11" ht="15" customHeight="1">
      <c r="B83" s="281"/>
      <c r="C83" s="282" t="s">
        <v>874</v>
      </c>
      <c r="D83" s="282"/>
      <c r="E83" s="282"/>
      <c r="F83" s="283" t="s">
        <v>865</v>
      </c>
      <c r="G83" s="282"/>
      <c r="H83" s="282" t="s">
        <v>875</v>
      </c>
      <c r="I83" s="282" t="s">
        <v>861</v>
      </c>
      <c r="J83" s="282">
        <v>20</v>
      </c>
      <c r="K83" s="272"/>
    </row>
    <row r="84" spans="2:11" ht="15" customHeight="1">
      <c r="B84" s="281"/>
      <c r="C84" s="282" t="s">
        <v>876</v>
      </c>
      <c r="D84" s="282"/>
      <c r="E84" s="282"/>
      <c r="F84" s="283" t="s">
        <v>865</v>
      </c>
      <c r="G84" s="282"/>
      <c r="H84" s="282" t="s">
        <v>877</v>
      </c>
      <c r="I84" s="282" t="s">
        <v>861</v>
      </c>
      <c r="J84" s="282">
        <v>20</v>
      </c>
      <c r="K84" s="272"/>
    </row>
    <row r="85" spans="2:11" ht="15" customHeight="1">
      <c r="B85" s="281"/>
      <c r="C85" s="261" t="s">
        <v>878</v>
      </c>
      <c r="D85" s="261"/>
      <c r="E85" s="261"/>
      <c r="F85" s="280" t="s">
        <v>865</v>
      </c>
      <c r="G85" s="279"/>
      <c r="H85" s="261" t="s">
        <v>879</v>
      </c>
      <c r="I85" s="261" t="s">
        <v>861</v>
      </c>
      <c r="J85" s="261">
        <v>50</v>
      </c>
      <c r="K85" s="272"/>
    </row>
    <row r="86" spans="2:11" ht="15" customHeight="1">
      <c r="B86" s="281"/>
      <c r="C86" s="261" t="s">
        <v>880</v>
      </c>
      <c r="D86" s="261"/>
      <c r="E86" s="261"/>
      <c r="F86" s="280" t="s">
        <v>865</v>
      </c>
      <c r="G86" s="279"/>
      <c r="H86" s="261" t="s">
        <v>881</v>
      </c>
      <c r="I86" s="261" t="s">
        <v>861</v>
      </c>
      <c r="J86" s="261">
        <v>20</v>
      </c>
      <c r="K86" s="272"/>
    </row>
    <row r="87" spans="2:11" ht="15" customHeight="1">
      <c r="B87" s="281"/>
      <c r="C87" s="261" t="s">
        <v>882</v>
      </c>
      <c r="D87" s="261"/>
      <c r="E87" s="261"/>
      <c r="F87" s="280" t="s">
        <v>865</v>
      </c>
      <c r="G87" s="279"/>
      <c r="H87" s="261" t="s">
        <v>883</v>
      </c>
      <c r="I87" s="261" t="s">
        <v>861</v>
      </c>
      <c r="J87" s="261">
        <v>20</v>
      </c>
      <c r="K87" s="272"/>
    </row>
    <row r="88" spans="2:11" ht="15" customHeight="1">
      <c r="B88" s="281"/>
      <c r="C88" s="261" t="s">
        <v>884</v>
      </c>
      <c r="D88" s="261"/>
      <c r="E88" s="261"/>
      <c r="F88" s="280" t="s">
        <v>865</v>
      </c>
      <c r="G88" s="279"/>
      <c r="H88" s="261" t="s">
        <v>885</v>
      </c>
      <c r="I88" s="261" t="s">
        <v>861</v>
      </c>
      <c r="J88" s="261">
        <v>50</v>
      </c>
      <c r="K88" s="272"/>
    </row>
    <row r="89" spans="2:11" ht="15" customHeight="1">
      <c r="B89" s="281"/>
      <c r="C89" s="261" t="s">
        <v>886</v>
      </c>
      <c r="D89" s="261"/>
      <c r="E89" s="261"/>
      <c r="F89" s="280" t="s">
        <v>865</v>
      </c>
      <c r="G89" s="279"/>
      <c r="H89" s="261" t="s">
        <v>886</v>
      </c>
      <c r="I89" s="261" t="s">
        <v>861</v>
      </c>
      <c r="J89" s="261">
        <v>50</v>
      </c>
      <c r="K89" s="272"/>
    </row>
    <row r="90" spans="2:11" ht="15" customHeight="1">
      <c r="B90" s="281"/>
      <c r="C90" s="261" t="s">
        <v>123</v>
      </c>
      <c r="D90" s="261"/>
      <c r="E90" s="261"/>
      <c r="F90" s="280" t="s">
        <v>865</v>
      </c>
      <c r="G90" s="279"/>
      <c r="H90" s="261" t="s">
        <v>887</v>
      </c>
      <c r="I90" s="261" t="s">
        <v>861</v>
      </c>
      <c r="J90" s="261">
        <v>255</v>
      </c>
      <c r="K90" s="272"/>
    </row>
    <row r="91" spans="2:11" ht="15" customHeight="1">
      <c r="B91" s="281"/>
      <c r="C91" s="261" t="s">
        <v>888</v>
      </c>
      <c r="D91" s="261"/>
      <c r="E91" s="261"/>
      <c r="F91" s="280" t="s">
        <v>859</v>
      </c>
      <c r="G91" s="279"/>
      <c r="H91" s="261" t="s">
        <v>889</v>
      </c>
      <c r="I91" s="261" t="s">
        <v>890</v>
      </c>
      <c r="J91" s="261"/>
      <c r="K91" s="272"/>
    </row>
    <row r="92" spans="2:11" ht="15" customHeight="1">
      <c r="B92" s="281"/>
      <c r="C92" s="261" t="s">
        <v>891</v>
      </c>
      <c r="D92" s="261"/>
      <c r="E92" s="261"/>
      <c r="F92" s="280" t="s">
        <v>859</v>
      </c>
      <c r="G92" s="279"/>
      <c r="H92" s="261" t="s">
        <v>892</v>
      </c>
      <c r="I92" s="261" t="s">
        <v>893</v>
      </c>
      <c r="J92" s="261"/>
      <c r="K92" s="272"/>
    </row>
    <row r="93" spans="2:11" ht="15" customHeight="1">
      <c r="B93" s="281"/>
      <c r="C93" s="261" t="s">
        <v>894</v>
      </c>
      <c r="D93" s="261"/>
      <c r="E93" s="261"/>
      <c r="F93" s="280" t="s">
        <v>859</v>
      </c>
      <c r="G93" s="279"/>
      <c r="H93" s="261" t="s">
        <v>894</v>
      </c>
      <c r="I93" s="261" t="s">
        <v>893</v>
      </c>
      <c r="J93" s="261"/>
      <c r="K93" s="272"/>
    </row>
    <row r="94" spans="2:11" ht="15" customHeight="1">
      <c r="B94" s="281"/>
      <c r="C94" s="261" t="s">
        <v>36</v>
      </c>
      <c r="D94" s="261"/>
      <c r="E94" s="261"/>
      <c r="F94" s="280" t="s">
        <v>859</v>
      </c>
      <c r="G94" s="279"/>
      <c r="H94" s="261" t="s">
        <v>895</v>
      </c>
      <c r="I94" s="261" t="s">
        <v>893</v>
      </c>
      <c r="J94" s="261"/>
      <c r="K94" s="272"/>
    </row>
    <row r="95" spans="2:11" ht="15" customHeight="1">
      <c r="B95" s="281"/>
      <c r="C95" s="261" t="s">
        <v>46</v>
      </c>
      <c r="D95" s="261"/>
      <c r="E95" s="261"/>
      <c r="F95" s="280" t="s">
        <v>859</v>
      </c>
      <c r="G95" s="279"/>
      <c r="H95" s="261" t="s">
        <v>896</v>
      </c>
      <c r="I95" s="261" t="s">
        <v>893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7" t="s">
        <v>897</v>
      </c>
      <c r="D100" s="377"/>
      <c r="E100" s="377"/>
      <c r="F100" s="377"/>
      <c r="G100" s="377"/>
      <c r="H100" s="377"/>
      <c r="I100" s="377"/>
      <c r="J100" s="377"/>
      <c r="K100" s="272"/>
    </row>
    <row r="101" spans="2:11" ht="17.25" customHeight="1">
      <c r="B101" s="271"/>
      <c r="C101" s="273" t="s">
        <v>853</v>
      </c>
      <c r="D101" s="273"/>
      <c r="E101" s="273"/>
      <c r="F101" s="273" t="s">
        <v>854</v>
      </c>
      <c r="G101" s="274"/>
      <c r="H101" s="273" t="s">
        <v>118</v>
      </c>
      <c r="I101" s="273" t="s">
        <v>55</v>
      </c>
      <c r="J101" s="273" t="s">
        <v>855</v>
      </c>
      <c r="K101" s="272"/>
    </row>
    <row r="102" spans="2:11" ht="17.25" customHeight="1">
      <c r="B102" s="271"/>
      <c r="C102" s="275" t="s">
        <v>856</v>
      </c>
      <c r="D102" s="275"/>
      <c r="E102" s="275"/>
      <c r="F102" s="276" t="s">
        <v>857</v>
      </c>
      <c r="G102" s="277"/>
      <c r="H102" s="275"/>
      <c r="I102" s="275"/>
      <c r="J102" s="275" t="s">
        <v>858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51</v>
      </c>
      <c r="D104" s="278"/>
      <c r="E104" s="278"/>
      <c r="F104" s="280" t="s">
        <v>859</v>
      </c>
      <c r="G104" s="289"/>
      <c r="H104" s="261" t="s">
        <v>898</v>
      </c>
      <c r="I104" s="261" t="s">
        <v>861</v>
      </c>
      <c r="J104" s="261">
        <v>20</v>
      </c>
      <c r="K104" s="272"/>
    </row>
    <row r="105" spans="2:11" ht="15" customHeight="1">
      <c r="B105" s="271"/>
      <c r="C105" s="261" t="s">
        <v>862</v>
      </c>
      <c r="D105" s="261"/>
      <c r="E105" s="261"/>
      <c r="F105" s="280" t="s">
        <v>859</v>
      </c>
      <c r="G105" s="261"/>
      <c r="H105" s="261" t="s">
        <v>898</v>
      </c>
      <c r="I105" s="261" t="s">
        <v>861</v>
      </c>
      <c r="J105" s="261">
        <v>120</v>
      </c>
      <c r="K105" s="272"/>
    </row>
    <row r="106" spans="2:11" ht="15" customHeight="1">
      <c r="B106" s="281"/>
      <c r="C106" s="261" t="s">
        <v>864</v>
      </c>
      <c r="D106" s="261"/>
      <c r="E106" s="261"/>
      <c r="F106" s="280" t="s">
        <v>865</v>
      </c>
      <c r="G106" s="261"/>
      <c r="H106" s="261" t="s">
        <v>898</v>
      </c>
      <c r="I106" s="261" t="s">
        <v>861</v>
      </c>
      <c r="J106" s="261">
        <v>50</v>
      </c>
      <c r="K106" s="272"/>
    </row>
    <row r="107" spans="2:11" ht="15" customHeight="1">
      <c r="B107" s="281"/>
      <c r="C107" s="261" t="s">
        <v>867</v>
      </c>
      <c r="D107" s="261"/>
      <c r="E107" s="261"/>
      <c r="F107" s="280" t="s">
        <v>859</v>
      </c>
      <c r="G107" s="261"/>
      <c r="H107" s="261" t="s">
        <v>898</v>
      </c>
      <c r="I107" s="261" t="s">
        <v>869</v>
      </c>
      <c r="J107" s="261"/>
      <c r="K107" s="272"/>
    </row>
    <row r="108" spans="2:11" ht="15" customHeight="1">
      <c r="B108" s="281"/>
      <c r="C108" s="261" t="s">
        <v>878</v>
      </c>
      <c r="D108" s="261"/>
      <c r="E108" s="261"/>
      <c r="F108" s="280" t="s">
        <v>865</v>
      </c>
      <c r="G108" s="261"/>
      <c r="H108" s="261" t="s">
        <v>898</v>
      </c>
      <c r="I108" s="261" t="s">
        <v>861</v>
      </c>
      <c r="J108" s="261">
        <v>50</v>
      </c>
      <c r="K108" s="272"/>
    </row>
    <row r="109" spans="2:11" ht="15" customHeight="1">
      <c r="B109" s="281"/>
      <c r="C109" s="261" t="s">
        <v>886</v>
      </c>
      <c r="D109" s="261"/>
      <c r="E109" s="261"/>
      <c r="F109" s="280" t="s">
        <v>865</v>
      </c>
      <c r="G109" s="261"/>
      <c r="H109" s="261" t="s">
        <v>898</v>
      </c>
      <c r="I109" s="261" t="s">
        <v>861</v>
      </c>
      <c r="J109" s="261">
        <v>50</v>
      </c>
      <c r="K109" s="272"/>
    </row>
    <row r="110" spans="2:11" ht="15" customHeight="1">
      <c r="B110" s="281"/>
      <c r="C110" s="261" t="s">
        <v>884</v>
      </c>
      <c r="D110" s="261"/>
      <c r="E110" s="261"/>
      <c r="F110" s="280" t="s">
        <v>865</v>
      </c>
      <c r="G110" s="261"/>
      <c r="H110" s="261" t="s">
        <v>898</v>
      </c>
      <c r="I110" s="261" t="s">
        <v>861</v>
      </c>
      <c r="J110" s="261">
        <v>50</v>
      </c>
      <c r="K110" s="272"/>
    </row>
    <row r="111" spans="2:11" ht="15" customHeight="1">
      <c r="B111" s="281"/>
      <c r="C111" s="261" t="s">
        <v>51</v>
      </c>
      <c r="D111" s="261"/>
      <c r="E111" s="261"/>
      <c r="F111" s="280" t="s">
        <v>859</v>
      </c>
      <c r="G111" s="261"/>
      <c r="H111" s="261" t="s">
        <v>899</v>
      </c>
      <c r="I111" s="261" t="s">
        <v>861</v>
      </c>
      <c r="J111" s="261">
        <v>20</v>
      </c>
      <c r="K111" s="272"/>
    </row>
    <row r="112" spans="2:11" ht="15" customHeight="1">
      <c r="B112" s="281"/>
      <c r="C112" s="261" t="s">
        <v>900</v>
      </c>
      <c r="D112" s="261"/>
      <c r="E112" s="261"/>
      <c r="F112" s="280" t="s">
        <v>859</v>
      </c>
      <c r="G112" s="261"/>
      <c r="H112" s="261" t="s">
        <v>901</v>
      </c>
      <c r="I112" s="261" t="s">
        <v>861</v>
      </c>
      <c r="J112" s="261">
        <v>120</v>
      </c>
      <c r="K112" s="272"/>
    </row>
    <row r="113" spans="2:11" ht="15" customHeight="1">
      <c r="B113" s="281"/>
      <c r="C113" s="261" t="s">
        <v>36</v>
      </c>
      <c r="D113" s="261"/>
      <c r="E113" s="261"/>
      <c r="F113" s="280" t="s">
        <v>859</v>
      </c>
      <c r="G113" s="261"/>
      <c r="H113" s="261" t="s">
        <v>902</v>
      </c>
      <c r="I113" s="261" t="s">
        <v>893</v>
      </c>
      <c r="J113" s="261"/>
      <c r="K113" s="272"/>
    </row>
    <row r="114" spans="2:11" ht="15" customHeight="1">
      <c r="B114" s="281"/>
      <c r="C114" s="261" t="s">
        <v>46</v>
      </c>
      <c r="D114" s="261"/>
      <c r="E114" s="261"/>
      <c r="F114" s="280" t="s">
        <v>859</v>
      </c>
      <c r="G114" s="261"/>
      <c r="H114" s="261" t="s">
        <v>903</v>
      </c>
      <c r="I114" s="261" t="s">
        <v>893</v>
      </c>
      <c r="J114" s="261"/>
      <c r="K114" s="272"/>
    </row>
    <row r="115" spans="2:11" ht="15" customHeight="1">
      <c r="B115" s="281"/>
      <c r="C115" s="261" t="s">
        <v>55</v>
      </c>
      <c r="D115" s="261"/>
      <c r="E115" s="261"/>
      <c r="F115" s="280" t="s">
        <v>859</v>
      </c>
      <c r="G115" s="261"/>
      <c r="H115" s="261" t="s">
        <v>904</v>
      </c>
      <c r="I115" s="261" t="s">
        <v>905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6" t="s">
        <v>906</v>
      </c>
      <c r="D120" s="376"/>
      <c r="E120" s="376"/>
      <c r="F120" s="376"/>
      <c r="G120" s="376"/>
      <c r="H120" s="376"/>
      <c r="I120" s="376"/>
      <c r="J120" s="376"/>
      <c r="K120" s="297"/>
    </row>
    <row r="121" spans="2:11" ht="17.25" customHeight="1">
      <c r="B121" s="298"/>
      <c r="C121" s="273" t="s">
        <v>853</v>
      </c>
      <c r="D121" s="273"/>
      <c r="E121" s="273"/>
      <c r="F121" s="273" t="s">
        <v>854</v>
      </c>
      <c r="G121" s="274"/>
      <c r="H121" s="273" t="s">
        <v>118</v>
      </c>
      <c r="I121" s="273" t="s">
        <v>55</v>
      </c>
      <c r="J121" s="273" t="s">
        <v>855</v>
      </c>
      <c r="K121" s="299"/>
    </row>
    <row r="122" spans="2:11" ht="17.25" customHeight="1">
      <c r="B122" s="298"/>
      <c r="C122" s="275" t="s">
        <v>856</v>
      </c>
      <c r="D122" s="275"/>
      <c r="E122" s="275"/>
      <c r="F122" s="276" t="s">
        <v>857</v>
      </c>
      <c r="G122" s="277"/>
      <c r="H122" s="275"/>
      <c r="I122" s="275"/>
      <c r="J122" s="275" t="s">
        <v>858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862</v>
      </c>
      <c r="D124" s="278"/>
      <c r="E124" s="278"/>
      <c r="F124" s="280" t="s">
        <v>859</v>
      </c>
      <c r="G124" s="261"/>
      <c r="H124" s="261" t="s">
        <v>898</v>
      </c>
      <c r="I124" s="261" t="s">
        <v>861</v>
      </c>
      <c r="J124" s="261">
        <v>120</v>
      </c>
      <c r="K124" s="302"/>
    </row>
    <row r="125" spans="2:11" ht="15" customHeight="1">
      <c r="B125" s="300"/>
      <c r="C125" s="261" t="s">
        <v>907</v>
      </c>
      <c r="D125" s="261"/>
      <c r="E125" s="261"/>
      <c r="F125" s="280" t="s">
        <v>859</v>
      </c>
      <c r="G125" s="261"/>
      <c r="H125" s="261" t="s">
        <v>908</v>
      </c>
      <c r="I125" s="261" t="s">
        <v>861</v>
      </c>
      <c r="J125" s="261" t="s">
        <v>909</v>
      </c>
      <c r="K125" s="302"/>
    </row>
    <row r="126" spans="2:11" ht="15" customHeight="1">
      <c r="B126" s="300"/>
      <c r="C126" s="261" t="s">
        <v>808</v>
      </c>
      <c r="D126" s="261"/>
      <c r="E126" s="261"/>
      <c r="F126" s="280" t="s">
        <v>859</v>
      </c>
      <c r="G126" s="261"/>
      <c r="H126" s="261" t="s">
        <v>910</v>
      </c>
      <c r="I126" s="261" t="s">
        <v>861</v>
      </c>
      <c r="J126" s="261" t="s">
        <v>909</v>
      </c>
      <c r="K126" s="302"/>
    </row>
    <row r="127" spans="2:11" ht="15" customHeight="1">
      <c r="B127" s="300"/>
      <c r="C127" s="261" t="s">
        <v>870</v>
      </c>
      <c r="D127" s="261"/>
      <c r="E127" s="261"/>
      <c r="F127" s="280" t="s">
        <v>865</v>
      </c>
      <c r="G127" s="261"/>
      <c r="H127" s="261" t="s">
        <v>871</v>
      </c>
      <c r="I127" s="261" t="s">
        <v>861</v>
      </c>
      <c r="J127" s="261">
        <v>15</v>
      </c>
      <c r="K127" s="302"/>
    </row>
    <row r="128" spans="2:11" ht="15" customHeight="1">
      <c r="B128" s="300"/>
      <c r="C128" s="282" t="s">
        <v>872</v>
      </c>
      <c r="D128" s="282"/>
      <c r="E128" s="282"/>
      <c r="F128" s="283" t="s">
        <v>865</v>
      </c>
      <c r="G128" s="282"/>
      <c r="H128" s="282" t="s">
        <v>873</v>
      </c>
      <c r="I128" s="282" t="s">
        <v>861</v>
      </c>
      <c r="J128" s="282">
        <v>15</v>
      </c>
      <c r="K128" s="302"/>
    </row>
    <row r="129" spans="2:11" ht="15" customHeight="1">
      <c r="B129" s="300"/>
      <c r="C129" s="282" t="s">
        <v>874</v>
      </c>
      <c r="D129" s="282"/>
      <c r="E129" s="282"/>
      <c r="F129" s="283" t="s">
        <v>865</v>
      </c>
      <c r="G129" s="282"/>
      <c r="H129" s="282" t="s">
        <v>875</v>
      </c>
      <c r="I129" s="282" t="s">
        <v>861</v>
      </c>
      <c r="J129" s="282">
        <v>20</v>
      </c>
      <c r="K129" s="302"/>
    </row>
    <row r="130" spans="2:11" ht="15" customHeight="1">
      <c r="B130" s="300"/>
      <c r="C130" s="282" t="s">
        <v>876</v>
      </c>
      <c r="D130" s="282"/>
      <c r="E130" s="282"/>
      <c r="F130" s="283" t="s">
        <v>865</v>
      </c>
      <c r="G130" s="282"/>
      <c r="H130" s="282" t="s">
        <v>877</v>
      </c>
      <c r="I130" s="282" t="s">
        <v>861</v>
      </c>
      <c r="J130" s="282">
        <v>20</v>
      </c>
      <c r="K130" s="302"/>
    </row>
    <row r="131" spans="2:11" ht="15" customHeight="1">
      <c r="B131" s="300"/>
      <c r="C131" s="261" t="s">
        <v>864</v>
      </c>
      <c r="D131" s="261"/>
      <c r="E131" s="261"/>
      <c r="F131" s="280" t="s">
        <v>865</v>
      </c>
      <c r="G131" s="261"/>
      <c r="H131" s="261" t="s">
        <v>898</v>
      </c>
      <c r="I131" s="261" t="s">
        <v>861</v>
      </c>
      <c r="J131" s="261">
        <v>50</v>
      </c>
      <c r="K131" s="302"/>
    </row>
    <row r="132" spans="2:11" ht="15" customHeight="1">
      <c r="B132" s="300"/>
      <c r="C132" s="261" t="s">
        <v>878</v>
      </c>
      <c r="D132" s="261"/>
      <c r="E132" s="261"/>
      <c r="F132" s="280" t="s">
        <v>865</v>
      </c>
      <c r="G132" s="261"/>
      <c r="H132" s="261" t="s">
        <v>898</v>
      </c>
      <c r="I132" s="261" t="s">
        <v>861</v>
      </c>
      <c r="J132" s="261">
        <v>50</v>
      </c>
      <c r="K132" s="302"/>
    </row>
    <row r="133" spans="2:11" ht="15" customHeight="1">
      <c r="B133" s="300"/>
      <c r="C133" s="261" t="s">
        <v>884</v>
      </c>
      <c r="D133" s="261"/>
      <c r="E133" s="261"/>
      <c r="F133" s="280" t="s">
        <v>865</v>
      </c>
      <c r="G133" s="261"/>
      <c r="H133" s="261" t="s">
        <v>898</v>
      </c>
      <c r="I133" s="261" t="s">
        <v>861</v>
      </c>
      <c r="J133" s="261">
        <v>50</v>
      </c>
      <c r="K133" s="302"/>
    </row>
    <row r="134" spans="2:11" ht="15" customHeight="1">
      <c r="B134" s="300"/>
      <c r="C134" s="261" t="s">
        <v>886</v>
      </c>
      <c r="D134" s="261"/>
      <c r="E134" s="261"/>
      <c r="F134" s="280" t="s">
        <v>865</v>
      </c>
      <c r="G134" s="261"/>
      <c r="H134" s="261" t="s">
        <v>898</v>
      </c>
      <c r="I134" s="261" t="s">
        <v>861</v>
      </c>
      <c r="J134" s="261">
        <v>50</v>
      </c>
      <c r="K134" s="302"/>
    </row>
    <row r="135" spans="2:11" ht="15" customHeight="1">
      <c r="B135" s="300"/>
      <c r="C135" s="261" t="s">
        <v>123</v>
      </c>
      <c r="D135" s="261"/>
      <c r="E135" s="261"/>
      <c r="F135" s="280" t="s">
        <v>865</v>
      </c>
      <c r="G135" s="261"/>
      <c r="H135" s="261" t="s">
        <v>911</v>
      </c>
      <c r="I135" s="261" t="s">
        <v>861</v>
      </c>
      <c r="J135" s="261">
        <v>255</v>
      </c>
      <c r="K135" s="302"/>
    </row>
    <row r="136" spans="2:11" ht="15" customHeight="1">
      <c r="B136" s="300"/>
      <c r="C136" s="261" t="s">
        <v>888</v>
      </c>
      <c r="D136" s="261"/>
      <c r="E136" s="261"/>
      <c r="F136" s="280" t="s">
        <v>859</v>
      </c>
      <c r="G136" s="261"/>
      <c r="H136" s="261" t="s">
        <v>912</v>
      </c>
      <c r="I136" s="261" t="s">
        <v>890</v>
      </c>
      <c r="J136" s="261"/>
      <c r="K136" s="302"/>
    </row>
    <row r="137" spans="2:11" ht="15" customHeight="1">
      <c r="B137" s="300"/>
      <c r="C137" s="261" t="s">
        <v>891</v>
      </c>
      <c r="D137" s="261"/>
      <c r="E137" s="261"/>
      <c r="F137" s="280" t="s">
        <v>859</v>
      </c>
      <c r="G137" s="261"/>
      <c r="H137" s="261" t="s">
        <v>913</v>
      </c>
      <c r="I137" s="261" t="s">
        <v>893</v>
      </c>
      <c r="J137" s="261"/>
      <c r="K137" s="302"/>
    </row>
    <row r="138" spans="2:11" ht="15" customHeight="1">
      <c r="B138" s="300"/>
      <c r="C138" s="261" t="s">
        <v>894</v>
      </c>
      <c r="D138" s="261"/>
      <c r="E138" s="261"/>
      <c r="F138" s="280" t="s">
        <v>859</v>
      </c>
      <c r="G138" s="261"/>
      <c r="H138" s="261" t="s">
        <v>894</v>
      </c>
      <c r="I138" s="261" t="s">
        <v>893</v>
      </c>
      <c r="J138" s="261"/>
      <c r="K138" s="302"/>
    </row>
    <row r="139" spans="2:11" ht="15" customHeight="1">
      <c r="B139" s="300"/>
      <c r="C139" s="261" t="s">
        <v>36</v>
      </c>
      <c r="D139" s="261"/>
      <c r="E139" s="261"/>
      <c r="F139" s="280" t="s">
        <v>859</v>
      </c>
      <c r="G139" s="261"/>
      <c r="H139" s="261" t="s">
        <v>914</v>
      </c>
      <c r="I139" s="261" t="s">
        <v>893</v>
      </c>
      <c r="J139" s="261"/>
      <c r="K139" s="302"/>
    </row>
    <row r="140" spans="2:11" ht="15" customHeight="1">
      <c r="B140" s="300"/>
      <c r="C140" s="261" t="s">
        <v>915</v>
      </c>
      <c r="D140" s="261"/>
      <c r="E140" s="261"/>
      <c r="F140" s="280" t="s">
        <v>859</v>
      </c>
      <c r="G140" s="261"/>
      <c r="H140" s="261" t="s">
        <v>916</v>
      </c>
      <c r="I140" s="261" t="s">
        <v>893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7" t="s">
        <v>917</v>
      </c>
      <c r="D145" s="377"/>
      <c r="E145" s="377"/>
      <c r="F145" s="377"/>
      <c r="G145" s="377"/>
      <c r="H145" s="377"/>
      <c r="I145" s="377"/>
      <c r="J145" s="377"/>
      <c r="K145" s="272"/>
    </row>
    <row r="146" spans="2:11" ht="17.25" customHeight="1">
      <c r="B146" s="271"/>
      <c r="C146" s="273" t="s">
        <v>853</v>
      </c>
      <c r="D146" s="273"/>
      <c r="E146" s="273"/>
      <c r="F146" s="273" t="s">
        <v>854</v>
      </c>
      <c r="G146" s="274"/>
      <c r="H146" s="273" t="s">
        <v>118</v>
      </c>
      <c r="I146" s="273" t="s">
        <v>55</v>
      </c>
      <c r="J146" s="273" t="s">
        <v>855</v>
      </c>
      <c r="K146" s="272"/>
    </row>
    <row r="147" spans="2:11" ht="17.25" customHeight="1">
      <c r="B147" s="271"/>
      <c r="C147" s="275" t="s">
        <v>856</v>
      </c>
      <c r="D147" s="275"/>
      <c r="E147" s="275"/>
      <c r="F147" s="276" t="s">
        <v>857</v>
      </c>
      <c r="G147" s="277"/>
      <c r="H147" s="275"/>
      <c r="I147" s="275"/>
      <c r="J147" s="275" t="s">
        <v>858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862</v>
      </c>
      <c r="D149" s="261"/>
      <c r="E149" s="261"/>
      <c r="F149" s="307" t="s">
        <v>859</v>
      </c>
      <c r="G149" s="261"/>
      <c r="H149" s="306" t="s">
        <v>898</v>
      </c>
      <c r="I149" s="306" t="s">
        <v>861</v>
      </c>
      <c r="J149" s="306">
        <v>120</v>
      </c>
      <c r="K149" s="302"/>
    </row>
    <row r="150" spans="2:11" ht="15" customHeight="1">
      <c r="B150" s="281"/>
      <c r="C150" s="306" t="s">
        <v>907</v>
      </c>
      <c r="D150" s="261"/>
      <c r="E150" s="261"/>
      <c r="F150" s="307" t="s">
        <v>859</v>
      </c>
      <c r="G150" s="261"/>
      <c r="H150" s="306" t="s">
        <v>918</v>
      </c>
      <c r="I150" s="306" t="s">
        <v>861</v>
      </c>
      <c r="J150" s="306" t="s">
        <v>909</v>
      </c>
      <c r="K150" s="302"/>
    </row>
    <row r="151" spans="2:11" ht="15" customHeight="1">
      <c r="B151" s="281"/>
      <c r="C151" s="306" t="s">
        <v>808</v>
      </c>
      <c r="D151" s="261"/>
      <c r="E151" s="261"/>
      <c r="F151" s="307" t="s">
        <v>859</v>
      </c>
      <c r="G151" s="261"/>
      <c r="H151" s="306" t="s">
        <v>919</v>
      </c>
      <c r="I151" s="306" t="s">
        <v>861</v>
      </c>
      <c r="J151" s="306" t="s">
        <v>909</v>
      </c>
      <c r="K151" s="302"/>
    </row>
    <row r="152" spans="2:11" ht="15" customHeight="1">
      <c r="B152" s="281"/>
      <c r="C152" s="306" t="s">
        <v>864</v>
      </c>
      <c r="D152" s="261"/>
      <c r="E152" s="261"/>
      <c r="F152" s="307" t="s">
        <v>865</v>
      </c>
      <c r="G152" s="261"/>
      <c r="H152" s="306" t="s">
        <v>898</v>
      </c>
      <c r="I152" s="306" t="s">
        <v>861</v>
      </c>
      <c r="J152" s="306">
        <v>50</v>
      </c>
      <c r="K152" s="302"/>
    </row>
    <row r="153" spans="2:11" ht="15" customHeight="1">
      <c r="B153" s="281"/>
      <c r="C153" s="306" t="s">
        <v>867</v>
      </c>
      <c r="D153" s="261"/>
      <c r="E153" s="261"/>
      <c r="F153" s="307" t="s">
        <v>859</v>
      </c>
      <c r="G153" s="261"/>
      <c r="H153" s="306" t="s">
        <v>898</v>
      </c>
      <c r="I153" s="306" t="s">
        <v>869</v>
      </c>
      <c r="J153" s="306"/>
      <c r="K153" s="302"/>
    </row>
    <row r="154" spans="2:11" ht="15" customHeight="1">
      <c r="B154" s="281"/>
      <c r="C154" s="306" t="s">
        <v>878</v>
      </c>
      <c r="D154" s="261"/>
      <c r="E154" s="261"/>
      <c r="F154" s="307" t="s">
        <v>865</v>
      </c>
      <c r="G154" s="261"/>
      <c r="H154" s="306" t="s">
        <v>898</v>
      </c>
      <c r="I154" s="306" t="s">
        <v>861</v>
      </c>
      <c r="J154" s="306">
        <v>50</v>
      </c>
      <c r="K154" s="302"/>
    </row>
    <row r="155" spans="2:11" ht="15" customHeight="1">
      <c r="B155" s="281"/>
      <c r="C155" s="306" t="s">
        <v>886</v>
      </c>
      <c r="D155" s="261"/>
      <c r="E155" s="261"/>
      <c r="F155" s="307" t="s">
        <v>865</v>
      </c>
      <c r="G155" s="261"/>
      <c r="H155" s="306" t="s">
        <v>898</v>
      </c>
      <c r="I155" s="306" t="s">
        <v>861</v>
      </c>
      <c r="J155" s="306">
        <v>50</v>
      </c>
      <c r="K155" s="302"/>
    </row>
    <row r="156" spans="2:11" ht="15" customHeight="1">
      <c r="B156" s="281"/>
      <c r="C156" s="306" t="s">
        <v>884</v>
      </c>
      <c r="D156" s="261"/>
      <c r="E156" s="261"/>
      <c r="F156" s="307" t="s">
        <v>865</v>
      </c>
      <c r="G156" s="261"/>
      <c r="H156" s="306" t="s">
        <v>898</v>
      </c>
      <c r="I156" s="306" t="s">
        <v>861</v>
      </c>
      <c r="J156" s="306">
        <v>50</v>
      </c>
      <c r="K156" s="302"/>
    </row>
    <row r="157" spans="2:11" ht="15" customHeight="1">
      <c r="B157" s="281"/>
      <c r="C157" s="306" t="s">
        <v>99</v>
      </c>
      <c r="D157" s="261"/>
      <c r="E157" s="261"/>
      <c r="F157" s="307" t="s">
        <v>859</v>
      </c>
      <c r="G157" s="261"/>
      <c r="H157" s="306" t="s">
        <v>920</v>
      </c>
      <c r="I157" s="306" t="s">
        <v>861</v>
      </c>
      <c r="J157" s="306" t="s">
        <v>921</v>
      </c>
      <c r="K157" s="302"/>
    </row>
    <row r="158" spans="2:11" ht="15" customHeight="1">
      <c r="B158" s="281"/>
      <c r="C158" s="306" t="s">
        <v>922</v>
      </c>
      <c r="D158" s="261"/>
      <c r="E158" s="261"/>
      <c r="F158" s="307" t="s">
        <v>859</v>
      </c>
      <c r="G158" s="261"/>
      <c r="H158" s="306" t="s">
        <v>923</v>
      </c>
      <c r="I158" s="306" t="s">
        <v>893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6" t="s">
        <v>924</v>
      </c>
      <c r="D163" s="376"/>
      <c r="E163" s="376"/>
      <c r="F163" s="376"/>
      <c r="G163" s="376"/>
      <c r="H163" s="376"/>
      <c r="I163" s="376"/>
      <c r="J163" s="376"/>
      <c r="K163" s="253"/>
    </row>
    <row r="164" spans="2:11" ht="17.25" customHeight="1">
      <c r="B164" s="252"/>
      <c r="C164" s="273" t="s">
        <v>853</v>
      </c>
      <c r="D164" s="273"/>
      <c r="E164" s="273"/>
      <c r="F164" s="273" t="s">
        <v>854</v>
      </c>
      <c r="G164" s="310"/>
      <c r="H164" s="311" t="s">
        <v>118</v>
      </c>
      <c r="I164" s="311" t="s">
        <v>55</v>
      </c>
      <c r="J164" s="273" t="s">
        <v>855</v>
      </c>
      <c r="K164" s="253"/>
    </row>
    <row r="165" spans="2:11" ht="17.25" customHeight="1">
      <c r="B165" s="254"/>
      <c r="C165" s="275" t="s">
        <v>856</v>
      </c>
      <c r="D165" s="275"/>
      <c r="E165" s="275"/>
      <c r="F165" s="276" t="s">
        <v>857</v>
      </c>
      <c r="G165" s="312"/>
      <c r="H165" s="313"/>
      <c r="I165" s="313"/>
      <c r="J165" s="275" t="s">
        <v>858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862</v>
      </c>
      <c r="D167" s="261"/>
      <c r="E167" s="261"/>
      <c r="F167" s="280" t="s">
        <v>859</v>
      </c>
      <c r="G167" s="261"/>
      <c r="H167" s="261" t="s">
        <v>898</v>
      </c>
      <c r="I167" s="261" t="s">
        <v>861</v>
      </c>
      <c r="J167" s="261">
        <v>120</v>
      </c>
      <c r="K167" s="302"/>
    </row>
    <row r="168" spans="2:11" ht="15" customHeight="1">
      <c r="B168" s="281"/>
      <c r="C168" s="261" t="s">
        <v>907</v>
      </c>
      <c r="D168" s="261"/>
      <c r="E168" s="261"/>
      <c r="F168" s="280" t="s">
        <v>859</v>
      </c>
      <c r="G168" s="261"/>
      <c r="H168" s="261" t="s">
        <v>908</v>
      </c>
      <c r="I168" s="261" t="s">
        <v>861</v>
      </c>
      <c r="J168" s="261" t="s">
        <v>909</v>
      </c>
      <c r="K168" s="302"/>
    </row>
    <row r="169" spans="2:11" ht="15" customHeight="1">
      <c r="B169" s="281"/>
      <c r="C169" s="261" t="s">
        <v>808</v>
      </c>
      <c r="D169" s="261"/>
      <c r="E169" s="261"/>
      <c r="F169" s="280" t="s">
        <v>859</v>
      </c>
      <c r="G169" s="261"/>
      <c r="H169" s="261" t="s">
        <v>925</v>
      </c>
      <c r="I169" s="261" t="s">
        <v>861</v>
      </c>
      <c r="J169" s="261" t="s">
        <v>909</v>
      </c>
      <c r="K169" s="302"/>
    </row>
    <row r="170" spans="2:11" ht="15" customHeight="1">
      <c r="B170" s="281"/>
      <c r="C170" s="261" t="s">
        <v>864</v>
      </c>
      <c r="D170" s="261"/>
      <c r="E170" s="261"/>
      <c r="F170" s="280" t="s">
        <v>865</v>
      </c>
      <c r="G170" s="261"/>
      <c r="H170" s="261" t="s">
        <v>925</v>
      </c>
      <c r="I170" s="261" t="s">
        <v>861</v>
      </c>
      <c r="J170" s="261">
        <v>50</v>
      </c>
      <c r="K170" s="302"/>
    </row>
    <row r="171" spans="2:11" ht="15" customHeight="1">
      <c r="B171" s="281"/>
      <c r="C171" s="261" t="s">
        <v>867</v>
      </c>
      <c r="D171" s="261"/>
      <c r="E171" s="261"/>
      <c r="F171" s="280" t="s">
        <v>859</v>
      </c>
      <c r="G171" s="261"/>
      <c r="H171" s="261" t="s">
        <v>925</v>
      </c>
      <c r="I171" s="261" t="s">
        <v>869</v>
      </c>
      <c r="J171" s="261"/>
      <c r="K171" s="302"/>
    </row>
    <row r="172" spans="2:11" ht="15" customHeight="1">
      <c r="B172" s="281"/>
      <c r="C172" s="261" t="s">
        <v>878</v>
      </c>
      <c r="D172" s="261"/>
      <c r="E172" s="261"/>
      <c r="F172" s="280" t="s">
        <v>865</v>
      </c>
      <c r="G172" s="261"/>
      <c r="H172" s="261" t="s">
        <v>925</v>
      </c>
      <c r="I172" s="261" t="s">
        <v>861</v>
      </c>
      <c r="J172" s="261">
        <v>50</v>
      </c>
      <c r="K172" s="302"/>
    </row>
    <row r="173" spans="2:11" ht="15" customHeight="1">
      <c r="B173" s="281"/>
      <c r="C173" s="261" t="s">
        <v>886</v>
      </c>
      <c r="D173" s="261"/>
      <c r="E173" s="261"/>
      <c r="F173" s="280" t="s">
        <v>865</v>
      </c>
      <c r="G173" s="261"/>
      <c r="H173" s="261" t="s">
        <v>925</v>
      </c>
      <c r="I173" s="261" t="s">
        <v>861</v>
      </c>
      <c r="J173" s="261">
        <v>50</v>
      </c>
      <c r="K173" s="302"/>
    </row>
    <row r="174" spans="2:11" ht="15" customHeight="1">
      <c r="B174" s="281"/>
      <c r="C174" s="261" t="s">
        <v>884</v>
      </c>
      <c r="D174" s="261"/>
      <c r="E174" s="261"/>
      <c r="F174" s="280" t="s">
        <v>865</v>
      </c>
      <c r="G174" s="261"/>
      <c r="H174" s="261" t="s">
        <v>925</v>
      </c>
      <c r="I174" s="261" t="s">
        <v>861</v>
      </c>
      <c r="J174" s="261">
        <v>50</v>
      </c>
      <c r="K174" s="302"/>
    </row>
    <row r="175" spans="2:11" ht="15" customHeight="1">
      <c r="B175" s="281"/>
      <c r="C175" s="261" t="s">
        <v>117</v>
      </c>
      <c r="D175" s="261"/>
      <c r="E175" s="261"/>
      <c r="F175" s="280" t="s">
        <v>859</v>
      </c>
      <c r="G175" s="261"/>
      <c r="H175" s="261" t="s">
        <v>926</v>
      </c>
      <c r="I175" s="261" t="s">
        <v>927</v>
      </c>
      <c r="J175" s="261"/>
      <c r="K175" s="302"/>
    </row>
    <row r="176" spans="2:11" ht="15" customHeight="1">
      <c r="B176" s="281"/>
      <c r="C176" s="261" t="s">
        <v>55</v>
      </c>
      <c r="D176" s="261"/>
      <c r="E176" s="261"/>
      <c r="F176" s="280" t="s">
        <v>859</v>
      </c>
      <c r="G176" s="261"/>
      <c r="H176" s="261" t="s">
        <v>928</v>
      </c>
      <c r="I176" s="261" t="s">
        <v>929</v>
      </c>
      <c r="J176" s="261">
        <v>1</v>
      </c>
      <c r="K176" s="302"/>
    </row>
    <row r="177" spans="2:11" ht="15" customHeight="1">
      <c r="B177" s="281"/>
      <c r="C177" s="261" t="s">
        <v>51</v>
      </c>
      <c r="D177" s="261"/>
      <c r="E177" s="261"/>
      <c r="F177" s="280" t="s">
        <v>859</v>
      </c>
      <c r="G177" s="261"/>
      <c r="H177" s="261" t="s">
        <v>930</v>
      </c>
      <c r="I177" s="261" t="s">
        <v>861</v>
      </c>
      <c r="J177" s="261">
        <v>20</v>
      </c>
      <c r="K177" s="302"/>
    </row>
    <row r="178" spans="2:11" ht="15" customHeight="1">
      <c r="B178" s="281"/>
      <c r="C178" s="261" t="s">
        <v>118</v>
      </c>
      <c r="D178" s="261"/>
      <c r="E178" s="261"/>
      <c r="F178" s="280" t="s">
        <v>859</v>
      </c>
      <c r="G178" s="261"/>
      <c r="H178" s="261" t="s">
        <v>931</v>
      </c>
      <c r="I178" s="261" t="s">
        <v>861</v>
      </c>
      <c r="J178" s="261">
        <v>255</v>
      </c>
      <c r="K178" s="302"/>
    </row>
    <row r="179" spans="2:11" ht="15" customHeight="1">
      <c r="B179" s="281"/>
      <c r="C179" s="261" t="s">
        <v>119</v>
      </c>
      <c r="D179" s="261"/>
      <c r="E179" s="261"/>
      <c r="F179" s="280" t="s">
        <v>859</v>
      </c>
      <c r="G179" s="261"/>
      <c r="H179" s="261" t="s">
        <v>824</v>
      </c>
      <c r="I179" s="261" t="s">
        <v>861</v>
      </c>
      <c r="J179" s="261">
        <v>10</v>
      </c>
      <c r="K179" s="302"/>
    </row>
    <row r="180" spans="2:11" ht="15" customHeight="1">
      <c r="B180" s="281"/>
      <c r="C180" s="261" t="s">
        <v>120</v>
      </c>
      <c r="D180" s="261"/>
      <c r="E180" s="261"/>
      <c r="F180" s="280" t="s">
        <v>859</v>
      </c>
      <c r="G180" s="261"/>
      <c r="H180" s="261" t="s">
        <v>932</v>
      </c>
      <c r="I180" s="261" t="s">
        <v>893</v>
      </c>
      <c r="J180" s="261"/>
      <c r="K180" s="302"/>
    </row>
    <row r="181" spans="2:11" ht="15" customHeight="1">
      <c r="B181" s="281"/>
      <c r="C181" s="261" t="s">
        <v>933</v>
      </c>
      <c r="D181" s="261"/>
      <c r="E181" s="261"/>
      <c r="F181" s="280" t="s">
        <v>859</v>
      </c>
      <c r="G181" s="261"/>
      <c r="H181" s="261" t="s">
        <v>934</v>
      </c>
      <c r="I181" s="261" t="s">
        <v>893</v>
      </c>
      <c r="J181" s="261"/>
      <c r="K181" s="302"/>
    </row>
    <row r="182" spans="2:11" ht="15" customHeight="1">
      <c r="B182" s="281"/>
      <c r="C182" s="261" t="s">
        <v>922</v>
      </c>
      <c r="D182" s="261"/>
      <c r="E182" s="261"/>
      <c r="F182" s="280" t="s">
        <v>859</v>
      </c>
      <c r="G182" s="261"/>
      <c r="H182" s="261" t="s">
        <v>935</v>
      </c>
      <c r="I182" s="261" t="s">
        <v>893</v>
      </c>
      <c r="J182" s="261"/>
      <c r="K182" s="302"/>
    </row>
    <row r="183" spans="2:11" ht="15" customHeight="1">
      <c r="B183" s="281"/>
      <c r="C183" s="261" t="s">
        <v>122</v>
      </c>
      <c r="D183" s="261"/>
      <c r="E183" s="261"/>
      <c r="F183" s="280" t="s">
        <v>865</v>
      </c>
      <c r="G183" s="261"/>
      <c r="H183" s="261" t="s">
        <v>936</v>
      </c>
      <c r="I183" s="261" t="s">
        <v>861</v>
      </c>
      <c r="J183" s="261">
        <v>50</v>
      </c>
      <c r="K183" s="302"/>
    </row>
    <row r="184" spans="2:11" ht="15" customHeight="1">
      <c r="B184" s="281"/>
      <c r="C184" s="261" t="s">
        <v>937</v>
      </c>
      <c r="D184" s="261"/>
      <c r="E184" s="261"/>
      <c r="F184" s="280" t="s">
        <v>865</v>
      </c>
      <c r="G184" s="261"/>
      <c r="H184" s="261" t="s">
        <v>938</v>
      </c>
      <c r="I184" s="261" t="s">
        <v>939</v>
      </c>
      <c r="J184" s="261"/>
      <c r="K184" s="302"/>
    </row>
    <row r="185" spans="2:11" ht="15" customHeight="1">
      <c r="B185" s="281"/>
      <c r="C185" s="261" t="s">
        <v>940</v>
      </c>
      <c r="D185" s="261"/>
      <c r="E185" s="261"/>
      <c r="F185" s="280" t="s">
        <v>865</v>
      </c>
      <c r="G185" s="261"/>
      <c r="H185" s="261" t="s">
        <v>941</v>
      </c>
      <c r="I185" s="261" t="s">
        <v>939</v>
      </c>
      <c r="J185" s="261"/>
      <c r="K185" s="302"/>
    </row>
    <row r="186" spans="2:11" ht="15" customHeight="1">
      <c r="B186" s="281"/>
      <c r="C186" s="261" t="s">
        <v>942</v>
      </c>
      <c r="D186" s="261"/>
      <c r="E186" s="261"/>
      <c r="F186" s="280" t="s">
        <v>865</v>
      </c>
      <c r="G186" s="261"/>
      <c r="H186" s="261" t="s">
        <v>943</v>
      </c>
      <c r="I186" s="261" t="s">
        <v>939</v>
      </c>
      <c r="J186" s="261"/>
      <c r="K186" s="302"/>
    </row>
    <row r="187" spans="2:11" ht="15" customHeight="1">
      <c r="B187" s="281"/>
      <c r="C187" s="314" t="s">
        <v>944</v>
      </c>
      <c r="D187" s="261"/>
      <c r="E187" s="261"/>
      <c r="F187" s="280" t="s">
        <v>865</v>
      </c>
      <c r="G187" s="261"/>
      <c r="H187" s="261" t="s">
        <v>945</v>
      </c>
      <c r="I187" s="261" t="s">
        <v>946</v>
      </c>
      <c r="J187" s="315" t="s">
        <v>947</v>
      </c>
      <c r="K187" s="302"/>
    </row>
    <row r="188" spans="2:11" ht="15" customHeight="1">
      <c r="B188" s="281"/>
      <c r="C188" s="266" t="s">
        <v>40</v>
      </c>
      <c r="D188" s="261"/>
      <c r="E188" s="261"/>
      <c r="F188" s="280" t="s">
        <v>859</v>
      </c>
      <c r="G188" s="261"/>
      <c r="H188" s="257" t="s">
        <v>948</v>
      </c>
      <c r="I188" s="261" t="s">
        <v>949</v>
      </c>
      <c r="J188" s="261"/>
      <c r="K188" s="302"/>
    </row>
    <row r="189" spans="2:11" ht="15" customHeight="1">
      <c r="B189" s="281"/>
      <c r="C189" s="266" t="s">
        <v>950</v>
      </c>
      <c r="D189" s="261"/>
      <c r="E189" s="261"/>
      <c r="F189" s="280" t="s">
        <v>859</v>
      </c>
      <c r="G189" s="261"/>
      <c r="H189" s="261" t="s">
        <v>951</v>
      </c>
      <c r="I189" s="261" t="s">
        <v>893</v>
      </c>
      <c r="J189" s="261"/>
      <c r="K189" s="302"/>
    </row>
    <row r="190" spans="2:11" ht="15" customHeight="1">
      <c r="B190" s="281"/>
      <c r="C190" s="266" t="s">
        <v>952</v>
      </c>
      <c r="D190" s="261"/>
      <c r="E190" s="261"/>
      <c r="F190" s="280" t="s">
        <v>859</v>
      </c>
      <c r="G190" s="261"/>
      <c r="H190" s="261" t="s">
        <v>953</v>
      </c>
      <c r="I190" s="261" t="s">
        <v>893</v>
      </c>
      <c r="J190" s="261"/>
      <c r="K190" s="302"/>
    </row>
    <row r="191" spans="2:11" ht="15" customHeight="1">
      <c r="B191" s="281"/>
      <c r="C191" s="266" t="s">
        <v>954</v>
      </c>
      <c r="D191" s="261"/>
      <c r="E191" s="261"/>
      <c r="F191" s="280" t="s">
        <v>865</v>
      </c>
      <c r="G191" s="261"/>
      <c r="H191" s="261" t="s">
        <v>955</v>
      </c>
      <c r="I191" s="261" t="s">
        <v>893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6" t="s">
        <v>956</v>
      </c>
      <c r="D197" s="376"/>
      <c r="E197" s="376"/>
      <c r="F197" s="376"/>
      <c r="G197" s="376"/>
      <c r="H197" s="376"/>
      <c r="I197" s="376"/>
      <c r="J197" s="376"/>
      <c r="K197" s="253"/>
    </row>
    <row r="198" spans="2:11" ht="25.5" customHeight="1">
      <c r="B198" s="252"/>
      <c r="C198" s="317" t="s">
        <v>957</v>
      </c>
      <c r="D198" s="317"/>
      <c r="E198" s="317"/>
      <c r="F198" s="317" t="s">
        <v>958</v>
      </c>
      <c r="G198" s="318"/>
      <c r="H198" s="375" t="s">
        <v>959</v>
      </c>
      <c r="I198" s="375"/>
      <c r="J198" s="375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949</v>
      </c>
      <c r="D200" s="261"/>
      <c r="E200" s="261"/>
      <c r="F200" s="280" t="s">
        <v>41</v>
      </c>
      <c r="G200" s="261"/>
      <c r="H200" s="373" t="s">
        <v>960</v>
      </c>
      <c r="I200" s="373"/>
      <c r="J200" s="373"/>
      <c r="K200" s="302"/>
    </row>
    <row r="201" spans="2:11" ht="15" customHeight="1">
      <c r="B201" s="281"/>
      <c r="C201" s="287"/>
      <c r="D201" s="261"/>
      <c r="E201" s="261"/>
      <c r="F201" s="280" t="s">
        <v>42</v>
      </c>
      <c r="G201" s="261"/>
      <c r="H201" s="373" t="s">
        <v>961</v>
      </c>
      <c r="I201" s="373"/>
      <c r="J201" s="373"/>
      <c r="K201" s="302"/>
    </row>
    <row r="202" spans="2:11" ht="15" customHeight="1">
      <c r="B202" s="281"/>
      <c r="C202" s="287"/>
      <c r="D202" s="261"/>
      <c r="E202" s="261"/>
      <c r="F202" s="280" t="s">
        <v>45</v>
      </c>
      <c r="G202" s="261"/>
      <c r="H202" s="373" t="s">
        <v>962</v>
      </c>
      <c r="I202" s="373"/>
      <c r="J202" s="373"/>
      <c r="K202" s="302"/>
    </row>
    <row r="203" spans="2:11" ht="15" customHeight="1">
      <c r="B203" s="281"/>
      <c r="C203" s="261"/>
      <c r="D203" s="261"/>
      <c r="E203" s="261"/>
      <c r="F203" s="280" t="s">
        <v>43</v>
      </c>
      <c r="G203" s="261"/>
      <c r="H203" s="373" t="s">
        <v>963</v>
      </c>
      <c r="I203" s="373"/>
      <c r="J203" s="373"/>
      <c r="K203" s="302"/>
    </row>
    <row r="204" spans="2:11" ht="15" customHeight="1">
      <c r="B204" s="281"/>
      <c r="C204" s="261"/>
      <c r="D204" s="261"/>
      <c r="E204" s="261"/>
      <c r="F204" s="280" t="s">
        <v>44</v>
      </c>
      <c r="G204" s="261"/>
      <c r="H204" s="373" t="s">
        <v>964</v>
      </c>
      <c r="I204" s="373"/>
      <c r="J204" s="373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905</v>
      </c>
      <c r="D206" s="261"/>
      <c r="E206" s="261"/>
      <c r="F206" s="280" t="s">
        <v>77</v>
      </c>
      <c r="G206" s="261"/>
      <c r="H206" s="373" t="s">
        <v>965</v>
      </c>
      <c r="I206" s="373"/>
      <c r="J206" s="373"/>
      <c r="K206" s="302"/>
    </row>
    <row r="207" spans="2:11" ht="15" customHeight="1">
      <c r="B207" s="281"/>
      <c r="C207" s="287"/>
      <c r="D207" s="261"/>
      <c r="E207" s="261"/>
      <c r="F207" s="280" t="s">
        <v>802</v>
      </c>
      <c r="G207" s="261"/>
      <c r="H207" s="373" t="s">
        <v>803</v>
      </c>
      <c r="I207" s="373"/>
      <c r="J207" s="373"/>
      <c r="K207" s="302"/>
    </row>
    <row r="208" spans="2:11" ht="15" customHeight="1">
      <c r="B208" s="281"/>
      <c r="C208" s="261"/>
      <c r="D208" s="261"/>
      <c r="E208" s="261"/>
      <c r="F208" s="280" t="s">
        <v>800</v>
      </c>
      <c r="G208" s="261"/>
      <c r="H208" s="373" t="s">
        <v>966</v>
      </c>
      <c r="I208" s="373"/>
      <c r="J208" s="373"/>
      <c r="K208" s="302"/>
    </row>
    <row r="209" spans="2:11" ht="15" customHeight="1">
      <c r="B209" s="319"/>
      <c r="C209" s="287"/>
      <c r="D209" s="287"/>
      <c r="E209" s="287"/>
      <c r="F209" s="280" t="s">
        <v>804</v>
      </c>
      <c r="G209" s="266"/>
      <c r="H209" s="374" t="s">
        <v>805</v>
      </c>
      <c r="I209" s="374"/>
      <c r="J209" s="374"/>
      <c r="K209" s="320"/>
    </row>
    <row r="210" spans="2:11" ht="15" customHeight="1">
      <c r="B210" s="319"/>
      <c r="C210" s="287"/>
      <c r="D210" s="287"/>
      <c r="E210" s="287"/>
      <c r="F210" s="280" t="s">
        <v>806</v>
      </c>
      <c r="G210" s="266"/>
      <c r="H210" s="374" t="s">
        <v>967</v>
      </c>
      <c r="I210" s="374"/>
      <c r="J210" s="374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929</v>
      </c>
      <c r="D212" s="287"/>
      <c r="E212" s="287"/>
      <c r="F212" s="280">
        <v>1</v>
      </c>
      <c r="G212" s="266"/>
      <c r="H212" s="374" t="s">
        <v>968</v>
      </c>
      <c r="I212" s="374"/>
      <c r="J212" s="374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74" t="s">
        <v>969</v>
      </c>
      <c r="I213" s="374"/>
      <c r="J213" s="374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74" t="s">
        <v>970</v>
      </c>
      <c r="I214" s="374"/>
      <c r="J214" s="374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74" t="s">
        <v>971</v>
      </c>
      <c r="I215" s="374"/>
      <c r="J215" s="374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Košan Jan</cp:lastModifiedBy>
  <cp:lastPrinted>2018-03-02T08:52:24Z</cp:lastPrinted>
  <dcterms:created xsi:type="dcterms:W3CDTF">2018-02-26T10:27:57Z</dcterms:created>
  <dcterms:modified xsi:type="dcterms:W3CDTF">2018-03-02T08:52:56Z</dcterms:modified>
  <cp:category/>
  <cp:version/>
  <cp:contentType/>
  <cp:contentStatus/>
</cp:coreProperties>
</file>