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Elektro - Elektroinstalace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'Elektro - Elektroinstalace'!$C$90:$K$774</definedName>
    <definedName name="_xlnm.Print_Area" localSheetId="1">'Elektro - Elektroinstalace'!$C$4:$J$36,'Elektro - Elektroinstalace'!$C$42:$J$72,'Elektro - Elektroinstalace'!$C$78:$K$774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'Elektro - Elektroinstalace'!$90:$90</definedName>
  </definedNames>
  <calcPr fullCalcOnLoad="1"/>
</workbook>
</file>

<file path=xl/sharedStrings.xml><?xml version="1.0" encoding="utf-8"?>
<sst xmlns="http://schemas.openxmlformats.org/spreadsheetml/2006/main" count="7525" uniqueCount="1074">
  <si>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</si>
  <si>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</si>
  <si>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</si>
  <si>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</si>
  <si>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</si>
  <si>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</si>
  <si>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</si>
  <si>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{78861ee1-2135-481c-8369-97700ca8d543}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</si>
  <si>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</si>
  <si>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</si>
  <si>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</si>
  <si>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</si>
  <si>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</si>
  <si>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</si>
  <si>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</si>
  <si>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</si>
  <si>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180110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</si>
  <si>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</si>
  <si>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</si>
  <si>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Sokolov, ul. Křižíkova 1916, oprava elektroinstalace, pavilon jídelny a školní družiny</t>
  </si>
  <si>
    <t>0,1</t>
  </si>
  <si>
    <t>KSO:</t>
  </si>
  <si>
    <t>801 32</t>
  </si>
  <si>
    <t>CC-CZ:</t>
  </si>
  <si>
    <t>12631</t>
  </si>
  <si>
    <t>1</t>
  </si>
  <si>
    <t>Místo:</t>
  </si>
  <si>
    <t>Sokolov</t>
  </si>
  <si>
    <t>Datum:</t>
  </si>
  <si>
    <t>28. 2. 2018</t>
  </si>
  <si>
    <t>10</t>
  </si>
  <si>
    <t>100</t>
  </si>
  <si>
    <t>Zadavatel:</t>
  </si>
  <si>
    <t>IČ:</t>
  </si>
  <si>
    <t/>
  </si>
  <si>
    <t>Město Sokolov, Rokycanova 1929, Sokolov 356 01</t>
  </si>
  <si>
    <t>DIČ:</t>
  </si>
  <si>
    <t>Uchazeč:</t>
  </si>
  <si>
    <t>Vyplň údaj</t>
  </si>
  <si>
    <t>Projektant:</t>
  </si>
  <si>
    <t>Ing. Jiří Voráč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</si>
  <si>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</si>
  <si>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</si>
  <si>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</si>
  <si>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</si>
  <si>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</si>
  <si>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</si>
  <si>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</si>
  <si>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</si>
  <si>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</si>
  <si>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</si>
  <si>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</si>
  <si>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</si>
  <si>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</si>
  <si>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</si>
  <si>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</si>
  <si>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</si>
  <si>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</si>
  <si>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</si>
  <si>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</si>
  <si>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</si>
  <si>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</si>
  <si>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</si>
  <si>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</si>
  <si>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</si>
  <si>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</si>
  <si>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</si>
  <si>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</si>
  <si>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</si>
  <si>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</si>
  <si>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</si>
  <si>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</si>
  <si>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</si>
  <si>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</si>
  <si>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</si>
  <si>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</si>
  <si>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</si>
  <si>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</si>
  <si>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</si>
  <si>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</si>
  <si>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</si>
  <si>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</si>
  <si>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</si>
  <si>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Elektro</t>
  </si>
  <si>
    <t>Elektroinstalace</t>
  </si>
  <si>
    <t>STA</t>
  </si>
  <si>
    <t>{52a1eaa5-f168-4004-8b72-2de3c4c121e8}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</si>
  <si>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</si>
  <si>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</si>
  <si>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</si>
  <si>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</si>
  <si>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</si>
  <si>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</si>
  <si>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</si>
  <si>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</si>
  <si>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Elektro -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</si>
  <si>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</si>
  <si>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</si>
  <si>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</si>
  <si>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</si>
  <si>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</si>
  <si>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</si>
  <si>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</si>
  <si>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</si>
  <si>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</si>
  <si>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</si>
  <si>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</si>
  <si>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</si>
  <si>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</si>
  <si>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</si>
  <si>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</si>
  <si>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</si>
  <si>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</si>
  <si>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</si>
  <si>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</si>
  <si>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</si>
  <si>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</si>
  <si>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</si>
  <si>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</si>
  <si>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</si>
  <si>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</si>
  <si>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</si>
  <si>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</si>
  <si>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</si>
  <si>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</si>
  <si>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</si>
  <si>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</si>
  <si>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</si>
  <si>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</si>
  <si>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</si>
  <si>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</si>
  <si>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</si>
  <si>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</si>
  <si>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</si>
  <si>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</si>
  <si>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</si>
  <si>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</si>
  <si>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</si>
  <si>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2018 01</t>
  </si>
  <si>
    <t>4</t>
  </si>
  <si>
    <t>-220248389</t>
  </si>
  <si>
    <t>VV</t>
  </si>
  <si>
    <t>(0,65*2+0,95*2)*0,2*0,2</t>
  </si>
  <si>
    <t>(0,61*2+1,04*2)*0,2*0,2</t>
  </si>
  <si>
    <t>(0,61*2+0,74*2)*0,2*0,2</t>
  </si>
  <si>
    <t>6</t>
  </si>
  <si>
    <t>Úpravy povrchů, podlahy a osazování výplní</t>
  </si>
  <si>
    <t>611325221</t>
  </si>
  <si>
    <t>Vápenocementová omítka jednotlivých malých ploch štuková na stropech, plochy jednotlivě do 0,09 m2</t>
  </si>
  <si>
    <t>kus</t>
  </si>
  <si>
    <t>-1112611688</t>
  </si>
  <si>
    <t>612135101</t>
  </si>
  <si>
    <t>Hrubá výplň rýh maltou jakékoli šířky rýhy ve stěnách</t>
  </si>
  <si>
    <t>m2</t>
  </si>
  <si>
    <t>124156328</t>
  </si>
  <si>
    <t>PSC</t>
  </si>
  <si>
    <t xml:space="preserve">Poznámka k souboru cen:
1. V cenách nejsou započteny náklady na omítku rýh, tyto se ocení příšlušnými cenami tohoto katalogu. </t>
  </si>
  <si>
    <t>353*0,03</t>
  </si>
  <si>
    <t>60*0,07</t>
  </si>
  <si>
    <t>10*0,15</t>
  </si>
  <si>
    <t>153*0,05</t>
  </si>
  <si>
    <t>27*0,07</t>
  </si>
  <si>
    <t>63*0,1</t>
  </si>
  <si>
    <t>22*0,15</t>
  </si>
  <si>
    <t>7*0,2</t>
  </si>
  <si>
    <t>63*0,15</t>
  </si>
  <si>
    <t>612325121</t>
  </si>
  <si>
    <t>Vápenocementová omítka rýh štuková ve stěnách, šířky rýhy do 150 mm</t>
  </si>
  <si>
    <t>1429520086</t>
  </si>
  <si>
    <t>353*0,06</t>
  </si>
  <si>
    <t>60*0,14</t>
  </si>
  <si>
    <t>153*0,1</t>
  </si>
  <si>
    <t>27*0,14</t>
  </si>
  <si>
    <t>5</t>
  </si>
  <si>
    <t>612325122</t>
  </si>
  <si>
    <t>Vápenocementová omítka rýh štuková ve stěnách, šířky rýhy přes 150 do 300 mm</t>
  </si>
  <si>
    <t>-841208584</t>
  </si>
  <si>
    <t>10*0,25</t>
  </si>
  <si>
    <t>22*0,25</t>
  </si>
  <si>
    <t>7*0,3</t>
  </si>
  <si>
    <t>63*0,25</t>
  </si>
  <si>
    <t>612325221</t>
  </si>
  <si>
    <t>Vápenocementová omítka jednotlivých malých ploch štuková na stěnách, plochy jednotlivě do 0,09 m2</t>
  </si>
  <si>
    <t>-1489582518</t>
  </si>
  <si>
    <t>236+10+2+5+1</t>
  </si>
  <si>
    <t>7</t>
  </si>
  <si>
    <t>612325223</t>
  </si>
  <si>
    <t>Vápenocementová omítka jednotlivých malých ploch štuková na stěnách, plochy jednotlivě přes 0,25 do 1 m2</t>
  </si>
  <si>
    <t>-455872022</t>
  </si>
  <si>
    <t>8</t>
  </si>
  <si>
    <t>629991011</t>
  </si>
  <si>
    <t>Zakrytí vnějších ploch před znečištěním včetně pozdějšího odkrytí výplní otvorů a svislých ploch fólií přilepenou lepící páskou</t>
  </si>
  <si>
    <t>739569107</t>
  </si>
  <si>
    <t xml:space="preserve">Poznámka k souboru cen:
1. V ceně -1012 nejsou započteny náklady na dodávku a montáž začišťovací lišty; tyto se oceňují cenou 622 14-3004 této části katalogu a materiálem ve specifikaci. </t>
  </si>
  <si>
    <t>1,2*2,1*59</t>
  </si>
  <si>
    <t>2*2,1*2</t>
  </si>
  <si>
    <t>3*2,1*4</t>
  </si>
  <si>
    <t>6*2,1</t>
  </si>
  <si>
    <t>9</t>
  </si>
  <si>
    <t>Ostatní konstrukce a práce-bourání</t>
  </si>
  <si>
    <t>973031151</t>
  </si>
  <si>
    <t>Vysekání výklenků nebo kapes ve zdivu z cihel na maltu vápennou nebo vápenocementovou výklenků, pohledové plochy přes 0,25 m2</t>
  </si>
  <si>
    <t>-216758057</t>
  </si>
  <si>
    <t>0,65*0,95*0,2</t>
  </si>
  <si>
    <t>0,61*1,04*0,2</t>
  </si>
  <si>
    <t>0,61*0,74*0,2</t>
  </si>
  <si>
    <t>973031324</t>
  </si>
  <si>
    <t>Vysekání výklenků nebo kapes ve zdivu z cihel na maltu vápennou nebo vápenocementovou kapes, plochy do 0,10 m2, hl. do 150 mm</t>
  </si>
  <si>
    <t>-1507808014</t>
  </si>
  <si>
    <t>11</t>
  </si>
  <si>
    <t>973031334</t>
  </si>
  <si>
    <t>Vysekání výklenků nebo kapes ve zdivu z cihel na maltu vápennou nebo vápenocementovou kapes, plochy do 0,16 m2, hl. do 150 mm</t>
  </si>
  <si>
    <t>-302341934</t>
  </si>
  <si>
    <t>12</t>
  </si>
  <si>
    <t>973031619</t>
  </si>
  <si>
    <t>Vysekání výklenků nebo kapes ve zdivu z cihel na maltu vápennou nebo vápenocementovou kapes pro špalíky a krabice, velikosti do 150x150x100mm</t>
  </si>
  <si>
    <t>1251380797</t>
  </si>
  <si>
    <t>5+1+6</t>
  </si>
  <si>
    <t>13</t>
  </si>
  <si>
    <t>974031121</t>
  </si>
  <si>
    <t>Vysekání rýh ve zdivu cihelném na maltu vápennou nebo vápenocementovou do hl. 30 mm a šířky do 30 mm</t>
  </si>
  <si>
    <t>m</t>
  </si>
  <si>
    <t>1406714805</t>
  </si>
  <si>
    <t>14</t>
  </si>
  <si>
    <t>974031122</t>
  </si>
  <si>
    <t>Vysekání rýh ve zdivu cihelném na maltu vápennou nebo vápenocementovou do hl. 30 mm a šířky do 70 mm</t>
  </si>
  <si>
    <t>1375023095</t>
  </si>
  <si>
    <t>974031124</t>
  </si>
  <si>
    <t>Vysekání rýh ve zdivu cihelném na maltu vápennou nebo vápenocementovou do hl. 30 mm a šířky do 150 mm</t>
  </si>
  <si>
    <t>1394162185</t>
  </si>
  <si>
    <t>16</t>
  </si>
  <si>
    <t>974031132</t>
  </si>
  <si>
    <t>Vysekání rýh ve zdivu cihelném na maltu vápennou nebo vápenocementovou do hl. 50 mm a šířky do 70 mm</t>
  </si>
  <si>
    <t>2061569847</t>
  </si>
  <si>
    <t>153+27</t>
  </si>
  <si>
    <t>17</t>
  </si>
  <si>
    <t>974031133</t>
  </si>
  <si>
    <t>Vysekání rýh ve zdivu cihelném na maltu vápennou nebo vápenocementovou do hl. 50 mm a šířky do 100 mm</t>
  </si>
  <si>
    <t>-1605133642</t>
  </si>
  <si>
    <t>18</t>
  </si>
  <si>
    <t>974031134</t>
  </si>
  <si>
    <t>Vysekání rýh ve zdivu cihelném na maltu vápennou nebo vápenocementovou do hl. 50 mm a šířky do 150 mm</t>
  </si>
  <si>
    <t>1328039198</t>
  </si>
  <si>
    <t>19</t>
  </si>
  <si>
    <t>974031135</t>
  </si>
  <si>
    <t>Vysekání rýh ve zdivu cihelném na maltu vápennou nebo vápenocementovou do hl. 50 mm a šířky do 200 mm</t>
  </si>
  <si>
    <t>1586013245</t>
  </si>
  <si>
    <t>20</t>
  </si>
  <si>
    <t>974031144</t>
  </si>
  <si>
    <t>Vysekání rýh ve zdivu cihelném na maltu vápennou nebo vápenocementovou do hl. 70 mm a šířky do 150 mm</t>
  </si>
  <si>
    <t>-1134405403</t>
  </si>
  <si>
    <t>977131119</t>
  </si>
  <si>
    <t>Vrty příklepovými vrtáky do cihelného zdiva nebo prostého betonu průměru přes 28 do 32 mm</t>
  </si>
  <si>
    <t>-1662639086</t>
  </si>
  <si>
    <t xml:space="preserve">Poznámka k souboru cen:
1. V cenách jsou započteny i náklady na rozměření, vrtání vrtacím kladivem a opotřebení příklepových vrtáků. </t>
  </si>
  <si>
    <t>2*0,35</t>
  </si>
  <si>
    <t>3*0,35</t>
  </si>
  <si>
    <t>0,6</t>
  </si>
  <si>
    <t>22</t>
  </si>
  <si>
    <t>977131291</t>
  </si>
  <si>
    <t>Vrty příklepovými vrtáky do cihelného zdiva nebo prostého betonu Příplatek k cenám za práci ve stísněném prostoru</t>
  </si>
  <si>
    <t>1841882991</t>
  </si>
  <si>
    <t>23</t>
  </si>
  <si>
    <t>977151115</t>
  </si>
  <si>
    <t>Jádrové vrty diamantovými korunkami do stavebních materiálů (železobetonu, betonu, cihel, obkladů, dlažeb, kamene) průměru přes 60 do 70 mm</t>
  </si>
  <si>
    <t>-1342140342</t>
  </si>
  <si>
    <t xml:space="preserve">Poznámka k souboru cen:
1. V cenách jsou započteny i náklady na rozměření, ukotvení vrtacího stroje, vrtání, opotřebení diamantových vrtacích korunek a spotřebu vody. 2. V cenách -1211 až -1233 pro dovrchní vrty jsou započteny i náklady na odsátí výplachové vody z vrtu. </t>
  </si>
  <si>
    <t>236*0,045</t>
  </si>
  <si>
    <t>10*0,07</t>
  </si>
  <si>
    <t>24</t>
  </si>
  <si>
    <t>977151118</t>
  </si>
  <si>
    <t>Jádrové vrty diamantovými korunkami do stavebních materiálů (železobetonu, betonu, cihel, obkladů, dlažeb, kamene) průměru přes 90 do 100 mm</t>
  </si>
  <si>
    <t>-1644645271</t>
  </si>
  <si>
    <t>26*0,055</t>
  </si>
  <si>
    <t>25</t>
  </si>
  <si>
    <t>978059511</t>
  </si>
  <si>
    <t>Odsekání obkladů stěn včetně otlučení podkladní omítky až na zdivo z obkládaček vnitřních, z jakýchkoliv materiálů, plochy do 1 m2</t>
  </si>
  <si>
    <t>2065498005</t>
  </si>
  <si>
    <t xml:space="preserve">Poznámka k souboru cen:
1. Odsekání soklíků se oceňuje cenami souboru cen 965 08. </t>
  </si>
  <si>
    <t>12*0,15*0,15</t>
  </si>
  <si>
    <t>997</t>
  </si>
  <si>
    <t>Přesun sutě</t>
  </si>
  <si>
    <t>26</t>
  </si>
  <si>
    <t>997013211</t>
  </si>
  <si>
    <t>Vnitrostaveništní doprava suti a vybouraných hmot vodorovně do 50 m svisle ručně (nošením po schodech) pro budovy a haly výšky do 6 m</t>
  </si>
  <si>
    <t>t</t>
  </si>
  <si>
    <t>-1359326841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</si>
  <si>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užijí se pro ocenění vodorovné dopravy suti ceny -3111, 3151 a -3211 pro budovy a haly výšky do 6 m. 3. Montáž, demontáž a pronájem shozu se ocení cenami souboru cen 997 01-33 Shoz suti. 4. Ceny -3151 až -3162 lze použít v případě, kdy dochází ke ztížení dopravy suti např. tím, že není možné instalovat jeřáb. </t>
  </si>
  <si>
    <t>27</t>
  </si>
  <si>
    <t>997013501</t>
  </si>
  <si>
    <t>Odvoz suti a vybouraných hmot na skládku nebo meziskládku se složením, na vzdálenost do 1 km</t>
  </si>
  <si>
    <t>511658073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</si>
  <si>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</si>
  <si>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28</t>
  </si>
  <si>
    <t>997013509</t>
  </si>
  <si>
    <t>Odvoz suti a vybouraných hmot na skládku nebo meziskládku se složením, na vzdálenost Příplatek k ceně za každý další i započatý 1 km přes 1 km</t>
  </si>
  <si>
    <t>-1262342803</t>
  </si>
  <si>
    <t>5,86*9 'Přepočtené koeficientem množství</t>
  </si>
  <si>
    <t>29</t>
  </si>
  <si>
    <t>997013803</t>
  </si>
  <si>
    <t>Poplatek za uložení stavebního odpadu na skládce (skládkovné) cihelného zatříděného do Katalogu odpadů pod kódem 170 102</t>
  </si>
  <si>
    <t>-1422229518</t>
  </si>
  <si>
    <t xml:space="preserve">Poznámka k souboru cen:
1. Ceny uvedenév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</si>
  <si>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PSV</t>
  </si>
  <si>
    <t>Práce a dodávky PSV</t>
  </si>
  <si>
    <t>781</t>
  </si>
  <si>
    <t>Dokončovací práce - obklady</t>
  </si>
  <si>
    <t>30</t>
  </si>
  <si>
    <t>781413914</t>
  </si>
  <si>
    <t>Opravy obkladů z obkladaček pórovinových lepených, při velikosti obkladaček přes 35 do 45 ks/ m2</t>
  </si>
  <si>
    <t>683446250</t>
  </si>
  <si>
    <t>31</t>
  </si>
  <si>
    <t>M</t>
  </si>
  <si>
    <t>59761255-1</t>
  </si>
  <si>
    <t>obkladačky 150x150</t>
  </si>
  <si>
    <t>32</t>
  </si>
  <si>
    <t>2145206422</t>
  </si>
  <si>
    <t>0,27*1,1 'Přepočtené koeficientem množství</t>
  </si>
  <si>
    <t>783</t>
  </si>
  <si>
    <t>Dokončovací práce - nátěry</t>
  </si>
  <si>
    <t>783801201</t>
  </si>
  <si>
    <t>Příprava podkladu omítek před provedením nátěru obroušení</t>
  </si>
  <si>
    <t>581455586</t>
  </si>
  <si>
    <t>(10,48*2+25,06*2)*1,5</t>
  </si>
  <si>
    <t>(14,24*2+18,22*2+7,32*2)*1,5</t>
  </si>
  <si>
    <t>(7,22*2+5,42*2)*1,5</t>
  </si>
  <si>
    <t>(7,22*2+7,775*2)*1,5</t>
  </si>
  <si>
    <t>(7,22*2+3*2)*1,5</t>
  </si>
  <si>
    <t>(7,22*2+8,475*2)*1,5</t>
  </si>
  <si>
    <t>(7,22*2+3,3*2)*1,5</t>
  </si>
  <si>
    <t>(7,22*2+5,235*2)*1,5</t>
  </si>
  <si>
    <t>(10,875*2+3,91*2)*1,5</t>
  </si>
  <si>
    <t>(35,745*2+3,15*2)*1,5</t>
  </si>
  <si>
    <t>(7,22*2+10,12*2)*1,5</t>
  </si>
  <si>
    <t>(7,22*2+3,075*2)*1,5</t>
  </si>
  <si>
    <t>(7,22*2+6,375*2)*1,5</t>
  </si>
  <si>
    <t>(7,22*2+7,6*2)*1,5</t>
  </si>
  <si>
    <t>(7,22*2+7,7*2)*1,5</t>
  </si>
  <si>
    <t>33</t>
  </si>
  <si>
    <t>783823131</t>
  </si>
  <si>
    <t>Penetrační nátěr omítek hladkých omítek hladkých, zrnitých tenkovrstvých nebo štukových stupně členitosti 1 a 2 akrylátový</t>
  </si>
  <si>
    <t>712023514</t>
  </si>
  <si>
    <t>34</t>
  </si>
  <si>
    <t>783827421</t>
  </si>
  <si>
    <t>Krycí (ochranný ) nátěr omítek dvojnásobný hladkých omítek hladkých, zrnitých tenkovrstvých nebo štukových stupně členitosti 1 a 2 akrylátový</t>
  </si>
  <si>
    <t>672436930</t>
  </si>
  <si>
    <t>784</t>
  </si>
  <si>
    <t>Dokončovací práce - malby a tapety</t>
  </si>
  <si>
    <t>35</t>
  </si>
  <si>
    <t>784121001</t>
  </si>
  <si>
    <t>Oškrabání malby v místnostech výšky do 3,80 m</t>
  </si>
  <si>
    <t>-895222194</t>
  </si>
  <si>
    <t xml:space="preserve">Poznámka k souboru cen:
1. Cenami souboru cen se oceňuje jakýkoli počet současně škrabaných vrstev barvy. </t>
  </si>
  <si>
    <t>10,48*25,06</t>
  </si>
  <si>
    <t>(10,48*2+25,06*2)*1,76</t>
  </si>
  <si>
    <t>137,6</t>
  </si>
  <si>
    <t>(14,24*2+18,22*2+7,32*2)*1,76</t>
  </si>
  <si>
    <t>7,22*5,42</t>
  </si>
  <si>
    <t>(7,22*2+5,42*2)*1,76</t>
  </si>
  <si>
    <t>7,22*7,775</t>
  </si>
  <si>
    <t>(7,22*2+7,775*2)*1,76</t>
  </si>
  <si>
    <t>7,22*3</t>
  </si>
  <si>
    <t>(7,22*2+3*2)*1,76</t>
  </si>
  <si>
    <t>7,22*8,475</t>
  </si>
  <si>
    <t>(7,22*2+8,475*2)*1,76</t>
  </si>
  <si>
    <t>7,22*3,3</t>
  </si>
  <si>
    <t>(7,22*2+3,3*2)*1,76</t>
  </si>
  <si>
    <t>7,22*5,235</t>
  </si>
  <si>
    <t>(7,22*2+5,235*2)*1,76</t>
  </si>
  <si>
    <t>10,875*3,91</t>
  </si>
  <si>
    <t>(10,875*2+3,91*2)*1,76</t>
  </si>
  <si>
    <t>35,745*3,15</t>
  </si>
  <si>
    <t>(35,745*2+3,15*2)*1,76</t>
  </si>
  <si>
    <t>7,22*10,12</t>
  </si>
  <si>
    <t>(7,22*2+10,12*2)*1,76</t>
  </si>
  <si>
    <t>7,22*3,075</t>
  </si>
  <si>
    <t>(7,22*2+3,075*2)*1,76</t>
  </si>
  <si>
    <t>7,22*6,375</t>
  </si>
  <si>
    <t>(7,22*2+6,375*2)*1,76</t>
  </si>
  <si>
    <t>7,22*7,6</t>
  </si>
  <si>
    <t>(7,22*2+7,6*2)*1,76</t>
  </si>
  <si>
    <t>7,22*7,7</t>
  </si>
  <si>
    <t>(7,22*2+7,7*2)*1,76</t>
  </si>
  <si>
    <t>36</t>
  </si>
  <si>
    <t>784171101</t>
  </si>
  <si>
    <t>Zakrytí nemalovaných ploch (materiál ve specifikaci) včetně pozdějšího odkrytí podlah</t>
  </si>
  <si>
    <t>733167490</t>
  </si>
  <si>
    <t xml:space="preserve">Poznámka k souboru cen:
1. V cenách nejsou započteny náklady na dodávku fólie, tyto se oceňují ve speifikaci.Ztratné lze stanovit ve výši 5%. </t>
  </si>
  <si>
    <t>37</t>
  </si>
  <si>
    <t>581248440</t>
  </si>
  <si>
    <t>fólie pro malířské potřeby zakrývací,  25µ,  4 x 5 m</t>
  </si>
  <si>
    <t>-140957072</t>
  </si>
  <si>
    <t>1046,85*1,05 'Přepočtené koeficientem množství</t>
  </si>
  <si>
    <t>38</t>
  </si>
  <si>
    <t>784181101</t>
  </si>
  <si>
    <t>Penetrace podkladu jednonásobná základní akrylátová v místnostech výšky do 3,80 m</t>
  </si>
  <si>
    <t>611989721</t>
  </si>
  <si>
    <t>39</t>
  </si>
  <si>
    <t>784191003</t>
  </si>
  <si>
    <t>Čištění vnitřních ploch hrubý úklid po provedení malířských prací omytím oken dvojitých nebo zdvojených</t>
  </si>
  <si>
    <t>1434810358</t>
  </si>
  <si>
    <t>40</t>
  </si>
  <si>
    <t>784191005</t>
  </si>
  <si>
    <t>Čištění vnitřních ploch hrubý úklid po provedení malířských prací omytím dveří nebo vrat</t>
  </si>
  <si>
    <t>524337807</t>
  </si>
  <si>
    <t>18*1*2</t>
  </si>
  <si>
    <t>1,6*2</t>
  </si>
  <si>
    <t>41</t>
  </si>
  <si>
    <t>784221101</t>
  </si>
  <si>
    <t>Malby z malířských směsí otěruvzdorných za sucha dvojnásobné, bílé za sucha otěruvzdorné dobře v místnostech výšky do 3,80 m</t>
  </si>
  <si>
    <t>-54631860</t>
  </si>
  <si>
    <t>42</t>
  </si>
  <si>
    <t>784221153</t>
  </si>
  <si>
    <t>Malby z malířských směsí otěruvzdorných za sucha Příplatek k cenám dvojnásobných maleb na tónovacích automatech, v odstínu středně sytém</t>
  </si>
  <si>
    <t>1731395977</t>
  </si>
  <si>
    <t>Práce a dodávky M</t>
  </si>
  <si>
    <t>21-M</t>
  </si>
  <si>
    <t>Elektromontáže</t>
  </si>
  <si>
    <t>SILN</t>
  </si>
  <si>
    <t>Silnoproud + příprava pro slaboproud</t>
  </si>
  <si>
    <t>43</t>
  </si>
  <si>
    <t>IP-RS</t>
  </si>
  <si>
    <t>Úprava stávající rozvodnice RH pole č. 3 dle schéma včetně vydrátování a úpravy krycích plechů</t>
  </si>
  <si>
    <t>64</t>
  </si>
  <si>
    <t>-1179029545</t>
  </si>
  <si>
    <t>Struktura výpočtu: počet kusů</t>
  </si>
  <si>
    <t>Součet</t>
  </si>
  <si>
    <t>44</t>
  </si>
  <si>
    <t>741210002</t>
  </si>
  <si>
    <t>Montáž rozvodnic oceloplechových nebo plastových bez zapojení vodičů běžných, hmotnosti do 50 kg</t>
  </si>
  <si>
    <t>1315994920</t>
  </si>
  <si>
    <t>45</t>
  </si>
  <si>
    <t>IP-RO7</t>
  </si>
  <si>
    <t>rozvodnice RO7 kompletně osazená a zapojená dle schéma včetně vydrátování s požární odoloností EI 30-DP1S</t>
  </si>
  <si>
    <t>256</t>
  </si>
  <si>
    <t>1953449191</t>
  </si>
  <si>
    <t>46</t>
  </si>
  <si>
    <t>IP-RO8</t>
  </si>
  <si>
    <t>rozvodnice RO8 kompletně osazená a zapojená dle schéma včetně vydrátování s požární odoloností EI 30-DP1S</t>
  </si>
  <si>
    <t>-345058052</t>
  </si>
  <si>
    <t>47</t>
  </si>
  <si>
    <t>741210001</t>
  </si>
  <si>
    <t>Montáž rozvodnic oceloplechových nebo plastových bez zapojení vodičů běžných, hmotnosti do 20 kg</t>
  </si>
  <si>
    <t>-1717601816</t>
  </si>
  <si>
    <t>48</t>
  </si>
  <si>
    <t>IP-R-WC1</t>
  </si>
  <si>
    <t>rozvodnice R-WC1 přesun jistícíh prvků do nové rozvodnice a doplnění rozvodnice o nové jistící prvky dle schéma včetně vydrátování</t>
  </si>
  <si>
    <t>995204034</t>
  </si>
  <si>
    <t>49</t>
  </si>
  <si>
    <t>IP-R-WC2</t>
  </si>
  <si>
    <t>rozvodnice R-WC2 přesun jistícíh prvků do nové rozvodnice a doplnění rozvodnice o nové jistící prvky dle schéma včetně vydrátování</t>
  </si>
  <si>
    <t>1444970544</t>
  </si>
  <si>
    <t>50</t>
  </si>
  <si>
    <t>741110511</t>
  </si>
  <si>
    <t>Montáž lišt a kanálků elektroinstalačních se spojkami, ohyby a rohy a s nasunutím do krabic vkládacích s víčkem, šířky do 60 mm</t>
  </si>
  <si>
    <t>689191024</t>
  </si>
  <si>
    <t>Struktura výpočtu: změřeno v digitální verzi PD funkcí na měření délek</t>
  </si>
  <si>
    <t>11+16+323</t>
  </si>
  <si>
    <t>51</t>
  </si>
  <si>
    <t>IP-EL-001</t>
  </si>
  <si>
    <t>elektoinstalační lišta bezhalogenová LHD 20X20HF včetně příslušenství (kryty, rohy, apod.)</t>
  </si>
  <si>
    <t>-1645387803</t>
  </si>
  <si>
    <t>P</t>
  </si>
  <si>
    <t>Poznámka k položce:
Doporučený typ.</t>
  </si>
  <si>
    <t>323</t>
  </si>
  <si>
    <t>52</t>
  </si>
  <si>
    <t>IP-EL-002</t>
  </si>
  <si>
    <t>elektoinstalační lišta bezhalogenová LHD 40X20HF včetně příslušenství (kryty, rohy, apod.)</t>
  </si>
  <si>
    <t>-414675804</t>
  </si>
  <si>
    <t>53</t>
  </si>
  <si>
    <t>IP-EL-003</t>
  </si>
  <si>
    <t>elektoinstalační lišta bezhalogenová LHD 40X40HF včetně příslušenství (kryty, rohy, apod.)</t>
  </si>
  <si>
    <t>-939439611</t>
  </si>
  <si>
    <t>54</t>
  </si>
  <si>
    <t>741110512</t>
  </si>
  <si>
    <t>Montáž lišt a kanálků elektroinstalačních se spojkami, ohyby a rohy a s nasunutím do krabic vkládacích s víčkem, šířky do přes 60 do 120 mm</t>
  </si>
  <si>
    <t>-1423934909</t>
  </si>
  <si>
    <t>55</t>
  </si>
  <si>
    <t>IP-EL-004</t>
  </si>
  <si>
    <t>elektoinstalační lišta bezhalogenová EKD 80X40HF včetně příslušenství (kryty, rohy, apod.)</t>
  </si>
  <si>
    <t>-706744520</t>
  </si>
  <si>
    <t>56</t>
  </si>
  <si>
    <t>741122232</t>
  </si>
  <si>
    <t>Montáž kabelů měděných bez ukončení uložených volně nebo v liště plných kulatých (CYKY) počtu a průřezu žil 5x4 až 6 mm2</t>
  </si>
  <si>
    <t>604631586</t>
  </si>
  <si>
    <t>57</t>
  </si>
  <si>
    <t>741122642</t>
  </si>
  <si>
    <t>Montáž kabelů měděných bez ukončení uložených pevně plných kulatých nebo bezhalogenových (CYKY) počtu a průřezu žil 5x4 až 6 mm2</t>
  </si>
  <si>
    <t>-1900598610</t>
  </si>
  <si>
    <t>18+29</t>
  </si>
  <si>
    <t>58</t>
  </si>
  <si>
    <t>IP-SV-001</t>
  </si>
  <si>
    <t>kabel silový NOPOVIC 1-CXKHR-J 5x10 RE B2s1so M</t>
  </si>
  <si>
    <t>745210922</t>
  </si>
  <si>
    <t>59</t>
  </si>
  <si>
    <t>IP-SV-002</t>
  </si>
  <si>
    <t>kabel silový NOPOVIC 1-CXKHR-J 5x4 RE B2s1so M</t>
  </si>
  <si>
    <t>-1939849834</t>
  </si>
  <si>
    <t>60</t>
  </si>
  <si>
    <t>741122031</t>
  </si>
  <si>
    <t>Montáž kabelů měděných bez ukončení uložených pod omítku plných kulatých (CYKY), počtu a průřezu žil 5x1,5 až 2,5 mm2</t>
  </si>
  <si>
    <t>396321180</t>
  </si>
  <si>
    <t>492</t>
  </si>
  <si>
    <t>61</t>
  </si>
  <si>
    <t>IP-SV-004</t>
  </si>
  <si>
    <t>kabel silový NOPOVIC 1-CXKHR-J 5x1,5 RE B2s1so M</t>
  </si>
  <si>
    <t>-73435906</t>
  </si>
  <si>
    <t>62</t>
  </si>
  <si>
    <t>741122016</t>
  </si>
  <si>
    <t>Montáž kabelů měděných bez ukončení uložených pod omítku plných kulatých (CYKY), počtu a průřezu žil 3x2,5 až 6 mm2</t>
  </si>
  <si>
    <t>66200931</t>
  </si>
  <si>
    <t>979</t>
  </si>
  <si>
    <t>63</t>
  </si>
  <si>
    <t>IP-SV-003</t>
  </si>
  <si>
    <t>kabel silový NOPOVIC 1-CXKHR-J 3x2,5 RE B2s1so M</t>
  </si>
  <si>
    <t>-33777217</t>
  </si>
  <si>
    <t>741122015</t>
  </si>
  <si>
    <t>Montáž kabelů měděných bez ukončení uložených pod omítku plných kulatých (CYKY), počtu a průřezu žil 3x1,5 mm2</t>
  </si>
  <si>
    <t>-189659098</t>
  </si>
  <si>
    <t>756+92</t>
  </si>
  <si>
    <t>65</t>
  </si>
  <si>
    <t>IP-SV-005</t>
  </si>
  <si>
    <t>kabel silový NOPOVIC 1-CXKHR-J 3x1,5 RE B2s1so M</t>
  </si>
  <si>
    <t>1556465215</t>
  </si>
  <si>
    <t>756</t>
  </si>
  <si>
    <t>66</t>
  </si>
  <si>
    <t>IP-SV-006</t>
  </si>
  <si>
    <t>kabel silový NOPOVIC 1-CXKHR-O 3x1,5 RE B2s1so M</t>
  </si>
  <si>
    <t>-89156077</t>
  </si>
  <si>
    <t>92</t>
  </si>
  <si>
    <t>67</t>
  </si>
  <si>
    <t>741122011</t>
  </si>
  <si>
    <t>Montáž kabelů měděných bez ukončení uložených pod omítku plných kulatých (CYKY), počtu a průřezu žil 2x1,5 až 2,5 mm2</t>
  </si>
  <si>
    <t>-1895033414</t>
  </si>
  <si>
    <t>68</t>
  </si>
  <si>
    <t>IP-SV-007</t>
  </si>
  <si>
    <t>kabel silový NOPOVIC 1-CXKHR-O 2x1,5 RE B2s1so M</t>
  </si>
  <si>
    <t>-1558833408</t>
  </si>
  <si>
    <t>69</t>
  </si>
  <si>
    <t>741112001</t>
  </si>
  <si>
    <t>Montáž krabic elektroinstalačních bez napojení na trubky a lišty, demontáže a montáže víčka a přístroje protahovacích nebo odbočných zapuštěných plastových kruhových</t>
  </si>
  <si>
    <t>1515975510</t>
  </si>
  <si>
    <t>70</t>
  </si>
  <si>
    <t>IP-EK-002</t>
  </si>
  <si>
    <t>krabice elektroinstalační odboční s víčkem Kopos Kolín typ KU 68-1902</t>
  </si>
  <si>
    <t>-993811768</t>
  </si>
  <si>
    <t>71</t>
  </si>
  <si>
    <t>IP-BS-002</t>
  </si>
  <si>
    <t>bezšroubová svorka Kopos Kolín TYP016 - 3x1,5-2,5</t>
  </si>
  <si>
    <t>423905651</t>
  </si>
  <si>
    <t>72+139</t>
  </si>
  <si>
    <t>72</t>
  </si>
  <si>
    <t>IP-BS-003</t>
  </si>
  <si>
    <t>bezšroubová svorka Kopos Kolín TYP018 - 4x1,5-2,5</t>
  </si>
  <si>
    <t>-175797288</t>
  </si>
  <si>
    <t>73</t>
  </si>
  <si>
    <t>741112061</t>
  </si>
  <si>
    <t>Montáž krabic elektroinstalačních bez napojení na trubky a lišty, demontáže a montáže víčka a přístroje přístrojových zapuštěných plastových kruhových</t>
  </si>
  <si>
    <t>-1773260917</t>
  </si>
  <si>
    <t>118</t>
  </si>
  <si>
    <t>74</t>
  </si>
  <si>
    <t>IP-EK-001</t>
  </si>
  <si>
    <t>krabice elektroinstalační přístrojová Kopos Kolín typ KU 68-1901</t>
  </si>
  <si>
    <t>-1999263867</t>
  </si>
  <si>
    <t>Poznámka k položce:
Doporučený typ</t>
  </si>
  <si>
    <t>75</t>
  </si>
  <si>
    <t>741313001</t>
  </si>
  <si>
    <t>Montáž zásuvek domovních se zapojením vodičů bezšroubové připojení polozapuštěných nebo zapuštěných 10/16 A, provedení 2P + PE</t>
  </si>
  <si>
    <t>1774966558</t>
  </si>
  <si>
    <t>76</t>
  </si>
  <si>
    <t>IP-EP-002</t>
  </si>
  <si>
    <t>Zásuvka jedn. s clon., s ochranou před přepětím, bezšroub. sv. ABB typ 5599A-A02357 B</t>
  </si>
  <si>
    <t>-429810399</t>
  </si>
  <si>
    <t>77</t>
  </si>
  <si>
    <t>741313003</t>
  </si>
  <si>
    <t>Montáž zásuvek domovních se zapojením vodičů bezšroubové připojení polozapuštěných nebo zapuštěných 10/16 A, provedení 2x (2P + PE) dvojnásobná</t>
  </si>
  <si>
    <t>-1256242956</t>
  </si>
  <si>
    <t>78</t>
  </si>
  <si>
    <t>IP-EP-004</t>
  </si>
  <si>
    <t>Zásuvka dvojnásobná s ochr. kolíky,s clonkami,s natoč. dutinou ABB typ 5513A-C02357 B</t>
  </si>
  <si>
    <t>1600244505</t>
  </si>
  <si>
    <t>79</t>
  </si>
  <si>
    <t>IP-EP-005</t>
  </si>
  <si>
    <t>zásuvka dvojnás. s natoč. dutinou, s přep. ochr., s optickou sig. ABB typ 5593A-C02357 B</t>
  </si>
  <si>
    <t>-1063317961</t>
  </si>
  <si>
    <t>80</t>
  </si>
  <si>
    <t>741310001</t>
  </si>
  <si>
    <t>Montáž spínačů jedno nebo dvoupólových nástěnných se zapojením vodičů, pro prostředí normální vypínačů, řazení 1-jednopólových</t>
  </si>
  <si>
    <t>-610752317</t>
  </si>
  <si>
    <t>81</t>
  </si>
  <si>
    <t>IP-EP-006</t>
  </si>
  <si>
    <t>spínač jednopólový, řazení 1, ABB typ 3559-A01345 + 3558A-A651B</t>
  </si>
  <si>
    <t>264658968</t>
  </si>
  <si>
    <t>82</t>
  </si>
  <si>
    <t>IP-EP-008</t>
  </si>
  <si>
    <t>spínač jednopólový s orientační doutnavkou, řazení 1S se svorkou N, přístroj + kryt, ABB typ 3559-A21345 + 3558A-A653 B</t>
  </si>
  <si>
    <t>-262440796</t>
  </si>
  <si>
    <t>83</t>
  </si>
  <si>
    <t>IP-EP-009</t>
  </si>
  <si>
    <t>doutnavka orientační 0,5mA (univerzální)-oranžové světlo ABB typ 3916-12221</t>
  </si>
  <si>
    <t>971896782</t>
  </si>
  <si>
    <t>84</t>
  </si>
  <si>
    <t>741310012</t>
  </si>
  <si>
    <t>Montáž spínačů jedno nebo dvoupólových nástěnných se zapojením vodičů, pro prostředí normální ovladačů, řazení 1/0S-tlačítkových zapínacích se signální doutnavkou</t>
  </si>
  <si>
    <t>1407528225</t>
  </si>
  <si>
    <t>85</t>
  </si>
  <si>
    <t>IP-EP-010</t>
  </si>
  <si>
    <t>Přístroj tlač. ovládače zapínacího, řazení 1/0, 1/0S, 1/0So, přístroj + kryt, ABB typ 3559-A91345 + 3558A-A653 B</t>
  </si>
  <si>
    <t>-670103622</t>
  </si>
  <si>
    <t>86</t>
  </si>
  <si>
    <t>864016241</t>
  </si>
  <si>
    <t>87</t>
  </si>
  <si>
    <t>741310021</t>
  </si>
  <si>
    <t>Montáž spínačů jedno nebo dvoupólových nástěnných se zapojením vodičů, pro prostředí normální přepínačů, řazení 5-sériových</t>
  </si>
  <si>
    <t>1326298436</t>
  </si>
  <si>
    <t>88</t>
  </si>
  <si>
    <t>IP-EP-007</t>
  </si>
  <si>
    <t>přepínač sériový, řazení 5, přístroj + kryt, ABB typ 3559-A05345 + 3558A-A652 B</t>
  </si>
  <si>
    <t>2007512278</t>
  </si>
  <si>
    <t>89</t>
  </si>
  <si>
    <t>IP-EP-015</t>
  </si>
  <si>
    <t>rámeček jednonásobný ABB typ 3901A-B10 B</t>
  </si>
  <si>
    <t>ks</t>
  </si>
  <si>
    <t>-150773193</t>
  </si>
  <si>
    <t>90</t>
  </si>
  <si>
    <t>IP-EP-016</t>
  </si>
  <si>
    <t>rámeček dvojnásobný ABB typ 3901A-B20 B</t>
  </si>
  <si>
    <t>1902118714</t>
  </si>
  <si>
    <t>91</t>
  </si>
  <si>
    <t>IP-EP-017</t>
  </si>
  <si>
    <t>rámeček trojnásobný ABB typ 3901A-B30 B</t>
  </si>
  <si>
    <t>-1475562383</t>
  </si>
  <si>
    <t>IP-EP-018</t>
  </si>
  <si>
    <t>rámeček čtyřinásobný vodorovný ABB typ 3901A-B40 B</t>
  </si>
  <si>
    <t>758307502</t>
  </si>
  <si>
    <t>93</t>
  </si>
  <si>
    <t>741371004</t>
  </si>
  <si>
    <t>Montáž svítidel zářivkových se zapojením vodičů bytových nebo společenských místností stropních přisazených 2 zdroje s krytem</t>
  </si>
  <si>
    <t>-1215766760</t>
  </si>
  <si>
    <t>94</t>
  </si>
  <si>
    <t>IP-SV-A1</t>
  </si>
  <si>
    <t>svítidlo Osmont Titan 3 typ 56024, opál PC, 3xE27, IP44</t>
  </si>
  <si>
    <t>1171286722</t>
  </si>
  <si>
    <t>95</t>
  </si>
  <si>
    <t>IP-SZ-001</t>
  </si>
  <si>
    <t>světelný zdroj Philips typ CorePro LEDbulb ND 13-100W A60 E27 827</t>
  </si>
  <si>
    <t>639674700</t>
  </si>
  <si>
    <t>3*3</t>
  </si>
  <si>
    <t>96</t>
  </si>
  <si>
    <t>741370131</t>
  </si>
  <si>
    <t>Montáž svítidel žárovkových se zapojením vodičů průmyslových nástěnných přisazených 1 zdroj s košem</t>
  </si>
  <si>
    <t>1823553783</t>
  </si>
  <si>
    <t>97</t>
  </si>
  <si>
    <t>IP-SV-G1</t>
  </si>
  <si>
    <t>svítidlo Eglo City typ 88142, E27, IP44 s čidlem pohybu</t>
  </si>
  <si>
    <t>2079478526</t>
  </si>
  <si>
    <t>98</t>
  </si>
  <si>
    <t>IP-SZ-006</t>
  </si>
  <si>
    <t>světelný zdroj Philips typ CorePro LEDbulb ND 11-75W A60 E27 827</t>
  </si>
  <si>
    <t>-1928121540</t>
  </si>
  <si>
    <t>99</t>
  </si>
  <si>
    <t>741371002</t>
  </si>
  <si>
    <t>Montáž svítidel zářivkových se zapojením vodičů bytových nebo společenských místností stropních přisazených 1 zdroj s krytem</t>
  </si>
  <si>
    <t>1946415741</t>
  </si>
  <si>
    <t>19+5</t>
  </si>
  <si>
    <t>IP-SV-Z1</t>
  </si>
  <si>
    <t>zářivkové svítidlo s leskou V mřížkou a el. předřadníkem Elkovo Čepelík typ ZC136/6HR+E</t>
  </si>
  <si>
    <t>1120097877</t>
  </si>
  <si>
    <t>101</t>
  </si>
  <si>
    <t>IP-SV-Z3</t>
  </si>
  <si>
    <t>zářivkové svítidlo s leskou V mřížkou a el. předřadníkem Elkovo Čepelík typ ZC158/6HR+E</t>
  </si>
  <si>
    <t>911607876</t>
  </si>
  <si>
    <t>102</t>
  </si>
  <si>
    <t>791551067</t>
  </si>
  <si>
    <t>16+45</t>
  </si>
  <si>
    <t>103</t>
  </si>
  <si>
    <t>IP-SV-Z2</t>
  </si>
  <si>
    <t>zářivkové svítidlo s leskou V mřížkou a el. předřadníkem Elkovo Čepelík typ ZC236/6HR+E</t>
  </si>
  <si>
    <t>739299469</t>
  </si>
  <si>
    <t>104</t>
  </si>
  <si>
    <t>IP-SV-Z4</t>
  </si>
  <si>
    <t>zářivkové svítidlo s leskou V mřížkou a el. předřadníkem Elkovo Čepelík typ ZC258/6HR+E</t>
  </si>
  <si>
    <t>1353167992</t>
  </si>
  <si>
    <t>105</t>
  </si>
  <si>
    <t>741371011</t>
  </si>
  <si>
    <t>Montáž svítidel zářivkových se zapojením vodičů bytových nebo společenských místností stropních závěsných na trubkách 1 zdroj</t>
  </si>
  <si>
    <t>-200244732</t>
  </si>
  <si>
    <t>106</t>
  </si>
  <si>
    <t>IP-SV-Z5</t>
  </si>
  <si>
    <t>zářivkové asymetrické svítidlo se závěsem 0,4m a el. předřadníkem Elkovo Čepelík typ ZC158/ASHR+E</t>
  </si>
  <si>
    <t>2111133556</t>
  </si>
  <si>
    <t>107</t>
  </si>
  <si>
    <t>IP-SZ-003</t>
  </si>
  <si>
    <t>zářivka Philips MASTER TL-D 36W / 830</t>
  </si>
  <si>
    <t>-2096877820</t>
  </si>
  <si>
    <t>19+2*16</t>
  </si>
  <si>
    <t>108</t>
  </si>
  <si>
    <t>IP-SZ-004</t>
  </si>
  <si>
    <t>zářivka Philips MASTER TL-D 58W / 830</t>
  </si>
  <si>
    <t>752856974</t>
  </si>
  <si>
    <t>109</t>
  </si>
  <si>
    <t>IP-SZ-005</t>
  </si>
  <si>
    <t>zářivka Philips MASTER TL-D 58W / 840</t>
  </si>
  <si>
    <t>-520615377</t>
  </si>
  <si>
    <t>(5+2*45)-26</t>
  </si>
  <si>
    <t>110</t>
  </si>
  <si>
    <t>741371032</t>
  </si>
  <si>
    <t>Montáž svítidel zářivkových se zapojením vodičů bytových nebo společenských místností nástěnných přisazených 1 zdroj kompaktní</t>
  </si>
  <si>
    <t>-1862363196</t>
  </si>
  <si>
    <t>111</t>
  </si>
  <si>
    <t>1774249794</t>
  </si>
  <si>
    <t>112</t>
  </si>
  <si>
    <t>IP-SV-N1</t>
  </si>
  <si>
    <t>orientační svítidlo Fulgur typ GAMMA 325L, 9W, 1h, IP 44</t>
  </si>
  <si>
    <t>-890302651</t>
  </si>
  <si>
    <t>12+1</t>
  </si>
  <si>
    <t>113</t>
  </si>
  <si>
    <t>741130004</t>
  </si>
  <si>
    <t>Ukončení vodičů izolovaných s označením a zapojením v rozváděči nebo na přístroji, průřezu žíly do 6 mm2</t>
  </si>
  <si>
    <t>-1763676569</t>
  </si>
  <si>
    <t>156</t>
  </si>
  <si>
    <t>IP-MO-001</t>
  </si>
  <si>
    <t>montáž osoušeče rukou</t>
  </si>
  <si>
    <t>916027459</t>
  </si>
  <si>
    <t>114</t>
  </si>
  <si>
    <t>55431063.SNL</t>
  </si>
  <si>
    <t>Nerezový bezdotykový osoušeč rukou</t>
  </si>
  <si>
    <t>2011426289</t>
  </si>
  <si>
    <t>115</t>
  </si>
  <si>
    <t>741130001</t>
  </si>
  <si>
    <t>Ukončení vodičů izolovaných s označením a zapojením v rozváděči nebo na přístroji, průřezu žíly do 2,5 mm2</t>
  </si>
  <si>
    <t>2042491575</t>
  </si>
  <si>
    <t>187</t>
  </si>
  <si>
    <t>116</t>
  </si>
  <si>
    <t>HZS2222</t>
  </si>
  <si>
    <t>Hodinové zúčtovací sazby profesí PSV provádění stavebních instalací elektrikář odborný</t>
  </si>
  <si>
    <t>hod</t>
  </si>
  <si>
    <t>501729813</t>
  </si>
  <si>
    <t>117</t>
  </si>
  <si>
    <t>IP-D-001</t>
  </si>
  <si>
    <t>Demontážní práce silnoproud a slaboproud</t>
  </si>
  <si>
    <t>-1386234548</t>
  </si>
  <si>
    <t>IP-D-002</t>
  </si>
  <si>
    <t>drobný materiál</t>
  </si>
  <si>
    <t>705303460</t>
  </si>
  <si>
    <t>SLAB</t>
  </si>
  <si>
    <t>Slaboproud</t>
  </si>
  <si>
    <t>119</t>
  </si>
  <si>
    <t>742110001</t>
  </si>
  <si>
    <t>Montáž trubek elektroinstalačních plastových ohebných uložených pod omítku včetně zasekání</t>
  </si>
  <si>
    <t>1083209877</t>
  </si>
  <si>
    <t>480</t>
  </si>
  <si>
    <t>120</t>
  </si>
  <si>
    <t>IP-ET-001</t>
  </si>
  <si>
    <t>elektroinstalační trubka Kopos Kolín typ LPFLEX 2325</t>
  </si>
  <si>
    <t>369146781</t>
  </si>
  <si>
    <t>121</t>
  </si>
  <si>
    <t>-918482452</t>
  </si>
  <si>
    <t>122</t>
  </si>
  <si>
    <t>-1601412024</t>
  </si>
  <si>
    <t>123</t>
  </si>
  <si>
    <t>1606173097</t>
  </si>
  <si>
    <t>23+11</t>
  </si>
  <si>
    <t>124</t>
  </si>
  <si>
    <t>IP-EK-004</t>
  </si>
  <si>
    <t>elektroinstalační krabice s víčkem Kopos Kolín typ KO 97/5</t>
  </si>
  <si>
    <t>-1339102390</t>
  </si>
  <si>
    <t>125</t>
  </si>
  <si>
    <t>IP-EK-005</t>
  </si>
  <si>
    <t>krabice přístrojová Kopos Kolín typ KPR 68</t>
  </si>
  <si>
    <t>119058973</t>
  </si>
  <si>
    <t>126</t>
  </si>
  <si>
    <t>484193773</t>
  </si>
  <si>
    <t>127</t>
  </si>
  <si>
    <t>-164858957</t>
  </si>
  <si>
    <t>128</t>
  </si>
  <si>
    <t>741231001</t>
  </si>
  <si>
    <t>Montáž svorkovnic do rozváděčů s popisnými štítky se zapojením vodičů na jedné straně řadových, průřezové plochy vodičů do 2,5 mm2</t>
  </si>
  <si>
    <t>674341451</t>
  </si>
  <si>
    <t>129</t>
  </si>
  <si>
    <t>IP-ES-001</t>
  </si>
  <si>
    <t>elektroinstalační svorkovnice 18x1,5 včetně DIN lišty, koncových svorek, propojek 3x6 a popisek</t>
  </si>
  <si>
    <t>420411901</t>
  </si>
  <si>
    <t>130</t>
  </si>
  <si>
    <t>741122201</t>
  </si>
  <si>
    <t>Montáž kabelů měděných bez ukončení uložených volně nebo v liště plných kulatých (CYKY) počtu a průřezu žil 2x1,5 až 6 mm2</t>
  </si>
  <si>
    <t>-1487905452</t>
  </si>
  <si>
    <t>347</t>
  </si>
  <si>
    <t>131</t>
  </si>
  <si>
    <t>341110050</t>
  </si>
  <si>
    <t>kabel silový s Cu jádrem 1 kV 2x1,5mm2</t>
  </si>
  <si>
    <t>297524369</t>
  </si>
  <si>
    <t>Poznámka k položce:
obsah kovu [kg/m], Cu =0,029, Al =0</t>
  </si>
  <si>
    <t>132</t>
  </si>
  <si>
    <t>-1303027772</t>
  </si>
  <si>
    <t>133</t>
  </si>
  <si>
    <t>IP-SV-009</t>
  </si>
  <si>
    <t>kabel PRAFlaSafe 2x1,5</t>
  </si>
  <si>
    <t>-898873077</t>
  </si>
  <si>
    <t>134</t>
  </si>
  <si>
    <t>742121001</t>
  </si>
  <si>
    <t>Montáž kabelů sdělovacích pro vnitřní rozvody počtu žil do 15</t>
  </si>
  <si>
    <t>-1306192070</t>
  </si>
  <si>
    <t xml:space="preserve">Poznámka k souboru cen:
1. Ceny lze použít i pro ocenění koaxiálních kabelů. </t>
  </si>
  <si>
    <t>199</t>
  </si>
  <si>
    <t>135</t>
  </si>
  <si>
    <t>IP-SV-008</t>
  </si>
  <si>
    <t>kabel UTP Cat 5e</t>
  </si>
  <si>
    <t>606562237</t>
  </si>
  <si>
    <t>136</t>
  </si>
  <si>
    <t>742340002</t>
  </si>
  <si>
    <t>Montáž jednotného času hodin nástěnných</t>
  </si>
  <si>
    <t>1106017533</t>
  </si>
  <si>
    <t>137</t>
  </si>
  <si>
    <t>742340021</t>
  </si>
  <si>
    <t>Montáž jednotného času školního zvonku</t>
  </si>
  <si>
    <t>-482185372</t>
  </si>
  <si>
    <t>138</t>
  </si>
  <si>
    <t>742410063</t>
  </si>
  <si>
    <t>Montáž rozhlasu reproduktoru nástěnného</t>
  </si>
  <si>
    <t>-1573737969</t>
  </si>
  <si>
    <t>139</t>
  </si>
  <si>
    <t>742410121</t>
  </si>
  <si>
    <t>Montáž rozhlasu regulátoru hlasitosti</t>
  </si>
  <si>
    <t>-937714226</t>
  </si>
  <si>
    <t>140</t>
  </si>
  <si>
    <t>IP-RE-001</t>
  </si>
  <si>
    <t>regulátor hlasitosti Dexon typ PR 104</t>
  </si>
  <si>
    <t>-1445376026</t>
  </si>
  <si>
    <t>141</t>
  </si>
  <si>
    <t>742310001</t>
  </si>
  <si>
    <t>Montáž domovního telefonu napájecího modulu na DIN lištu</t>
  </si>
  <si>
    <t>1245340324</t>
  </si>
  <si>
    <t>142</t>
  </si>
  <si>
    <t>IP-DT-001</t>
  </si>
  <si>
    <t>Síťový zdroj pro 2-BUS (24V/0,25A DC a 8V/0,7A AC pro EZ) max. pro 100 DT Tesla Stropkov typ 4FP 672 57</t>
  </si>
  <si>
    <t>-1921594333</t>
  </si>
  <si>
    <t>143</t>
  </si>
  <si>
    <t>742310004</t>
  </si>
  <si>
    <t>Montáž domovního telefonu elektroinstalační krabice pod tablo</t>
  </si>
  <si>
    <t>956828506</t>
  </si>
  <si>
    <t>144</t>
  </si>
  <si>
    <t>IP-DT-005</t>
  </si>
  <si>
    <t>krabice+rám KARAT horizontální pod omítku Tesla Stropkov typ 4FF 12713 + 4FA 249 57</t>
  </si>
  <si>
    <t>1178409758</t>
  </si>
  <si>
    <t>145</t>
  </si>
  <si>
    <t>742310002</t>
  </si>
  <si>
    <t>Montáž domovního telefonu komunikačního tabla</t>
  </si>
  <si>
    <t>-989218380</t>
  </si>
  <si>
    <t>146</t>
  </si>
  <si>
    <t>IP-DT-006</t>
  </si>
  <si>
    <t>modul vrátného 2 tlač. KARAT ANTIKA 2-BUS Tesla Stropkov typ 4FN 230 98.1/N</t>
  </si>
  <si>
    <t>-1197400209</t>
  </si>
  <si>
    <t>147</t>
  </si>
  <si>
    <t>IP-DT-004</t>
  </si>
  <si>
    <t>modul 4 tlačítkový KARAT ANTIKA 2-BUS Tesla Stropkov typ 4FN 231 03.1/F</t>
  </si>
  <si>
    <t>-972117042</t>
  </si>
  <si>
    <t>148</t>
  </si>
  <si>
    <t>742320012</t>
  </si>
  <si>
    <t>Montáž elektricky ovládaných zámků elektromechanických včetně trasy dveřmi a přechodové krabice</t>
  </si>
  <si>
    <t>-1682648667</t>
  </si>
  <si>
    <t>149</t>
  </si>
  <si>
    <t>IP-DT-002</t>
  </si>
  <si>
    <t>zámek elektrický pro zabudování do stávajícíh mřížových dveří</t>
  </si>
  <si>
    <t>-657574226</t>
  </si>
  <si>
    <t>150</t>
  </si>
  <si>
    <t>742310006</t>
  </si>
  <si>
    <t>Montáž domovního telefonu nástěnného audio/video telefonu</t>
  </si>
  <si>
    <t>1343514897</t>
  </si>
  <si>
    <t>151</t>
  </si>
  <si>
    <t>IP-DT-003</t>
  </si>
  <si>
    <t>Telefon domácí 2-BUS s regulací hlasitosti vyzvánění (.201 bílý) Tesla Stropkov typ 4FP 110 83/1</t>
  </si>
  <si>
    <t>643829300</t>
  </si>
  <si>
    <t>152</t>
  </si>
  <si>
    <t>2052489199</t>
  </si>
  <si>
    <t>204</t>
  </si>
  <si>
    <t>153</t>
  </si>
  <si>
    <t>1032209450</t>
  </si>
  <si>
    <t>OST</t>
  </si>
  <si>
    <t>Ostatní</t>
  </si>
  <si>
    <t>VRN</t>
  </si>
  <si>
    <t>Vedlejší rozpočtové náklady</t>
  </si>
  <si>
    <t>154</t>
  </si>
  <si>
    <t>741810003</t>
  </si>
  <si>
    <t>Zkoušky a prohlídky elektrických rozvodů a zařízení celková prohlídka a vyhotovení revizní zprávy pro objem montážních prací přes 500 do 1000 tis. Kč</t>
  </si>
  <si>
    <t>-214036131</t>
  </si>
  <si>
    <t xml:space="preserve">Poznámka k souboru cen:
1. Ceny -0001 až -0011 jsou určeny pro objem montážních prací včetně všech nákladů. </t>
  </si>
  <si>
    <t>155</t>
  </si>
  <si>
    <t>013254000</t>
  </si>
  <si>
    <t>Dokumentace skutečného provedení stavby</t>
  </si>
  <si>
    <t>…</t>
  </si>
  <si>
    <t>1024</t>
  </si>
  <si>
    <t>-1574829166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</si>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</sst>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24</v>
      </c>
      <c r="AO7" s="28"/>
      <c r="AP7" s="28"/>
      <c r="AQ7" s="30"/>
      <c r="BE7" s="38"/>
      <c r="BS7" s="23" t="s">
        <v>25</v>
      </c>
    </row>
    <row r="8" spans="2:71" ht="14.4" customHeight="1">
      <c r="B8" s="27"/>
      <c r="C8" s="28"/>
      <c r="D8" s="39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28</v>
      </c>
      <c r="AL8" s="28"/>
      <c r="AM8" s="28"/>
      <c r="AN8" s="40" t="s">
        <v>29</v>
      </c>
      <c r="AO8" s="28"/>
      <c r="AP8" s="28"/>
      <c r="AQ8" s="30"/>
      <c r="BE8" s="38"/>
      <c r="BS8" s="23" t="s">
        <v>30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31</v>
      </c>
    </row>
    <row r="10" spans="2:71" ht="14.4" customHeight="1">
      <c r="B10" s="27"/>
      <c r="C10" s="28"/>
      <c r="D10" s="39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33</v>
      </c>
      <c r="AL10" s="28"/>
      <c r="AM10" s="28"/>
      <c r="AN10" s="34" t="s">
        <v>34</v>
      </c>
      <c r="AO10" s="28"/>
      <c r="AP10" s="28"/>
      <c r="AQ10" s="30"/>
      <c r="BE10" s="38"/>
      <c r="BS10" s="23" t="s">
        <v>20</v>
      </c>
    </row>
    <row r="11" spans="2:71" ht="18.45" customHeight="1">
      <c r="B11" s="27"/>
      <c r="C11" s="28"/>
      <c r="D11" s="28"/>
      <c r="E11" s="34" t="s">
        <v>35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36</v>
      </c>
      <c r="AL11" s="28"/>
      <c r="AM11" s="28"/>
      <c r="AN11" s="34" t="s">
        <v>34</v>
      </c>
      <c r="AO11" s="28"/>
      <c r="AP11" s="28"/>
      <c r="AQ11" s="30"/>
      <c r="BE11" s="38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spans="2:71" ht="14.4" customHeight="1">
      <c r="B13" s="27"/>
      <c r="C13" s="28"/>
      <c r="D13" s="39" t="s">
        <v>37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33</v>
      </c>
      <c r="AL13" s="28"/>
      <c r="AM13" s="28"/>
      <c r="AN13" s="41" t="s">
        <v>38</v>
      </c>
      <c r="AO13" s="28"/>
      <c r="AP13" s="28"/>
      <c r="AQ13" s="30"/>
      <c r="BE13" s="38"/>
      <c r="BS13" s="23" t="s">
        <v>20</v>
      </c>
    </row>
    <row r="14" spans="2:71" ht="13.5">
      <c r="B14" s="27"/>
      <c r="C14" s="28"/>
      <c r="D14" s="28"/>
      <c r="E14" s="41" t="s">
        <v>38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36</v>
      </c>
      <c r="AL14" s="28"/>
      <c r="AM14" s="28"/>
      <c r="AN14" s="41" t="s">
        <v>38</v>
      </c>
      <c r="AO14" s="28"/>
      <c r="AP14" s="28"/>
      <c r="AQ14" s="30"/>
      <c r="BE14" s="38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33</v>
      </c>
      <c r="AL16" s="28"/>
      <c r="AM16" s="28"/>
      <c r="AN16" s="34" t="s">
        <v>34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36</v>
      </c>
      <c r="AL17" s="28"/>
      <c r="AM17" s="28"/>
      <c r="AN17" s="34" t="s">
        <v>34</v>
      </c>
      <c r="AO17" s="28"/>
      <c r="AP17" s="28"/>
      <c r="AQ17" s="30"/>
      <c r="BE17" s="38"/>
      <c r="BS17" s="23" t="s">
        <v>41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20</v>
      </c>
    </row>
    <row r="20" spans="2:71" ht="57" customHeight="1">
      <c r="B20" s="27"/>
      <c r="C20" s="28"/>
      <c r="D20" s="28"/>
      <c r="E20" s="43" t="s">
        <v>43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ROUNDUP(AG51,2)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45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46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47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48</v>
      </c>
      <c r="E26" s="53"/>
      <c r="F26" s="54" t="s">
        <v>49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ROUNDUP(AZ51,2)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ROUNDUP(AV51,1)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50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ROUNDUP(BA51,2)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ROUNDUP(AW51,1)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51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ROUNDUP(BB51,2)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52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ROUNDUP(BC51,2)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53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ROUNDUP(BD51,2)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55</v>
      </c>
      <c r="U32" s="60"/>
      <c r="V32" s="60"/>
      <c r="W32" s="60"/>
      <c r="X32" s="62" t="s">
        <v>56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57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180110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ZŠ Sokolov, ul. Křižíkova 1916, oprava elektroinstalace, pavilon jídelny a školní družiny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26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Sokolov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28</v>
      </c>
      <c r="AJ44" s="73"/>
      <c r="AK44" s="73"/>
      <c r="AL44" s="73"/>
      <c r="AM44" s="84" t="str">
        <f>IF(AN8="","",AN8)</f>
        <v>28. 2. 2018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32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Sokolov, Rokycanova 1929, Sokolov 356 01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39</v>
      </c>
      <c r="AJ46" s="73"/>
      <c r="AK46" s="73"/>
      <c r="AL46" s="73"/>
      <c r="AM46" s="76" t="str">
        <f>IF(E17="","",E17)</f>
        <v>Ing. Jiří Voráč</v>
      </c>
      <c r="AN46" s="76"/>
      <c r="AO46" s="76"/>
      <c r="AP46" s="76"/>
      <c r="AQ46" s="73"/>
      <c r="AR46" s="71"/>
      <c r="AS46" s="85" t="s">
        <v>58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37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59</v>
      </c>
      <c r="D49" s="96"/>
      <c r="E49" s="96"/>
      <c r="F49" s="96"/>
      <c r="G49" s="96"/>
      <c r="H49" s="97"/>
      <c r="I49" s="98" t="s">
        <v>60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61</v>
      </c>
      <c r="AH49" s="96"/>
      <c r="AI49" s="96"/>
      <c r="AJ49" s="96"/>
      <c r="AK49" s="96"/>
      <c r="AL49" s="96"/>
      <c r="AM49" s="96"/>
      <c r="AN49" s="98" t="s">
        <v>62</v>
      </c>
      <c r="AO49" s="96"/>
      <c r="AP49" s="96"/>
      <c r="AQ49" s="100" t="s">
        <v>63</v>
      </c>
      <c r="AR49" s="71"/>
      <c r="AS49" s="101" t="s">
        <v>64</v>
      </c>
      <c r="AT49" s="102" t="s">
        <v>65</v>
      </c>
      <c r="AU49" s="102" t="s">
        <v>66</v>
      </c>
      <c r="AV49" s="102" t="s">
        <v>67</v>
      </c>
      <c r="AW49" s="102" t="s">
        <v>68</v>
      </c>
      <c r="AX49" s="102" t="s">
        <v>69</v>
      </c>
      <c r="AY49" s="102" t="s">
        <v>70</v>
      </c>
      <c r="AZ49" s="102" t="s">
        <v>71</v>
      </c>
      <c r="BA49" s="102" t="s">
        <v>72</v>
      </c>
      <c r="BB49" s="102" t="s">
        <v>73</v>
      </c>
      <c r="BC49" s="102" t="s">
        <v>74</v>
      </c>
      <c r="BD49" s="103" t="s">
        <v>75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76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ROUNDUP(AG52,2)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34</v>
      </c>
      <c r="AR51" s="82"/>
      <c r="AS51" s="112">
        <f>ROUNDUP(AS52,2)</f>
        <v>0</v>
      </c>
      <c r="AT51" s="113">
        <f>ROUNDUP(SUM(AV51:AW51),1)</f>
        <v>0</v>
      </c>
      <c r="AU51" s="114">
        <f>ROUNDUP(AU52,5)</f>
        <v>0</v>
      </c>
      <c r="AV51" s="113">
        <f>ROUNDUP(AZ51*L26,1)</f>
        <v>0</v>
      </c>
      <c r="AW51" s="113">
        <f>ROUNDUP(BA51*L27,1)</f>
        <v>0</v>
      </c>
      <c r="AX51" s="113">
        <f>ROUNDUP(BB51*L26,1)</f>
        <v>0</v>
      </c>
      <c r="AY51" s="113">
        <f>ROUNDUP(BC51*L27,1)</f>
        <v>0</v>
      </c>
      <c r="AZ51" s="113">
        <f>ROUNDUP(AZ52,2)</f>
        <v>0</v>
      </c>
      <c r="BA51" s="113">
        <f>ROUNDUP(BA52,2)</f>
        <v>0</v>
      </c>
      <c r="BB51" s="113">
        <f>ROUNDUP(BB52,2)</f>
        <v>0</v>
      </c>
      <c r="BC51" s="113">
        <f>ROUNDUP(BC52,2)</f>
        <v>0</v>
      </c>
      <c r="BD51" s="115">
        <f>ROUNDUP(BD52,2)</f>
        <v>0</v>
      </c>
      <c r="BS51" s="116" t="s">
        <v>77</v>
      </c>
      <c r="BT51" s="116" t="s">
        <v>78</v>
      </c>
      <c r="BU51" s="117" t="s">
        <v>79</v>
      </c>
      <c r="BV51" s="116" t="s">
        <v>80</v>
      </c>
      <c r="BW51" s="116" t="s">
        <v>7</v>
      </c>
      <c r="BX51" s="116" t="s">
        <v>81</v>
      </c>
      <c r="CL51" s="116" t="s">
        <v>22</v>
      </c>
    </row>
    <row r="52" spans="1:91" s="5" customFormat="1" ht="16.5" customHeight="1">
      <c r="A52" s="118" t="s">
        <v>82</v>
      </c>
      <c r="B52" s="119"/>
      <c r="C52" s="120"/>
      <c r="D52" s="121" t="s">
        <v>83</v>
      </c>
      <c r="E52" s="121"/>
      <c r="F52" s="121"/>
      <c r="G52" s="121"/>
      <c r="H52" s="121"/>
      <c r="I52" s="122"/>
      <c r="J52" s="121" t="s">
        <v>84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'Elektro - Elektroinstalace'!J27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85</v>
      </c>
      <c r="AR52" s="125"/>
      <c r="AS52" s="126">
        <v>0</v>
      </c>
      <c r="AT52" s="127">
        <f>ROUNDUP(SUM(AV52:AW52),1)</f>
        <v>0</v>
      </c>
      <c r="AU52" s="128">
        <f>'Elektro - Elektroinstalace'!P91</f>
        <v>0</v>
      </c>
      <c r="AV52" s="127">
        <f>'Elektro - Elektroinstalace'!J30</f>
        <v>0</v>
      </c>
      <c r="AW52" s="127">
        <f>'Elektro - Elektroinstalace'!J31</f>
        <v>0</v>
      </c>
      <c r="AX52" s="127">
        <f>'Elektro - Elektroinstalace'!J32</f>
        <v>0</v>
      </c>
      <c r="AY52" s="127">
        <f>'Elektro - Elektroinstalace'!J33</f>
        <v>0</v>
      </c>
      <c r="AZ52" s="127">
        <f>'Elektro - Elektroinstalace'!F30</f>
        <v>0</v>
      </c>
      <c r="BA52" s="127">
        <f>'Elektro - Elektroinstalace'!F31</f>
        <v>0</v>
      </c>
      <c r="BB52" s="127">
        <f>'Elektro - Elektroinstalace'!F32</f>
        <v>0</v>
      </c>
      <c r="BC52" s="127">
        <f>'Elektro - Elektroinstalace'!F33</f>
        <v>0</v>
      </c>
      <c r="BD52" s="129">
        <f>'Elektro - Elektroinstalace'!F34</f>
        <v>0</v>
      </c>
      <c r="BT52" s="130" t="s">
        <v>25</v>
      </c>
      <c r="BV52" s="130" t="s">
        <v>80</v>
      </c>
      <c r="BW52" s="130" t="s">
        <v>86</v>
      </c>
      <c r="BX52" s="130" t="s">
        <v>7</v>
      </c>
      <c r="CL52" s="130" t="s">
        <v>22</v>
      </c>
      <c r="CM52" s="130" t="s">
        <v>87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Elektro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7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88</v>
      </c>
      <c r="G1" s="134" t="s">
        <v>89</v>
      </c>
      <c r="H1" s="134"/>
      <c r="I1" s="135"/>
      <c r="J1" s="134" t="s">
        <v>90</v>
      </c>
      <c r="K1" s="133" t="s">
        <v>91</v>
      </c>
      <c r="L1" s="134" t="s">
        <v>92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87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ZŠ Sokolov, ul. Křižíkova 1916, oprava elektroinstalace, pavilon jídelny a školní družiny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95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1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1" t="s">
        <v>28</v>
      </c>
      <c r="J12" s="142" t="str">
        <f>'Rekapitulace stavby'!AN8</f>
        <v>28. 2. 2018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1" t="s">
        <v>33</v>
      </c>
      <c r="J14" s="34" t="s">
        <v>34</v>
      </c>
      <c r="K14" s="50"/>
    </row>
    <row r="15" spans="2:11" s="1" customFormat="1" ht="18" customHeight="1">
      <c r="B15" s="45"/>
      <c r="C15" s="46"/>
      <c r="D15" s="46"/>
      <c r="E15" s="34" t="s">
        <v>35</v>
      </c>
      <c r="F15" s="46"/>
      <c r="G15" s="46"/>
      <c r="H15" s="46"/>
      <c r="I15" s="141" t="s">
        <v>36</v>
      </c>
      <c r="J15" s="34" t="s">
        <v>34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37</v>
      </c>
      <c r="E17" s="46"/>
      <c r="F17" s="46"/>
      <c r="G17" s="46"/>
      <c r="H17" s="46"/>
      <c r="I17" s="141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36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39</v>
      </c>
      <c r="E20" s="46"/>
      <c r="F20" s="46"/>
      <c r="G20" s="46"/>
      <c r="H20" s="46"/>
      <c r="I20" s="141" t="s">
        <v>33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40</v>
      </c>
      <c r="F21" s="46"/>
      <c r="G21" s="46"/>
      <c r="H21" s="46"/>
      <c r="I21" s="141" t="s">
        <v>36</v>
      </c>
      <c r="J21" s="34" t="s">
        <v>34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42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34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44</v>
      </c>
      <c r="E27" s="46"/>
      <c r="F27" s="46"/>
      <c r="G27" s="46"/>
      <c r="H27" s="46"/>
      <c r="I27" s="139"/>
      <c r="J27" s="150">
        <f>ROUNDUP(J91,2)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46</v>
      </c>
      <c r="G29" s="46"/>
      <c r="H29" s="46"/>
      <c r="I29" s="151" t="s">
        <v>45</v>
      </c>
      <c r="J29" s="51" t="s">
        <v>47</v>
      </c>
      <c r="K29" s="50"/>
    </row>
    <row r="30" spans="2:11" s="1" customFormat="1" ht="14.4" customHeight="1">
      <c r="B30" s="45"/>
      <c r="C30" s="46"/>
      <c r="D30" s="54" t="s">
        <v>48</v>
      </c>
      <c r="E30" s="54" t="s">
        <v>49</v>
      </c>
      <c r="F30" s="152">
        <f>ROUNDUP(SUM(BE91:BE774),2)</f>
        <v>0</v>
      </c>
      <c r="G30" s="46"/>
      <c r="H30" s="46"/>
      <c r="I30" s="153">
        <v>0.21</v>
      </c>
      <c r="J30" s="152">
        <f>ROUNDUP(ROUNDUP((SUM(BE91:BE774)),2)*I30,1)</f>
        <v>0</v>
      </c>
      <c r="K30" s="50"/>
    </row>
    <row r="31" spans="2:11" s="1" customFormat="1" ht="14.4" customHeight="1">
      <c r="B31" s="45"/>
      <c r="C31" s="46"/>
      <c r="D31" s="46"/>
      <c r="E31" s="54" t="s">
        <v>50</v>
      </c>
      <c r="F31" s="152">
        <f>ROUNDUP(SUM(BF91:BF774),2)</f>
        <v>0</v>
      </c>
      <c r="G31" s="46"/>
      <c r="H31" s="46"/>
      <c r="I31" s="153">
        <v>0.15</v>
      </c>
      <c r="J31" s="152">
        <f>ROUNDUP(ROUNDUP((SUM(BF91:BF774)),2)*I31,1)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51</v>
      </c>
      <c r="F32" s="152">
        <f>ROUNDUP(SUM(BG91:BG774),2)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52</v>
      </c>
      <c r="F33" s="152">
        <f>ROUNDUP(SUM(BH91:BH774),2)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53</v>
      </c>
      <c r="F34" s="152">
        <f>ROUNDUP(SUM(BI91:BI774),2)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54</v>
      </c>
      <c r="E36" s="97"/>
      <c r="F36" s="97"/>
      <c r="G36" s="156" t="s">
        <v>55</v>
      </c>
      <c r="H36" s="157" t="s">
        <v>56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ZŠ Sokolov, ul. Křižíkova 1916, oprava elektroinstalace, pavilon jídelny a školní družiny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Elektro - Elektroinstalace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Sokolov</v>
      </c>
      <c r="G49" s="46"/>
      <c r="H49" s="46"/>
      <c r="I49" s="141" t="s">
        <v>28</v>
      </c>
      <c r="J49" s="142" t="str">
        <f>IF(J12="","",J12)</f>
        <v>28. 2. 2018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Sokolov, Rokycanova 1929, Sokolov 356 01</v>
      </c>
      <c r="G51" s="46"/>
      <c r="H51" s="46"/>
      <c r="I51" s="141" t="s">
        <v>39</v>
      </c>
      <c r="J51" s="43" t="str">
        <f>E21</f>
        <v>Ing. Jiří Voráč</v>
      </c>
      <c r="K51" s="50"/>
    </row>
    <row r="52" spans="2:11" s="1" customFormat="1" ht="14.4" customHeight="1">
      <c r="B52" s="45"/>
      <c r="C52" s="39" t="s">
        <v>37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97</v>
      </c>
      <c r="D54" s="154"/>
      <c r="E54" s="154"/>
      <c r="F54" s="154"/>
      <c r="G54" s="154"/>
      <c r="H54" s="154"/>
      <c r="I54" s="168"/>
      <c r="J54" s="169" t="s">
        <v>98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99</v>
      </c>
      <c r="D56" s="46"/>
      <c r="E56" s="46"/>
      <c r="F56" s="46"/>
      <c r="G56" s="46"/>
      <c r="H56" s="46"/>
      <c r="I56" s="139"/>
      <c r="J56" s="150">
        <f>J91</f>
        <v>0</v>
      </c>
      <c r="K56" s="50"/>
      <c r="AU56" s="23" t="s">
        <v>100</v>
      </c>
    </row>
    <row r="57" spans="2:11" s="7" customFormat="1" ht="24.95" customHeight="1">
      <c r="B57" s="172"/>
      <c r="C57" s="173"/>
      <c r="D57" s="174" t="s">
        <v>101</v>
      </c>
      <c r="E57" s="175"/>
      <c r="F57" s="175"/>
      <c r="G57" s="175"/>
      <c r="H57" s="175"/>
      <c r="I57" s="176"/>
      <c r="J57" s="177">
        <f>J92</f>
        <v>0</v>
      </c>
      <c r="K57" s="178"/>
    </row>
    <row r="58" spans="2:11" s="8" customFormat="1" ht="19.9" customHeight="1">
      <c r="B58" s="179"/>
      <c r="C58" s="180"/>
      <c r="D58" s="181" t="s">
        <v>102</v>
      </c>
      <c r="E58" s="182"/>
      <c r="F58" s="182"/>
      <c r="G58" s="182"/>
      <c r="H58" s="182"/>
      <c r="I58" s="183"/>
      <c r="J58" s="184">
        <f>J93</f>
        <v>0</v>
      </c>
      <c r="K58" s="185"/>
    </row>
    <row r="59" spans="2:11" s="8" customFormat="1" ht="19.9" customHeight="1">
      <c r="B59" s="179"/>
      <c r="C59" s="180"/>
      <c r="D59" s="181" t="s">
        <v>103</v>
      </c>
      <c r="E59" s="182"/>
      <c r="F59" s="182"/>
      <c r="G59" s="182"/>
      <c r="H59" s="182"/>
      <c r="I59" s="183"/>
      <c r="J59" s="184">
        <f>J98</f>
        <v>0</v>
      </c>
      <c r="K59" s="185"/>
    </row>
    <row r="60" spans="2:11" s="8" customFormat="1" ht="19.9" customHeight="1">
      <c r="B60" s="179"/>
      <c r="C60" s="180"/>
      <c r="D60" s="181" t="s">
        <v>104</v>
      </c>
      <c r="E60" s="182"/>
      <c r="F60" s="182"/>
      <c r="G60" s="182"/>
      <c r="H60" s="182"/>
      <c r="I60" s="183"/>
      <c r="J60" s="184">
        <f>J130</f>
        <v>0</v>
      </c>
      <c r="K60" s="185"/>
    </row>
    <row r="61" spans="2:11" s="8" customFormat="1" ht="19.9" customHeight="1">
      <c r="B61" s="179"/>
      <c r="C61" s="180"/>
      <c r="D61" s="181" t="s">
        <v>105</v>
      </c>
      <c r="E61" s="182"/>
      <c r="F61" s="182"/>
      <c r="G61" s="182"/>
      <c r="H61" s="182"/>
      <c r="I61" s="183"/>
      <c r="J61" s="184">
        <f>J165</f>
        <v>0</v>
      </c>
      <c r="K61" s="185"/>
    </row>
    <row r="62" spans="2:11" s="7" customFormat="1" ht="24.95" customHeight="1">
      <c r="B62" s="172"/>
      <c r="C62" s="173"/>
      <c r="D62" s="174" t="s">
        <v>106</v>
      </c>
      <c r="E62" s="175"/>
      <c r="F62" s="175"/>
      <c r="G62" s="175"/>
      <c r="H62" s="175"/>
      <c r="I62" s="176"/>
      <c r="J62" s="177">
        <f>J175</f>
        <v>0</v>
      </c>
      <c r="K62" s="178"/>
    </row>
    <row r="63" spans="2:11" s="8" customFormat="1" ht="19.9" customHeight="1">
      <c r="B63" s="179"/>
      <c r="C63" s="180"/>
      <c r="D63" s="181" t="s">
        <v>107</v>
      </c>
      <c r="E63" s="182"/>
      <c r="F63" s="182"/>
      <c r="G63" s="182"/>
      <c r="H63" s="182"/>
      <c r="I63" s="183"/>
      <c r="J63" s="184">
        <f>J176</f>
        <v>0</v>
      </c>
      <c r="K63" s="185"/>
    </row>
    <row r="64" spans="2:11" s="8" customFormat="1" ht="19.9" customHeight="1">
      <c r="B64" s="179"/>
      <c r="C64" s="180"/>
      <c r="D64" s="181" t="s">
        <v>108</v>
      </c>
      <c r="E64" s="182"/>
      <c r="F64" s="182"/>
      <c r="G64" s="182"/>
      <c r="H64" s="182"/>
      <c r="I64" s="183"/>
      <c r="J64" s="184">
        <f>J181</f>
        <v>0</v>
      </c>
      <c r="K64" s="185"/>
    </row>
    <row r="65" spans="2:11" s="8" customFormat="1" ht="19.9" customHeight="1">
      <c r="B65" s="179"/>
      <c r="C65" s="180"/>
      <c r="D65" s="181" t="s">
        <v>109</v>
      </c>
      <c r="E65" s="182"/>
      <c r="F65" s="182"/>
      <c r="G65" s="182"/>
      <c r="H65" s="182"/>
      <c r="I65" s="183"/>
      <c r="J65" s="184">
        <f>J200</f>
        <v>0</v>
      </c>
      <c r="K65" s="185"/>
    </row>
    <row r="66" spans="2:11" s="7" customFormat="1" ht="24.95" customHeight="1">
      <c r="B66" s="172"/>
      <c r="C66" s="173"/>
      <c r="D66" s="174" t="s">
        <v>110</v>
      </c>
      <c r="E66" s="175"/>
      <c r="F66" s="175"/>
      <c r="G66" s="175"/>
      <c r="H66" s="175"/>
      <c r="I66" s="176"/>
      <c r="J66" s="177">
        <f>J274</f>
        <v>0</v>
      </c>
      <c r="K66" s="178"/>
    </row>
    <row r="67" spans="2:11" s="8" customFormat="1" ht="19.9" customHeight="1">
      <c r="B67" s="179"/>
      <c r="C67" s="180"/>
      <c r="D67" s="181" t="s">
        <v>111</v>
      </c>
      <c r="E67" s="182"/>
      <c r="F67" s="182"/>
      <c r="G67" s="182"/>
      <c r="H67" s="182"/>
      <c r="I67" s="183"/>
      <c r="J67" s="184">
        <f>J275</f>
        <v>0</v>
      </c>
      <c r="K67" s="185"/>
    </row>
    <row r="68" spans="2:11" s="8" customFormat="1" ht="14.85" customHeight="1">
      <c r="B68" s="179"/>
      <c r="C68" s="180"/>
      <c r="D68" s="181" t="s">
        <v>112</v>
      </c>
      <c r="E68" s="182"/>
      <c r="F68" s="182"/>
      <c r="G68" s="182"/>
      <c r="H68" s="182"/>
      <c r="I68" s="183"/>
      <c r="J68" s="184">
        <f>J276</f>
        <v>0</v>
      </c>
      <c r="K68" s="185"/>
    </row>
    <row r="69" spans="2:11" s="8" customFormat="1" ht="14.85" customHeight="1">
      <c r="B69" s="179"/>
      <c r="C69" s="180"/>
      <c r="D69" s="181" t="s">
        <v>113</v>
      </c>
      <c r="E69" s="182"/>
      <c r="F69" s="182"/>
      <c r="G69" s="182"/>
      <c r="H69" s="182"/>
      <c r="I69" s="183"/>
      <c r="J69" s="184">
        <f>J617</f>
        <v>0</v>
      </c>
      <c r="K69" s="185"/>
    </row>
    <row r="70" spans="2:11" s="7" customFormat="1" ht="24.95" customHeight="1">
      <c r="B70" s="172"/>
      <c r="C70" s="173"/>
      <c r="D70" s="174" t="s">
        <v>114</v>
      </c>
      <c r="E70" s="175"/>
      <c r="F70" s="175"/>
      <c r="G70" s="175"/>
      <c r="H70" s="175"/>
      <c r="I70" s="176"/>
      <c r="J70" s="177">
        <f>J770</f>
        <v>0</v>
      </c>
      <c r="K70" s="178"/>
    </row>
    <row r="71" spans="2:11" s="8" customFormat="1" ht="19.9" customHeight="1">
      <c r="B71" s="179"/>
      <c r="C71" s="180"/>
      <c r="D71" s="181" t="s">
        <v>115</v>
      </c>
      <c r="E71" s="182"/>
      <c r="F71" s="182"/>
      <c r="G71" s="182"/>
      <c r="H71" s="182"/>
      <c r="I71" s="183"/>
      <c r="J71" s="184">
        <f>J771</f>
        <v>0</v>
      </c>
      <c r="K71" s="185"/>
    </row>
    <row r="72" spans="2:11" s="1" customFormat="1" ht="21.8" customHeight="1">
      <c r="B72" s="45"/>
      <c r="C72" s="46"/>
      <c r="D72" s="46"/>
      <c r="E72" s="46"/>
      <c r="F72" s="46"/>
      <c r="G72" s="46"/>
      <c r="H72" s="46"/>
      <c r="I72" s="139"/>
      <c r="J72" s="46"/>
      <c r="K72" s="50"/>
    </row>
    <row r="73" spans="2:11" s="1" customFormat="1" ht="6.95" customHeight="1">
      <c r="B73" s="66"/>
      <c r="C73" s="67"/>
      <c r="D73" s="67"/>
      <c r="E73" s="67"/>
      <c r="F73" s="67"/>
      <c r="G73" s="67"/>
      <c r="H73" s="67"/>
      <c r="I73" s="161"/>
      <c r="J73" s="67"/>
      <c r="K73" s="68"/>
    </row>
    <row r="77" spans="2:12" s="1" customFormat="1" ht="6.95" customHeight="1">
      <c r="B77" s="69"/>
      <c r="C77" s="70"/>
      <c r="D77" s="70"/>
      <c r="E77" s="70"/>
      <c r="F77" s="70"/>
      <c r="G77" s="70"/>
      <c r="H77" s="70"/>
      <c r="I77" s="164"/>
      <c r="J77" s="70"/>
      <c r="K77" s="70"/>
      <c r="L77" s="71"/>
    </row>
    <row r="78" spans="2:12" s="1" customFormat="1" ht="36.95" customHeight="1">
      <c r="B78" s="45"/>
      <c r="C78" s="72" t="s">
        <v>116</v>
      </c>
      <c r="D78" s="73"/>
      <c r="E78" s="73"/>
      <c r="F78" s="73"/>
      <c r="G78" s="73"/>
      <c r="H78" s="73"/>
      <c r="I78" s="186"/>
      <c r="J78" s="73"/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86"/>
      <c r="J79" s="73"/>
      <c r="K79" s="73"/>
      <c r="L79" s="71"/>
    </row>
    <row r="80" spans="2:12" s="1" customFormat="1" ht="14.4" customHeight="1">
      <c r="B80" s="45"/>
      <c r="C80" s="75" t="s">
        <v>18</v>
      </c>
      <c r="D80" s="73"/>
      <c r="E80" s="73"/>
      <c r="F80" s="73"/>
      <c r="G80" s="73"/>
      <c r="H80" s="73"/>
      <c r="I80" s="186"/>
      <c r="J80" s="73"/>
      <c r="K80" s="73"/>
      <c r="L80" s="71"/>
    </row>
    <row r="81" spans="2:12" s="1" customFormat="1" ht="16.5" customHeight="1">
      <c r="B81" s="45"/>
      <c r="C81" s="73"/>
      <c r="D81" s="73"/>
      <c r="E81" s="187" t="str">
        <f>E7</f>
        <v>ZŠ Sokolov, ul. Křižíkova 1916, oprava elektroinstalace, pavilon jídelny a školní družiny</v>
      </c>
      <c r="F81" s="75"/>
      <c r="G81" s="75"/>
      <c r="H81" s="75"/>
      <c r="I81" s="186"/>
      <c r="J81" s="73"/>
      <c r="K81" s="73"/>
      <c r="L81" s="71"/>
    </row>
    <row r="82" spans="2:12" s="1" customFormat="1" ht="14.4" customHeight="1">
      <c r="B82" s="45"/>
      <c r="C82" s="75" t="s">
        <v>94</v>
      </c>
      <c r="D82" s="73"/>
      <c r="E82" s="73"/>
      <c r="F82" s="73"/>
      <c r="G82" s="73"/>
      <c r="H82" s="73"/>
      <c r="I82" s="186"/>
      <c r="J82" s="73"/>
      <c r="K82" s="73"/>
      <c r="L82" s="71"/>
    </row>
    <row r="83" spans="2:12" s="1" customFormat="1" ht="17.25" customHeight="1">
      <c r="B83" s="45"/>
      <c r="C83" s="73"/>
      <c r="D83" s="73"/>
      <c r="E83" s="81" t="str">
        <f>E9</f>
        <v>Elektro - Elektroinstalace</v>
      </c>
      <c r="F83" s="73"/>
      <c r="G83" s="73"/>
      <c r="H83" s="73"/>
      <c r="I83" s="186"/>
      <c r="J83" s="73"/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86"/>
      <c r="J84" s="73"/>
      <c r="K84" s="73"/>
      <c r="L84" s="71"/>
    </row>
    <row r="85" spans="2:12" s="1" customFormat="1" ht="18" customHeight="1">
      <c r="B85" s="45"/>
      <c r="C85" s="75" t="s">
        <v>26</v>
      </c>
      <c r="D85" s="73"/>
      <c r="E85" s="73"/>
      <c r="F85" s="188" t="str">
        <f>F12</f>
        <v>Sokolov</v>
      </c>
      <c r="G85" s="73"/>
      <c r="H85" s="73"/>
      <c r="I85" s="189" t="s">
        <v>28</v>
      </c>
      <c r="J85" s="84" t="str">
        <f>IF(J12="","",J12)</f>
        <v>28. 2. 2018</v>
      </c>
      <c r="K85" s="73"/>
      <c r="L85" s="71"/>
    </row>
    <row r="86" spans="2:12" s="1" customFormat="1" ht="6.95" customHeight="1">
      <c r="B86" s="45"/>
      <c r="C86" s="73"/>
      <c r="D86" s="73"/>
      <c r="E86" s="73"/>
      <c r="F86" s="73"/>
      <c r="G86" s="73"/>
      <c r="H86" s="73"/>
      <c r="I86" s="186"/>
      <c r="J86" s="73"/>
      <c r="K86" s="73"/>
      <c r="L86" s="71"/>
    </row>
    <row r="87" spans="2:12" s="1" customFormat="1" ht="13.5">
      <c r="B87" s="45"/>
      <c r="C87" s="75" t="s">
        <v>32</v>
      </c>
      <c r="D87" s="73"/>
      <c r="E87" s="73"/>
      <c r="F87" s="188" t="str">
        <f>E15</f>
        <v>Město Sokolov, Rokycanova 1929, Sokolov 356 01</v>
      </c>
      <c r="G87" s="73"/>
      <c r="H87" s="73"/>
      <c r="I87" s="189" t="s">
        <v>39</v>
      </c>
      <c r="J87" s="188" t="str">
        <f>E21</f>
        <v>Ing. Jiří Voráč</v>
      </c>
      <c r="K87" s="73"/>
      <c r="L87" s="71"/>
    </row>
    <row r="88" spans="2:12" s="1" customFormat="1" ht="14.4" customHeight="1">
      <c r="B88" s="45"/>
      <c r="C88" s="75" t="s">
        <v>37</v>
      </c>
      <c r="D88" s="73"/>
      <c r="E88" s="73"/>
      <c r="F88" s="188" t="str">
        <f>IF(E18="","",E18)</f>
        <v/>
      </c>
      <c r="G88" s="73"/>
      <c r="H88" s="73"/>
      <c r="I88" s="186"/>
      <c r="J88" s="73"/>
      <c r="K88" s="73"/>
      <c r="L88" s="71"/>
    </row>
    <row r="89" spans="2:12" s="1" customFormat="1" ht="10.3" customHeight="1">
      <c r="B89" s="45"/>
      <c r="C89" s="73"/>
      <c r="D89" s="73"/>
      <c r="E89" s="73"/>
      <c r="F89" s="73"/>
      <c r="G89" s="73"/>
      <c r="H89" s="73"/>
      <c r="I89" s="186"/>
      <c r="J89" s="73"/>
      <c r="K89" s="73"/>
      <c r="L89" s="71"/>
    </row>
    <row r="90" spans="2:20" s="9" customFormat="1" ht="29.25" customHeight="1">
      <c r="B90" s="190"/>
      <c r="C90" s="191" t="s">
        <v>117</v>
      </c>
      <c r="D90" s="192" t="s">
        <v>63</v>
      </c>
      <c r="E90" s="192" t="s">
        <v>59</v>
      </c>
      <c r="F90" s="192" t="s">
        <v>118</v>
      </c>
      <c r="G90" s="192" t="s">
        <v>119</v>
      </c>
      <c r="H90" s="192" t="s">
        <v>120</v>
      </c>
      <c r="I90" s="193" t="s">
        <v>121</v>
      </c>
      <c r="J90" s="192" t="s">
        <v>98</v>
      </c>
      <c r="K90" s="194" t="s">
        <v>122</v>
      </c>
      <c r="L90" s="195"/>
      <c r="M90" s="101" t="s">
        <v>123</v>
      </c>
      <c r="N90" s="102" t="s">
        <v>48</v>
      </c>
      <c r="O90" s="102" t="s">
        <v>124</v>
      </c>
      <c r="P90" s="102" t="s">
        <v>125</v>
      </c>
      <c r="Q90" s="102" t="s">
        <v>126</v>
      </c>
      <c r="R90" s="102" t="s">
        <v>127</v>
      </c>
      <c r="S90" s="102" t="s">
        <v>128</v>
      </c>
      <c r="T90" s="103" t="s">
        <v>129</v>
      </c>
    </row>
    <row r="91" spans="2:63" s="1" customFormat="1" ht="29.25" customHeight="1">
      <c r="B91" s="45"/>
      <c r="C91" s="107" t="s">
        <v>99</v>
      </c>
      <c r="D91" s="73"/>
      <c r="E91" s="73"/>
      <c r="F91" s="73"/>
      <c r="G91" s="73"/>
      <c r="H91" s="73"/>
      <c r="I91" s="186"/>
      <c r="J91" s="196">
        <f>BK91</f>
        <v>0</v>
      </c>
      <c r="K91" s="73"/>
      <c r="L91" s="71"/>
      <c r="M91" s="104"/>
      <c r="N91" s="105"/>
      <c r="O91" s="105"/>
      <c r="P91" s="197">
        <f>P92+P175+P274+P770</f>
        <v>0</v>
      </c>
      <c r="Q91" s="105"/>
      <c r="R91" s="197">
        <f>R92+R175+R274+R770</f>
        <v>10.8899198</v>
      </c>
      <c r="S91" s="105"/>
      <c r="T91" s="198">
        <f>T92+T175+T274+T770</f>
        <v>5.859894100000002</v>
      </c>
      <c r="AT91" s="23" t="s">
        <v>77</v>
      </c>
      <c r="AU91" s="23" t="s">
        <v>100</v>
      </c>
      <c r="BK91" s="199">
        <f>BK92+BK175+BK274+BK770</f>
        <v>0</v>
      </c>
    </row>
    <row r="92" spans="2:63" s="10" customFormat="1" ht="37.4" customHeight="1">
      <c r="B92" s="200"/>
      <c r="C92" s="201"/>
      <c r="D92" s="202" t="s">
        <v>77</v>
      </c>
      <c r="E92" s="203" t="s">
        <v>130</v>
      </c>
      <c r="F92" s="203" t="s">
        <v>130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P93+P98+P130+P165</f>
        <v>0</v>
      </c>
      <c r="Q92" s="208"/>
      <c r="R92" s="209">
        <f>R93+R98+R130+R165</f>
        <v>6.7381402</v>
      </c>
      <c r="S92" s="208"/>
      <c r="T92" s="210">
        <f>T93+T98+T130+T165</f>
        <v>5.229340000000001</v>
      </c>
      <c r="AR92" s="211" t="s">
        <v>25</v>
      </c>
      <c r="AT92" s="212" t="s">
        <v>77</v>
      </c>
      <c r="AU92" s="212" t="s">
        <v>78</v>
      </c>
      <c r="AY92" s="211" t="s">
        <v>131</v>
      </c>
      <c r="BK92" s="213">
        <f>BK93+BK98+BK130+BK165</f>
        <v>0</v>
      </c>
    </row>
    <row r="93" spans="2:63" s="10" customFormat="1" ht="19.9" customHeight="1">
      <c r="B93" s="200"/>
      <c r="C93" s="201"/>
      <c r="D93" s="202" t="s">
        <v>77</v>
      </c>
      <c r="E93" s="214" t="s">
        <v>132</v>
      </c>
      <c r="F93" s="214" t="s">
        <v>133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SUM(P94:P97)</f>
        <v>0</v>
      </c>
      <c r="Q93" s="208"/>
      <c r="R93" s="209">
        <f>SUM(R94:R97)</f>
        <v>0.69092</v>
      </c>
      <c r="S93" s="208"/>
      <c r="T93" s="210">
        <f>SUM(T94:T97)</f>
        <v>0</v>
      </c>
      <c r="AR93" s="211" t="s">
        <v>25</v>
      </c>
      <c r="AT93" s="212" t="s">
        <v>77</v>
      </c>
      <c r="AU93" s="212" t="s">
        <v>25</v>
      </c>
      <c r="AY93" s="211" t="s">
        <v>131</v>
      </c>
      <c r="BK93" s="213">
        <f>SUM(BK94:BK97)</f>
        <v>0</v>
      </c>
    </row>
    <row r="94" spans="2:65" s="1" customFormat="1" ht="25.5" customHeight="1">
      <c r="B94" s="45"/>
      <c r="C94" s="216" t="s">
        <v>25</v>
      </c>
      <c r="D94" s="216" t="s">
        <v>134</v>
      </c>
      <c r="E94" s="217" t="s">
        <v>135</v>
      </c>
      <c r="F94" s="218" t="s">
        <v>136</v>
      </c>
      <c r="G94" s="219" t="s">
        <v>137</v>
      </c>
      <c r="H94" s="220">
        <v>0.368</v>
      </c>
      <c r="I94" s="221"/>
      <c r="J94" s="222">
        <f>ROUND(I94*H94,2)</f>
        <v>0</v>
      </c>
      <c r="K94" s="218" t="s">
        <v>138</v>
      </c>
      <c r="L94" s="71"/>
      <c r="M94" s="223" t="s">
        <v>34</v>
      </c>
      <c r="N94" s="224" t="s">
        <v>49</v>
      </c>
      <c r="O94" s="46"/>
      <c r="P94" s="225">
        <f>O94*H94</f>
        <v>0</v>
      </c>
      <c r="Q94" s="225">
        <v>1.8775</v>
      </c>
      <c r="R94" s="225">
        <f>Q94*H94</f>
        <v>0.69092</v>
      </c>
      <c r="S94" s="225">
        <v>0</v>
      </c>
      <c r="T94" s="226">
        <f>S94*H94</f>
        <v>0</v>
      </c>
      <c r="AR94" s="23" t="s">
        <v>139</v>
      </c>
      <c r="AT94" s="23" t="s">
        <v>134</v>
      </c>
      <c r="AU94" s="23" t="s">
        <v>87</v>
      </c>
      <c r="AY94" s="23" t="s">
        <v>131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3" t="s">
        <v>25</v>
      </c>
      <c r="BK94" s="227">
        <f>ROUND(I94*H94,2)</f>
        <v>0</v>
      </c>
      <c r="BL94" s="23" t="s">
        <v>139</v>
      </c>
      <c r="BM94" s="23" t="s">
        <v>140</v>
      </c>
    </row>
    <row r="95" spans="2:51" s="11" customFormat="1" ht="13.5">
      <c r="B95" s="228"/>
      <c r="C95" s="229"/>
      <c r="D95" s="230" t="s">
        <v>141</v>
      </c>
      <c r="E95" s="231" t="s">
        <v>34</v>
      </c>
      <c r="F95" s="232" t="s">
        <v>142</v>
      </c>
      <c r="G95" s="229"/>
      <c r="H95" s="233">
        <v>0.128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141</v>
      </c>
      <c r="AU95" s="239" t="s">
        <v>87</v>
      </c>
      <c r="AV95" s="11" t="s">
        <v>87</v>
      </c>
      <c r="AW95" s="11" t="s">
        <v>41</v>
      </c>
      <c r="AX95" s="11" t="s">
        <v>78</v>
      </c>
      <c r="AY95" s="239" t="s">
        <v>131</v>
      </c>
    </row>
    <row r="96" spans="2:51" s="11" customFormat="1" ht="13.5">
      <c r="B96" s="228"/>
      <c r="C96" s="229"/>
      <c r="D96" s="230" t="s">
        <v>141</v>
      </c>
      <c r="E96" s="231" t="s">
        <v>34</v>
      </c>
      <c r="F96" s="232" t="s">
        <v>143</v>
      </c>
      <c r="G96" s="229"/>
      <c r="H96" s="233">
        <v>0.132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141</v>
      </c>
      <c r="AU96" s="239" t="s">
        <v>87</v>
      </c>
      <c r="AV96" s="11" t="s">
        <v>87</v>
      </c>
      <c r="AW96" s="11" t="s">
        <v>41</v>
      </c>
      <c r="AX96" s="11" t="s">
        <v>78</v>
      </c>
      <c r="AY96" s="239" t="s">
        <v>131</v>
      </c>
    </row>
    <row r="97" spans="2:51" s="11" customFormat="1" ht="13.5">
      <c r="B97" s="228"/>
      <c r="C97" s="229"/>
      <c r="D97" s="230" t="s">
        <v>141</v>
      </c>
      <c r="E97" s="231" t="s">
        <v>34</v>
      </c>
      <c r="F97" s="232" t="s">
        <v>144</v>
      </c>
      <c r="G97" s="229"/>
      <c r="H97" s="233">
        <v>0.108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141</v>
      </c>
      <c r="AU97" s="239" t="s">
        <v>87</v>
      </c>
      <c r="AV97" s="11" t="s">
        <v>87</v>
      </c>
      <c r="AW97" s="11" t="s">
        <v>41</v>
      </c>
      <c r="AX97" s="11" t="s">
        <v>78</v>
      </c>
      <c r="AY97" s="239" t="s">
        <v>131</v>
      </c>
    </row>
    <row r="98" spans="2:63" s="10" customFormat="1" ht="29.85" customHeight="1">
      <c r="B98" s="200"/>
      <c r="C98" s="201"/>
      <c r="D98" s="202" t="s">
        <v>77</v>
      </c>
      <c r="E98" s="214" t="s">
        <v>145</v>
      </c>
      <c r="F98" s="214" t="s">
        <v>146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SUM(P99:P129)</f>
        <v>0</v>
      </c>
      <c r="Q98" s="208"/>
      <c r="R98" s="209">
        <f>SUM(R99:R129)</f>
        <v>6.0362403</v>
      </c>
      <c r="S98" s="208"/>
      <c r="T98" s="210">
        <f>SUM(T99:T129)</f>
        <v>0</v>
      </c>
      <c r="AR98" s="211" t="s">
        <v>25</v>
      </c>
      <c r="AT98" s="212" t="s">
        <v>77</v>
      </c>
      <c r="AU98" s="212" t="s">
        <v>25</v>
      </c>
      <c r="AY98" s="211" t="s">
        <v>131</v>
      </c>
      <c r="BK98" s="213">
        <f>SUM(BK99:BK129)</f>
        <v>0</v>
      </c>
    </row>
    <row r="99" spans="2:65" s="1" customFormat="1" ht="25.5" customHeight="1">
      <c r="B99" s="45"/>
      <c r="C99" s="216" t="s">
        <v>87</v>
      </c>
      <c r="D99" s="216" t="s">
        <v>134</v>
      </c>
      <c r="E99" s="217" t="s">
        <v>147</v>
      </c>
      <c r="F99" s="218" t="s">
        <v>148</v>
      </c>
      <c r="G99" s="219" t="s">
        <v>149</v>
      </c>
      <c r="H99" s="220">
        <v>3</v>
      </c>
      <c r="I99" s="221"/>
      <c r="J99" s="222">
        <f>ROUND(I99*H99,2)</f>
        <v>0</v>
      </c>
      <c r="K99" s="218" t="s">
        <v>138</v>
      </c>
      <c r="L99" s="71"/>
      <c r="M99" s="223" t="s">
        <v>34</v>
      </c>
      <c r="N99" s="224" t="s">
        <v>49</v>
      </c>
      <c r="O99" s="46"/>
      <c r="P99" s="225">
        <f>O99*H99</f>
        <v>0</v>
      </c>
      <c r="Q99" s="225">
        <v>0.0037</v>
      </c>
      <c r="R99" s="225">
        <f>Q99*H99</f>
        <v>0.0111</v>
      </c>
      <c r="S99" s="225">
        <v>0</v>
      </c>
      <c r="T99" s="226">
        <f>S99*H99</f>
        <v>0</v>
      </c>
      <c r="AR99" s="23" t="s">
        <v>139</v>
      </c>
      <c r="AT99" s="23" t="s">
        <v>134</v>
      </c>
      <c r="AU99" s="23" t="s">
        <v>87</v>
      </c>
      <c r="AY99" s="23" t="s">
        <v>131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3" t="s">
        <v>25</v>
      </c>
      <c r="BK99" s="227">
        <f>ROUND(I99*H99,2)</f>
        <v>0</v>
      </c>
      <c r="BL99" s="23" t="s">
        <v>139</v>
      </c>
      <c r="BM99" s="23" t="s">
        <v>150</v>
      </c>
    </row>
    <row r="100" spans="2:65" s="1" customFormat="1" ht="16.5" customHeight="1">
      <c r="B100" s="45"/>
      <c r="C100" s="216" t="s">
        <v>132</v>
      </c>
      <c r="D100" s="216" t="s">
        <v>134</v>
      </c>
      <c r="E100" s="217" t="s">
        <v>151</v>
      </c>
      <c r="F100" s="218" t="s">
        <v>152</v>
      </c>
      <c r="G100" s="219" t="s">
        <v>153</v>
      </c>
      <c r="H100" s="220">
        <v>46.28</v>
      </c>
      <c r="I100" s="221"/>
      <c r="J100" s="222">
        <f>ROUND(I100*H100,2)</f>
        <v>0</v>
      </c>
      <c r="K100" s="218" t="s">
        <v>138</v>
      </c>
      <c r="L100" s="71"/>
      <c r="M100" s="223" t="s">
        <v>34</v>
      </c>
      <c r="N100" s="224" t="s">
        <v>49</v>
      </c>
      <c r="O100" s="46"/>
      <c r="P100" s="225">
        <f>O100*H100</f>
        <v>0</v>
      </c>
      <c r="Q100" s="225">
        <v>0.04</v>
      </c>
      <c r="R100" s="225">
        <f>Q100*H100</f>
        <v>1.8512000000000002</v>
      </c>
      <c r="S100" s="225">
        <v>0</v>
      </c>
      <c r="T100" s="226">
        <f>S100*H100</f>
        <v>0</v>
      </c>
      <c r="AR100" s="23" t="s">
        <v>139</v>
      </c>
      <c r="AT100" s="23" t="s">
        <v>134</v>
      </c>
      <c r="AU100" s="23" t="s">
        <v>87</v>
      </c>
      <c r="AY100" s="23" t="s">
        <v>131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3" t="s">
        <v>25</v>
      </c>
      <c r="BK100" s="227">
        <f>ROUND(I100*H100,2)</f>
        <v>0</v>
      </c>
      <c r="BL100" s="23" t="s">
        <v>139</v>
      </c>
      <c r="BM100" s="23" t="s">
        <v>154</v>
      </c>
    </row>
    <row r="101" spans="2:47" s="1" customFormat="1" ht="13.5">
      <c r="B101" s="45"/>
      <c r="C101" s="73"/>
      <c r="D101" s="230" t="s">
        <v>155</v>
      </c>
      <c r="E101" s="73"/>
      <c r="F101" s="240" t="s">
        <v>156</v>
      </c>
      <c r="G101" s="73"/>
      <c r="H101" s="73"/>
      <c r="I101" s="186"/>
      <c r="J101" s="73"/>
      <c r="K101" s="73"/>
      <c r="L101" s="71"/>
      <c r="M101" s="241"/>
      <c r="N101" s="46"/>
      <c r="O101" s="46"/>
      <c r="P101" s="46"/>
      <c r="Q101" s="46"/>
      <c r="R101" s="46"/>
      <c r="S101" s="46"/>
      <c r="T101" s="94"/>
      <c r="AT101" s="23" t="s">
        <v>155</v>
      </c>
      <c r="AU101" s="23" t="s">
        <v>87</v>
      </c>
    </row>
    <row r="102" spans="2:51" s="11" customFormat="1" ht="13.5">
      <c r="B102" s="228"/>
      <c r="C102" s="229"/>
      <c r="D102" s="230" t="s">
        <v>141</v>
      </c>
      <c r="E102" s="231" t="s">
        <v>34</v>
      </c>
      <c r="F102" s="232" t="s">
        <v>157</v>
      </c>
      <c r="G102" s="229"/>
      <c r="H102" s="233">
        <v>10.59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141</v>
      </c>
      <c r="AU102" s="239" t="s">
        <v>87</v>
      </c>
      <c r="AV102" s="11" t="s">
        <v>87</v>
      </c>
      <c r="AW102" s="11" t="s">
        <v>41</v>
      </c>
      <c r="AX102" s="11" t="s">
        <v>78</v>
      </c>
      <c r="AY102" s="239" t="s">
        <v>131</v>
      </c>
    </row>
    <row r="103" spans="2:51" s="11" customFormat="1" ht="13.5">
      <c r="B103" s="228"/>
      <c r="C103" s="229"/>
      <c r="D103" s="230" t="s">
        <v>141</v>
      </c>
      <c r="E103" s="231" t="s">
        <v>34</v>
      </c>
      <c r="F103" s="232" t="s">
        <v>158</v>
      </c>
      <c r="G103" s="229"/>
      <c r="H103" s="233">
        <v>4.2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141</v>
      </c>
      <c r="AU103" s="239" t="s">
        <v>87</v>
      </c>
      <c r="AV103" s="11" t="s">
        <v>87</v>
      </c>
      <c r="AW103" s="11" t="s">
        <v>41</v>
      </c>
      <c r="AX103" s="11" t="s">
        <v>78</v>
      </c>
      <c r="AY103" s="239" t="s">
        <v>131</v>
      </c>
    </row>
    <row r="104" spans="2:51" s="11" customFormat="1" ht="13.5">
      <c r="B104" s="228"/>
      <c r="C104" s="229"/>
      <c r="D104" s="230" t="s">
        <v>141</v>
      </c>
      <c r="E104" s="231" t="s">
        <v>34</v>
      </c>
      <c r="F104" s="232" t="s">
        <v>159</v>
      </c>
      <c r="G104" s="229"/>
      <c r="H104" s="233">
        <v>1.5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141</v>
      </c>
      <c r="AU104" s="239" t="s">
        <v>87</v>
      </c>
      <c r="AV104" s="11" t="s">
        <v>87</v>
      </c>
      <c r="AW104" s="11" t="s">
        <v>41</v>
      </c>
      <c r="AX104" s="11" t="s">
        <v>78</v>
      </c>
      <c r="AY104" s="239" t="s">
        <v>131</v>
      </c>
    </row>
    <row r="105" spans="2:51" s="11" customFormat="1" ht="13.5">
      <c r="B105" s="228"/>
      <c r="C105" s="229"/>
      <c r="D105" s="230" t="s">
        <v>141</v>
      </c>
      <c r="E105" s="231" t="s">
        <v>34</v>
      </c>
      <c r="F105" s="232" t="s">
        <v>160</v>
      </c>
      <c r="G105" s="229"/>
      <c r="H105" s="233">
        <v>7.65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141</v>
      </c>
      <c r="AU105" s="239" t="s">
        <v>87</v>
      </c>
      <c r="AV105" s="11" t="s">
        <v>87</v>
      </c>
      <c r="AW105" s="11" t="s">
        <v>41</v>
      </c>
      <c r="AX105" s="11" t="s">
        <v>78</v>
      </c>
      <c r="AY105" s="239" t="s">
        <v>131</v>
      </c>
    </row>
    <row r="106" spans="2:51" s="11" customFormat="1" ht="13.5">
      <c r="B106" s="228"/>
      <c r="C106" s="229"/>
      <c r="D106" s="230" t="s">
        <v>141</v>
      </c>
      <c r="E106" s="231" t="s">
        <v>34</v>
      </c>
      <c r="F106" s="232" t="s">
        <v>161</v>
      </c>
      <c r="G106" s="229"/>
      <c r="H106" s="233">
        <v>1.89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141</v>
      </c>
      <c r="AU106" s="239" t="s">
        <v>87</v>
      </c>
      <c r="AV106" s="11" t="s">
        <v>87</v>
      </c>
      <c r="AW106" s="11" t="s">
        <v>41</v>
      </c>
      <c r="AX106" s="11" t="s">
        <v>78</v>
      </c>
      <c r="AY106" s="239" t="s">
        <v>131</v>
      </c>
    </row>
    <row r="107" spans="2:51" s="11" customFormat="1" ht="13.5">
      <c r="B107" s="228"/>
      <c r="C107" s="229"/>
      <c r="D107" s="230" t="s">
        <v>141</v>
      </c>
      <c r="E107" s="231" t="s">
        <v>34</v>
      </c>
      <c r="F107" s="232" t="s">
        <v>162</v>
      </c>
      <c r="G107" s="229"/>
      <c r="H107" s="233">
        <v>6.3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AT107" s="239" t="s">
        <v>141</v>
      </c>
      <c r="AU107" s="239" t="s">
        <v>87</v>
      </c>
      <c r="AV107" s="11" t="s">
        <v>87</v>
      </c>
      <c r="AW107" s="11" t="s">
        <v>41</v>
      </c>
      <c r="AX107" s="11" t="s">
        <v>78</v>
      </c>
      <c r="AY107" s="239" t="s">
        <v>131</v>
      </c>
    </row>
    <row r="108" spans="2:51" s="11" customFormat="1" ht="13.5">
      <c r="B108" s="228"/>
      <c r="C108" s="229"/>
      <c r="D108" s="230" t="s">
        <v>141</v>
      </c>
      <c r="E108" s="231" t="s">
        <v>34</v>
      </c>
      <c r="F108" s="232" t="s">
        <v>163</v>
      </c>
      <c r="G108" s="229"/>
      <c r="H108" s="233">
        <v>3.3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141</v>
      </c>
      <c r="AU108" s="239" t="s">
        <v>87</v>
      </c>
      <c r="AV108" s="11" t="s">
        <v>87</v>
      </c>
      <c r="AW108" s="11" t="s">
        <v>41</v>
      </c>
      <c r="AX108" s="11" t="s">
        <v>78</v>
      </c>
      <c r="AY108" s="239" t="s">
        <v>131</v>
      </c>
    </row>
    <row r="109" spans="2:51" s="11" customFormat="1" ht="13.5">
      <c r="B109" s="228"/>
      <c r="C109" s="229"/>
      <c r="D109" s="230" t="s">
        <v>141</v>
      </c>
      <c r="E109" s="231" t="s">
        <v>34</v>
      </c>
      <c r="F109" s="232" t="s">
        <v>164</v>
      </c>
      <c r="G109" s="229"/>
      <c r="H109" s="233">
        <v>1.4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141</v>
      </c>
      <c r="AU109" s="239" t="s">
        <v>87</v>
      </c>
      <c r="AV109" s="11" t="s">
        <v>87</v>
      </c>
      <c r="AW109" s="11" t="s">
        <v>41</v>
      </c>
      <c r="AX109" s="11" t="s">
        <v>78</v>
      </c>
      <c r="AY109" s="239" t="s">
        <v>131</v>
      </c>
    </row>
    <row r="110" spans="2:51" s="11" customFormat="1" ht="13.5">
      <c r="B110" s="228"/>
      <c r="C110" s="229"/>
      <c r="D110" s="230" t="s">
        <v>141</v>
      </c>
      <c r="E110" s="231" t="s">
        <v>34</v>
      </c>
      <c r="F110" s="232" t="s">
        <v>165</v>
      </c>
      <c r="G110" s="229"/>
      <c r="H110" s="233">
        <v>9.45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141</v>
      </c>
      <c r="AU110" s="239" t="s">
        <v>87</v>
      </c>
      <c r="AV110" s="11" t="s">
        <v>87</v>
      </c>
      <c r="AW110" s="11" t="s">
        <v>41</v>
      </c>
      <c r="AX110" s="11" t="s">
        <v>78</v>
      </c>
      <c r="AY110" s="239" t="s">
        <v>131</v>
      </c>
    </row>
    <row r="111" spans="2:65" s="1" customFormat="1" ht="16.5" customHeight="1">
      <c r="B111" s="45"/>
      <c r="C111" s="216" t="s">
        <v>139</v>
      </c>
      <c r="D111" s="216" t="s">
        <v>134</v>
      </c>
      <c r="E111" s="217" t="s">
        <v>166</v>
      </c>
      <c r="F111" s="218" t="s">
        <v>167</v>
      </c>
      <c r="G111" s="219" t="s">
        <v>153</v>
      </c>
      <c r="H111" s="220">
        <v>48.66</v>
      </c>
      <c r="I111" s="221"/>
      <c r="J111" s="222">
        <f>ROUND(I111*H111,2)</f>
        <v>0</v>
      </c>
      <c r="K111" s="218" t="s">
        <v>138</v>
      </c>
      <c r="L111" s="71"/>
      <c r="M111" s="223" t="s">
        <v>34</v>
      </c>
      <c r="N111" s="224" t="s">
        <v>49</v>
      </c>
      <c r="O111" s="46"/>
      <c r="P111" s="225">
        <f>O111*H111</f>
        <v>0</v>
      </c>
      <c r="Q111" s="225">
        <v>0.04153</v>
      </c>
      <c r="R111" s="225">
        <f>Q111*H111</f>
        <v>2.0208497999999997</v>
      </c>
      <c r="S111" s="225">
        <v>0</v>
      </c>
      <c r="T111" s="226">
        <f>S111*H111</f>
        <v>0</v>
      </c>
      <c r="AR111" s="23" t="s">
        <v>139</v>
      </c>
      <c r="AT111" s="23" t="s">
        <v>134</v>
      </c>
      <c r="AU111" s="23" t="s">
        <v>87</v>
      </c>
      <c r="AY111" s="23" t="s">
        <v>131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3" t="s">
        <v>25</v>
      </c>
      <c r="BK111" s="227">
        <f>ROUND(I111*H111,2)</f>
        <v>0</v>
      </c>
      <c r="BL111" s="23" t="s">
        <v>139</v>
      </c>
      <c r="BM111" s="23" t="s">
        <v>168</v>
      </c>
    </row>
    <row r="112" spans="2:51" s="11" customFormat="1" ht="13.5">
      <c r="B112" s="228"/>
      <c r="C112" s="229"/>
      <c r="D112" s="230" t="s">
        <v>141</v>
      </c>
      <c r="E112" s="231" t="s">
        <v>34</v>
      </c>
      <c r="F112" s="232" t="s">
        <v>169</v>
      </c>
      <c r="G112" s="229"/>
      <c r="H112" s="233">
        <v>21.18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141</v>
      </c>
      <c r="AU112" s="239" t="s">
        <v>87</v>
      </c>
      <c r="AV112" s="11" t="s">
        <v>87</v>
      </c>
      <c r="AW112" s="11" t="s">
        <v>41</v>
      </c>
      <c r="AX112" s="11" t="s">
        <v>78</v>
      </c>
      <c r="AY112" s="239" t="s">
        <v>131</v>
      </c>
    </row>
    <row r="113" spans="2:51" s="11" customFormat="1" ht="13.5">
      <c r="B113" s="228"/>
      <c r="C113" s="229"/>
      <c r="D113" s="230" t="s">
        <v>141</v>
      </c>
      <c r="E113" s="231" t="s">
        <v>34</v>
      </c>
      <c r="F113" s="232" t="s">
        <v>170</v>
      </c>
      <c r="G113" s="229"/>
      <c r="H113" s="233">
        <v>8.4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141</v>
      </c>
      <c r="AU113" s="239" t="s">
        <v>87</v>
      </c>
      <c r="AV113" s="11" t="s">
        <v>87</v>
      </c>
      <c r="AW113" s="11" t="s">
        <v>41</v>
      </c>
      <c r="AX113" s="11" t="s">
        <v>78</v>
      </c>
      <c r="AY113" s="239" t="s">
        <v>131</v>
      </c>
    </row>
    <row r="114" spans="2:51" s="11" customFormat="1" ht="13.5">
      <c r="B114" s="228"/>
      <c r="C114" s="229"/>
      <c r="D114" s="230" t="s">
        <v>141</v>
      </c>
      <c r="E114" s="231" t="s">
        <v>34</v>
      </c>
      <c r="F114" s="232" t="s">
        <v>171</v>
      </c>
      <c r="G114" s="229"/>
      <c r="H114" s="233">
        <v>15.3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141</v>
      </c>
      <c r="AU114" s="239" t="s">
        <v>87</v>
      </c>
      <c r="AV114" s="11" t="s">
        <v>87</v>
      </c>
      <c r="AW114" s="11" t="s">
        <v>41</v>
      </c>
      <c r="AX114" s="11" t="s">
        <v>78</v>
      </c>
      <c r="AY114" s="239" t="s">
        <v>131</v>
      </c>
    </row>
    <row r="115" spans="2:51" s="11" customFormat="1" ht="13.5">
      <c r="B115" s="228"/>
      <c r="C115" s="229"/>
      <c r="D115" s="230" t="s">
        <v>141</v>
      </c>
      <c r="E115" s="231" t="s">
        <v>34</v>
      </c>
      <c r="F115" s="232" t="s">
        <v>172</v>
      </c>
      <c r="G115" s="229"/>
      <c r="H115" s="233">
        <v>3.78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141</v>
      </c>
      <c r="AU115" s="239" t="s">
        <v>87</v>
      </c>
      <c r="AV115" s="11" t="s">
        <v>87</v>
      </c>
      <c r="AW115" s="11" t="s">
        <v>41</v>
      </c>
      <c r="AX115" s="11" t="s">
        <v>78</v>
      </c>
      <c r="AY115" s="239" t="s">
        <v>131</v>
      </c>
    </row>
    <row r="116" spans="2:65" s="1" customFormat="1" ht="25.5" customHeight="1">
      <c r="B116" s="45"/>
      <c r="C116" s="216" t="s">
        <v>173</v>
      </c>
      <c r="D116" s="216" t="s">
        <v>134</v>
      </c>
      <c r="E116" s="217" t="s">
        <v>174</v>
      </c>
      <c r="F116" s="218" t="s">
        <v>175</v>
      </c>
      <c r="G116" s="219" t="s">
        <v>153</v>
      </c>
      <c r="H116" s="220">
        <v>25.85</v>
      </c>
      <c r="I116" s="221"/>
      <c r="J116" s="222">
        <f>ROUND(I116*H116,2)</f>
        <v>0</v>
      </c>
      <c r="K116" s="218" t="s">
        <v>138</v>
      </c>
      <c r="L116" s="71"/>
      <c r="M116" s="223" t="s">
        <v>34</v>
      </c>
      <c r="N116" s="224" t="s">
        <v>49</v>
      </c>
      <c r="O116" s="46"/>
      <c r="P116" s="225">
        <f>O116*H116</f>
        <v>0</v>
      </c>
      <c r="Q116" s="225">
        <v>0.04153</v>
      </c>
      <c r="R116" s="225">
        <f>Q116*H116</f>
        <v>1.0735505</v>
      </c>
      <c r="S116" s="225">
        <v>0</v>
      </c>
      <c r="T116" s="226">
        <f>S116*H116</f>
        <v>0</v>
      </c>
      <c r="AR116" s="23" t="s">
        <v>139</v>
      </c>
      <c r="AT116" s="23" t="s">
        <v>134</v>
      </c>
      <c r="AU116" s="23" t="s">
        <v>87</v>
      </c>
      <c r="AY116" s="23" t="s">
        <v>131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3" t="s">
        <v>25</v>
      </c>
      <c r="BK116" s="227">
        <f>ROUND(I116*H116,2)</f>
        <v>0</v>
      </c>
      <c r="BL116" s="23" t="s">
        <v>139</v>
      </c>
      <c r="BM116" s="23" t="s">
        <v>176</v>
      </c>
    </row>
    <row r="117" spans="2:51" s="11" customFormat="1" ht="13.5">
      <c r="B117" s="228"/>
      <c r="C117" s="229"/>
      <c r="D117" s="230" t="s">
        <v>141</v>
      </c>
      <c r="E117" s="231" t="s">
        <v>34</v>
      </c>
      <c r="F117" s="232" t="s">
        <v>177</v>
      </c>
      <c r="G117" s="229"/>
      <c r="H117" s="233">
        <v>2.5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141</v>
      </c>
      <c r="AU117" s="239" t="s">
        <v>87</v>
      </c>
      <c r="AV117" s="11" t="s">
        <v>87</v>
      </c>
      <c r="AW117" s="11" t="s">
        <v>41</v>
      </c>
      <c r="AX117" s="11" t="s">
        <v>78</v>
      </c>
      <c r="AY117" s="239" t="s">
        <v>131</v>
      </c>
    </row>
    <row r="118" spans="2:51" s="11" customFormat="1" ht="13.5">
      <c r="B118" s="228"/>
      <c r="C118" s="229"/>
      <c r="D118" s="230" t="s">
        <v>141</v>
      </c>
      <c r="E118" s="231" t="s">
        <v>34</v>
      </c>
      <c r="F118" s="232" t="s">
        <v>178</v>
      </c>
      <c r="G118" s="229"/>
      <c r="H118" s="233">
        <v>5.5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141</v>
      </c>
      <c r="AU118" s="239" t="s">
        <v>87</v>
      </c>
      <c r="AV118" s="11" t="s">
        <v>87</v>
      </c>
      <c r="AW118" s="11" t="s">
        <v>41</v>
      </c>
      <c r="AX118" s="11" t="s">
        <v>78</v>
      </c>
      <c r="AY118" s="239" t="s">
        <v>131</v>
      </c>
    </row>
    <row r="119" spans="2:51" s="11" customFormat="1" ht="13.5">
      <c r="B119" s="228"/>
      <c r="C119" s="229"/>
      <c r="D119" s="230" t="s">
        <v>141</v>
      </c>
      <c r="E119" s="231" t="s">
        <v>34</v>
      </c>
      <c r="F119" s="232" t="s">
        <v>179</v>
      </c>
      <c r="G119" s="229"/>
      <c r="H119" s="233">
        <v>2.1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141</v>
      </c>
      <c r="AU119" s="239" t="s">
        <v>87</v>
      </c>
      <c r="AV119" s="11" t="s">
        <v>87</v>
      </c>
      <c r="AW119" s="11" t="s">
        <v>41</v>
      </c>
      <c r="AX119" s="11" t="s">
        <v>78</v>
      </c>
      <c r="AY119" s="239" t="s">
        <v>131</v>
      </c>
    </row>
    <row r="120" spans="2:51" s="11" customFormat="1" ht="13.5">
      <c r="B120" s="228"/>
      <c r="C120" s="229"/>
      <c r="D120" s="230" t="s">
        <v>141</v>
      </c>
      <c r="E120" s="231" t="s">
        <v>34</v>
      </c>
      <c r="F120" s="232" t="s">
        <v>180</v>
      </c>
      <c r="G120" s="229"/>
      <c r="H120" s="233">
        <v>15.75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141</v>
      </c>
      <c r="AU120" s="239" t="s">
        <v>87</v>
      </c>
      <c r="AV120" s="11" t="s">
        <v>87</v>
      </c>
      <c r="AW120" s="11" t="s">
        <v>41</v>
      </c>
      <c r="AX120" s="11" t="s">
        <v>78</v>
      </c>
      <c r="AY120" s="239" t="s">
        <v>131</v>
      </c>
    </row>
    <row r="121" spans="2:65" s="1" customFormat="1" ht="25.5" customHeight="1">
      <c r="B121" s="45"/>
      <c r="C121" s="216" t="s">
        <v>145</v>
      </c>
      <c r="D121" s="216" t="s">
        <v>134</v>
      </c>
      <c r="E121" s="217" t="s">
        <v>181</v>
      </c>
      <c r="F121" s="218" t="s">
        <v>182</v>
      </c>
      <c r="G121" s="219" t="s">
        <v>149</v>
      </c>
      <c r="H121" s="220">
        <v>254</v>
      </c>
      <c r="I121" s="221"/>
      <c r="J121" s="222">
        <f>ROUND(I121*H121,2)</f>
        <v>0</v>
      </c>
      <c r="K121" s="218" t="s">
        <v>138</v>
      </c>
      <c r="L121" s="71"/>
      <c r="M121" s="223" t="s">
        <v>34</v>
      </c>
      <c r="N121" s="224" t="s">
        <v>49</v>
      </c>
      <c r="O121" s="46"/>
      <c r="P121" s="225">
        <f>O121*H121</f>
        <v>0</v>
      </c>
      <c r="Q121" s="225">
        <v>0.00376</v>
      </c>
      <c r="R121" s="225">
        <f>Q121*H121</f>
        <v>0.95504</v>
      </c>
      <c r="S121" s="225">
        <v>0</v>
      </c>
      <c r="T121" s="226">
        <f>S121*H121</f>
        <v>0</v>
      </c>
      <c r="AR121" s="23" t="s">
        <v>139</v>
      </c>
      <c r="AT121" s="23" t="s">
        <v>134</v>
      </c>
      <c r="AU121" s="23" t="s">
        <v>87</v>
      </c>
      <c r="AY121" s="23" t="s">
        <v>131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3" t="s">
        <v>25</v>
      </c>
      <c r="BK121" s="227">
        <f>ROUND(I121*H121,2)</f>
        <v>0</v>
      </c>
      <c r="BL121" s="23" t="s">
        <v>139</v>
      </c>
      <c r="BM121" s="23" t="s">
        <v>183</v>
      </c>
    </row>
    <row r="122" spans="2:51" s="11" customFormat="1" ht="13.5">
      <c r="B122" s="228"/>
      <c r="C122" s="229"/>
      <c r="D122" s="230" t="s">
        <v>141</v>
      </c>
      <c r="E122" s="231" t="s">
        <v>34</v>
      </c>
      <c r="F122" s="232" t="s">
        <v>184</v>
      </c>
      <c r="G122" s="229"/>
      <c r="H122" s="233">
        <v>254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141</v>
      </c>
      <c r="AU122" s="239" t="s">
        <v>87</v>
      </c>
      <c r="AV122" s="11" t="s">
        <v>87</v>
      </c>
      <c r="AW122" s="11" t="s">
        <v>41</v>
      </c>
      <c r="AX122" s="11" t="s">
        <v>78</v>
      </c>
      <c r="AY122" s="239" t="s">
        <v>131</v>
      </c>
    </row>
    <row r="123" spans="2:65" s="1" customFormat="1" ht="25.5" customHeight="1">
      <c r="B123" s="45"/>
      <c r="C123" s="216" t="s">
        <v>185</v>
      </c>
      <c r="D123" s="216" t="s">
        <v>134</v>
      </c>
      <c r="E123" s="217" t="s">
        <v>186</v>
      </c>
      <c r="F123" s="218" t="s">
        <v>187</v>
      </c>
      <c r="G123" s="219" t="s">
        <v>149</v>
      </c>
      <c r="H123" s="220">
        <v>3</v>
      </c>
      <c r="I123" s="221"/>
      <c r="J123" s="222">
        <f>ROUND(I123*H123,2)</f>
        <v>0</v>
      </c>
      <c r="K123" s="218" t="s">
        <v>138</v>
      </c>
      <c r="L123" s="71"/>
      <c r="M123" s="223" t="s">
        <v>34</v>
      </c>
      <c r="N123" s="224" t="s">
        <v>49</v>
      </c>
      <c r="O123" s="46"/>
      <c r="P123" s="225">
        <f>O123*H123</f>
        <v>0</v>
      </c>
      <c r="Q123" s="225">
        <v>0.0415</v>
      </c>
      <c r="R123" s="225">
        <f>Q123*H123</f>
        <v>0.1245</v>
      </c>
      <c r="S123" s="225">
        <v>0</v>
      </c>
      <c r="T123" s="226">
        <f>S123*H123</f>
        <v>0</v>
      </c>
      <c r="AR123" s="23" t="s">
        <v>139</v>
      </c>
      <c r="AT123" s="23" t="s">
        <v>134</v>
      </c>
      <c r="AU123" s="23" t="s">
        <v>87</v>
      </c>
      <c r="AY123" s="23" t="s">
        <v>131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3" t="s">
        <v>25</v>
      </c>
      <c r="BK123" s="227">
        <f>ROUND(I123*H123,2)</f>
        <v>0</v>
      </c>
      <c r="BL123" s="23" t="s">
        <v>139</v>
      </c>
      <c r="BM123" s="23" t="s">
        <v>188</v>
      </c>
    </row>
    <row r="124" spans="2:65" s="1" customFormat="1" ht="25.5" customHeight="1">
      <c r="B124" s="45"/>
      <c r="C124" s="216" t="s">
        <v>189</v>
      </c>
      <c r="D124" s="216" t="s">
        <v>134</v>
      </c>
      <c r="E124" s="217" t="s">
        <v>190</v>
      </c>
      <c r="F124" s="218" t="s">
        <v>191</v>
      </c>
      <c r="G124" s="219" t="s">
        <v>153</v>
      </c>
      <c r="H124" s="220">
        <v>194.88</v>
      </c>
      <c r="I124" s="221"/>
      <c r="J124" s="222">
        <f>ROUND(I124*H124,2)</f>
        <v>0</v>
      </c>
      <c r="K124" s="218" t="s">
        <v>138</v>
      </c>
      <c r="L124" s="71"/>
      <c r="M124" s="223" t="s">
        <v>34</v>
      </c>
      <c r="N124" s="224" t="s">
        <v>49</v>
      </c>
      <c r="O124" s="4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23" t="s">
        <v>139</v>
      </c>
      <c r="AT124" s="23" t="s">
        <v>134</v>
      </c>
      <c r="AU124" s="23" t="s">
        <v>87</v>
      </c>
      <c r="AY124" s="23" t="s">
        <v>131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3" t="s">
        <v>25</v>
      </c>
      <c r="BK124" s="227">
        <f>ROUND(I124*H124,2)</f>
        <v>0</v>
      </c>
      <c r="BL124" s="23" t="s">
        <v>139</v>
      </c>
      <c r="BM124" s="23" t="s">
        <v>192</v>
      </c>
    </row>
    <row r="125" spans="2:47" s="1" customFormat="1" ht="13.5">
      <c r="B125" s="45"/>
      <c r="C125" s="73"/>
      <c r="D125" s="230" t="s">
        <v>155</v>
      </c>
      <c r="E125" s="73"/>
      <c r="F125" s="240" t="s">
        <v>193</v>
      </c>
      <c r="G125" s="73"/>
      <c r="H125" s="73"/>
      <c r="I125" s="186"/>
      <c r="J125" s="73"/>
      <c r="K125" s="73"/>
      <c r="L125" s="71"/>
      <c r="M125" s="241"/>
      <c r="N125" s="46"/>
      <c r="O125" s="46"/>
      <c r="P125" s="46"/>
      <c r="Q125" s="46"/>
      <c r="R125" s="46"/>
      <c r="S125" s="46"/>
      <c r="T125" s="94"/>
      <c r="AT125" s="23" t="s">
        <v>155</v>
      </c>
      <c r="AU125" s="23" t="s">
        <v>87</v>
      </c>
    </row>
    <row r="126" spans="2:51" s="11" customFormat="1" ht="13.5">
      <c r="B126" s="228"/>
      <c r="C126" s="229"/>
      <c r="D126" s="230" t="s">
        <v>141</v>
      </c>
      <c r="E126" s="231" t="s">
        <v>34</v>
      </c>
      <c r="F126" s="232" t="s">
        <v>194</v>
      </c>
      <c r="G126" s="229"/>
      <c r="H126" s="233">
        <v>148.68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141</v>
      </c>
      <c r="AU126" s="239" t="s">
        <v>87</v>
      </c>
      <c r="AV126" s="11" t="s">
        <v>87</v>
      </c>
      <c r="AW126" s="11" t="s">
        <v>41</v>
      </c>
      <c r="AX126" s="11" t="s">
        <v>78</v>
      </c>
      <c r="AY126" s="239" t="s">
        <v>131</v>
      </c>
    </row>
    <row r="127" spans="2:51" s="11" customFormat="1" ht="13.5">
      <c r="B127" s="228"/>
      <c r="C127" s="229"/>
      <c r="D127" s="230" t="s">
        <v>141</v>
      </c>
      <c r="E127" s="231" t="s">
        <v>34</v>
      </c>
      <c r="F127" s="232" t="s">
        <v>195</v>
      </c>
      <c r="G127" s="229"/>
      <c r="H127" s="233">
        <v>8.4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141</v>
      </c>
      <c r="AU127" s="239" t="s">
        <v>87</v>
      </c>
      <c r="AV127" s="11" t="s">
        <v>87</v>
      </c>
      <c r="AW127" s="11" t="s">
        <v>41</v>
      </c>
      <c r="AX127" s="11" t="s">
        <v>78</v>
      </c>
      <c r="AY127" s="239" t="s">
        <v>131</v>
      </c>
    </row>
    <row r="128" spans="2:51" s="11" customFormat="1" ht="13.5">
      <c r="B128" s="228"/>
      <c r="C128" s="229"/>
      <c r="D128" s="230" t="s">
        <v>141</v>
      </c>
      <c r="E128" s="231" t="s">
        <v>34</v>
      </c>
      <c r="F128" s="232" t="s">
        <v>196</v>
      </c>
      <c r="G128" s="229"/>
      <c r="H128" s="233">
        <v>25.2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141</v>
      </c>
      <c r="AU128" s="239" t="s">
        <v>87</v>
      </c>
      <c r="AV128" s="11" t="s">
        <v>87</v>
      </c>
      <c r="AW128" s="11" t="s">
        <v>41</v>
      </c>
      <c r="AX128" s="11" t="s">
        <v>78</v>
      </c>
      <c r="AY128" s="239" t="s">
        <v>131</v>
      </c>
    </row>
    <row r="129" spans="2:51" s="11" customFormat="1" ht="13.5">
      <c r="B129" s="228"/>
      <c r="C129" s="229"/>
      <c r="D129" s="230" t="s">
        <v>141</v>
      </c>
      <c r="E129" s="231" t="s">
        <v>34</v>
      </c>
      <c r="F129" s="232" t="s">
        <v>197</v>
      </c>
      <c r="G129" s="229"/>
      <c r="H129" s="233">
        <v>12.6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141</v>
      </c>
      <c r="AU129" s="239" t="s">
        <v>87</v>
      </c>
      <c r="AV129" s="11" t="s">
        <v>87</v>
      </c>
      <c r="AW129" s="11" t="s">
        <v>41</v>
      </c>
      <c r="AX129" s="11" t="s">
        <v>78</v>
      </c>
      <c r="AY129" s="239" t="s">
        <v>131</v>
      </c>
    </row>
    <row r="130" spans="2:63" s="10" customFormat="1" ht="29.85" customHeight="1">
      <c r="B130" s="200"/>
      <c r="C130" s="201"/>
      <c r="D130" s="202" t="s">
        <v>77</v>
      </c>
      <c r="E130" s="214" t="s">
        <v>198</v>
      </c>
      <c r="F130" s="214" t="s">
        <v>199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SUM(P131:P164)</f>
        <v>0</v>
      </c>
      <c r="Q130" s="208"/>
      <c r="R130" s="209">
        <f>SUM(R131:R164)</f>
        <v>0.0109799</v>
      </c>
      <c r="S130" s="208"/>
      <c r="T130" s="210">
        <f>SUM(T131:T164)</f>
        <v>5.229340000000001</v>
      </c>
      <c r="AR130" s="211" t="s">
        <v>25</v>
      </c>
      <c r="AT130" s="212" t="s">
        <v>77</v>
      </c>
      <c r="AU130" s="212" t="s">
        <v>25</v>
      </c>
      <c r="AY130" s="211" t="s">
        <v>131</v>
      </c>
      <c r="BK130" s="213">
        <f>SUM(BK131:BK164)</f>
        <v>0</v>
      </c>
    </row>
    <row r="131" spans="2:65" s="1" customFormat="1" ht="25.5" customHeight="1">
      <c r="B131" s="45"/>
      <c r="C131" s="216" t="s">
        <v>198</v>
      </c>
      <c r="D131" s="216" t="s">
        <v>134</v>
      </c>
      <c r="E131" s="217" t="s">
        <v>200</v>
      </c>
      <c r="F131" s="218" t="s">
        <v>201</v>
      </c>
      <c r="G131" s="219" t="s">
        <v>137</v>
      </c>
      <c r="H131" s="220">
        <v>0.341</v>
      </c>
      <c r="I131" s="221"/>
      <c r="J131" s="222">
        <f>ROUND(I131*H131,2)</f>
        <v>0</v>
      </c>
      <c r="K131" s="218" t="s">
        <v>138</v>
      </c>
      <c r="L131" s="71"/>
      <c r="M131" s="223" t="s">
        <v>34</v>
      </c>
      <c r="N131" s="224" t="s">
        <v>49</v>
      </c>
      <c r="O131" s="46"/>
      <c r="P131" s="225">
        <f>O131*H131</f>
        <v>0</v>
      </c>
      <c r="Q131" s="225">
        <v>0</v>
      </c>
      <c r="R131" s="225">
        <f>Q131*H131</f>
        <v>0</v>
      </c>
      <c r="S131" s="225">
        <v>1.8</v>
      </c>
      <c r="T131" s="226">
        <f>S131*H131</f>
        <v>0.6138</v>
      </c>
      <c r="AR131" s="23" t="s">
        <v>139</v>
      </c>
      <c r="AT131" s="23" t="s">
        <v>134</v>
      </c>
      <c r="AU131" s="23" t="s">
        <v>87</v>
      </c>
      <c r="AY131" s="23" t="s">
        <v>131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3" t="s">
        <v>25</v>
      </c>
      <c r="BK131" s="227">
        <f>ROUND(I131*H131,2)</f>
        <v>0</v>
      </c>
      <c r="BL131" s="23" t="s">
        <v>139</v>
      </c>
      <c r="BM131" s="23" t="s">
        <v>202</v>
      </c>
    </row>
    <row r="132" spans="2:51" s="11" customFormat="1" ht="13.5">
      <c r="B132" s="228"/>
      <c r="C132" s="229"/>
      <c r="D132" s="230" t="s">
        <v>141</v>
      </c>
      <c r="E132" s="231" t="s">
        <v>34</v>
      </c>
      <c r="F132" s="232" t="s">
        <v>203</v>
      </c>
      <c r="G132" s="229"/>
      <c r="H132" s="233">
        <v>0.124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141</v>
      </c>
      <c r="AU132" s="239" t="s">
        <v>87</v>
      </c>
      <c r="AV132" s="11" t="s">
        <v>87</v>
      </c>
      <c r="AW132" s="11" t="s">
        <v>41</v>
      </c>
      <c r="AX132" s="11" t="s">
        <v>78</v>
      </c>
      <c r="AY132" s="239" t="s">
        <v>131</v>
      </c>
    </row>
    <row r="133" spans="2:51" s="11" customFormat="1" ht="13.5">
      <c r="B133" s="228"/>
      <c r="C133" s="229"/>
      <c r="D133" s="230" t="s">
        <v>141</v>
      </c>
      <c r="E133" s="231" t="s">
        <v>34</v>
      </c>
      <c r="F133" s="232" t="s">
        <v>204</v>
      </c>
      <c r="G133" s="229"/>
      <c r="H133" s="233">
        <v>0.127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141</v>
      </c>
      <c r="AU133" s="239" t="s">
        <v>87</v>
      </c>
      <c r="AV133" s="11" t="s">
        <v>87</v>
      </c>
      <c r="AW133" s="11" t="s">
        <v>41</v>
      </c>
      <c r="AX133" s="11" t="s">
        <v>78</v>
      </c>
      <c r="AY133" s="239" t="s">
        <v>131</v>
      </c>
    </row>
    <row r="134" spans="2:51" s="11" customFormat="1" ht="13.5">
      <c r="B134" s="228"/>
      <c r="C134" s="229"/>
      <c r="D134" s="230" t="s">
        <v>141</v>
      </c>
      <c r="E134" s="231" t="s">
        <v>34</v>
      </c>
      <c r="F134" s="232" t="s">
        <v>205</v>
      </c>
      <c r="G134" s="229"/>
      <c r="H134" s="233">
        <v>0.09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141</v>
      </c>
      <c r="AU134" s="239" t="s">
        <v>87</v>
      </c>
      <c r="AV134" s="11" t="s">
        <v>87</v>
      </c>
      <c r="AW134" s="11" t="s">
        <v>41</v>
      </c>
      <c r="AX134" s="11" t="s">
        <v>78</v>
      </c>
      <c r="AY134" s="239" t="s">
        <v>131</v>
      </c>
    </row>
    <row r="135" spans="2:65" s="1" customFormat="1" ht="25.5" customHeight="1">
      <c r="B135" s="45"/>
      <c r="C135" s="216" t="s">
        <v>30</v>
      </c>
      <c r="D135" s="216" t="s">
        <v>134</v>
      </c>
      <c r="E135" s="217" t="s">
        <v>206</v>
      </c>
      <c r="F135" s="218" t="s">
        <v>207</v>
      </c>
      <c r="G135" s="219" t="s">
        <v>149</v>
      </c>
      <c r="H135" s="220">
        <v>1</v>
      </c>
      <c r="I135" s="221"/>
      <c r="J135" s="222">
        <f>ROUND(I135*H135,2)</f>
        <v>0</v>
      </c>
      <c r="K135" s="218" t="s">
        <v>138</v>
      </c>
      <c r="L135" s="71"/>
      <c r="M135" s="223" t="s">
        <v>34</v>
      </c>
      <c r="N135" s="224" t="s">
        <v>49</v>
      </c>
      <c r="O135" s="46"/>
      <c r="P135" s="225">
        <f>O135*H135</f>
        <v>0</v>
      </c>
      <c r="Q135" s="225">
        <v>0</v>
      </c>
      <c r="R135" s="225">
        <f>Q135*H135</f>
        <v>0</v>
      </c>
      <c r="S135" s="225">
        <v>0.015</v>
      </c>
      <c r="T135" s="226">
        <f>S135*H135</f>
        <v>0.015</v>
      </c>
      <c r="AR135" s="23" t="s">
        <v>139</v>
      </c>
      <c r="AT135" s="23" t="s">
        <v>134</v>
      </c>
      <c r="AU135" s="23" t="s">
        <v>87</v>
      </c>
      <c r="AY135" s="23" t="s">
        <v>131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3" t="s">
        <v>25</v>
      </c>
      <c r="BK135" s="227">
        <f>ROUND(I135*H135,2)</f>
        <v>0</v>
      </c>
      <c r="BL135" s="23" t="s">
        <v>139</v>
      </c>
      <c r="BM135" s="23" t="s">
        <v>208</v>
      </c>
    </row>
    <row r="136" spans="2:65" s="1" customFormat="1" ht="25.5" customHeight="1">
      <c r="B136" s="45"/>
      <c r="C136" s="216" t="s">
        <v>209</v>
      </c>
      <c r="D136" s="216" t="s">
        <v>134</v>
      </c>
      <c r="E136" s="217" t="s">
        <v>210</v>
      </c>
      <c r="F136" s="218" t="s">
        <v>211</v>
      </c>
      <c r="G136" s="219" t="s">
        <v>149</v>
      </c>
      <c r="H136" s="220">
        <v>2</v>
      </c>
      <c r="I136" s="221"/>
      <c r="J136" s="222">
        <f>ROUND(I136*H136,2)</f>
        <v>0</v>
      </c>
      <c r="K136" s="218" t="s">
        <v>138</v>
      </c>
      <c r="L136" s="71"/>
      <c r="M136" s="223" t="s">
        <v>34</v>
      </c>
      <c r="N136" s="224" t="s">
        <v>49</v>
      </c>
      <c r="O136" s="46"/>
      <c r="P136" s="225">
        <f>O136*H136</f>
        <v>0</v>
      </c>
      <c r="Q136" s="225">
        <v>0</v>
      </c>
      <c r="R136" s="225">
        <f>Q136*H136</f>
        <v>0</v>
      </c>
      <c r="S136" s="225">
        <v>0.031</v>
      </c>
      <c r="T136" s="226">
        <f>S136*H136</f>
        <v>0.062</v>
      </c>
      <c r="AR136" s="23" t="s">
        <v>139</v>
      </c>
      <c r="AT136" s="23" t="s">
        <v>134</v>
      </c>
      <c r="AU136" s="23" t="s">
        <v>87</v>
      </c>
      <c r="AY136" s="23" t="s">
        <v>131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3" t="s">
        <v>25</v>
      </c>
      <c r="BK136" s="227">
        <f>ROUND(I136*H136,2)</f>
        <v>0</v>
      </c>
      <c r="BL136" s="23" t="s">
        <v>139</v>
      </c>
      <c r="BM136" s="23" t="s">
        <v>212</v>
      </c>
    </row>
    <row r="137" spans="2:65" s="1" customFormat="1" ht="25.5" customHeight="1">
      <c r="B137" s="45"/>
      <c r="C137" s="216" t="s">
        <v>213</v>
      </c>
      <c r="D137" s="216" t="s">
        <v>134</v>
      </c>
      <c r="E137" s="217" t="s">
        <v>214</v>
      </c>
      <c r="F137" s="218" t="s">
        <v>215</v>
      </c>
      <c r="G137" s="219" t="s">
        <v>149</v>
      </c>
      <c r="H137" s="220">
        <v>12</v>
      </c>
      <c r="I137" s="221"/>
      <c r="J137" s="222">
        <f>ROUND(I137*H137,2)</f>
        <v>0</v>
      </c>
      <c r="K137" s="218" t="s">
        <v>138</v>
      </c>
      <c r="L137" s="71"/>
      <c r="M137" s="223" t="s">
        <v>34</v>
      </c>
      <c r="N137" s="224" t="s">
        <v>49</v>
      </c>
      <c r="O137" s="46"/>
      <c r="P137" s="225">
        <f>O137*H137</f>
        <v>0</v>
      </c>
      <c r="Q137" s="225">
        <v>0</v>
      </c>
      <c r="R137" s="225">
        <f>Q137*H137</f>
        <v>0</v>
      </c>
      <c r="S137" s="225">
        <v>0.003</v>
      </c>
      <c r="T137" s="226">
        <f>S137*H137</f>
        <v>0.036000000000000004</v>
      </c>
      <c r="AR137" s="23" t="s">
        <v>139</v>
      </c>
      <c r="AT137" s="23" t="s">
        <v>134</v>
      </c>
      <c r="AU137" s="23" t="s">
        <v>87</v>
      </c>
      <c r="AY137" s="23" t="s">
        <v>131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3" t="s">
        <v>25</v>
      </c>
      <c r="BK137" s="227">
        <f>ROUND(I137*H137,2)</f>
        <v>0</v>
      </c>
      <c r="BL137" s="23" t="s">
        <v>139</v>
      </c>
      <c r="BM137" s="23" t="s">
        <v>216</v>
      </c>
    </row>
    <row r="138" spans="2:51" s="11" customFormat="1" ht="13.5">
      <c r="B138" s="228"/>
      <c r="C138" s="229"/>
      <c r="D138" s="230" t="s">
        <v>141</v>
      </c>
      <c r="E138" s="231" t="s">
        <v>34</v>
      </c>
      <c r="F138" s="232" t="s">
        <v>217</v>
      </c>
      <c r="G138" s="229"/>
      <c r="H138" s="233">
        <v>12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141</v>
      </c>
      <c r="AU138" s="239" t="s">
        <v>87</v>
      </c>
      <c r="AV138" s="11" t="s">
        <v>87</v>
      </c>
      <c r="AW138" s="11" t="s">
        <v>41</v>
      </c>
      <c r="AX138" s="11" t="s">
        <v>25</v>
      </c>
      <c r="AY138" s="239" t="s">
        <v>131</v>
      </c>
    </row>
    <row r="139" spans="2:65" s="1" customFormat="1" ht="25.5" customHeight="1">
      <c r="B139" s="45"/>
      <c r="C139" s="216" t="s">
        <v>218</v>
      </c>
      <c r="D139" s="216" t="s">
        <v>134</v>
      </c>
      <c r="E139" s="217" t="s">
        <v>219</v>
      </c>
      <c r="F139" s="218" t="s">
        <v>220</v>
      </c>
      <c r="G139" s="219" t="s">
        <v>221</v>
      </c>
      <c r="H139" s="220">
        <v>353</v>
      </c>
      <c r="I139" s="221"/>
      <c r="J139" s="222">
        <f>ROUND(I139*H139,2)</f>
        <v>0</v>
      </c>
      <c r="K139" s="218" t="s">
        <v>138</v>
      </c>
      <c r="L139" s="71"/>
      <c r="M139" s="223" t="s">
        <v>34</v>
      </c>
      <c r="N139" s="224" t="s">
        <v>49</v>
      </c>
      <c r="O139" s="46"/>
      <c r="P139" s="225">
        <f>O139*H139</f>
        <v>0</v>
      </c>
      <c r="Q139" s="225">
        <v>0</v>
      </c>
      <c r="R139" s="225">
        <f>Q139*H139</f>
        <v>0</v>
      </c>
      <c r="S139" s="225">
        <v>0.002</v>
      </c>
      <c r="T139" s="226">
        <f>S139*H139</f>
        <v>0.706</v>
      </c>
      <c r="AR139" s="23" t="s">
        <v>139</v>
      </c>
      <c r="AT139" s="23" t="s">
        <v>134</v>
      </c>
      <c r="AU139" s="23" t="s">
        <v>87</v>
      </c>
      <c r="AY139" s="23" t="s">
        <v>131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3" t="s">
        <v>25</v>
      </c>
      <c r="BK139" s="227">
        <f>ROUND(I139*H139,2)</f>
        <v>0</v>
      </c>
      <c r="BL139" s="23" t="s">
        <v>139</v>
      </c>
      <c r="BM139" s="23" t="s">
        <v>222</v>
      </c>
    </row>
    <row r="140" spans="2:65" s="1" customFormat="1" ht="25.5" customHeight="1">
      <c r="B140" s="45"/>
      <c r="C140" s="216" t="s">
        <v>223</v>
      </c>
      <c r="D140" s="216" t="s">
        <v>134</v>
      </c>
      <c r="E140" s="217" t="s">
        <v>224</v>
      </c>
      <c r="F140" s="218" t="s">
        <v>225</v>
      </c>
      <c r="G140" s="219" t="s">
        <v>221</v>
      </c>
      <c r="H140" s="220">
        <v>60</v>
      </c>
      <c r="I140" s="221"/>
      <c r="J140" s="222">
        <f>ROUND(I140*H140,2)</f>
        <v>0</v>
      </c>
      <c r="K140" s="218" t="s">
        <v>138</v>
      </c>
      <c r="L140" s="71"/>
      <c r="M140" s="223" t="s">
        <v>34</v>
      </c>
      <c r="N140" s="224" t="s">
        <v>49</v>
      </c>
      <c r="O140" s="46"/>
      <c r="P140" s="225">
        <f>O140*H140</f>
        <v>0</v>
      </c>
      <c r="Q140" s="225">
        <v>0</v>
      </c>
      <c r="R140" s="225">
        <f>Q140*H140</f>
        <v>0</v>
      </c>
      <c r="S140" s="225">
        <v>0.004</v>
      </c>
      <c r="T140" s="226">
        <f>S140*H140</f>
        <v>0.24</v>
      </c>
      <c r="AR140" s="23" t="s">
        <v>139</v>
      </c>
      <c r="AT140" s="23" t="s">
        <v>134</v>
      </c>
      <c r="AU140" s="23" t="s">
        <v>87</v>
      </c>
      <c r="AY140" s="23" t="s">
        <v>131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3" t="s">
        <v>25</v>
      </c>
      <c r="BK140" s="227">
        <f>ROUND(I140*H140,2)</f>
        <v>0</v>
      </c>
      <c r="BL140" s="23" t="s">
        <v>139</v>
      </c>
      <c r="BM140" s="23" t="s">
        <v>226</v>
      </c>
    </row>
    <row r="141" spans="2:65" s="1" customFormat="1" ht="25.5" customHeight="1">
      <c r="B141" s="45"/>
      <c r="C141" s="216" t="s">
        <v>10</v>
      </c>
      <c r="D141" s="216" t="s">
        <v>134</v>
      </c>
      <c r="E141" s="217" t="s">
        <v>227</v>
      </c>
      <c r="F141" s="218" t="s">
        <v>228</v>
      </c>
      <c r="G141" s="219" t="s">
        <v>221</v>
      </c>
      <c r="H141" s="220">
        <v>10</v>
      </c>
      <c r="I141" s="221"/>
      <c r="J141" s="222">
        <f>ROUND(I141*H141,2)</f>
        <v>0</v>
      </c>
      <c r="K141" s="218" t="s">
        <v>138</v>
      </c>
      <c r="L141" s="71"/>
      <c r="M141" s="223" t="s">
        <v>34</v>
      </c>
      <c r="N141" s="224" t="s">
        <v>49</v>
      </c>
      <c r="O141" s="46"/>
      <c r="P141" s="225">
        <f>O141*H141</f>
        <v>0</v>
      </c>
      <c r="Q141" s="225">
        <v>0</v>
      </c>
      <c r="R141" s="225">
        <f>Q141*H141</f>
        <v>0</v>
      </c>
      <c r="S141" s="225">
        <v>0.008</v>
      </c>
      <c r="T141" s="226">
        <f>S141*H141</f>
        <v>0.08</v>
      </c>
      <c r="AR141" s="23" t="s">
        <v>139</v>
      </c>
      <c r="AT141" s="23" t="s">
        <v>134</v>
      </c>
      <c r="AU141" s="23" t="s">
        <v>87</v>
      </c>
      <c r="AY141" s="23" t="s">
        <v>131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3" t="s">
        <v>25</v>
      </c>
      <c r="BK141" s="227">
        <f>ROUND(I141*H141,2)</f>
        <v>0</v>
      </c>
      <c r="BL141" s="23" t="s">
        <v>139</v>
      </c>
      <c r="BM141" s="23" t="s">
        <v>229</v>
      </c>
    </row>
    <row r="142" spans="2:65" s="1" customFormat="1" ht="25.5" customHeight="1">
      <c r="B142" s="45"/>
      <c r="C142" s="216" t="s">
        <v>230</v>
      </c>
      <c r="D142" s="216" t="s">
        <v>134</v>
      </c>
      <c r="E142" s="217" t="s">
        <v>231</v>
      </c>
      <c r="F142" s="218" t="s">
        <v>232</v>
      </c>
      <c r="G142" s="219" t="s">
        <v>221</v>
      </c>
      <c r="H142" s="220">
        <v>180</v>
      </c>
      <c r="I142" s="221"/>
      <c r="J142" s="222">
        <f>ROUND(I142*H142,2)</f>
        <v>0</v>
      </c>
      <c r="K142" s="218" t="s">
        <v>138</v>
      </c>
      <c r="L142" s="71"/>
      <c r="M142" s="223" t="s">
        <v>34</v>
      </c>
      <c r="N142" s="224" t="s">
        <v>49</v>
      </c>
      <c r="O142" s="46"/>
      <c r="P142" s="225">
        <f>O142*H142</f>
        <v>0</v>
      </c>
      <c r="Q142" s="225">
        <v>0</v>
      </c>
      <c r="R142" s="225">
        <f>Q142*H142</f>
        <v>0</v>
      </c>
      <c r="S142" s="225">
        <v>0.006</v>
      </c>
      <c r="T142" s="226">
        <f>S142*H142</f>
        <v>1.08</v>
      </c>
      <c r="AR142" s="23" t="s">
        <v>139</v>
      </c>
      <c r="AT142" s="23" t="s">
        <v>134</v>
      </c>
      <c r="AU142" s="23" t="s">
        <v>87</v>
      </c>
      <c r="AY142" s="23" t="s">
        <v>131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3" t="s">
        <v>25</v>
      </c>
      <c r="BK142" s="227">
        <f>ROUND(I142*H142,2)</f>
        <v>0</v>
      </c>
      <c r="BL142" s="23" t="s">
        <v>139</v>
      </c>
      <c r="BM142" s="23" t="s">
        <v>233</v>
      </c>
    </row>
    <row r="143" spans="2:51" s="11" customFormat="1" ht="13.5">
      <c r="B143" s="228"/>
      <c r="C143" s="229"/>
      <c r="D143" s="230" t="s">
        <v>141</v>
      </c>
      <c r="E143" s="231" t="s">
        <v>34</v>
      </c>
      <c r="F143" s="232" t="s">
        <v>234</v>
      </c>
      <c r="G143" s="229"/>
      <c r="H143" s="233">
        <v>180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141</v>
      </c>
      <c r="AU143" s="239" t="s">
        <v>87</v>
      </c>
      <c r="AV143" s="11" t="s">
        <v>87</v>
      </c>
      <c r="AW143" s="11" t="s">
        <v>41</v>
      </c>
      <c r="AX143" s="11" t="s">
        <v>25</v>
      </c>
      <c r="AY143" s="239" t="s">
        <v>131</v>
      </c>
    </row>
    <row r="144" spans="2:65" s="1" customFormat="1" ht="25.5" customHeight="1">
      <c r="B144" s="45"/>
      <c r="C144" s="216" t="s">
        <v>235</v>
      </c>
      <c r="D144" s="216" t="s">
        <v>134</v>
      </c>
      <c r="E144" s="217" t="s">
        <v>236</v>
      </c>
      <c r="F144" s="218" t="s">
        <v>237</v>
      </c>
      <c r="G144" s="219" t="s">
        <v>221</v>
      </c>
      <c r="H144" s="220">
        <v>63</v>
      </c>
      <c r="I144" s="221"/>
      <c r="J144" s="222">
        <f>ROUND(I144*H144,2)</f>
        <v>0</v>
      </c>
      <c r="K144" s="218" t="s">
        <v>138</v>
      </c>
      <c r="L144" s="71"/>
      <c r="M144" s="223" t="s">
        <v>34</v>
      </c>
      <c r="N144" s="224" t="s">
        <v>49</v>
      </c>
      <c r="O144" s="46"/>
      <c r="P144" s="225">
        <f>O144*H144</f>
        <v>0</v>
      </c>
      <c r="Q144" s="225">
        <v>0</v>
      </c>
      <c r="R144" s="225">
        <f>Q144*H144</f>
        <v>0</v>
      </c>
      <c r="S144" s="225">
        <v>0.009</v>
      </c>
      <c r="T144" s="226">
        <f>S144*H144</f>
        <v>0.567</v>
      </c>
      <c r="AR144" s="23" t="s">
        <v>139</v>
      </c>
      <c r="AT144" s="23" t="s">
        <v>134</v>
      </c>
      <c r="AU144" s="23" t="s">
        <v>87</v>
      </c>
      <c r="AY144" s="23" t="s">
        <v>131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3" t="s">
        <v>25</v>
      </c>
      <c r="BK144" s="227">
        <f>ROUND(I144*H144,2)</f>
        <v>0</v>
      </c>
      <c r="BL144" s="23" t="s">
        <v>139</v>
      </c>
      <c r="BM144" s="23" t="s">
        <v>238</v>
      </c>
    </row>
    <row r="145" spans="2:65" s="1" customFormat="1" ht="25.5" customHeight="1">
      <c r="B145" s="45"/>
      <c r="C145" s="216" t="s">
        <v>239</v>
      </c>
      <c r="D145" s="216" t="s">
        <v>134</v>
      </c>
      <c r="E145" s="217" t="s">
        <v>240</v>
      </c>
      <c r="F145" s="218" t="s">
        <v>241</v>
      </c>
      <c r="G145" s="219" t="s">
        <v>221</v>
      </c>
      <c r="H145" s="220">
        <v>22</v>
      </c>
      <c r="I145" s="221"/>
      <c r="J145" s="222">
        <f>ROUND(I145*H145,2)</f>
        <v>0</v>
      </c>
      <c r="K145" s="218" t="s">
        <v>138</v>
      </c>
      <c r="L145" s="71"/>
      <c r="M145" s="223" t="s">
        <v>34</v>
      </c>
      <c r="N145" s="224" t="s">
        <v>49</v>
      </c>
      <c r="O145" s="46"/>
      <c r="P145" s="225">
        <f>O145*H145</f>
        <v>0</v>
      </c>
      <c r="Q145" s="225">
        <v>0</v>
      </c>
      <c r="R145" s="225">
        <f>Q145*H145</f>
        <v>0</v>
      </c>
      <c r="S145" s="225">
        <v>0.013</v>
      </c>
      <c r="T145" s="226">
        <f>S145*H145</f>
        <v>0.286</v>
      </c>
      <c r="AR145" s="23" t="s">
        <v>139</v>
      </c>
      <c r="AT145" s="23" t="s">
        <v>134</v>
      </c>
      <c r="AU145" s="23" t="s">
        <v>87</v>
      </c>
      <c r="AY145" s="23" t="s">
        <v>131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3" t="s">
        <v>25</v>
      </c>
      <c r="BK145" s="227">
        <f>ROUND(I145*H145,2)</f>
        <v>0</v>
      </c>
      <c r="BL145" s="23" t="s">
        <v>139</v>
      </c>
      <c r="BM145" s="23" t="s">
        <v>242</v>
      </c>
    </row>
    <row r="146" spans="2:65" s="1" customFormat="1" ht="25.5" customHeight="1">
      <c r="B146" s="45"/>
      <c r="C146" s="216" t="s">
        <v>243</v>
      </c>
      <c r="D146" s="216" t="s">
        <v>134</v>
      </c>
      <c r="E146" s="217" t="s">
        <v>244</v>
      </c>
      <c r="F146" s="218" t="s">
        <v>245</v>
      </c>
      <c r="G146" s="219" t="s">
        <v>221</v>
      </c>
      <c r="H146" s="220">
        <v>7</v>
      </c>
      <c r="I146" s="221"/>
      <c r="J146" s="222">
        <f>ROUND(I146*H146,2)</f>
        <v>0</v>
      </c>
      <c r="K146" s="218" t="s">
        <v>138</v>
      </c>
      <c r="L146" s="71"/>
      <c r="M146" s="223" t="s">
        <v>34</v>
      </c>
      <c r="N146" s="224" t="s">
        <v>49</v>
      </c>
      <c r="O146" s="46"/>
      <c r="P146" s="225">
        <f>O146*H146</f>
        <v>0</v>
      </c>
      <c r="Q146" s="225">
        <v>0</v>
      </c>
      <c r="R146" s="225">
        <f>Q146*H146</f>
        <v>0</v>
      </c>
      <c r="S146" s="225">
        <v>0.018</v>
      </c>
      <c r="T146" s="226">
        <f>S146*H146</f>
        <v>0.126</v>
      </c>
      <c r="AR146" s="23" t="s">
        <v>139</v>
      </c>
      <c r="AT146" s="23" t="s">
        <v>134</v>
      </c>
      <c r="AU146" s="23" t="s">
        <v>87</v>
      </c>
      <c r="AY146" s="23" t="s">
        <v>131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3" t="s">
        <v>25</v>
      </c>
      <c r="BK146" s="227">
        <f>ROUND(I146*H146,2)</f>
        <v>0</v>
      </c>
      <c r="BL146" s="23" t="s">
        <v>139</v>
      </c>
      <c r="BM146" s="23" t="s">
        <v>246</v>
      </c>
    </row>
    <row r="147" spans="2:65" s="1" customFormat="1" ht="25.5" customHeight="1">
      <c r="B147" s="45"/>
      <c r="C147" s="216" t="s">
        <v>247</v>
      </c>
      <c r="D147" s="216" t="s">
        <v>134</v>
      </c>
      <c r="E147" s="217" t="s">
        <v>248</v>
      </c>
      <c r="F147" s="218" t="s">
        <v>249</v>
      </c>
      <c r="G147" s="219" t="s">
        <v>221</v>
      </c>
      <c r="H147" s="220">
        <v>62</v>
      </c>
      <c r="I147" s="221"/>
      <c r="J147" s="222">
        <f>ROUND(I147*H147,2)</f>
        <v>0</v>
      </c>
      <c r="K147" s="218" t="s">
        <v>138</v>
      </c>
      <c r="L147" s="71"/>
      <c r="M147" s="223" t="s">
        <v>34</v>
      </c>
      <c r="N147" s="224" t="s">
        <v>49</v>
      </c>
      <c r="O147" s="46"/>
      <c r="P147" s="225">
        <f>O147*H147</f>
        <v>0</v>
      </c>
      <c r="Q147" s="225">
        <v>0</v>
      </c>
      <c r="R147" s="225">
        <f>Q147*H147</f>
        <v>0</v>
      </c>
      <c r="S147" s="225">
        <v>0.019</v>
      </c>
      <c r="T147" s="226">
        <f>S147*H147</f>
        <v>1.178</v>
      </c>
      <c r="AR147" s="23" t="s">
        <v>139</v>
      </c>
      <c r="AT147" s="23" t="s">
        <v>134</v>
      </c>
      <c r="AU147" s="23" t="s">
        <v>87</v>
      </c>
      <c r="AY147" s="23" t="s">
        <v>131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3" t="s">
        <v>25</v>
      </c>
      <c r="BK147" s="227">
        <f>ROUND(I147*H147,2)</f>
        <v>0</v>
      </c>
      <c r="BL147" s="23" t="s">
        <v>139</v>
      </c>
      <c r="BM147" s="23" t="s">
        <v>250</v>
      </c>
    </row>
    <row r="148" spans="2:65" s="1" customFormat="1" ht="25.5" customHeight="1">
      <c r="B148" s="45"/>
      <c r="C148" s="216" t="s">
        <v>9</v>
      </c>
      <c r="D148" s="216" t="s">
        <v>134</v>
      </c>
      <c r="E148" s="217" t="s">
        <v>251</v>
      </c>
      <c r="F148" s="218" t="s">
        <v>252</v>
      </c>
      <c r="G148" s="219" t="s">
        <v>221</v>
      </c>
      <c r="H148" s="220">
        <v>2.35</v>
      </c>
      <c r="I148" s="221"/>
      <c r="J148" s="222">
        <f>ROUND(I148*H148,2)</f>
        <v>0</v>
      </c>
      <c r="K148" s="218" t="s">
        <v>138</v>
      </c>
      <c r="L148" s="71"/>
      <c r="M148" s="223" t="s">
        <v>34</v>
      </c>
      <c r="N148" s="224" t="s">
        <v>49</v>
      </c>
      <c r="O148" s="46"/>
      <c r="P148" s="225">
        <f>O148*H148</f>
        <v>0</v>
      </c>
      <c r="Q148" s="225">
        <v>9E-05</v>
      </c>
      <c r="R148" s="225">
        <f>Q148*H148</f>
        <v>0.00021150000000000002</v>
      </c>
      <c r="S148" s="225">
        <v>0.003</v>
      </c>
      <c r="T148" s="226">
        <f>S148*H148</f>
        <v>0.007050000000000001</v>
      </c>
      <c r="AR148" s="23" t="s">
        <v>139</v>
      </c>
      <c r="AT148" s="23" t="s">
        <v>134</v>
      </c>
      <c r="AU148" s="23" t="s">
        <v>87</v>
      </c>
      <c r="AY148" s="23" t="s">
        <v>131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3" t="s">
        <v>25</v>
      </c>
      <c r="BK148" s="227">
        <f>ROUND(I148*H148,2)</f>
        <v>0</v>
      </c>
      <c r="BL148" s="23" t="s">
        <v>139</v>
      </c>
      <c r="BM148" s="23" t="s">
        <v>253</v>
      </c>
    </row>
    <row r="149" spans="2:47" s="1" customFormat="1" ht="13.5">
      <c r="B149" s="45"/>
      <c r="C149" s="73"/>
      <c r="D149" s="230" t="s">
        <v>155</v>
      </c>
      <c r="E149" s="73"/>
      <c r="F149" s="240" t="s">
        <v>254</v>
      </c>
      <c r="G149" s="73"/>
      <c r="H149" s="73"/>
      <c r="I149" s="186"/>
      <c r="J149" s="73"/>
      <c r="K149" s="73"/>
      <c r="L149" s="71"/>
      <c r="M149" s="241"/>
      <c r="N149" s="46"/>
      <c r="O149" s="46"/>
      <c r="P149" s="46"/>
      <c r="Q149" s="46"/>
      <c r="R149" s="46"/>
      <c r="S149" s="46"/>
      <c r="T149" s="94"/>
      <c r="AT149" s="23" t="s">
        <v>155</v>
      </c>
      <c r="AU149" s="23" t="s">
        <v>87</v>
      </c>
    </row>
    <row r="150" spans="2:51" s="11" customFormat="1" ht="13.5">
      <c r="B150" s="228"/>
      <c r="C150" s="229"/>
      <c r="D150" s="230" t="s">
        <v>141</v>
      </c>
      <c r="E150" s="231" t="s">
        <v>34</v>
      </c>
      <c r="F150" s="232" t="s">
        <v>255</v>
      </c>
      <c r="G150" s="229"/>
      <c r="H150" s="233">
        <v>0.7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141</v>
      </c>
      <c r="AU150" s="239" t="s">
        <v>87</v>
      </c>
      <c r="AV150" s="11" t="s">
        <v>87</v>
      </c>
      <c r="AW150" s="11" t="s">
        <v>41</v>
      </c>
      <c r="AX150" s="11" t="s">
        <v>78</v>
      </c>
      <c r="AY150" s="239" t="s">
        <v>131</v>
      </c>
    </row>
    <row r="151" spans="2:51" s="11" customFormat="1" ht="13.5">
      <c r="B151" s="228"/>
      <c r="C151" s="229"/>
      <c r="D151" s="230" t="s">
        <v>141</v>
      </c>
      <c r="E151" s="231" t="s">
        <v>34</v>
      </c>
      <c r="F151" s="232" t="s">
        <v>256</v>
      </c>
      <c r="G151" s="229"/>
      <c r="H151" s="233">
        <v>1.05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141</v>
      </c>
      <c r="AU151" s="239" t="s">
        <v>87</v>
      </c>
      <c r="AV151" s="11" t="s">
        <v>87</v>
      </c>
      <c r="AW151" s="11" t="s">
        <v>41</v>
      </c>
      <c r="AX151" s="11" t="s">
        <v>78</v>
      </c>
      <c r="AY151" s="239" t="s">
        <v>131</v>
      </c>
    </row>
    <row r="152" spans="2:51" s="11" customFormat="1" ht="13.5">
      <c r="B152" s="228"/>
      <c r="C152" s="229"/>
      <c r="D152" s="230" t="s">
        <v>141</v>
      </c>
      <c r="E152" s="231" t="s">
        <v>34</v>
      </c>
      <c r="F152" s="232" t="s">
        <v>257</v>
      </c>
      <c r="G152" s="229"/>
      <c r="H152" s="233">
        <v>0.6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141</v>
      </c>
      <c r="AU152" s="239" t="s">
        <v>87</v>
      </c>
      <c r="AV152" s="11" t="s">
        <v>87</v>
      </c>
      <c r="AW152" s="11" t="s">
        <v>41</v>
      </c>
      <c r="AX152" s="11" t="s">
        <v>78</v>
      </c>
      <c r="AY152" s="239" t="s">
        <v>131</v>
      </c>
    </row>
    <row r="153" spans="2:65" s="1" customFormat="1" ht="25.5" customHeight="1">
      <c r="B153" s="45"/>
      <c r="C153" s="216" t="s">
        <v>258</v>
      </c>
      <c r="D153" s="216" t="s">
        <v>134</v>
      </c>
      <c r="E153" s="217" t="s">
        <v>259</v>
      </c>
      <c r="F153" s="218" t="s">
        <v>260</v>
      </c>
      <c r="G153" s="219" t="s">
        <v>221</v>
      </c>
      <c r="H153" s="220">
        <v>2.35</v>
      </c>
      <c r="I153" s="221"/>
      <c r="J153" s="222">
        <f>ROUND(I153*H153,2)</f>
        <v>0</v>
      </c>
      <c r="K153" s="218" t="s">
        <v>138</v>
      </c>
      <c r="L153" s="71"/>
      <c r="M153" s="223" t="s">
        <v>34</v>
      </c>
      <c r="N153" s="224" t="s">
        <v>49</v>
      </c>
      <c r="O153" s="4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3" t="s">
        <v>139</v>
      </c>
      <c r="AT153" s="23" t="s">
        <v>134</v>
      </c>
      <c r="AU153" s="23" t="s">
        <v>87</v>
      </c>
      <c r="AY153" s="23" t="s">
        <v>131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3" t="s">
        <v>25</v>
      </c>
      <c r="BK153" s="227">
        <f>ROUND(I153*H153,2)</f>
        <v>0</v>
      </c>
      <c r="BL153" s="23" t="s">
        <v>139</v>
      </c>
      <c r="BM153" s="23" t="s">
        <v>261</v>
      </c>
    </row>
    <row r="154" spans="2:47" s="1" customFormat="1" ht="13.5">
      <c r="B154" s="45"/>
      <c r="C154" s="73"/>
      <c r="D154" s="230" t="s">
        <v>155</v>
      </c>
      <c r="E154" s="73"/>
      <c r="F154" s="240" t="s">
        <v>254</v>
      </c>
      <c r="G154" s="73"/>
      <c r="H154" s="73"/>
      <c r="I154" s="186"/>
      <c r="J154" s="73"/>
      <c r="K154" s="73"/>
      <c r="L154" s="71"/>
      <c r="M154" s="241"/>
      <c r="N154" s="46"/>
      <c r="O154" s="46"/>
      <c r="P154" s="46"/>
      <c r="Q154" s="46"/>
      <c r="R154" s="46"/>
      <c r="S154" s="46"/>
      <c r="T154" s="94"/>
      <c r="AT154" s="23" t="s">
        <v>155</v>
      </c>
      <c r="AU154" s="23" t="s">
        <v>87</v>
      </c>
    </row>
    <row r="155" spans="2:65" s="1" customFormat="1" ht="25.5" customHeight="1">
      <c r="B155" s="45"/>
      <c r="C155" s="216" t="s">
        <v>262</v>
      </c>
      <c r="D155" s="216" t="s">
        <v>134</v>
      </c>
      <c r="E155" s="217" t="s">
        <v>263</v>
      </c>
      <c r="F155" s="218" t="s">
        <v>264</v>
      </c>
      <c r="G155" s="219" t="s">
        <v>221</v>
      </c>
      <c r="H155" s="220">
        <v>11.32</v>
      </c>
      <c r="I155" s="221"/>
      <c r="J155" s="222">
        <f>ROUND(I155*H155,2)</f>
        <v>0</v>
      </c>
      <c r="K155" s="218" t="s">
        <v>138</v>
      </c>
      <c r="L155" s="71"/>
      <c r="M155" s="223" t="s">
        <v>34</v>
      </c>
      <c r="N155" s="224" t="s">
        <v>49</v>
      </c>
      <c r="O155" s="46"/>
      <c r="P155" s="225">
        <f>O155*H155</f>
        <v>0</v>
      </c>
      <c r="Q155" s="225">
        <v>0.00083</v>
      </c>
      <c r="R155" s="225">
        <f>Q155*H155</f>
        <v>0.0093956</v>
      </c>
      <c r="S155" s="225">
        <v>0.015</v>
      </c>
      <c r="T155" s="226">
        <f>S155*H155</f>
        <v>0.1698</v>
      </c>
      <c r="AR155" s="23" t="s">
        <v>139</v>
      </c>
      <c r="AT155" s="23" t="s">
        <v>134</v>
      </c>
      <c r="AU155" s="23" t="s">
        <v>87</v>
      </c>
      <c r="AY155" s="23" t="s">
        <v>131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3" t="s">
        <v>25</v>
      </c>
      <c r="BK155" s="227">
        <f>ROUND(I155*H155,2)</f>
        <v>0</v>
      </c>
      <c r="BL155" s="23" t="s">
        <v>139</v>
      </c>
      <c r="BM155" s="23" t="s">
        <v>265</v>
      </c>
    </row>
    <row r="156" spans="2:47" s="1" customFormat="1" ht="13.5">
      <c r="B156" s="45"/>
      <c r="C156" s="73"/>
      <c r="D156" s="230" t="s">
        <v>155</v>
      </c>
      <c r="E156" s="73"/>
      <c r="F156" s="240" t="s">
        <v>266</v>
      </c>
      <c r="G156" s="73"/>
      <c r="H156" s="73"/>
      <c r="I156" s="186"/>
      <c r="J156" s="73"/>
      <c r="K156" s="73"/>
      <c r="L156" s="71"/>
      <c r="M156" s="241"/>
      <c r="N156" s="46"/>
      <c r="O156" s="46"/>
      <c r="P156" s="46"/>
      <c r="Q156" s="46"/>
      <c r="R156" s="46"/>
      <c r="S156" s="46"/>
      <c r="T156" s="94"/>
      <c r="AT156" s="23" t="s">
        <v>155</v>
      </c>
      <c r="AU156" s="23" t="s">
        <v>87</v>
      </c>
    </row>
    <row r="157" spans="2:51" s="11" customFormat="1" ht="13.5">
      <c r="B157" s="228"/>
      <c r="C157" s="229"/>
      <c r="D157" s="230" t="s">
        <v>141</v>
      </c>
      <c r="E157" s="231" t="s">
        <v>34</v>
      </c>
      <c r="F157" s="232" t="s">
        <v>267</v>
      </c>
      <c r="G157" s="229"/>
      <c r="H157" s="233">
        <v>10.62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141</v>
      </c>
      <c r="AU157" s="239" t="s">
        <v>87</v>
      </c>
      <c r="AV157" s="11" t="s">
        <v>87</v>
      </c>
      <c r="AW157" s="11" t="s">
        <v>41</v>
      </c>
      <c r="AX157" s="11" t="s">
        <v>78</v>
      </c>
      <c r="AY157" s="239" t="s">
        <v>131</v>
      </c>
    </row>
    <row r="158" spans="2:51" s="11" customFormat="1" ht="13.5">
      <c r="B158" s="228"/>
      <c r="C158" s="229"/>
      <c r="D158" s="230" t="s">
        <v>141</v>
      </c>
      <c r="E158" s="231" t="s">
        <v>34</v>
      </c>
      <c r="F158" s="232" t="s">
        <v>268</v>
      </c>
      <c r="G158" s="229"/>
      <c r="H158" s="233">
        <v>0.7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141</v>
      </c>
      <c r="AU158" s="239" t="s">
        <v>87</v>
      </c>
      <c r="AV158" s="11" t="s">
        <v>87</v>
      </c>
      <c r="AW158" s="11" t="s">
        <v>41</v>
      </c>
      <c r="AX158" s="11" t="s">
        <v>78</v>
      </c>
      <c r="AY158" s="239" t="s">
        <v>131</v>
      </c>
    </row>
    <row r="159" spans="2:65" s="1" customFormat="1" ht="25.5" customHeight="1">
      <c r="B159" s="45"/>
      <c r="C159" s="216" t="s">
        <v>269</v>
      </c>
      <c r="D159" s="216" t="s">
        <v>134</v>
      </c>
      <c r="E159" s="217" t="s">
        <v>270</v>
      </c>
      <c r="F159" s="218" t="s">
        <v>271</v>
      </c>
      <c r="G159" s="219" t="s">
        <v>221</v>
      </c>
      <c r="H159" s="220">
        <v>1.43</v>
      </c>
      <c r="I159" s="221"/>
      <c r="J159" s="222">
        <f>ROUND(I159*H159,2)</f>
        <v>0</v>
      </c>
      <c r="K159" s="218" t="s">
        <v>138</v>
      </c>
      <c r="L159" s="71"/>
      <c r="M159" s="223" t="s">
        <v>34</v>
      </c>
      <c r="N159" s="224" t="s">
        <v>49</v>
      </c>
      <c r="O159" s="46"/>
      <c r="P159" s="225">
        <f>O159*H159</f>
        <v>0</v>
      </c>
      <c r="Q159" s="225">
        <v>0.00096</v>
      </c>
      <c r="R159" s="225">
        <f>Q159*H159</f>
        <v>0.0013728</v>
      </c>
      <c r="S159" s="225">
        <v>0.031</v>
      </c>
      <c r="T159" s="226">
        <f>S159*H159</f>
        <v>0.044329999999999994</v>
      </c>
      <c r="AR159" s="23" t="s">
        <v>139</v>
      </c>
      <c r="AT159" s="23" t="s">
        <v>134</v>
      </c>
      <c r="AU159" s="23" t="s">
        <v>87</v>
      </c>
      <c r="AY159" s="23" t="s">
        <v>131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3" t="s">
        <v>25</v>
      </c>
      <c r="BK159" s="227">
        <f>ROUND(I159*H159,2)</f>
        <v>0</v>
      </c>
      <c r="BL159" s="23" t="s">
        <v>139</v>
      </c>
      <c r="BM159" s="23" t="s">
        <v>272</v>
      </c>
    </row>
    <row r="160" spans="2:47" s="1" customFormat="1" ht="13.5">
      <c r="B160" s="45"/>
      <c r="C160" s="73"/>
      <c r="D160" s="230" t="s">
        <v>155</v>
      </c>
      <c r="E160" s="73"/>
      <c r="F160" s="240" t="s">
        <v>266</v>
      </c>
      <c r="G160" s="73"/>
      <c r="H160" s="73"/>
      <c r="I160" s="186"/>
      <c r="J160" s="73"/>
      <c r="K160" s="73"/>
      <c r="L160" s="71"/>
      <c r="M160" s="241"/>
      <c r="N160" s="46"/>
      <c r="O160" s="46"/>
      <c r="P160" s="46"/>
      <c r="Q160" s="46"/>
      <c r="R160" s="46"/>
      <c r="S160" s="46"/>
      <c r="T160" s="94"/>
      <c r="AT160" s="23" t="s">
        <v>155</v>
      </c>
      <c r="AU160" s="23" t="s">
        <v>87</v>
      </c>
    </row>
    <row r="161" spans="2:51" s="11" customFormat="1" ht="13.5">
      <c r="B161" s="228"/>
      <c r="C161" s="229"/>
      <c r="D161" s="230" t="s">
        <v>141</v>
      </c>
      <c r="E161" s="231" t="s">
        <v>34</v>
      </c>
      <c r="F161" s="232" t="s">
        <v>273</v>
      </c>
      <c r="G161" s="229"/>
      <c r="H161" s="233">
        <v>1.43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141</v>
      </c>
      <c r="AU161" s="239" t="s">
        <v>87</v>
      </c>
      <c r="AV161" s="11" t="s">
        <v>87</v>
      </c>
      <c r="AW161" s="11" t="s">
        <v>41</v>
      </c>
      <c r="AX161" s="11" t="s">
        <v>25</v>
      </c>
      <c r="AY161" s="239" t="s">
        <v>131</v>
      </c>
    </row>
    <row r="162" spans="2:65" s="1" customFormat="1" ht="25.5" customHeight="1">
      <c r="B162" s="45"/>
      <c r="C162" s="216" t="s">
        <v>274</v>
      </c>
      <c r="D162" s="216" t="s">
        <v>134</v>
      </c>
      <c r="E162" s="217" t="s">
        <v>275</v>
      </c>
      <c r="F162" s="218" t="s">
        <v>276</v>
      </c>
      <c r="G162" s="219" t="s">
        <v>153</v>
      </c>
      <c r="H162" s="220">
        <v>0.27</v>
      </c>
      <c r="I162" s="221"/>
      <c r="J162" s="222">
        <f>ROUND(I162*H162,2)</f>
        <v>0</v>
      </c>
      <c r="K162" s="218" t="s">
        <v>138</v>
      </c>
      <c r="L162" s="71"/>
      <c r="M162" s="223" t="s">
        <v>34</v>
      </c>
      <c r="N162" s="224" t="s">
        <v>49</v>
      </c>
      <c r="O162" s="46"/>
      <c r="P162" s="225">
        <f>O162*H162</f>
        <v>0</v>
      </c>
      <c r="Q162" s="225">
        <v>0</v>
      </c>
      <c r="R162" s="225">
        <f>Q162*H162</f>
        <v>0</v>
      </c>
      <c r="S162" s="225">
        <v>0.068</v>
      </c>
      <c r="T162" s="226">
        <f>S162*H162</f>
        <v>0.01836</v>
      </c>
      <c r="AR162" s="23" t="s">
        <v>139</v>
      </c>
      <c r="AT162" s="23" t="s">
        <v>134</v>
      </c>
      <c r="AU162" s="23" t="s">
        <v>87</v>
      </c>
      <c r="AY162" s="23" t="s">
        <v>131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3" t="s">
        <v>25</v>
      </c>
      <c r="BK162" s="227">
        <f>ROUND(I162*H162,2)</f>
        <v>0</v>
      </c>
      <c r="BL162" s="23" t="s">
        <v>139</v>
      </c>
      <c r="BM162" s="23" t="s">
        <v>277</v>
      </c>
    </row>
    <row r="163" spans="2:47" s="1" customFormat="1" ht="13.5">
      <c r="B163" s="45"/>
      <c r="C163" s="73"/>
      <c r="D163" s="230" t="s">
        <v>155</v>
      </c>
      <c r="E163" s="73"/>
      <c r="F163" s="240" t="s">
        <v>278</v>
      </c>
      <c r="G163" s="73"/>
      <c r="H163" s="73"/>
      <c r="I163" s="186"/>
      <c r="J163" s="73"/>
      <c r="K163" s="73"/>
      <c r="L163" s="71"/>
      <c r="M163" s="241"/>
      <c r="N163" s="46"/>
      <c r="O163" s="46"/>
      <c r="P163" s="46"/>
      <c r="Q163" s="46"/>
      <c r="R163" s="46"/>
      <c r="S163" s="46"/>
      <c r="T163" s="94"/>
      <c r="AT163" s="23" t="s">
        <v>155</v>
      </c>
      <c r="AU163" s="23" t="s">
        <v>87</v>
      </c>
    </row>
    <row r="164" spans="2:51" s="11" customFormat="1" ht="13.5">
      <c r="B164" s="228"/>
      <c r="C164" s="229"/>
      <c r="D164" s="230" t="s">
        <v>141</v>
      </c>
      <c r="E164" s="231" t="s">
        <v>34</v>
      </c>
      <c r="F164" s="232" t="s">
        <v>279</v>
      </c>
      <c r="G164" s="229"/>
      <c r="H164" s="233">
        <v>0.27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141</v>
      </c>
      <c r="AU164" s="239" t="s">
        <v>87</v>
      </c>
      <c r="AV164" s="11" t="s">
        <v>87</v>
      </c>
      <c r="AW164" s="11" t="s">
        <v>41</v>
      </c>
      <c r="AX164" s="11" t="s">
        <v>78</v>
      </c>
      <c r="AY164" s="239" t="s">
        <v>131</v>
      </c>
    </row>
    <row r="165" spans="2:63" s="10" customFormat="1" ht="29.85" customHeight="1">
      <c r="B165" s="200"/>
      <c r="C165" s="201"/>
      <c r="D165" s="202" t="s">
        <v>77</v>
      </c>
      <c r="E165" s="214" t="s">
        <v>280</v>
      </c>
      <c r="F165" s="214" t="s">
        <v>281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SUM(P166:P174)</f>
        <v>0</v>
      </c>
      <c r="Q165" s="208"/>
      <c r="R165" s="209">
        <f>SUM(R166:R174)</f>
        <v>0</v>
      </c>
      <c r="S165" s="208"/>
      <c r="T165" s="210">
        <f>SUM(T166:T174)</f>
        <v>0</v>
      </c>
      <c r="AR165" s="211" t="s">
        <v>25</v>
      </c>
      <c r="AT165" s="212" t="s">
        <v>77</v>
      </c>
      <c r="AU165" s="212" t="s">
        <v>25</v>
      </c>
      <c r="AY165" s="211" t="s">
        <v>131</v>
      </c>
      <c r="BK165" s="213">
        <f>SUM(BK166:BK174)</f>
        <v>0</v>
      </c>
    </row>
    <row r="166" spans="2:65" s="1" customFormat="1" ht="25.5" customHeight="1">
      <c r="B166" s="45"/>
      <c r="C166" s="216" t="s">
        <v>282</v>
      </c>
      <c r="D166" s="216" t="s">
        <v>134</v>
      </c>
      <c r="E166" s="217" t="s">
        <v>283</v>
      </c>
      <c r="F166" s="218" t="s">
        <v>284</v>
      </c>
      <c r="G166" s="219" t="s">
        <v>285</v>
      </c>
      <c r="H166" s="220">
        <v>5.86</v>
      </c>
      <c r="I166" s="221"/>
      <c r="J166" s="222">
        <f>ROUND(I166*H166,2)</f>
        <v>0</v>
      </c>
      <c r="K166" s="218" t="s">
        <v>138</v>
      </c>
      <c r="L166" s="71"/>
      <c r="M166" s="223" t="s">
        <v>34</v>
      </c>
      <c r="N166" s="224" t="s">
        <v>49</v>
      </c>
      <c r="O166" s="4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3" t="s">
        <v>139</v>
      </c>
      <c r="AT166" s="23" t="s">
        <v>134</v>
      </c>
      <c r="AU166" s="23" t="s">
        <v>87</v>
      </c>
      <c r="AY166" s="23" t="s">
        <v>131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3" t="s">
        <v>25</v>
      </c>
      <c r="BK166" s="227">
        <f>ROUND(I166*H166,2)</f>
        <v>0</v>
      </c>
      <c r="BL166" s="23" t="s">
        <v>139</v>
      </c>
      <c r="BM166" s="23" t="s">
        <v>286</v>
      </c>
    </row>
    <row r="167" spans="2:47" s="1" customFormat="1" ht="13.5">
      <c r="B167" s="45"/>
      <c r="C167" s="73"/>
      <c r="D167" s="230" t="s">
        <v>155</v>
      </c>
      <c r="E167" s="73"/>
      <c r="F167" s="240" t="s">
        <v>287</v>
      </c>
      <c r="G167" s="73"/>
      <c r="H167" s="73"/>
      <c r="I167" s="186"/>
      <c r="J167" s="73"/>
      <c r="K167" s="73"/>
      <c r="L167" s="71"/>
      <c r="M167" s="241"/>
      <c r="N167" s="46"/>
      <c r="O167" s="46"/>
      <c r="P167" s="46"/>
      <c r="Q167" s="46"/>
      <c r="R167" s="46"/>
      <c r="S167" s="46"/>
      <c r="T167" s="94"/>
      <c r="AT167" s="23" t="s">
        <v>155</v>
      </c>
      <c r="AU167" s="23" t="s">
        <v>87</v>
      </c>
    </row>
    <row r="168" spans="2:65" s="1" customFormat="1" ht="25.5" customHeight="1">
      <c r="B168" s="45"/>
      <c r="C168" s="216" t="s">
        <v>288</v>
      </c>
      <c r="D168" s="216" t="s">
        <v>134</v>
      </c>
      <c r="E168" s="217" t="s">
        <v>289</v>
      </c>
      <c r="F168" s="218" t="s">
        <v>290</v>
      </c>
      <c r="G168" s="219" t="s">
        <v>285</v>
      </c>
      <c r="H168" s="220">
        <v>5.86</v>
      </c>
      <c r="I168" s="221"/>
      <c r="J168" s="222">
        <f>ROUND(I168*H168,2)</f>
        <v>0</v>
      </c>
      <c r="K168" s="218" t="s">
        <v>138</v>
      </c>
      <c r="L168" s="71"/>
      <c r="M168" s="223" t="s">
        <v>34</v>
      </c>
      <c r="N168" s="224" t="s">
        <v>49</v>
      </c>
      <c r="O168" s="4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3" t="s">
        <v>139</v>
      </c>
      <c r="AT168" s="23" t="s">
        <v>134</v>
      </c>
      <c r="AU168" s="23" t="s">
        <v>87</v>
      </c>
      <c r="AY168" s="23" t="s">
        <v>131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3" t="s">
        <v>25</v>
      </c>
      <c r="BK168" s="227">
        <f>ROUND(I168*H168,2)</f>
        <v>0</v>
      </c>
      <c r="BL168" s="23" t="s">
        <v>139</v>
      </c>
      <c r="BM168" s="23" t="s">
        <v>291</v>
      </c>
    </row>
    <row r="169" spans="2:47" s="1" customFormat="1" ht="13.5">
      <c r="B169" s="45"/>
      <c r="C169" s="73"/>
      <c r="D169" s="230" t="s">
        <v>155</v>
      </c>
      <c r="E169" s="73"/>
      <c r="F169" s="240" t="s">
        <v>292</v>
      </c>
      <c r="G169" s="73"/>
      <c r="H169" s="73"/>
      <c r="I169" s="186"/>
      <c r="J169" s="73"/>
      <c r="K169" s="73"/>
      <c r="L169" s="71"/>
      <c r="M169" s="241"/>
      <c r="N169" s="46"/>
      <c r="O169" s="46"/>
      <c r="P169" s="46"/>
      <c r="Q169" s="46"/>
      <c r="R169" s="46"/>
      <c r="S169" s="46"/>
      <c r="T169" s="94"/>
      <c r="AT169" s="23" t="s">
        <v>155</v>
      </c>
      <c r="AU169" s="23" t="s">
        <v>87</v>
      </c>
    </row>
    <row r="170" spans="2:65" s="1" customFormat="1" ht="25.5" customHeight="1">
      <c r="B170" s="45"/>
      <c r="C170" s="216" t="s">
        <v>293</v>
      </c>
      <c r="D170" s="216" t="s">
        <v>134</v>
      </c>
      <c r="E170" s="217" t="s">
        <v>294</v>
      </c>
      <c r="F170" s="218" t="s">
        <v>295</v>
      </c>
      <c r="G170" s="219" t="s">
        <v>285</v>
      </c>
      <c r="H170" s="220">
        <v>52.74</v>
      </c>
      <c r="I170" s="221"/>
      <c r="J170" s="222">
        <f>ROUND(I170*H170,2)</f>
        <v>0</v>
      </c>
      <c r="K170" s="218" t="s">
        <v>138</v>
      </c>
      <c r="L170" s="71"/>
      <c r="M170" s="223" t="s">
        <v>34</v>
      </c>
      <c r="N170" s="224" t="s">
        <v>49</v>
      </c>
      <c r="O170" s="4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23" t="s">
        <v>139</v>
      </c>
      <c r="AT170" s="23" t="s">
        <v>134</v>
      </c>
      <c r="AU170" s="23" t="s">
        <v>87</v>
      </c>
      <c r="AY170" s="23" t="s">
        <v>131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3" t="s">
        <v>25</v>
      </c>
      <c r="BK170" s="227">
        <f>ROUND(I170*H170,2)</f>
        <v>0</v>
      </c>
      <c r="BL170" s="23" t="s">
        <v>139</v>
      </c>
      <c r="BM170" s="23" t="s">
        <v>296</v>
      </c>
    </row>
    <row r="171" spans="2:47" s="1" customFormat="1" ht="13.5">
      <c r="B171" s="45"/>
      <c r="C171" s="73"/>
      <c r="D171" s="230" t="s">
        <v>155</v>
      </c>
      <c r="E171" s="73"/>
      <c r="F171" s="240" t="s">
        <v>292</v>
      </c>
      <c r="G171" s="73"/>
      <c r="H171" s="73"/>
      <c r="I171" s="186"/>
      <c r="J171" s="73"/>
      <c r="K171" s="73"/>
      <c r="L171" s="71"/>
      <c r="M171" s="241"/>
      <c r="N171" s="46"/>
      <c r="O171" s="46"/>
      <c r="P171" s="46"/>
      <c r="Q171" s="46"/>
      <c r="R171" s="46"/>
      <c r="S171" s="46"/>
      <c r="T171" s="94"/>
      <c r="AT171" s="23" t="s">
        <v>155</v>
      </c>
      <c r="AU171" s="23" t="s">
        <v>87</v>
      </c>
    </row>
    <row r="172" spans="2:51" s="11" customFormat="1" ht="13.5">
      <c r="B172" s="228"/>
      <c r="C172" s="229"/>
      <c r="D172" s="230" t="s">
        <v>141</v>
      </c>
      <c r="E172" s="229"/>
      <c r="F172" s="232" t="s">
        <v>297</v>
      </c>
      <c r="G172" s="229"/>
      <c r="H172" s="233">
        <v>52.74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141</v>
      </c>
      <c r="AU172" s="239" t="s">
        <v>87</v>
      </c>
      <c r="AV172" s="11" t="s">
        <v>87</v>
      </c>
      <c r="AW172" s="11" t="s">
        <v>6</v>
      </c>
      <c r="AX172" s="11" t="s">
        <v>25</v>
      </c>
      <c r="AY172" s="239" t="s">
        <v>131</v>
      </c>
    </row>
    <row r="173" spans="2:65" s="1" customFormat="1" ht="25.5" customHeight="1">
      <c r="B173" s="45"/>
      <c r="C173" s="216" t="s">
        <v>298</v>
      </c>
      <c r="D173" s="216" t="s">
        <v>134</v>
      </c>
      <c r="E173" s="217" t="s">
        <v>299</v>
      </c>
      <c r="F173" s="218" t="s">
        <v>300</v>
      </c>
      <c r="G173" s="219" t="s">
        <v>285</v>
      </c>
      <c r="H173" s="220">
        <v>5.86</v>
      </c>
      <c r="I173" s="221"/>
      <c r="J173" s="222">
        <f>ROUND(I173*H173,2)</f>
        <v>0</v>
      </c>
      <c r="K173" s="218" t="s">
        <v>138</v>
      </c>
      <c r="L173" s="71"/>
      <c r="M173" s="223" t="s">
        <v>34</v>
      </c>
      <c r="N173" s="224" t="s">
        <v>49</v>
      </c>
      <c r="O173" s="4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23" t="s">
        <v>139</v>
      </c>
      <c r="AT173" s="23" t="s">
        <v>134</v>
      </c>
      <c r="AU173" s="23" t="s">
        <v>87</v>
      </c>
      <c r="AY173" s="23" t="s">
        <v>131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3" t="s">
        <v>25</v>
      </c>
      <c r="BK173" s="227">
        <f>ROUND(I173*H173,2)</f>
        <v>0</v>
      </c>
      <c r="BL173" s="23" t="s">
        <v>139</v>
      </c>
      <c r="BM173" s="23" t="s">
        <v>301</v>
      </c>
    </row>
    <row r="174" spans="2:47" s="1" customFormat="1" ht="13.5">
      <c r="B174" s="45"/>
      <c r="C174" s="73"/>
      <c r="D174" s="230" t="s">
        <v>155</v>
      </c>
      <c r="E174" s="73"/>
      <c r="F174" s="240" t="s">
        <v>302</v>
      </c>
      <c r="G174" s="73"/>
      <c r="H174" s="73"/>
      <c r="I174" s="186"/>
      <c r="J174" s="73"/>
      <c r="K174" s="73"/>
      <c r="L174" s="71"/>
      <c r="M174" s="241"/>
      <c r="N174" s="46"/>
      <c r="O174" s="46"/>
      <c r="P174" s="46"/>
      <c r="Q174" s="46"/>
      <c r="R174" s="46"/>
      <c r="S174" s="46"/>
      <c r="T174" s="94"/>
      <c r="AT174" s="23" t="s">
        <v>155</v>
      </c>
      <c r="AU174" s="23" t="s">
        <v>87</v>
      </c>
    </row>
    <row r="175" spans="2:63" s="10" customFormat="1" ht="37.4" customHeight="1">
      <c r="B175" s="200"/>
      <c r="C175" s="201"/>
      <c r="D175" s="202" t="s">
        <v>77</v>
      </c>
      <c r="E175" s="203" t="s">
        <v>303</v>
      </c>
      <c r="F175" s="203" t="s">
        <v>304</v>
      </c>
      <c r="G175" s="201"/>
      <c r="H175" s="201"/>
      <c r="I175" s="204"/>
      <c r="J175" s="205">
        <f>BK175</f>
        <v>0</v>
      </c>
      <c r="K175" s="201"/>
      <c r="L175" s="206"/>
      <c r="M175" s="207"/>
      <c r="N175" s="208"/>
      <c r="O175" s="208"/>
      <c r="P175" s="209">
        <f>P176+P181+P200</f>
        <v>0</v>
      </c>
      <c r="Q175" s="208"/>
      <c r="R175" s="209">
        <f>R176+R181+R200</f>
        <v>4.1150796</v>
      </c>
      <c r="S175" s="208"/>
      <c r="T175" s="210">
        <f>T176+T181+T200</f>
        <v>0.6305541</v>
      </c>
      <c r="AR175" s="211" t="s">
        <v>87</v>
      </c>
      <c r="AT175" s="212" t="s">
        <v>77</v>
      </c>
      <c r="AU175" s="212" t="s">
        <v>78</v>
      </c>
      <c r="AY175" s="211" t="s">
        <v>131</v>
      </c>
      <c r="BK175" s="213">
        <f>BK176+BK181+BK200</f>
        <v>0</v>
      </c>
    </row>
    <row r="176" spans="2:63" s="10" customFormat="1" ht="19.9" customHeight="1">
      <c r="B176" s="200"/>
      <c r="C176" s="201"/>
      <c r="D176" s="202" t="s">
        <v>77</v>
      </c>
      <c r="E176" s="214" t="s">
        <v>305</v>
      </c>
      <c r="F176" s="214" t="s">
        <v>306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SUM(P177:P180)</f>
        <v>0</v>
      </c>
      <c r="Q176" s="208"/>
      <c r="R176" s="209">
        <f>SUM(R177:R180)</f>
        <v>0.0044706</v>
      </c>
      <c r="S176" s="208"/>
      <c r="T176" s="210">
        <f>SUM(T177:T180)</f>
        <v>0.00432</v>
      </c>
      <c r="AR176" s="211" t="s">
        <v>87</v>
      </c>
      <c r="AT176" s="212" t="s">
        <v>77</v>
      </c>
      <c r="AU176" s="212" t="s">
        <v>25</v>
      </c>
      <c r="AY176" s="211" t="s">
        <v>131</v>
      </c>
      <c r="BK176" s="213">
        <f>SUM(BK177:BK180)</f>
        <v>0</v>
      </c>
    </row>
    <row r="177" spans="2:65" s="1" customFormat="1" ht="25.5" customHeight="1">
      <c r="B177" s="45"/>
      <c r="C177" s="216" t="s">
        <v>307</v>
      </c>
      <c r="D177" s="216" t="s">
        <v>134</v>
      </c>
      <c r="E177" s="217" t="s">
        <v>308</v>
      </c>
      <c r="F177" s="218" t="s">
        <v>309</v>
      </c>
      <c r="G177" s="219" t="s">
        <v>149</v>
      </c>
      <c r="H177" s="220">
        <v>12</v>
      </c>
      <c r="I177" s="221"/>
      <c r="J177" s="222">
        <f>ROUND(I177*H177,2)</f>
        <v>0</v>
      </c>
      <c r="K177" s="218" t="s">
        <v>138</v>
      </c>
      <c r="L177" s="71"/>
      <c r="M177" s="223" t="s">
        <v>34</v>
      </c>
      <c r="N177" s="224" t="s">
        <v>49</v>
      </c>
      <c r="O177" s="46"/>
      <c r="P177" s="225">
        <f>O177*H177</f>
        <v>0</v>
      </c>
      <c r="Q177" s="225">
        <v>0.00013</v>
      </c>
      <c r="R177" s="225">
        <f>Q177*H177</f>
        <v>0.0015599999999999998</v>
      </c>
      <c r="S177" s="225">
        <v>0.00036</v>
      </c>
      <c r="T177" s="226">
        <f>S177*H177</f>
        <v>0.00432</v>
      </c>
      <c r="AR177" s="23" t="s">
        <v>230</v>
      </c>
      <c r="AT177" s="23" t="s">
        <v>134</v>
      </c>
      <c r="AU177" s="23" t="s">
        <v>87</v>
      </c>
      <c r="AY177" s="23" t="s">
        <v>131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3" t="s">
        <v>25</v>
      </c>
      <c r="BK177" s="227">
        <f>ROUND(I177*H177,2)</f>
        <v>0</v>
      </c>
      <c r="BL177" s="23" t="s">
        <v>230</v>
      </c>
      <c r="BM177" s="23" t="s">
        <v>310</v>
      </c>
    </row>
    <row r="178" spans="2:65" s="1" customFormat="1" ht="16.5" customHeight="1">
      <c r="B178" s="45"/>
      <c r="C178" s="242" t="s">
        <v>311</v>
      </c>
      <c r="D178" s="242" t="s">
        <v>312</v>
      </c>
      <c r="E178" s="243" t="s">
        <v>313</v>
      </c>
      <c r="F178" s="244" t="s">
        <v>314</v>
      </c>
      <c r="G178" s="245" t="s">
        <v>153</v>
      </c>
      <c r="H178" s="246">
        <v>0.297</v>
      </c>
      <c r="I178" s="247"/>
      <c r="J178" s="248">
        <f>ROUND(I178*H178,2)</f>
        <v>0</v>
      </c>
      <c r="K178" s="244" t="s">
        <v>34</v>
      </c>
      <c r="L178" s="249"/>
      <c r="M178" s="250" t="s">
        <v>34</v>
      </c>
      <c r="N178" s="251" t="s">
        <v>49</v>
      </c>
      <c r="O178" s="46"/>
      <c r="P178" s="225">
        <f>O178*H178</f>
        <v>0</v>
      </c>
      <c r="Q178" s="225">
        <v>0.0098</v>
      </c>
      <c r="R178" s="225">
        <f>Q178*H178</f>
        <v>0.0029105999999999997</v>
      </c>
      <c r="S178" s="225">
        <v>0</v>
      </c>
      <c r="T178" s="226">
        <f>S178*H178</f>
        <v>0</v>
      </c>
      <c r="AR178" s="23" t="s">
        <v>315</v>
      </c>
      <c r="AT178" s="23" t="s">
        <v>312</v>
      </c>
      <c r="AU178" s="23" t="s">
        <v>87</v>
      </c>
      <c r="AY178" s="23" t="s">
        <v>131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3" t="s">
        <v>25</v>
      </c>
      <c r="BK178" s="227">
        <f>ROUND(I178*H178,2)</f>
        <v>0</v>
      </c>
      <c r="BL178" s="23" t="s">
        <v>230</v>
      </c>
      <c r="BM178" s="23" t="s">
        <v>316</v>
      </c>
    </row>
    <row r="179" spans="2:51" s="11" customFormat="1" ht="13.5">
      <c r="B179" s="228"/>
      <c r="C179" s="229"/>
      <c r="D179" s="230" t="s">
        <v>141</v>
      </c>
      <c r="E179" s="231" t="s">
        <v>34</v>
      </c>
      <c r="F179" s="232" t="s">
        <v>279</v>
      </c>
      <c r="G179" s="229"/>
      <c r="H179" s="233">
        <v>0.27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141</v>
      </c>
      <c r="AU179" s="239" t="s">
        <v>87</v>
      </c>
      <c r="AV179" s="11" t="s">
        <v>87</v>
      </c>
      <c r="AW179" s="11" t="s">
        <v>41</v>
      </c>
      <c r="AX179" s="11" t="s">
        <v>78</v>
      </c>
      <c r="AY179" s="239" t="s">
        <v>131</v>
      </c>
    </row>
    <row r="180" spans="2:51" s="11" customFormat="1" ht="13.5">
      <c r="B180" s="228"/>
      <c r="C180" s="229"/>
      <c r="D180" s="230" t="s">
        <v>141</v>
      </c>
      <c r="E180" s="229"/>
      <c r="F180" s="232" t="s">
        <v>317</v>
      </c>
      <c r="G180" s="229"/>
      <c r="H180" s="233">
        <v>0.297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141</v>
      </c>
      <c r="AU180" s="239" t="s">
        <v>87</v>
      </c>
      <c r="AV180" s="11" t="s">
        <v>87</v>
      </c>
      <c r="AW180" s="11" t="s">
        <v>6</v>
      </c>
      <c r="AX180" s="11" t="s">
        <v>25</v>
      </c>
      <c r="AY180" s="239" t="s">
        <v>131</v>
      </c>
    </row>
    <row r="181" spans="2:63" s="10" customFormat="1" ht="29.85" customHeight="1">
      <c r="B181" s="200"/>
      <c r="C181" s="201"/>
      <c r="D181" s="202" t="s">
        <v>77</v>
      </c>
      <c r="E181" s="214" t="s">
        <v>318</v>
      </c>
      <c r="F181" s="214" t="s">
        <v>319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SUM(P182:P199)</f>
        <v>0</v>
      </c>
      <c r="Q181" s="208"/>
      <c r="R181" s="209">
        <f>SUM(R182:R199)</f>
        <v>0.6801777</v>
      </c>
      <c r="S181" s="208"/>
      <c r="T181" s="210">
        <f>SUM(T182:T199)</f>
        <v>0</v>
      </c>
      <c r="AR181" s="211" t="s">
        <v>87</v>
      </c>
      <c r="AT181" s="212" t="s">
        <v>77</v>
      </c>
      <c r="AU181" s="212" t="s">
        <v>25</v>
      </c>
      <c r="AY181" s="211" t="s">
        <v>131</v>
      </c>
      <c r="BK181" s="213">
        <f>SUM(BK182:BK199)</f>
        <v>0</v>
      </c>
    </row>
    <row r="182" spans="2:65" s="1" customFormat="1" ht="16.5" customHeight="1">
      <c r="B182" s="45"/>
      <c r="C182" s="216" t="s">
        <v>315</v>
      </c>
      <c r="D182" s="216" t="s">
        <v>134</v>
      </c>
      <c r="E182" s="217" t="s">
        <v>320</v>
      </c>
      <c r="F182" s="218" t="s">
        <v>321</v>
      </c>
      <c r="G182" s="219" t="s">
        <v>153</v>
      </c>
      <c r="H182" s="220">
        <v>829.485</v>
      </c>
      <c r="I182" s="221"/>
      <c r="J182" s="222">
        <f>ROUND(I182*H182,2)</f>
        <v>0</v>
      </c>
      <c r="K182" s="218" t="s">
        <v>138</v>
      </c>
      <c r="L182" s="71"/>
      <c r="M182" s="223" t="s">
        <v>34</v>
      </c>
      <c r="N182" s="224" t="s">
        <v>49</v>
      </c>
      <c r="O182" s="4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23" t="s">
        <v>230</v>
      </c>
      <c r="AT182" s="23" t="s">
        <v>134</v>
      </c>
      <c r="AU182" s="23" t="s">
        <v>87</v>
      </c>
      <c r="AY182" s="23" t="s">
        <v>131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3" t="s">
        <v>25</v>
      </c>
      <c r="BK182" s="227">
        <f>ROUND(I182*H182,2)</f>
        <v>0</v>
      </c>
      <c r="BL182" s="23" t="s">
        <v>230</v>
      </c>
      <c r="BM182" s="23" t="s">
        <v>322</v>
      </c>
    </row>
    <row r="183" spans="2:51" s="11" customFormat="1" ht="13.5">
      <c r="B183" s="228"/>
      <c r="C183" s="229"/>
      <c r="D183" s="230" t="s">
        <v>141</v>
      </c>
      <c r="E183" s="231" t="s">
        <v>34</v>
      </c>
      <c r="F183" s="232" t="s">
        <v>323</v>
      </c>
      <c r="G183" s="229"/>
      <c r="H183" s="233">
        <v>106.62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141</v>
      </c>
      <c r="AU183" s="239" t="s">
        <v>87</v>
      </c>
      <c r="AV183" s="11" t="s">
        <v>87</v>
      </c>
      <c r="AW183" s="11" t="s">
        <v>41</v>
      </c>
      <c r="AX183" s="11" t="s">
        <v>78</v>
      </c>
      <c r="AY183" s="239" t="s">
        <v>131</v>
      </c>
    </row>
    <row r="184" spans="2:51" s="11" customFormat="1" ht="13.5">
      <c r="B184" s="228"/>
      <c r="C184" s="229"/>
      <c r="D184" s="230" t="s">
        <v>141</v>
      </c>
      <c r="E184" s="231" t="s">
        <v>34</v>
      </c>
      <c r="F184" s="232" t="s">
        <v>324</v>
      </c>
      <c r="G184" s="229"/>
      <c r="H184" s="233">
        <v>119.34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141</v>
      </c>
      <c r="AU184" s="239" t="s">
        <v>87</v>
      </c>
      <c r="AV184" s="11" t="s">
        <v>87</v>
      </c>
      <c r="AW184" s="11" t="s">
        <v>41</v>
      </c>
      <c r="AX184" s="11" t="s">
        <v>78</v>
      </c>
      <c r="AY184" s="239" t="s">
        <v>131</v>
      </c>
    </row>
    <row r="185" spans="2:51" s="11" customFormat="1" ht="13.5">
      <c r="B185" s="228"/>
      <c r="C185" s="229"/>
      <c r="D185" s="230" t="s">
        <v>141</v>
      </c>
      <c r="E185" s="231" t="s">
        <v>34</v>
      </c>
      <c r="F185" s="232" t="s">
        <v>325</v>
      </c>
      <c r="G185" s="229"/>
      <c r="H185" s="233">
        <v>37.92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141</v>
      </c>
      <c r="AU185" s="239" t="s">
        <v>87</v>
      </c>
      <c r="AV185" s="11" t="s">
        <v>87</v>
      </c>
      <c r="AW185" s="11" t="s">
        <v>41</v>
      </c>
      <c r="AX185" s="11" t="s">
        <v>78</v>
      </c>
      <c r="AY185" s="239" t="s">
        <v>131</v>
      </c>
    </row>
    <row r="186" spans="2:51" s="11" customFormat="1" ht="13.5">
      <c r="B186" s="228"/>
      <c r="C186" s="229"/>
      <c r="D186" s="230" t="s">
        <v>141</v>
      </c>
      <c r="E186" s="231" t="s">
        <v>34</v>
      </c>
      <c r="F186" s="232" t="s">
        <v>326</v>
      </c>
      <c r="G186" s="229"/>
      <c r="H186" s="233">
        <v>44.985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141</v>
      </c>
      <c r="AU186" s="239" t="s">
        <v>87</v>
      </c>
      <c r="AV186" s="11" t="s">
        <v>87</v>
      </c>
      <c r="AW186" s="11" t="s">
        <v>41</v>
      </c>
      <c r="AX186" s="11" t="s">
        <v>78</v>
      </c>
      <c r="AY186" s="239" t="s">
        <v>131</v>
      </c>
    </row>
    <row r="187" spans="2:51" s="11" customFormat="1" ht="13.5">
      <c r="B187" s="228"/>
      <c r="C187" s="229"/>
      <c r="D187" s="230" t="s">
        <v>141</v>
      </c>
      <c r="E187" s="231" t="s">
        <v>34</v>
      </c>
      <c r="F187" s="232" t="s">
        <v>327</v>
      </c>
      <c r="G187" s="229"/>
      <c r="H187" s="233">
        <v>30.66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141</v>
      </c>
      <c r="AU187" s="239" t="s">
        <v>87</v>
      </c>
      <c r="AV187" s="11" t="s">
        <v>87</v>
      </c>
      <c r="AW187" s="11" t="s">
        <v>41</v>
      </c>
      <c r="AX187" s="11" t="s">
        <v>78</v>
      </c>
      <c r="AY187" s="239" t="s">
        <v>131</v>
      </c>
    </row>
    <row r="188" spans="2:51" s="11" customFormat="1" ht="13.5">
      <c r="B188" s="228"/>
      <c r="C188" s="229"/>
      <c r="D188" s="230" t="s">
        <v>141</v>
      </c>
      <c r="E188" s="231" t="s">
        <v>34</v>
      </c>
      <c r="F188" s="232" t="s">
        <v>328</v>
      </c>
      <c r="G188" s="229"/>
      <c r="H188" s="233">
        <v>47.085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141</v>
      </c>
      <c r="AU188" s="239" t="s">
        <v>87</v>
      </c>
      <c r="AV188" s="11" t="s">
        <v>87</v>
      </c>
      <c r="AW188" s="11" t="s">
        <v>41</v>
      </c>
      <c r="AX188" s="11" t="s">
        <v>78</v>
      </c>
      <c r="AY188" s="239" t="s">
        <v>131</v>
      </c>
    </row>
    <row r="189" spans="2:51" s="11" customFormat="1" ht="13.5">
      <c r="B189" s="228"/>
      <c r="C189" s="229"/>
      <c r="D189" s="230" t="s">
        <v>141</v>
      </c>
      <c r="E189" s="231" t="s">
        <v>34</v>
      </c>
      <c r="F189" s="232" t="s">
        <v>329</v>
      </c>
      <c r="G189" s="229"/>
      <c r="H189" s="233">
        <v>31.56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141</v>
      </c>
      <c r="AU189" s="239" t="s">
        <v>87</v>
      </c>
      <c r="AV189" s="11" t="s">
        <v>87</v>
      </c>
      <c r="AW189" s="11" t="s">
        <v>41</v>
      </c>
      <c r="AX189" s="11" t="s">
        <v>78</v>
      </c>
      <c r="AY189" s="239" t="s">
        <v>131</v>
      </c>
    </row>
    <row r="190" spans="2:51" s="11" customFormat="1" ht="13.5">
      <c r="B190" s="228"/>
      <c r="C190" s="229"/>
      <c r="D190" s="230" t="s">
        <v>141</v>
      </c>
      <c r="E190" s="231" t="s">
        <v>34</v>
      </c>
      <c r="F190" s="232" t="s">
        <v>330</v>
      </c>
      <c r="G190" s="229"/>
      <c r="H190" s="233">
        <v>37.365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141</v>
      </c>
      <c r="AU190" s="239" t="s">
        <v>87</v>
      </c>
      <c r="AV190" s="11" t="s">
        <v>87</v>
      </c>
      <c r="AW190" s="11" t="s">
        <v>41</v>
      </c>
      <c r="AX190" s="11" t="s">
        <v>78</v>
      </c>
      <c r="AY190" s="239" t="s">
        <v>131</v>
      </c>
    </row>
    <row r="191" spans="2:51" s="11" customFormat="1" ht="13.5">
      <c r="B191" s="228"/>
      <c r="C191" s="229"/>
      <c r="D191" s="230" t="s">
        <v>141</v>
      </c>
      <c r="E191" s="231" t="s">
        <v>34</v>
      </c>
      <c r="F191" s="232" t="s">
        <v>331</v>
      </c>
      <c r="G191" s="229"/>
      <c r="H191" s="233">
        <v>44.355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141</v>
      </c>
      <c r="AU191" s="239" t="s">
        <v>87</v>
      </c>
      <c r="AV191" s="11" t="s">
        <v>87</v>
      </c>
      <c r="AW191" s="11" t="s">
        <v>41</v>
      </c>
      <c r="AX191" s="11" t="s">
        <v>78</v>
      </c>
      <c r="AY191" s="239" t="s">
        <v>131</v>
      </c>
    </row>
    <row r="192" spans="2:51" s="11" customFormat="1" ht="13.5">
      <c r="B192" s="228"/>
      <c r="C192" s="229"/>
      <c r="D192" s="230" t="s">
        <v>141</v>
      </c>
      <c r="E192" s="231" t="s">
        <v>34</v>
      </c>
      <c r="F192" s="232" t="s">
        <v>332</v>
      </c>
      <c r="G192" s="229"/>
      <c r="H192" s="233">
        <v>116.685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141</v>
      </c>
      <c r="AU192" s="239" t="s">
        <v>87</v>
      </c>
      <c r="AV192" s="11" t="s">
        <v>87</v>
      </c>
      <c r="AW192" s="11" t="s">
        <v>41</v>
      </c>
      <c r="AX192" s="11" t="s">
        <v>78</v>
      </c>
      <c r="AY192" s="239" t="s">
        <v>131</v>
      </c>
    </row>
    <row r="193" spans="2:51" s="11" customFormat="1" ht="13.5">
      <c r="B193" s="228"/>
      <c r="C193" s="229"/>
      <c r="D193" s="230" t="s">
        <v>141</v>
      </c>
      <c r="E193" s="231" t="s">
        <v>34</v>
      </c>
      <c r="F193" s="232" t="s">
        <v>333</v>
      </c>
      <c r="G193" s="229"/>
      <c r="H193" s="233">
        <v>52.02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141</v>
      </c>
      <c r="AU193" s="239" t="s">
        <v>87</v>
      </c>
      <c r="AV193" s="11" t="s">
        <v>87</v>
      </c>
      <c r="AW193" s="11" t="s">
        <v>41</v>
      </c>
      <c r="AX193" s="11" t="s">
        <v>78</v>
      </c>
      <c r="AY193" s="239" t="s">
        <v>131</v>
      </c>
    </row>
    <row r="194" spans="2:51" s="11" customFormat="1" ht="13.5">
      <c r="B194" s="228"/>
      <c r="C194" s="229"/>
      <c r="D194" s="230" t="s">
        <v>141</v>
      </c>
      <c r="E194" s="231" t="s">
        <v>34</v>
      </c>
      <c r="F194" s="232" t="s">
        <v>334</v>
      </c>
      <c r="G194" s="229"/>
      <c r="H194" s="233">
        <v>30.885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141</v>
      </c>
      <c r="AU194" s="239" t="s">
        <v>87</v>
      </c>
      <c r="AV194" s="11" t="s">
        <v>87</v>
      </c>
      <c r="AW194" s="11" t="s">
        <v>41</v>
      </c>
      <c r="AX194" s="11" t="s">
        <v>78</v>
      </c>
      <c r="AY194" s="239" t="s">
        <v>131</v>
      </c>
    </row>
    <row r="195" spans="2:51" s="11" customFormat="1" ht="13.5">
      <c r="B195" s="228"/>
      <c r="C195" s="229"/>
      <c r="D195" s="230" t="s">
        <v>141</v>
      </c>
      <c r="E195" s="231" t="s">
        <v>34</v>
      </c>
      <c r="F195" s="232" t="s">
        <v>335</v>
      </c>
      <c r="G195" s="229"/>
      <c r="H195" s="233">
        <v>40.785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141</v>
      </c>
      <c r="AU195" s="239" t="s">
        <v>87</v>
      </c>
      <c r="AV195" s="11" t="s">
        <v>87</v>
      </c>
      <c r="AW195" s="11" t="s">
        <v>41</v>
      </c>
      <c r="AX195" s="11" t="s">
        <v>78</v>
      </c>
      <c r="AY195" s="239" t="s">
        <v>131</v>
      </c>
    </row>
    <row r="196" spans="2:51" s="11" customFormat="1" ht="13.5">
      <c r="B196" s="228"/>
      <c r="C196" s="229"/>
      <c r="D196" s="230" t="s">
        <v>141</v>
      </c>
      <c r="E196" s="231" t="s">
        <v>34</v>
      </c>
      <c r="F196" s="232" t="s">
        <v>336</v>
      </c>
      <c r="G196" s="229"/>
      <c r="H196" s="233">
        <v>44.46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141</v>
      </c>
      <c r="AU196" s="239" t="s">
        <v>87</v>
      </c>
      <c r="AV196" s="11" t="s">
        <v>87</v>
      </c>
      <c r="AW196" s="11" t="s">
        <v>41</v>
      </c>
      <c r="AX196" s="11" t="s">
        <v>78</v>
      </c>
      <c r="AY196" s="239" t="s">
        <v>131</v>
      </c>
    </row>
    <row r="197" spans="2:51" s="11" customFormat="1" ht="13.5">
      <c r="B197" s="228"/>
      <c r="C197" s="229"/>
      <c r="D197" s="230" t="s">
        <v>141</v>
      </c>
      <c r="E197" s="231" t="s">
        <v>34</v>
      </c>
      <c r="F197" s="232" t="s">
        <v>337</v>
      </c>
      <c r="G197" s="229"/>
      <c r="H197" s="233">
        <v>44.76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141</v>
      </c>
      <c r="AU197" s="239" t="s">
        <v>87</v>
      </c>
      <c r="AV197" s="11" t="s">
        <v>87</v>
      </c>
      <c r="AW197" s="11" t="s">
        <v>41</v>
      </c>
      <c r="AX197" s="11" t="s">
        <v>78</v>
      </c>
      <c r="AY197" s="239" t="s">
        <v>131</v>
      </c>
    </row>
    <row r="198" spans="2:65" s="1" customFormat="1" ht="25.5" customHeight="1">
      <c r="B198" s="45"/>
      <c r="C198" s="216" t="s">
        <v>338</v>
      </c>
      <c r="D198" s="216" t="s">
        <v>134</v>
      </c>
      <c r="E198" s="217" t="s">
        <v>339</v>
      </c>
      <c r="F198" s="218" t="s">
        <v>340</v>
      </c>
      <c r="G198" s="219" t="s">
        <v>153</v>
      </c>
      <c r="H198" s="220">
        <v>829.485</v>
      </c>
      <c r="I198" s="221"/>
      <c r="J198" s="222">
        <f>ROUND(I198*H198,2)</f>
        <v>0</v>
      </c>
      <c r="K198" s="218" t="s">
        <v>138</v>
      </c>
      <c r="L198" s="71"/>
      <c r="M198" s="223" t="s">
        <v>34</v>
      </c>
      <c r="N198" s="224" t="s">
        <v>49</v>
      </c>
      <c r="O198" s="46"/>
      <c r="P198" s="225">
        <f>O198*H198</f>
        <v>0</v>
      </c>
      <c r="Q198" s="225">
        <v>0.0001</v>
      </c>
      <c r="R198" s="225">
        <f>Q198*H198</f>
        <v>0.08294850000000001</v>
      </c>
      <c r="S198" s="225">
        <v>0</v>
      </c>
      <c r="T198" s="226">
        <f>S198*H198</f>
        <v>0</v>
      </c>
      <c r="AR198" s="23" t="s">
        <v>230</v>
      </c>
      <c r="AT198" s="23" t="s">
        <v>134</v>
      </c>
      <c r="AU198" s="23" t="s">
        <v>87</v>
      </c>
      <c r="AY198" s="23" t="s">
        <v>131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3" t="s">
        <v>25</v>
      </c>
      <c r="BK198" s="227">
        <f>ROUND(I198*H198,2)</f>
        <v>0</v>
      </c>
      <c r="BL198" s="23" t="s">
        <v>230</v>
      </c>
      <c r="BM198" s="23" t="s">
        <v>341</v>
      </c>
    </row>
    <row r="199" spans="2:65" s="1" customFormat="1" ht="25.5" customHeight="1">
      <c r="B199" s="45"/>
      <c r="C199" s="216" t="s">
        <v>342</v>
      </c>
      <c r="D199" s="216" t="s">
        <v>134</v>
      </c>
      <c r="E199" s="217" t="s">
        <v>343</v>
      </c>
      <c r="F199" s="218" t="s">
        <v>344</v>
      </c>
      <c r="G199" s="219" t="s">
        <v>153</v>
      </c>
      <c r="H199" s="220">
        <v>829.485</v>
      </c>
      <c r="I199" s="221"/>
      <c r="J199" s="222">
        <f>ROUND(I199*H199,2)</f>
        <v>0</v>
      </c>
      <c r="K199" s="218" t="s">
        <v>138</v>
      </c>
      <c r="L199" s="71"/>
      <c r="M199" s="223" t="s">
        <v>34</v>
      </c>
      <c r="N199" s="224" t="s">
        <v>49</v>
      </c>
      <c r="O199" s="46"/>
      <c r="P199" s="225">
        <f>O199*H199</f>
        <v>0</v>
      </c>
      <c r="Q199" s="225">
        <v>0.00072</v>
      </c>
      <c r="R199" s="225">
        <f>Q199*H199</f>
        <v>0.5972292</v>
      </c>
      <c r="S199" s="225">
        <v>0</v>
      </c>
      <c r="T199" s="226">
        <f>S199*H199</f>
        <v>0</v>
      </c>
      <c r="AR199" s="23" t="s">
        <v>230</v>
      </c>
      <c r="AT199" s="23" t="s">
        <v>134</v>
      </c>
      <c r="AU199" s="23" t="s">
        <v>87</v>
      </c>
      <c r="AY199" s="23" t="s">
        <v>131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3" t="s">
        <v>25</v>
      </c>
      <c r="BK199" s="227">
        <f>ROUND(I199*H199,2)</f>
        <v>0</v>
      </c>
      <c r="BL199" s="23" t="s">
        <v>230</v>
      </c>
      <c r="BM199" s="23" t="s">
        <v>345</v>
      </c>
    </row>
    <row r="200" spans="2:63" s="10" customFormat="1" ht="29.85" customHeight="1">
      <c r="B200" s="200"/>
      <c r="C200" s="201"/>
      <c r="D200" s="202" t="s">
        <v>77</v>
      </c>
      <c r="E200" s="214" t="s">
        <v>346</v>
      </c>
      <c r="F200" s="214" t="s">
        <v>347</v>
      </c>
      <c r="G200" s="201"/>
      <c r="H200" s="201"/>
      <c r="I200" s="204"/>
      <c r="J200" s="215">
        <f>BK200</f>
        <v>0</v>
      </c>
      <c r="K200" s="201"/>
      <c r="L200" s="206"/>
      <c r="M200" s="207"/>
      <c r="N200" s="208"/>
      <c r="O200" s="208"/>
      <c r="P200" s="209">
        <f>SUM(P201:P273)</f>
        <v>0</v>
      </c>
      <c r="Q200" s="208"/>
      <c r="R200" s="209">
        <f>SUM(R201:R273)</f>
        <v>3.4304313</v>
      </c>
      <c r="S200" s="208"/>
      <c r="T200" s="210">
        <f>SUM(T201:T273)</f>
        <v>0.6262341</v>
      </c>
      <c r="AR200" s="211" t="s">
        <v>87</v>
      </c>
      <c r="AT200" s="212" t="s">
        <v>77</v>
      </c>
      <c r="AU200" s="212" t="s">
        <v>25</v>
      </c>
      <c r="AY200" s="211" t="s">
        <v>131</v>
      </c>
      <c r="BK200" s="213">
        <f>SUM(BK201:BK273)</f>
        <v>0</v>
      </c>
    </row>
    <row r="201" spans="2:65" s="1" customFormat="1" ht="16.5" customHeight="1">
      <c r="B201" s="45"/>
      <c r="C201" s="216" t="s">
        <v>348</v>
      </c>
      <c r="D201" s="216" t="s">
        <v>134</v>
      </c>
      <c r="E201" s="217" t="s">
        <v>349</v>
      </c>
      <c r="F201" s="218" t="s">
        <v>350</v>
      </c>
      <c r="G201" s="219" t="s">
        <v>153</v>
      </c>
      <c r="H201" s="220">
        <v>2020.11</v>
      </c>
      <c r="I201" s="221"/>
      <c r="J201" s="222">
        <f>ROUND(I201*H201,2)</f>
        <v>0</v>
      </c>
      <c r="K201" s="218" t="s">
        <v>138</v>
      </c>
      <c r="L201" s="71"/>
      <c r="M201" s="223" t="s">
        <v>34</v>
      </c>
      <c r="N201" s="224" t="s">
        <v>49</v>
      </c>
      <c r="O201" s="46"/>
      <c r="P201" s="225">
        <f>O201*H201</f>
        <v>0</v>
      </c>
      <c r="Q201" s="225">
        <v>0.001</v>
      </c>
      <c r="R201" s="225">
        <f>Q201*H201</f>
        <v>2.02011</v>
      </c>
      <c r="S201" s="225">
        <v>0.00031</v>
      </c>
      <c r="T201" s="226">
        <f>S201*H201</f>
        <v>0.6262341</v>
      </c>
      <c r="AR201" s="23" t="s">
        <v>230</v>
      </c>
      <c r="AT201" s="23" t="s">
        <v>134</v>
      </c>
      <c r="AU201" s="23" t="s">
        <v>87</v>
      </c>
      <c r="AY201" s="23" t="s">
        <v>131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3" t="s">
        <v>25</v>
      </c>
      <c r="BK201" s="227">
        <f>ROUND(I201*H201,2)</f>
        <v>0</v>
      </c>
      <c r="BL201" s="23" t="s">
        <v>230</v>
      </c>
      <c r="BM201" s="23" t="s">
        <v>351</v>
      </c>
    </row>
    <row r="202" spans="2:47" s="1" customFormat="1" ht="13.5">
      <c r="B202" s="45"/>
      <c r="C202" s="73"/>
      <c r="D202" s="230" t="s">
        <v>155</v>
      </c>
      <c r="E202" s="73"/>
      <c r="F202" s="240" t="s">
        <v>352</v>
      </c>
      <c r="G202" s="73"/>
      <c r="H202" s="73"/>
      <c r="I202" s="186"/>
      <c r="J202" s="73"/>
      <c r="K202" s="73"/>
      <c r="L202" s="71"/>
      <c r="M202" s="241"/>
      <c r="N202" s="46"/>
      <c r="O202" s="46"/>
      <c r="P202" s="46"/>
      <c r="Q202" s="46"/>
      <c r="R202" s="46"/>
      <c r="S202" s="46"/>
      <c r="T202" s="94"/>
      <c r="AT202" s="23" t="s">
        <v>155</v>
      </c>
      <c r="AU202" s="23" t="s">
        <v>87</v>
      </c>
    </row>
    <row r="203" spans="2:51" s="11" customFormat="1" ht="13.5">
      <c r="B203" s="228"/>
      <c r="C203" s="229"/>
      <c r="D203" s="230" t="s">
        <v>141</v>
      </c>
      <c r="E203" s="231" t="s">
        <v>34</v>
      </c>
      <c r="F203" s="232" t="s">
        <v>353</v>
      </c>
      <c r="G203" s="229"/>
      <c r="H203" s="233">
        <v>262.629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141</v>
      </c>
      <c r="AU203" s="239" t="s">
        <v>87</v>
      </c>
      <c r="AV203" s="11" t="s">
        <v>87</v>
      </c>
      <c r="AW203" s="11" t="s">
        <v>41</v>
      </c>
      <c r="AX203" s="11" t="s">
        <v>78</v>
      </c>
      <c r="AY203" s="239" t="s">
        <v>131</v>
      </c>
    </row>
    <row r="204" spans="2:51" s="11" customFormat="1" ht="13.5">
      <c r="B204" s="228"/>
      <c r="C204" s="229"/>
      <c r="D204" s="230" t="s">
        <v>141</v>
      </c>
      <c r="E204" s="231" t="s">
        <v>34</v>
      </c>
      <c r="F204" s="232" t="s">
        <v>354</v>
      </c>
      <c r="G204" s="229"/>
      <c r="H204" s="233">
        <v>125.101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141</v>
      </c>
      <c r="AU204" s="239" t="s">
        <v>87</v>
      </c>
      <c r="AV204" s="11" t="s">
        <v>87</v>
      </c>
      <c r="AW204" s="11" t="s">
        <v>41</v>
      </c>
      <c r="AX204" s="11" t="s">
        <v>78</v>
      </c>
      <c r="AY204" s="239" t="s">
        <v>131</v>
      </c>
    </row>
    <row r="205" spans="2:51" s="11" customFormat="1" ht="13.5">
      <c r="B205" s="228"/>
      <c r="C205" s="229"/>
      <c r="D205" s="230" t="s">
        <v>141</v>
      </c>
      <c r="E205" s="231" t="s">
        <v>34</v>
      </c>
      <c r="F205" s="232" t="s">
        <v>355</v>
      </c>
      <c r="G205" s="229"/>
      <c r="H205" s="233">
        <v>137.6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141</v>
      </c>
      <c r="AU205" s="239" t="s">
        <v>87</v>
      </c>
      <c r="AV205" s="11" t="s">
        <v>87</v>
      </c>
      <c r="AW205" s="11" t="s">
        <v>41</v>
      </c>
      <c r="AX205" s="11" t="s">
        <v>78</v>
      </c>
      <c r="AY205" s="239" t="s">
        <v>131</v>
      </c>
    </row>
    <row r="206" spans="2:51" s="11" customFormat="1" ht="13.5">
      <c r="B206" s="228"/>
      <c r="C206" s="229"/>
      <c r="D206" s="230" t="s">
        <v>141</v>
      </c>
      <c r="E206" s="231" t="s">
        <v>34</v>
      </c>
      <c r="F206" s="232" t="s">
        <v>356</v>
      </c>
      <c r="G206" s="229"/>
      <c r="H206" s="233">
        <v>140.026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141</v>
      </c>
      <c r="AU206" s="239" t="s">
        <v>87</v>
      </c>
      <c r="AV206" s="11" t="s">
        <v>87</v>
      </c>
      <c r="AW206" s="11" t="s">
        <v>41</v>
      </c>
      <c r="AX206" s="11" t="s">
        <v>78</v>
      </c>
      <c r="AY206" s="239" t="s">
        <v>131</v>
      </c>
    </row>
    <row r="207" spans="2:51" s="11" customFormat="1" ht="13.5">
      <c r="B207" s="228"/>
      <c r="C207" s="229"/>
      <c r="D207" s="230" t="s">
        <v>141</v>
      </c>
      <c r="E207" s="231" t="s">
        <v>34</v>
      </c>
      <c r="F207" s="232" t="s">
        <v>357</v>
      </c>
      <c r="G207" s="229"/>
      <c r="H207" s="233">
        <v>39.132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141</v>
      </c>
      <c r="AU207" s="239" t="s">
        <v>87</v>
      </c>
      <c r="AV207" s="11" t="s">
        <v>87</v>
      </c>
      <c r="AW207" s="11" t="s">
        <v>41</v>
      </c>
      <c r="AX207" s="11" t="s">
        <v>78</v>
      </c>
      <c r="AY207" s="239" t="s">
        <v>131</v>
      </c>
    </row>
    <row r="208" spans="2:51" s="11" customFormat="1" ht="13.5">
      <c r="B208" s="228"/>
      <c r="C208" s="229"/>
      <c r="D208" s="230" t="s">
        <v>141</v>
      </c>
      <c r="E208" s="231" t="s">
        <v>34</v>
      </c>
      <c r="F208" s="232" t="s">
        <v>358</v>
      </c>
      <c r="G208" s="229"/>
      <c r="H208" s="233">
        <v>44.493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141</v>
      </c>
      <c r="AU208" s="239" t="s">
        <v>87</v>
      </c>
      <c r="AV208" s="11" t="s">
        <v>87</v>
      </c>
      <c r="AW208" s="11" t="s">
        <v>41</v>
      </c>
      <c r="AX208" s="11" t="s">
        <v>78</v>
      </c>
      <c r="AY208" s="239" t="s">
        <v>131</v>
      </c>
    </row>
    <row r="209" spans="2:51" s="11" customFormat="1" ht="13.5">
      <c r="B209" s="228"/>
      <c r="C209" s="229"/>
      <c r="D209" s="230" t="s">
        <v>141</v>
      </c>
      <c r="E209" s="231" t="s">
        <v>34</v>
      </c>
      <c r="F209" s="232" t="s">
        <v>359</v>
      </c>
      <c r="G209" s="229"/>
      <c r="H209" s="233">
        <v>56.136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141</v>
      </c>
      <c r="AU209" s="239" t="s">
        <v>87</v>
      </c>
      <c r="AV209" s="11" t="s">
        <v>87</v>
      </c>
      <c r="AW209" s="11" t="s">
        <v>41</v>
      </c>
      <c r="AX209" s="11" t="s">
        <v>78</v>
      </c>
      <c r="AY209" s="239" t="s">
        <v>131</v>
      </c>
    </row>
    <row r="210" spans="2:51" s="11" customFormat="1" ht="13.5">
      <c r="B210" s="228"/>
      <c r="C210" s="229"/>
      <c r="D210" s="230" t="s">
        <v>141</v>
      </c>
      <c r="E210" s="231" t="s">
        <v>34</v>
      </c>
      <c r="F210" s="232" t="s">
        <v>360</v>
      </c>
      <c r="G210" s="229"/>
      <c r="H210" s="233">
        <v>52.782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141</v>
      </c>
      <c r="AU210" s="239" t="s">
        <v>87</v>
      </c>
      <c r="AV210" s="11" t="s">
        <v>87</v>
      </c>
      <c r="AW210" s="11" t="s">
        <v>41</v>
      </c>
      <c r="AX210" s="11" t="s">
        <v>78</v>
      </c>
      <c r="AY210" s="239" t="s">
        <v>131</v>
      </c>
    </row>
    <row r="211" spans="2:51" s="11" customFormat="1" ht="13.5">
      <c r="B211" s="228"/>
      <c r="C211" s="229"/>
      <c r="D211" s="230" t="s">
        <v>141</v>
      </c>
      <c r="E211" s="231" t="s">
        <v>34</v>
      </c>
      <c r="F211" s="232" t="s">
        <v>361</v>
      </c>
      <c r="G211" s="229"/>
      <c r="H211" s="233">
        <v>21.66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141</v>
      </c>
      <c r="AU211" s="239" t="s">
        <v>87</v>
      </c>
      <c r="AV211" s="11" t="s">
        <v>87</v>
      </c>
      <c r="AW211" s="11" t="s">
        <v>41</v>
      </c>
      <c r="AX211" s="11" t="s">
        <v>78</v>
      </c>
      <c r="AY211" s="239" t="s">
        <v>131</v>
      </c>
    </row>
    <row r="212" spans="2:51" s="11" customFormat="1" ht="13.5">
      <c r="B212" s="228"/>
      <c r="C212" s="229"/>
      <c r="D212" s="230" t="s">
        <v>141</v>
      </c>
      <c r="E212" s="231" t="s">
        <v>34</v>
      </c>
      <c r="F212" s="232" t="s">
        <v>362</v>
      </c>
      <c r="G212" s="229"/>
      <c r="H212" s="233">
        <v>35.974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141</v>
      </c>
      <c r="AU212" s="239" t="s">
        <v>87</v>
      </c>
      <c r="AV212" s="11" t="s">
        <v>87</v>
      </c>
      <c r="AW212" s="11" t="s">
        <v>41</v>
      </c>
      <c r="AX212" s="11" t="s">
        <v>78</v>
      </c>
      <c r="AY212" s="239" t="s">
        <v>131</v>
      </c>
    </row>
    <row r="213" spans="2:51" s="11" customFormat="1" ht="13.5">
      <c r="B213" s="228"/>
      <c r="C213" s="229"/>
      <c r="D213" s="230" t="s">
        <v>141</v>
      </c>
      <c r="E213" s="231" t="s">
        <v>34</v>
      </c>
      <c r="F213" s="232" t="s">
        <v>363</v>
      </c>
      <c r="G213" s="229"/>
      <c r="H213" s="233">
        <v>61.19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141</v>
      </c>
      <c r="AU213" s="239" t="s">
        <v>87</v>
      </c>
      <c r="AV213" s="11" t="s">
        <v>87</v>
      </c>
      <c r="AW213" s="11" t="s">
        <v>41</v>
      </c>
      <c r="AX213" s="11" t="s">
        <v>78</v>
      </c>
      <c r="AY213" s="239" t="s">
        <v>131</v>
      </c>
    </row>
    <row r="214" spans="2:51" s="11" customFormat="1" ht="13.5">
      <c r="B214" s="228"/>
      <c r="C214" s="229"/>
      <c r="D214" s="230" t="s">
        <v>141</v>
      </c>
      <c r="E214" s="231" t="s">
        <v>34</v>
      </c>
      <c r="F214" s="232" t="s">
        <v>364</v>
      </c>
      <c r="G214" s="229"/>
      <c r="H214" s="233">
        <v>55.246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141</v>
      </c>
      <c r="AU214" s="239" t="s">
        <v>87</v>
      </c>
      <c r="AV214" s="11" t="s">
        <v>87</v>
      </c>
      <c r="AW214" s="11" t="s">
        <v>41</v>
      </c>
      <c r="AX214" s="11" t="s">
        <v>78</v>
      </c>
      <c r="AY214" s="239" t="s">
        <v>131</v>
      </c>
    </row>
    <row r="215" spans="2:51" s="11" customFormat="1" ht="13.5">
      <c r="B215" s="228"/>
      <c r="C215" s="229"/>
      <c r="D215" s="230" t="s">
        <v>141</v>
      </c>
      <c r="E215" s="231" t="s">
        <v>34</v>
      </c>
      <c r="F215" s="232" t="s">
        <v>365</v>
      </c>
      <c r="G215" s="229"/>
      <c r="H215" s="233">
        <v>23.826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141</v>
      </c>
      <c r="AU215" s="239" t="s">
        <v>87</v>
      </c>
      <c r="AV215" s="11" t="s">
        <v>87</v>
      </c>
      <c r="AW215" s="11" t="s">
        <v>41</v>
      </c>
      <c r="AX215" s="11" t="s">
        <v>78</v>
      </c>
      <c r="AY215" s="239" t="s">
        <v>131</v>
      </c>
    </row>
    <row r="216" spans="2:51" s="11" customFormat="1" ht="13.5">
      <c r="B216" s="228"/>
      <c r="C216" s="229"/>
      <c r="D216" s="230" t="s">
        <v>141</v>
      </c>
      <c r="E216" s="231" t="s">
        <v>34</v>
      </c>
      <c r="F216" s="232" t="s">
        <v>366</v>
      </c>
      <c r="G216" s="229"/>
      <c r="H216" s="233">
        <v>37.03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141</v>
      </c>
      <c r="AU216" s="239" t="s">
        <v>87</v>
      </c>
      <c r="AV216" s="11" t="s">
        <v>87</v>
      </c>
      <c r="AW216" s="11" t="s">
        <v>41</v>
      </c>
      <c r="AX216" s="11" t="s">
        <v>78</v>
      </c>
      <c r="AY216" s="239" t="s">
        <v>131</v>
      </c>
    </row>
    <row r="217" spans="2:51" s="11" customFormat="1" ht="13.5">
      <c r="B217" s="228"/>
      <c r="C217" s="229"/>
      <c r="D217" s="230" t="s">
        <v>141</v>
      </c>
      <c r="E217" s="231" t="s">
        <v>34</v>
      </c>
      <c r="F217" s="232" t="s">
        <v>367</v>
      </c>
      <c r="G217" s="229"/>
      <c r="H217" s="233">
        <v>37.797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141</v>
      </c>
      <c r="AU217" s="239" t="s">
        <v>87</v>
      </c>
      <c r="AV217" s="11" t="s">
        <v>87</v>
      </c>
      <c r="AW217" s="11" t="s">
        <v>41</v>
      </c>
      <c r="AX217" s="11" t="s">
        <v>78</v>
      </c>
      <c r="AY217" s="239" t="s">
        <v>131</v>
      </c>
    </row>
    <row r="218" spans="2:51" s="11" customFormat="1" ht="13.5">
      <c r="B218" s="228"/>
      <c r="C218" s="229"/>
      <c r="D218" s="230" t="s">
        <v>141</v>
      </c>
      <c r="E218" s="231" t="s">
        <v>34</v>
      </c>
      <c r="F218" s="232" t="s">
        <v>368</v>
      </c>
      <c r="G218" s="229"/>
      <c r="H218" s="233">
        <v>43.842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141</v>
      </c>
      <c r="AU218" s="239" t="s">
        <v>87</v>
      </c>
      <c r="AV218" s="11" t="s">
        <v>87</v>
      </c>
      <c r="AW218" s="11" t="s">
        <v>41</v>
      </c>
      <c r="AX218" s="11" t="s">
        <v>78</v>
      </c>
      <c r="AY218" s="239" t="s">
        <v>131</v>
      </c>
    </row>
    <row r="219" spans="2:51" s="11" customFormat="1" ht="13.5">
      <c r="B219" s="228"/>
      <c r="C219" s="229"/>
      <c r="D219" s="230" t="s">
        <v>141</v>
      </c>
      <c r="E219" s="231" t="s">
        <v>34</v>
      </c>
      <c r="F219" s="232" t="s">
        <v>369</v>
      </c>
      <c r="G219" s="229"/>
      <c r="H219" s="233">
        <v>42.521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141</v>
      </c>
      <c r="AU219" s="239" t="s">
        <v>87</v>
      </c>
      <c r="AV219" s="11" t="s">
        <v>87</v>
      </c>
      <c r="AW219" s="11" t="s">
        <v>41</v>
      </c>
      <c r="AX219" s="11" t="s">
        <v>78</v>
      </c>
      <c r="AY219" s="239" t="s">
        <v>131</v>
      </c>
    </row>
    <row r="220" spans="2:51" s="11" customFormat="1" ht="13.5">
      <c r="B220" s="228"/>
      <c r="C220" s="229"/>
      <c r="D220" s="230" t="s">
        <v>141</v>
      </c>
      <c r="E220" s="231" t="s">
        <v>34</v>
      </c>
      <c r="F220" s="232" t="s">
        <v>370</v>
      </c>
      <c r="G220" s="229"/>
      <c r="H220" s="233">
        <v>52.043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141</v>
      </c>
      <c r="AU220" s="239" t="s">
        <v>87</v>
      </c>
      <c r="AV220" s="11" t="s">
        <v>87</v>
      </c>
      <c r="AW220" s="11" t="s">
        <v>41</v>
      </c>
      <c r="AX220" s="11" t="s">
        <v>78</v>
      </c>
      <c r="AY220" s="239" t="s">
        <v>131</v>
      </c>
    </row>
    <row r="221" spans="2:51" s="11" customFormat="1" ht="13.5">
      <c r="B221" s="228"/>
      <c r="C221" s="229"/>
      <c r="D221" s="230" t="s">
        <v>141</v>
      </c>
      <c r="E221" s="231" t="s">
        <v>34</v>
      </c>
      <c r="F221" s="232" t="s">
        <v>371</v>
      </c>
      <c r="G221" s="229"/>
      <c r="H221" s="233">
        <v>112.597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141</v>
      </c>
      <c r="AU221" s="239" t="s">
        <v>87</v>
      </c>
      <c r="AV221" s="11" t="s">
        <v>87</v>
      </c>
      <c r="AW221" s="11" t="s">
        <v>41</v>
      </c>
      <c r="AX221" s="11" t="s">
        <v>78</v>
      </c>
      <c r="AY221" s="239" t="s">
        <v>131</v>
      </c>
    </row>
    <row r="222" spans="2:51" s="11" customFormat="1" ht="13.5">
      <c r="B222" s="228"/>
      <c r="C222" s="229"/>
      <c r="D222" s="230" t="s">
        <v>141</v>
      </c>
      <c r="E222" s="231" t="s">
        <v>34</v>
      </c>
      <c r="F222" s="232" t="s">
        <v>372</v>
      </c>
      <c r="G222" s="229"/>
      <c r="H222" s="233">
        <v>136.91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141</v>
      </c>
      <c r="AU222" s="239" t="s">
        <v>87</v>
      </c>
      <c r="AV222" s="11" t="s">
        <v>87</v>
      </c>
      <c r="AW222" s="11" t="s">
        <v>41</v>
      </c>
      <c r="AX222" s="11" t="s">
        <v>78</v>
      </c>
      <c r="AY222" s="239" t="s">
        <v>131</v>
      </c>
    </row>
    <row r="223" spans="2:51" s="11" customFormat="1" ht="13.5">
      <c r="B223" s="228"/>
      <c r="C223" s="229"/>
      <c r="D223" s="230" t="s">
        <v>141</v>
      </c>
      <c r="E223" s="231" t="s">
        <v>34</v>
      </c>
      <c r="F223" s="232" t="s">
        <v>373</v>
      </c>
      <c r="G223" s="229"/>
      <c r="H223" s="233">
        <v>73.066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141</v>
      </c>
      <c r="AU223" s="239" t="s">
        <v>87</v>
      </c>
      <c r="AV223" s="11" t="s">
        <v>87</v>
      </c>
      <c r="AW223" s="11" t="s">
        <v>41</v>
      </c>
      <c r="AX223" s="11" t="s">
        <v>78</v>
      </c>
      <c r="AY223" s="239" t="s">
        <v>131</v>
      </c>
    </row>
    <row r="224" spans="2:51" s="11" customFormat="1" ht="13.5">
      <c r="B224" s="228"/>
      <c r="C224" s="229"/>
      <c r="D224" s="230" t="s">
        <v>141</v>
      </c>
      <c r="E224" s="231" t="s">
        <v>34</v>
      </c>
      <c r="F224" s="232" t="s">
        <v>374</v>
      </c>
      <c r="G224" s="229"/>
      <c r="H224" s="233">
        <v>61.037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141</v>
      </c>
      <c r="AU224" s="239" t="s">
        <v>87</v>
      </c>
      <c r="AV224" s="11" t="s">
        <v>87</v>
      </c>
      <c r="AW224" s="11" t="s">
        <v>41</v>
      </c>
      <c r="AX224" s="11" t="s">
        <v>78</v>
      </c>
      <c r="AY224" s="239" t="s">
        <v>131</v>
      </c>
    </row>
    <row r="225" spans="2:51" s="11" customFormat="1" ht="13.5">
      <c r="B225" s="228"/>
      <c r="C225" s="229"/>
      <c r="D225" s="230" t="s">
        <v>141</v>
      </c>
      <c r="E225" s="231" t="s">
        <v>34</v>
      </c>
      <c r="F225" s="232" t="s">
        <v>375</v>
      </c>
      <c r="G225" s="229"/>
      <c r="H225" s="233">
        <v>22.202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141</v>
      </c>
      <c r="AU225" s="239" t="s">
        <v>87</v>
      </c>
      <c r="AV225" s="11" t="s">
        <v>87</v>
      </c>
      <c r="AW225" s="11" t="s">
        <v>41</v>
      </c>
      <c r="AX225" s="11" t="s">
        <v>78</v>
      </c>
      <c r="AY225" s="239" t="s">
        <v>131</v>
      </c>
    </row>
    <row r="226" spans="2:51" s="11" customFormat="1" ht="13.5">
      <c r="B226" s="228"/>
      <c r="C226" s="229"/>
      <c r="D226" s="230" t="s">
        <v>141</v>
      </c>
      <c r="E226" s="231" t="s">
        <v>34</v>
      </c>
      <c r="F226" s="232" t="s">
        <v>376</v>
      </c>
      <c r="G226" s="229"/>
      <c r="H226" s="233">
        <v>36.238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141</v>
      </c>
      <c r="AU226" s="239" t="s">
        <v>87</v>
      </c>
      <c r="AV226" s="11" t="s">
        <v>87</v>
      </c>
      <c r="AW226" s="11" t="s">
        <v>41</v>
      </c>
      <c r="AX226" s="11" t="s">
        <v>78</v>
      </c>
      <c r="AY226" s="239" t="s">
        <v>131</v>
      </c>
    </row>
    <row r="227" spans="2:51" s="11" customFormat="1" ht="13.5">
      <c r="B227" s="228"/>
      <c r="C227" s="229"/>
      <c r="D227" s="230" t="s">
        <v>141</v>
      </c>
      <c r="E227" s="231" t="s">
        <v>34</v>
      </c>
      <c r="F227" s="232" t="s">
        <v>377</v>
      </c>
      <c r="G227" s="229"/>
      <c r="H227" s="233">
        <v>46.028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141</v>
      </c>
      <c r="AU227" s="239" t="s">
        <v>87</v>
      </c>
      <c r="AV227" s="11" t="s">
        <v>87</v>
      </c>
      <c r="AW227" s="11" t="s">
        <v>41</v>
      </c>
      <c r="AX227" s="11" t="s">
        <v>78</v>
      </c>
      <c r="AY227" s="239" t="s">
        <v>131</v>
      </c>
    </row>
    <row r="228" spans="2:51" s="11" customFormat="1" ht="13.5">
      <c r="B228" s="228"/>
      <c r="C228" s="229"/>
      <c r="D228" s="230" t="s">
        <v>141</v>
      </c>
      <c r="E228" s="231" t="s">
        <v>34</v>
      </c>
      <c r="F228" s="232" t="s">
        <v>378</v>
      </c>
      <c r="G228" s="229"/>
      <c r="H228" s="233">
        <v>47.854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141</v>
      </c>
      <c r="AU228" s="239" t="s">
        <v>87</v>
      </c>
      <c r="AV228" s="11" t="s">
        <v>87</v>
      </c>
      <c r="AW228" s="11" t="s">
        <v>41</v>
      </c>
      <c r="AX228" s="11" t="s">
        <v>78</v>
      </c>
      <c r="AY228" s="239" t="s">
        <v>131</v>
      </c>
    </row>
    <row r="229" spans="2:51" s="11" customFormat="1" ht="13.5">
      <c r="B229" s="228"/>
      <c r="C229" s="229"/>
      <c r="D229" s="230" t="s">
        <v>141</v>
      </c>
      <c r="E229" s="231" t="s">
        <v>34</v>
      </c>
      <c r="F229" s="232" t="s">
        <v>379</v>
      </c>
      <c r="G229" s="229"/>
      <c r="H229" s="233">
        <v>54.872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141</v>
      </c>
      <c r="AU229" s="239" t="s">
        <v>87</v>
      </c>
      <c r="AV229" s="11" t="s">
        <v>87</v>
      </c>
      <c r="AW229" s="11" t="s">
        <v>41</v>
      </c>
      <c r="AX229" s="11" t="s">
        <v>78</v>
      </c>
      <c r="AY229" s="239" t="s">
        <v>131</v>
      </c>
    </row>
    <row r="230" spans="2:51" s="11" customFormat="1" ht="13.5">
      <c r="B230" s="228"/>
      <c r="C230" s="229"/>
      <c r="D230" s="230" t="s">
        <v>141</v>
      </c>
      <c r="E230" s="231" t="s">
        <v>34</v>
      </c>
      <c r="F230" s="232" t="s">
        <v>380</v>
      </c>
      <c r="G230" s="229"/>
      <c r="H230" s="233">
        <v>52.166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141</v>
      </c>
      <c r="AU230" s="239" t="s">
        <v>87</v>
      </c>
      <c r="AV230" s="11" t="s">
        <v>87</v>
      </c>
      <c r="AW230" s="11" t="s">
        <v>41</v>
      </c>
      <c r="AX230" s="11" t="s">
        <v>78</v>
      </c>
      <c r="AY230" s="239" t="s">
        <v>131</v>
      </c>
    </row>
    <row r="231" spans="2:51" s="11" customFormat="1" ht="13.5">
      <c r="B231" s="228"/>
      <c r="C231" s="229"/>
      <c r="D231" s="230" t="s">
        <v>141</v>
      </c>
      <c r="E231" s="231" t="s">
        <v>34</v>
      </c>
      <c r="F231" s="232" t="s">
        <v>381</v>
      </c>
      <c r="G231" s="229"/>
      <c r="H231" s="233">
        <v>55.594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141</v>
      </c>
      <c r="AU231" s="239" t="s">
        <v>87</v>
      </c>
      <c r="AV231" s="11" t="s">
        <v>87</v>
      </c>
      <c r="AW231" s="11" t="s">
        <v>41</v>
      </c>
      <c r="AX231" s="11" t="s">
        <v>78</v>
      </c>
      <c r="AY231" s="239" t="s">
        <v>131</v>
      </c>
    </row>
    <row r="232" spans="2:51" s="11" customFormat="1" ht="13.5">
      <c r="B232" s="228"/>
      <c r="C232" s="229"/>
      <c r="D232" s="230" t="s">
        <v>141</v>
      </c>
      <c r="E232" s="231" t="s">
        <v>34</v>
      </c>
      <c r="F232" s="232" t="s">
        <v>382</v>
      </c>
      <c r="G232" s="229"/>
      <c r="H232" s="233">
        <v>52.518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141</v>
      </c>
      <c r="AU232" s="239" t="s">
        <v>87</v>
      </c>
      <c r="AV232" s="11" t="s">
        <v>87</v>
      </c>
      <c r="AW232" s="11" t="s">
        <v>41</v>
      </c>
      <c r="AX232" s="11" t="s">
        <v>78</v>
      </c>
      <c r="AY232" s="239" t="s">
        <v>131</v>
      </c>
    </row>
    <row r="233" spans="2:65" s="1" customFormat="1" ht="25.5" customHeight="1">
      <c r="B233" s="45"/>
      <c r="C233" s="216" t="s">
        <v>383</v>
      </c>
      <c r="D233" s="216" t="s">
        <v>134</v>
      </c>
      <c r="E233" s="217" t="s">
        <v>384</v>
      </c>
      <c r="F233" s="218" t="s">
        <v>385</v>
      </c>
      <c r="G233" s="219" t="s">
        <v>153</v>
      </c>
      <c r="H233" s="220">
        <v>1046.85</v>
      </c>
      <c r="I233" s="221"/>
      <c r="J233" s="222">
        <f>ROUND(I233*H233,2)</f>
        <v>0</v>
      </c>
      <c r="K233" s="218" t="s">
        <v>138</v>
      </c>
      <c r="L233" s="71"/>
      <c r="M233" s="223" t="s">
        <v>34</v>
      </c>
      <c r="N233" s="224" t="s">
        <v>49</v>
      </c>
      <c r="O233" s="46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AR233" s="23" t="s">
        <v>230</v>
      </c>
      <c r="AT233" s="23" t="s">
        <v>134</v>
      </c>
      <c r="AU233" s="23" t="s">
        <v>87</v>
      </c>
      <c r="AY233" s="23" t="s">
        <v>131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3" t="s">
        <v>25</v>
      </c>
      <c r="BK233" s="227">
        <f>ROUND(I233*H233,2)</f>
        <v>0</v>
      </c>
      <c r="BL233" s="23" t="s">
        <v>230</v>
      </c>
      <c r="BM233" s="23" t="s">
        <v>386</v>
      </c>
    </row>
    <row r="234" spans="2:47" s="1" customFormat="1" ht="13.5">
      <c r="B234" s="45"/>
      <c r="C234" s="73"/>
      <c r="D234" s="230" t="s">
        <v>155</v>
      </c>
      <c r="E234" s="73"/>
      <c r="F234" s="240" t="s">
        <v>387</v>
      </c>
      <c r="G234" s="73"/>
      <c r="H234" s="73"/>
      <c r="I234" s="186"/>
      <c r="J234" s="73"/>
      <c r="K234" s="73"/>
      <c r="L234" s="71"/>
      <c r="M234" s="241"/>
      <c r="N234" s="46"/>
      <c r="O234" s="46"/>
      <c r="P234" s="46"/>
      <c r="Q234" s="46"/>
      <c r="R234" s="46"/>
      <c r="S234" s="46"/>
      <c r="T234" s="94"/>
      <c r="AT234" s="23" t="s">
        <v>155</v>
      </c>
      <c r="AU234" s="23" t="s">
        <v>87</v>
      </c>
    </row>
    <row r="235" spans="2:51" s="11" customFormat="1" ht="13.5">
      <c r="B235" s="228"/>
      <c r="C235" s="229"/>
      <c r="D235" s="230" t="s">
        <v>141</v>
      </c>
      <c r="E235" s="231" t="s">
        <v>34</v>
      </c>
      <c r="F235" s="232" t="s">
        <v>353</v>
      </c>
      <c r="G235" s="229"/>
      <c r="H235" s="233">
        <v>262.629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141</v>
      </c>
      <c r="AU235" s="239" t="s">
        <v>87</v>
      </c>
      <c r="AV235" s="11" t="s">
        <v>87</v>
      </c>
      <c r="AW235" s="11" t="s">
        <v>41</v>
      </c>
      <c r="AX235" s="11" t="s">
        <v>78</v>
      </c>
      <c r="AY235" s="239" t="s">
        <v>131</v>
      </c>
    </row>
    <row r="236" spans="2:51" s="11" customFormat="1" ht="13.5">
      <c r="B236" s="228"/>
      <c r="C236" s="229"/>
      <c r="D236" s="230" t="s">
        <v>141</v>
      </c>
      <c r="E236" s="231" t="s">
        <v>34</v>
      </c>
      <c r="F236" s="232" t="s">
        <v>355</v>
      </c>
      <c r="G236" s="229"/>
      <c r="H236" s="233">
        <v>137.6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141</v>
      </c>
      <c r="AU236" s="239" t="s">
        <v>87</v>
      </c>
      <c r="AV236" s="11" t="s">
        <v>87</v>
      </c>
      <c r="AW236" s="11" t="s">
        <v>41</v>
      </c>
      <c r="AX236" s="11" t="s">
        <v>78</v>
      </c>
      <c r="AY236" s="239" t="s">
        <v>131</v>
      </c>
    </row>
    <row r="237" spans="2:51" s="11" customFormat="1" ht="13.5">
      <c r="B237" s="228"/>
      <c r="C237" s="229"/>
      <c r="D237" s="230" t="s">
        <v>141</v>
      </c>
      <c r="E237" s="231" t="s">
        <v>34</v>
      </c>
      <c r="F237" s="232" t="s">
        <v>357</v>
      </c>
      <c r="G237" s="229"/>
      <c r="H237" s="233">
        <v>39.132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141</v>
      </c>
      <c r="AU237" s="239" t="s">
        <v>87</v>
      </c>
      <c r="AV237" s="11" t="s">
        <v>87</v>
      </c>
      <c r="AW237" s="11" t="s">
        <v>41</v>
      </c>
      <c r="AX237" s="11" t="s">
        <v>78</v>
      </c>
      <c r="AY237" s="239" t="s">
        <v>131</v>
      </c>
    </row>
    <row r="238" spans="2:51" s="11" customFormat="1" ht="13.5">
      <c r="B238" s="228"/>
      <c r="C238" s="229"/>
      <c r="D238" s="230" t="s">
        <v>141</v>
      </c>
      <c r="E238" s="231" t="s">
        <v>34</v>
      </c>
      <c r="F238" s="232" t="s">
        <v>359</v>
      </c>
      <c r="G238" s="229"/>
      <c r="H238" s="233">
        <v>56.136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141</v>
      </c>
      <c r="AU238" s="239" t="s">
        <v>87</v>
      </c>
      <c r="AV238" s="11" t="s">
        <v>87</v>
      </c>
      <c r="AW238" s="11" t="s">
        <v>41</v>
      </c>
      <c r="AX238" s="11" t="s">
        <v>78</v>
      </c>
      <c r="AY238" s="239" t="s">
        <v>131</v>
      </c>
    </row>
    <row r="239" spans="2:51" s="11" customFormat="1" ht="13.5">
      <c r="B239" s="228"/>
      <c r="C239" s="229"/>
      <c r="D239" s="230" t="s">
        <v>141</v>
      </c>
      <c r="E239" s="231" t="s">
        <v>34</v>
      </c>
      <c r="F239" s="232" t="s">
        <v>361</v>
      </c>
      <c r="G239" s="229"/>
      <c r="H239" s="233">
        <v>21.66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141</v>
      </c>
      <c r="AU239" s="239" t="s">
        <v>87</v>
      </c>
      <c r="AV239" s="11" t="s">
        <v>87</v>
      </c>
      <c r="AW239" s="11" t="s">
        <v>41</v>
      </c>
      <c r="AX239" s="11" t="s">
        <v>78</v>
      </c>
      <c r="AY239" s="239" t="s">
        <v>131</v>
      </c>
    </row>
    <row r="240" spans="2:51" s="11" customFormat="1" ht="13.5">
      <c r="B240" s="228"/>
      <c r="C240" s="229"/>
      <c r="D240" s="230" t="s">
        <v>141</v>
      </c>
      <c r="E240" s="231" t="s">
        <v>34</v>
      </c>
      <c r="F240" s="232" t="s">
        <v>363</v>
      </c>
      <c r="G240" s="229"/>
      <c r="H240" s="233">
        <v>61.19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141</v>
      </c>
      <c r="AU240" s="239" t="s">
        <v>87</v>
      </c>
      <c r="AV240" s="11" t="s">
        <v>87</v>
      </c>
      <c r="AW240" s="11" t="s">
        <v>41</v>
      </c>
      <c r="AX240" s="11" t="s">
        <v>78</v>
      </c>
      <c r="AY240" s="239" t="s">
        <v>131</v>
      </c>
    </row>
    <row r="241" spans="2:51" s="11" customFormat="1" ht="13.5">
      <c r="B241" s="228"/>
      <c r="C241" s="229"/>
      <c r="D241" s="230" t="s">
        <v>141</v>
      </c>
      <c r="E241" s="231" t="s">
        <v>34</v>
      </c>
      <c r="F241" s="232" t="s">
        <v>365</v>
      </c>
      <c r="G241" s="229"/>
      <c r="H241" s="233">
        <v>23.826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141</v>
      </c>
      <c r="AU241" s="239" t="s">
        <v>87</v>
      </c>
      <c r="AV241" s="11" t="s">
        <v>87</v>
      </c>
      <c r="AW241" s="11" t="s">
        <v>41</v>
      </c>
      <c r="AX241" s="11" t="s">
        <v>78</v>
      </c>
      <c r="AY241" s="239" t="s">
        <v>131</v>
      </c>
    </row>
    <row r="242" spans="2:51" s="11" customFormat="1" ht="13.5">
      <c r="B242" s="228"/>
      <c r="C242" s="229"/>
      <c r="D242" s="230" t="s">
        <v>141</v>
      </c>
      <c r="E242" s="231" t="s">
        <v>34</v>
      </c>
      <c r="F242" s="232" t="s">
        <v>367</v>
      </c>
      <c r="G242" s="229"/>
      <c r="H242" s="233">
        <v>37.797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141</v>
      </c>
      <c r="AU242" s="239" t="s">
        <v>87</v>
      </c>
      <c r="AV242" s="11" t="s">
        <v>87</v>
      </c>
      <c r="AW242" s="11" t="s">
        <v>41</v>
      </c>
      <c r="AX242" s="11" t="s">
        <v>78</v>
      </c>
      <c r="AY242" s="239" t="s">
        <v>131</v>
      </c>
    </row>
    <row r="243" spans="2:51" s="11" customFormat="1" ht="13.5">
      <c r="B243" s="228"/>
      <c r="C243" s="229"/>
      <c r="D243" s="230" t="s">
        <v>141</v>
      </c>
      <c r="E243" s="231" t="s">
        <v>34</v>
      </c>
      <c r="F243" s="232" t="s">
        <v>369</v>
      </c>
      <c r="G243" s="229"/>
      <c r="H243" s="233">
        <v>42.521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141</v>
      </c>
      <c r="AU243" s="239" t="s">
        <v>87</v>
      </c>
      <c r="AV243" s="11" t="s">
        <v>87</v>
      </c>
      <c r="AW243" s="11" t="s">
        <v>41</v>
      </c>
      <c r="AX243" s="11" t="s">
        <v>78</v>
      </c>
      <c r="AY243" s="239" t="s">
        <v>131</v>
      </c>
    </row>
    <row r="244" spans="2:51" s="11" customFormat="1" ht="13.5">
      <c r="B244" s="228"/>
      <c r="C244" s="229"/>
      <c r="D244" s="230" t="s">
        <v>141</v>
      </c>
      <c r="E244" s="231" t="s">
        <v>34</v>
      </c>
      <c r="F244" s="232" t="s">
        <v>371</v>
      </c>
      <c r="G244" s="229"/>
      <c r="H244" s="233">
        <v>112.597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141</v>
      </c>
      <c r="AU244" s="239" t="s">
        <v>87</v>
      </c>
      <c r="AV244" s="11" t="s">
        <v>87</v>
      </c>
      <c r="AW244" s="11" t="s">
        <v>41</v>
      </c>
      <c r="AX244" s="11" t="s">
        <v>78</v>
      </c>
      <c r="AY244" s="239" t="s">
        <v>131</v>
      </c>
    </row>
    <row r="245" spans="2:51" s="11" customFormat="1" ht="13.5">
      <c r="B245" s="228"/>
      <c r="C245" s="229"/>
      <c r="D245" s="230" t="s">
        <v>141</v>
      </c>
      <c r="E245" s="231" t="s">
        <v>34</v>
      </c>
      <c r="F245" s="232" t="s">
        <v>373</v>
      </c>
      <c r="G245" s="229"/>
      <c r="H245" s="233">
        <v>73.066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141</v>
      </c>
      <c r="AU245" s="239" t="s">
        <v>87</v>
      </c>
      <c r="AV245" s="11" t="s">
        <v>87</v>
      </c>
      <c r="AW245" s="11" t="s">
        <v>41</v>
      </c>
      <c r="AX245" s="11" t="s">
        <v>78</v>
      </c>
      <c r="AY245" s="239" t="s">
        <v>131</v>
      </c>
    </row>
    <row r="246" spans="2:51" s="11" customFormat="1" ht="13.5">
      <c r="B246" s="228"/>
      <c r="C246" s="229"/>
      <c r="D246" s="230" t="s">
        <v>141</v>
      </c>
      <c r="E246" s="231" t="s">
        <v>34</v>
      </c>
      <c r="F246" s="232" t="s">
        <v>375</v>
      </c>
      <c r="G246" s="229"/>
      <c r="H246" s="233">
        <v>22.202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141</v>
      </c>
      <c r="AU246" s="239" t="s">
        <v>87</v>
      </c>
      <c r="AV246" s="11" t="s">
        <v>87</v>
      </c>
      <c r="AW246" s="11" t="s">
        <v>41</v>
      </c>
      <c r="AX246" s="11" t="s">
        <v>78</v>
      </c>
      <c r="AY246" s="239" t="s">
        <v>131</v>
      </c>
    </row>
    <row r="247" spans="2:51" s="11" customFormat="1" ht="13.5">
      <c r="B247" s="228"/>
      <c r="C247" s="229"/>
      <c r="D247" s="230" t="s">
        <v>141</v>
      </c>
      <c r="E247" s="231" t="s">
        <v>34</v>
      </c>
      <c r="F247" s="232" t="s">
        <v>377</v>
      </c>
      <c r="G247" s="229"/>
      <c r="H247" s="233">
        <v>46.028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141</v>
      </c>
      <c r="AU247" s="239" t="s">
        <v>87</v>
      </c>
      <c r="AV247" s="11" t="s">
        <v>87</v>
      </c>
      <c r="AW247" s="11" t="s">
        <v>41</v>
      </c>
      <c r="AX247" s="11" t="s">
        <v>78</v>
      </c>
      <c r="AY247" s="239" t="s">
        <v>131</v>
      </c>
    </row>
    <row r="248" spans="2:51" s="11" customFormat="1" ht="13.5">
      <c r="B248" s="228"/>
      <c r="C248" s="229"/>
      <c r="D248" s="230" t="s">
        <v>141</v>
      </c>
      <c r="E248" s="231" t="s">
        <v>34</v>
      </c>
      <c r="F248" s="232" t="s">
        <v>379</v>
      </c>
      <c r="G248" s="229"/>
      <c r="H248" s="233">
        <v>54.872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141</v>
      </c>
      <c r="AU248" s="239" t="s">
        <v>87</v>
      </c>
      <c r="AV248" s="11" t="s">
        <v>87</v>
      </c>
      <c r="AW248" s="11" t="s">
        <v>41</v>
      </c>
      <c r="AX248" s="11" t="s">
        <v>78</v>
      </c>
      <c r="AY248" s="239" t="s">
        <v>131</v>
      </c>
    </row>
    <row r="249" spans="2:51" s="11" customFormat="1" ht="13.5">
      <c r="B249" s="228"/>
      <c r="C249" s="229"/>
      <c r="D249" s="230" t="s">
        <v>141</v>
      </c>
      <c r="E249" s="231" t="s">
        <v>34</v>
      </c>
      <c r="F249" s="232" t="s">
        <v>381</v>
      </c>
      <c r="G249" s="229"/>
      <c r="H249" s="233">
        <v>55.594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141</v>
      </c>
      <c r="AU249" s="239" t="s">
        <v>87</v>
      </c>
      <c r="AV249" s="11" t="s">
        <v>87</v>
      </c>
      <c r="AW249" s="11" t="s">
        <v>41</v>
      </c>
      <c r="AX249" s="11" t="s">
        <v>78</v>
      </c>
      <c r="AY249" s="239" t="s">
        <v>131</v>
      </c>
    </row>
    <row r="250" spans="2:65" s="1" customFormat="1" ht="16.5" customHeight="1">
      <c r="B250" s="45"/>
      <c r="C250" s="242" t="s">
        <v>388</v>
      </c>
      <c r="D250" s="242" t="s">
        <v>312</v>
      </c>
      <c r="E250" s="243" t="s">
        <v>389</v>
      </c>
      <c r="F250" s="244" t="s">
        <v>390</v>
      </c>
      <c r="G250" s="245" t="s">
        <v>153</v>
      </c>
      <c r="H250" s="246">
        <v>1099.193</v>
      </c>
      <c r="I250" s="247"/>
      <c r="J250" s="248">
        <f>ROUND(I250*H250,2)</f>
        <v>0</v>
      </c>
      <c r="K250" s="244" t="s">
        <v>138</v>
      </c>
      <c r="L250" s="249"/>
      <c r="M250" s="250" t="s">
        <v>34</v>
      </c>
      <c r="N250" s="251" t="s">
        <v>49</v>
      </c>
      <c r="O250" s="46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AR250" s="23" t="s">
        <v>315</v>
      </c>
      <c r="AT250" s="23" t="s">
        <v>312</v>
      </c>
      <c r="AU250" s="23" t="s">
        <v>87</v>
      </c>
      <c r="AY250" s="23" t="s">
        <v>131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23" t="s">
        <v>25</v>
      </c>
      <c r="BK250" s="227">
        <f>ROUND(I250*H250,2)</f>
        <v>0</v>
      </c>
      <c r="BL250" s="23" t="s">
        <v>230</v>
      </c>
      <c r="BM250" s="23" t="s">
        <v>391</v>
      </c>
    </row>
    <row r="251" spans="2:51" s="11" customFormat="1" ht="13.5">
      <c r="B251" s="228"/>
      <c r="C251" s="229"/>
      <c r="D251" s="230" t="s">
        <v>141</v>
      </c>
      <c r="E251" s="229"/>
      <c r="F251" s="232" t="s">
        <v>392</v>
      </c>
      <c r="G251" s="229"/>
      <c r="H251" s="233">
        <v>1099.193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141</v>
      </c>
      <c r="AU251" s="239" t="s">
        <v>87</v>
      </c>
      <c r="AV251" s="11" t="s">
        <v>87</v>
      </c>
      <c r="AW251" s="11" t="s">
        <v>6</v>
      </c>
      <c r="AX251" s="11" t="s">
        <v>25</v>
      </c>
      <c r="AY251" s="239" t="s">
        <v>131</v>
      </c>
    </row>
    <row r="252" spans="2:65" s="1" customFormat="1" ht="25.5" customHeight="1">
      <c r="B252" s="45"/>
      <c r="C252" s="216" t="s">
        <v>393</v>
      </c>
      <c r="D252" s="216" t="s">
        <v>134</v>
      </c>
      <c r="E252" s="217" t="s">
        <v>394</v>
      </c>
      <c r="F252" s="218" t="s">
        <v>395</v>
      </c>
      <c r="G252" s="219" t="s">
        <v>153</v>
      </c>
      <c r="H252" s="220">
        <v>2849.59</v>
      </c>
      <c r="I252" s="221"/>
      <c r="J252" s="222">
        <f>ROUND(I252*H252,2)</f>
        <v>0</v>
      </c>
      <c r="K252" s="218" t="s">
        <v>138</v>
      </c>
      <c r="L252" s="71"/>
      <c r="M252" s="223" t="s">
        <v>34</v>
      </c>
      <c r="N252" s="224" t="s">
        <v>49</v>
      </c>
      <c r="O252" s="46"/>
      <c r="P252" s="225">
        <f>O252*H252</f>
        <v>0</v>
      </c>
      <c r="Q252" s="225">
        <v>0.0002</v>
      </c>
      <c r="R252" s="225">
        <f>Q252*H252</f>
        <v>0.569918</v>
      </c>
      <c r="S252" s="225">
        <v>0</v>
      </c>
      <c r="T252" s="226">
        <f>S252*H252</f>
        <v>0</v>
      </c>
      <c r="AR252" s="23" t="s">
        <v>230</v>
      </c>
      <c r="AT252" s="23" t="s">
        <v>134</v>
      </c>
      <c r="AU252" s="23" t="s">
        <v>87</v>
      </c>
      <c r="AY252" s="23" t="s">
        <v>131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3" t="s">
        <v>25</v>
      </c>
      <c r="BK252" s="227">
        <f>ROUND(I252*H252,2)</f>
        <v>0</v>
      </c>
      <c r="BL252" s="23" t="s">
        <v>230</v>
      </c>
      <c r="BM252" s="23" t="s">
        <v>396</v>
      </c>
    </row>
    <row r="253" spans="2:65" s="1" customFormat="1" ht="25.5" customHeight="1">
      <c r="B253" s="45"/>
      <c r="C253" s="216" t="s">
        <v>397</v>
      </c>
      <c r="D253" s="216" t="s">
        <v>134</v>
      </c>
      <c r="E253" s="217" t="s">
        <v>398</v>
      </c>
      <c r="F253" s="218" t="s">
        <v>399</v>
      </c>
      <c r="G253" s="219" t="s">
        <v>153</v>
      </c>
      <c r="H253" s="220">
        <v>194.88</v>
      </c>
      <c r="I253" s="221"/>
      <c r="J253" s="222">
        <f>ROUND(I253*H253,2)</f>
        <v>0</v>
      </c>
      <c r="K253" s="218" t="s">
        <v>138</v>
      </c>
      <c r="L253" s="71"/>
      <c r="M253" s="223" t="s">
        <v>34</v>
      </c>
      <c r="N253" s="224" t="s">
        <v>49</v>
      </c>
      <c r="O253" s="46"/>
      <c r="P253" s="225">
        <f>O253*H253</f>
        <v>0</v>
      </c>
      <c r="Q253" s="225">
        <v>2E-05</v>
      </c>
      <c r="R253" s="225">
        <f>Q253*H253</f>
        <v>0.0038976</v>
      </c>
      <c r="S253" s="225">
        <v>0</v>
      </c>
      <c r="T253" s="226">
        <f>S253*H253</f>
        <v>0</v>
      </c>
      <c r="AR253" s="23" t="s">
        <v>230</v>
      </c>
      <c r="AT253" s="23" t="s">
        <v>134</v>
      </c>
      <c r="AU253" s="23" t="s">
        <v>87</v>
      </c>
      <c r="AY253" s="23" t="s">
        <v>131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3" t="s">
        <v>25</v>
      </c>
      <c r="BK253" s="227">
        <f>ROUND(I253*H253,2)</f>
        <v>0</v>
      </c>
      <c r="BL253" s="23" t="s">
        <v>230</v>
      </c>
      <c r="BM253" s="23" t="s">
        <v>400</v>
      </c>
    </row>
    <row r="254" spans="2:65" s="1" customFormat="1" ht="25.5" customHeight="1">
      <c r="B254" s="45"/>
      <c r="C254" s="216" t="s">
        <v>401</v>
      </c>
      <c r="D254" s="216" t="s">
        <v>134</v>
      </c>
      <c r="E254" s="217" t="s">
        <v>402</v>
      </c>
      <c r="F254" s="218" t="s">
        <v>403</v>
      </c>
      <c r="G254" s="219" t="s">
        <v>153</v>
      </c>
      <c r="H254" s="220">
        <v>39.2</v>
      </c>
      <c r="I254" s="221"/>
      <c r="J254" s="222">
        <f>ROUND(I254*H254,2)</f>
        <v>0</v>
      </c>
      <c r="K254" s="218" t="s">
        <v>138</v>
      </c>
      <c r="L254" s="71"/>
      <c r="M254" s="223" t="s">
        <v>34</v>
      </c>
      <c r="N254" s="224" t="s">
        <v>49</v>
      </c>
      <c r="O254" s="46"/>
      <c r="P254" s="225">
        <f>O254*H254</f>
        <v>0</v>
      </c>
      <c r="Q254" s="225">
        <v>1E-05</v>
      </c>
      <c r="R254" s="225">
        <f>Q254*H254</f>
        <v>0.00039200000000000004</v>
      </c>
      <c r="S254" s="225">
        <v>0</v>
      </c>
      <c r="T254" s="226">
        <f>S254*H254</f>
        <v>0</v>
      </c>
      <c r="AR254" s="23" t="s">
        <v>230</v>
      </c>
      <c r="AT254" s="23" t="s">
        <v>134</v>
      </c>
      <c r="AU254" s="23" t="s">
        <v>87</v>
      </c>
      <c r="AY254" s="23" t="s">
        <v>131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3" t="s">
        <v>25</v>
      </c>
      <c r="BK254" s="227">
        <f>ROUND(I254*H254,2)</f>
        <v>0</v>
      </c>
      <c r="BL254" s="23" t="s">
        <v>230</v>
      </c>
      <c r="BM254" s="23" t="s">
        <v>404</v>
      </c>
    </row>
    <row r="255" spans="2:51" s="11" customFormat="1" ht="13.5">
      <c r="B255" s="228"/>
      <c r="C255" s="229"/>
      <c r="D255" s="230" t="s">
        <v>141</v>
      </c>
      <c r="E255" s="231" t="s">
        <v>34</v>
      </c>
      <c r="F255" s="232" t="s">
        <v>405</v>
      </c>
      <c r="G255" s="229"/>
      <c r="H255" s="233">
        <v>36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141</v>
      </c>
      <c r="AU255" s="239" t="s">
        <v>87</v>
      </c>
      <c r="AV255" s="11" t="s">
        <v>87</v>
      </c>
      <c r="AW255" s="11" t="s">
        <v>41</v>
      </c>
      <c r="AX255" s="11" t="s">
        <v>78</v>
      </c>
      <c r="AY255" s="239" t="s">
        <v>131</v>
      </c>
    </row>
    <row r="256" spans="2:51" s="11" customFormat="1" ht="13.5">
      <c r="B256" s="228"/>
      <c r="C256" s="229"/>
      <c r="D256" s="230" t="s">
        <v>141</v>
      </c>
      <c r="E256" s="231" t="s">
        <v>34</v>
      </c>
      <c r="F256" s="232" t="s">
        <v>406</v>
      </c>
      <c r="G256" s="229"/>
      <c r="H256" s="233">
        <v>3.2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141</v>
      </c>
      <c r="AU256" s="239" t="s">
        <v>87</v>
      </c>
      <c r="AV256" s="11" t="s">
        <v>87</v>
      </c>
      <c r="AW256" s="11" t="s">
        <v>41</v>
      </c>
      <c r="AX256" s="11" t="s">
        <v>78</v>
      </c>
      <c r="AY256" s="239" t="s">
        <v>131</v>
      </c>
    </row>
    <row r="257" spans="2:65" s="1" customFormat="1" ht="25.5" customHeight="1">
      <c r="B257" s="45"/>
      <c r="C257" s="216" t="s">
        <v>407</v>
      </c>
      <c r="D257" s="216" t="s">
        <v>134</v>
      </c>
      <c r="E257" s="217" t="s">
        <v>408</v>
      </c>
      <c r="F257" s="218" t="s">
        <v>409</v>
      </c>
      <c r="G257" s="219" t="s">
        <v>153</v>
      </c>
      <c r="H257" s="220">
        <v>2849.59</v>
      </c>
      <c r="I257" s="221"/>
      <c r="J257" s="222">
        <f>ROUND(I257*H257,2)</f>
        <v>0</v>
      </c>
      <c r="K257" s="218" t="s">
        <v>138</v>
      </c>
      <c r="L257" s="71"/>
      <c r="M257" s="223" t="s">
        <v>34</v>
      </c>
      <c r="N257" s="224" t="s">
        <v>49</v>
      </c>
      <c r="O257" s="46"/>
      <c r="P257" s="225">
        <f>O257*H257</f>
        <v>0</v>
      </c>
      <c r="Q257" s="225">
        <v>0.00029</v>
      </c>
      <c r="R257" s="225">
        <f>Q257*H257</f>
        <v>0.8263811000000001</v>
      </c>
      <c r="S257" s="225">
        <v>0</v>
      </c>
      <c r="T257" s="226">
        <f>S257*H257</f>
        <v>0</v>
      </c>
      <c r="AR257" s="23" t="s">
        <v>230</v>
      </c>
      <c r="AT257" s="23" t="s">
        <v>134</v>
      </c>
      <c r="AU257" s="23" t="s">
        <v>87</v>
      </c>
      <c r="AY257" s="23" t="s">
        <v>131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3" t="s">
        <v>25</v>
      </c>
      <c r="BK257" s="227">
        <f>ROUND(I257*H257,2)</f>
        <v>0</v>
      </c>
      <c r="BL257" s="23" t="s">
        <v>230</v>
      </c>
      <c r="BM257" s="23" t="s">
        <v>410</v>
      </c>
    </row>
    <row r="258" spans="2:65" s="1" customFormat="1" ht="25.5" customHeight="1">
      <c r="B258" s="45"/>
      <c r="C258" s="216" t="s">
        <v>411</v>
      </c>
      <c r="D258" s="216" t="s">
        <v>134</v>
      </c>
      <c r="E258" s="217" t="s">
        <v>412</v>
      </c>
      <c r="F258" s="218" t="s">
        <v>413</v>
      </c>
      <c r="G258" s="219" t="s">
        <v>153</v>
      </c>
      <c r="H258" s="220">
        <v>973.26</v>
      </c>
      <c r="I258" s="221"/>
      <c r="J258" s="222">
        <f>ROUND(I258*H258,2)</f>
        <v>0</v>
      </c>
      <c r="K258" s="218" t="s">
        <v>138</v>
      </c>
      <c r="L258" s="71"/>
      <c r="M258" s="223" t="s">
        <v>34</v>
      </c>
      <c r="N258" s="224" t="s">
        <v>49</v>
      </c>
      <c r="O258" s="46"/>
      <c r="P258" s="225">
        <f>O258*H258</f>
        <v>0</v>
      </c>
      <c r="Q258" s="225">
        <v>1E-05</v>
      </c>
      <c r="R258" s="225">
        <f>Q258*H258</f>
        <v>0.009732600000000001</v>
      </c>
      <c r="S258" s="225">
        <v>0</v>
      </c>
      <c r="T258" s="226">
        <f>S258*H258</f>
        <v>0</v>
      </c>
      <c r="AR258" s="23" t="s">
        <v>230</v>
      </c>
      <c r="AT258" s="23" t="s">
        <v>134</v>
      </c>
      <c r="AU258" s="23" t="s">
        <v>87</v>
      </c>
      <c r="AY258" s="23" t="s">
        <v>131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3" t="s">
        <v>25</v>
      </c>
      <c r="BK258" s="227">
        <f>ROUND(I258*H258,2)</f>
        <v>0</v>
      </c>
      <c r="BL258" s="23" t="s">
        <v>230</v>
      </c>
      <c r="BM258" s="23" t="s">
        <v>414</v>
      </c>
    </row>
    <row r="259" spans="2:51" s="11" customFormat="1" ht="13.5">
      <c r="B259" s="228"/>
      <c r="C259" s="229"/>
      <c r="D259" s="230" t="s">
        <v>141</v>
      </c>
      <c r="E259" s="231" t="s">
        <v>34</v>
      </c>
      <c r="F259" s="232" t="s">
        <v>354</v>
      </c>
      <c r="G259" s="229"/>
      <c r="H259" s="233">
        <v>125.101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141</v>
      </c>
      <c r="AU259" s="239" t="s">
        <v>87</v>
      </c>
      <c r="AV259" s="11" t="s">
        <v>87</v>
      </c>
      <c r="AW259" s="11" t="s">
        <v>41</v>
      </c>
      <c r="AX259" s="11" t="s">
        <v>78</v>
      </c>
      <c r="AY259" s="239" t="s">
        <v>131</v>
      </c>
    </row>
    <row r="260" spans="2:51" s="11" customFormat="1" ht="13.5">
      <c r="B260" s="228"/>
      <c r="C260" s="229"/>
      <c r="D260" s="230" t="s">
        <v>141</v>
      </c>
      <c r="E260" s="231" t="s">
        <v>34</v>
      </c>
      <c r="F260" s="232" t="s">
        <v>356</v>
      </c>
      <c r="G260" s="229"/>
      <c r="H260" s="233">
        <v>140.026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141</v>
      </c>
      <c r="AU260" s="239" t="s">
        <v>87</v>
      </c>
      <c r="AV260" s="11" t="s">
        <v>87</v>
      </c>
      <c r="AW260" s="11" t="s">
        <v>41</v>
      </c>
      <c r="AX260" s="11" t="s">
        <v>78</v>
      </c>
      <c r="AY260" s="239" t="s">
        <v>131</v>
      </c>
    </row>
    <row r="261" spans="2:51" s="11" customFormat="1" ht="13.5">
      <c r="B261" s="228"/>
      <c r="C261" s="229"/>
      <c r="D261" s="230" t="s">
        <v>141</v>
      </c>
      <c r="E261" s="231" t="s">
        <v>34</v>
      </c>
      <c r="F261" s="232" t="s">
        <v>358</v>
      </c>
      <c r="G261" s="229"/>
      <c r="H261" s="233">
        <v>44.493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141</v>
      </c>
      <c r="AU261" s="239" t="s">
        <v>87</v>
      </c>
      <c r="AV261" s="11" t="s">
        <v>87</v>
      </c>
      <c r="AW261" s="11" t="s">
        <v>41</v>
      </c>
      <c r="AX261" s="11" t="s">
        <v>78</v>
      </c>
      <c r="AY261" s="239" t="s">
        <v>131</v>
      </c>
    </row>
    <row r="262" spans="2:51" s="11" customFormat="1" ht="13.5">
      <c r="B262" s="228"/>
      <c r="C262" s="229"/>
      <c r="D262" s="230" t="s">
        <v>141</v>
      </c>
      <c r="E262" s="231" t="s">
        <v>34</v>
      </c>
      <c r="F262" s="232" t="s">
        <v>360</v>
      </c>
      <c r="G262" s="229"/>
      <c r="H262" s="233">
        <v>52.782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141</v>
      </c>
      <c r="AU262" s="239" t="s">
        <v>87</v>
      </c>
      <c r="AV262" s="11" t="s">
        <v>87</v>
      </c>
      <c r="AW262" s="11" t="s">
        <v>41</v>
      </c>
      <c r="AX262" s="11" t="s">
        <v>78</v>
      </c>
      <c r="AY262" s="239" t="s">
        <v>131</v>
      </c>
    </row>
    <row r="263" spans="2:51" s="11" customFormat="1" ht="13.5">
      <c r="B263" s="228"/>
      <c r="C263" s="229"/>
      <c r="D263" s="230" t="s">
        <v>141</v>
      </c>
      <c r="E263" s="231" t="s">
        <v>34</v>
      </c>
      <c r="F263" s="232" t="s">
        <v>362</v>
      </c>
      <c r="G263" s="229"/>
      <c r="H263" s="233">
        <v>35.974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141</v>
      </c>
      <c r="AU263" s="239" t="s">
        <v>87</v>
      </c>
      <c r="AV263" s="11" t="s">
        <v>87</v>
      </c>
      <c r="AW263" s="11" t="s">
        <v>41</v>
      </c>
      <c r="AX263" s="11" t="s">
        <v>78</v>
      </c>
      <c r="AY263" s="239" t="s">
        <v>131</v>
      </c>
    </row>
    <row r="264" spans="2:51" s="11" customFormat="1" ht="13.5">
      <c r="B264" s="228"/>
      <c r="C264" s="229"/>
      <c r="D264" s="230" t="s">
        <v>141</v>
      </c>
      <c r="E264" s="231" t="s">
        <v>34</v>
      </c>
      <c r="F264" s="232" t="s">
        <v>364</v>
      </c>
      <c r="G264" s="229"/>
      <c r="H264" s="233">
        <v>55.246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141</v>
      </c>
      <c r="AU264" s="239" t="s">
        <v>87</v>
      </c>
      <c r="AV264" s="11" t="s">
        <v>87</v>
      </c>
      <c r="AW264" s="11" t="s">
        <v>41</v>
      </c>
      <c r="AX264" s="11" t="s">
        <v>78</v>
      </c>
      <c r="AY264" s="239" t="s">
        <v>131</v>
      </c>
    </row>
    <row r="265" spans="2:51" s="11" customFormat="1" ht="13.5">
      <c r="B265" s="228"/>
      <c r="C265" s="229"/>
      <c r="D265" s="230" t="s">
        <v>141</v>
      </c>
      <c r="E265" s="231" t="s">
        <v>34</v>
      </c>
      <c r="F265" s="232" t="s">
        <v>366</v>
      </c>
      <c r="G265" s="229"/>
      <c r="H265" s="233">
        <v>37.03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141</v>
      </c>
      <c r="AU265" s="239" t="s">
        <v>87</v>
      </c>
      <c r="AV265" s="11" t="s">
        <v>87</v>
      </c>
      <c r="AW265" s="11" t="s">
        <v>41</v>
      </c>
      <c r="AX265" s="11" t="s">
        <v>78</v>
      </c>
      <c r="AY265" s="239" t="s">
        <v>131</v>
      </c>
    </row>
    <row r="266" spans="2:51" s="11" customFormat="1" ht="13.5">
      <c r="B266" s="228"/>
      <c r="C266" s="229"/>
      <c r="D266" s="230" t="s">
        <v>141</v>
      </c>
      <c r="E266" s="231" t="s">
        <v>34</v>
      </c>
      <c r="F266" s="232" t="s">
        <v>368</v>
      </c>
      <c r="G266" s="229"/>
      <c r="H266" s="233">
        <v>43.842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141</v>
      </c>
      <c r="AU266" s="239" t="s">
        <v>87</v>
      </c>
      <c r="AV266" s="11" t="s">
        <v>87</v>
      </c>
      <c r="AW266" s="11" t="s">
        <v>41</v>
      </c>
      <c r="AX266" s="11" t="s">
        <v>78</v>
      </c>
      <c r="AY266" s="239" t="s">
        <v>131</v>
      </c>
    </row>
    <row r="267" spans="2:51" s="11" customFormat="1" ht="13.5">
      <c r="B267" s="228"/>
      <c r="C267" s="229"/>
      <c r="D267" s="230" t="s">
        <v>141</v>
      </c>
      <c r="E267" s="231" t="s">
        <v>34</v>
      </c>
      <c r="F267" s="232" t="s">
        <v>370</v>
      </c>
      <c r="G267" s="229"/>
      <c r="H267" s="233">
        <v>52.043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141</v>
      </c>
      <c r="AU267" s="239" t="s">
        <v>87</v>
      </c>
      <c r="AV267" s="11" t="s">
        <v>87</v>
      </c>
      <c r="AW267" s="11" t="s">
        <v>41</v>
      </c>
      <c r="AX267" s="11" t="s">
        <v>78</v>
      </c>
      <c r="AY267" s="239" t="s">
        <v>131</v>
      </c>
    </row>
    <row r="268" spans="2:51" s="11" customFormat="1" ht="13.5">
      <c r="B268" s="228"/>
      <c r="C268" s="229"/>
      <c r="D268" s="230" t="s">
        <v>141</v>
      </c>
      <c r="E268" s="231" t="s">
        <v>34</v>
      </c>
      <c r="F268" s="232" t="s">
        <v>372</v>
      </c>
      <c r="G268" s="229"/>
      <c r="H268" s="233">
        <v>136.91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141</v>
      </c>
      <c r="AU268" s="239" t="s">
        <v>87</v>
      </c>
      <c r="AV268" s="11" t="s">
        <v>87</v>
      </c>
      <c r="AW268" s="11" t="s">
        <v>41</v>
      </c>
      <c r="AX268" s="11" t="s">
        <v>78</v>
      </c>
      <c r="AY268" s="239" t="s">
        <v>131</v>
      </c>
    </row>
    <row r="269" spans="2:51" s="11" customFormat="1" ht="13.5">
      <c r="B269" s="228"/>
      <c r="C269" s="229"/>
      <c r="D269" s="230" t="s">
        <v>141</v>
      </c>
      <c r="E269" s="231" t="s">
        <v>34</v>
      </c>
      <c r="F269" s="232" t="s">
        <v>374</v>
      </c>
      <c r="G269" s="229"/>
      <c r="H269" s="233">
        <v>61.037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141</v>
      </c>
      <c r="AU269" s="239" t="s">
        <v>87</v>
      </c>
      <c r="AV269" s="11" t="s">
        <v>87</v>
      </c>
      <c r="AW269" s="11" t="s">
        <v>41</v>
      </c>
      <c r="AX269" s="11" t="s">
        <v>78</v>
      </c>
      <c r="AY269" s="239" t="s">
        <v>131</v>
      </c>
    </row>
    <row r="270" spans="2:51" s="11" customFormat="1" ht="13.5">
      <c r="B270" s="228"/>
      <c r="C270" s="229"/>
      <c r="D270" s="230" t="s">
        <v>141</v>
      </c>
      <c r="E270" s="231" t="s">
        <v>34</v>
      </c>
      <c r="F270" s="232" t="s">
        <v>376</v>
      </c>
      <c r="G270" s="229"/>
      <c r="H270" s="233">
        <v>36.238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141</v>
      </c>
      <c r="AU270" s="239" t="s">
        <v>87</v>
      </c>
      <c r="AV270" s="11" t="s">
        <v>87</v>
      </c>
      <c r="AW270" s="11" t="s">
        <v>41</v>
      </c>
      <c r="AX270" s="11" t="s">
        <v>78</v>
      </c>
      <c r="AY270" s="239" t="s">
        <v>131</v>
      </c>
    </row>
    <row r="271" spans="2:51" s="11" customFormat="1" ht="13.5">
      <c r="B271" s="228"/>
      <c r="C271" s="229"/>
      <c r="D271" s="230" t="s">
        <v>141</v>
      </c>
      <c r="E271" s="231" t="s">
        <v>34</v>
      </c>
      <c r="F271" s="232" t="s">
        <v>378</v>
      </c>
      <c r="G271" s="229"/>
      <c r="H271" s="233">
        <v>47.854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141</v>
      </c>
      <c r="AU271" s="239" t="s">
        <v>87</v>
      </c>
      <c r="AV271" s="11" t="s">
        <v>87</v>
      </c>
      <c r="AW271" s="11" t="s">
        <v>41</v>
      </c>
      <c r="AX271" s="11" t="s">
        <v>78</v>
      </c>
      <c r="AY271" s="239" t="s">
        <v>131</v>
      </c>
    </row>
    <row r="272" spans="2:51" s="11" customFormat="1" ht="13.5">
      <c r="B272" s="228"/>
      <c r="C272" s="229"/>
      <c r="D272" s="230" t="s">
        <v>141</v>
      </c>
      <c r="E272" s="231" t="s">
        <v>34</v>
      </c>
      <c r="F272" s="232" t="s">
        <v>380</v>
      </c>
      <c r="G272" s="229"/>
      <c r="H272" s="233">
        <v>52.166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141</v>
      </c>
      <c r="AU272" s="239" t="s">
        <v>87</v>
      </c>
      <c r="AV272" s="11" t="s">
        <v>87</v>
      </c>
      <c r="AW272" s="11" t="s">
        <v>41</v>
      </c>
      <c r="AX272" s="11" t="s">
        <v>78</v>
      </c>
      <c r="AY272" s="239" t="s">
        <v>131</v>
      </c>
    </row>
    <row r="273" spans="2:51" s="11" customFormat="1" ht="13.5">
      <c r="B273" s="228"/>
      <c r="C273" s="229"/>
      <c r="D273" s="230" t="s">
        <v>141</v>
      </c>
      <c r="E273" s="231" t="s">
        <v>34</v>
      </c>
      <c r="F273" s="232" t="s">
        <v>382</v>
      </c>
      <c r="G273" s="229"/>
      <c r="H273" s="233">
        <v>52.518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141</v>
      </c>
      <c r="AU273" s="239" t="s">
        <v>87</v>
      </c>
      <c r="AV273" s="11" t="s">
        <v>87</v>
      </c>
      <c r="AW273" s="11" t="s">
        <v>41</v>
      </c>
      <c r="AX273" s="11" t="s">
        <v>78</v>
      </c>
      <c r="AY273" s="239" t="s">
        <v>131</v>
      </c>
    </row>
    <row r="274" spans="2:63" s="10" customFormat="1" ht="37.4" customHeight="1">
      <c r="B274" s="200"/>
      <c r="C274" s="201"/>
      <c r="D274" s="202" t="s">
        <v>77</v>
      </c>
      <c r="E274" s="203" t="s">
        <v>312</v>
      </c>
      <c r="F274" s="203" t="s">
        <v>415</v>
      </c>
      <c r="G274" s="201"/>
      <c r="H274" s="201"/>
      <c r="I274" s="204"/>
      <c r="J274" s="205">
        <f>BK274</f>
        <v>0</v>
      </c>
      <c r="K274" s="201"/>
      <c r="L274" s="206"/>
      <c r="M274" s="207"/>
      <c r="N274" s="208"/>
      <c r="O274" s="208"/>
      <c r="P274" s="209">
        <f>P275</f>
        <v>0</v>
      </c>
      <c r="Q274" s="208"/>
      <c r="R274" s="209">
        <f>R275</f>
        <v>0.0367</v>
      </c>
      <c r="S274" s="208"/>
      <c r="T274" s="210">
        <f>T275</f>
        <v>0</v>
      </c>
      <c r="AR274" s="211" t="s">
        <v>132</v>
      </c>
      <c r="AT274" s="212" t="s">
        <v>77</v>
      </c>
      <c r="AU274" s="212" t="s">
        <v>78</v>
      </c>
      <c r="AY274" s="211" t="s">
        <v>131</v>
      </c>
      <c r="BK274" s="213">
        <f>BK275</f>
        <v>0</v>
      </c>
    </row>
    <row r="275" spans="2:63" s="10" customFormat="1" ht="19.9" customHeight="1">
      <c r="B275" s="200"/>
      <c r="C275" s="201"/>
      <c r="D275" s="202" t="s">
        <v>77</v>
      </c>
      <c r="E275" s="214" t="s">
        <v>416</v>
      </c>
      <c r="F275" s="214" t="s">
        <v>417</v>
      </c>
      <c r="G275" s="201"/>
      <c r="H275" s="201"/>
      <c r="I275" s="204"/>
      <c r="J275" s="215">
        <f>BK275</f>
        <v>0</v>
      </c>
      <c r="K275" s="201"/>
      <c r="L275" s="206"/>
      <c r="M275" s="207"/>
      <c r="N275" s="208"/>
      <c r="O275" s="208"/>
      <c r="P275" s="209">
        <f>P276+P617</f>
        <v>0</v>
      </c>
      <c r="Q275" s="208"/>
      <c r="R275" s="209">
        <f>R276+R617</f>
        <v>0.0367</v>
      </c>
      <c r="S275" s="208"/>
      <c r="T275" s="210">
        <f>T276+T617</f>
        <v>0</v>
      </c>
      <c r="AR275" s="211" t="s">
        <v>132</v>
      </c>
      <c r="AT275" s="212" t="s">
        <v>77</v>
      </c>
      <c r="AU275" s="212" t="s">
        <v>25</v>
      </c>
      <c r="AY275" s="211" t="s">
        <v>131</v>
      </c>
      <c r="BK275" s="213">
        <f>BK276+BK617</f>
        <v>0</v>
      </c>
    </row>
    <row r="276" spans="2:63" s="10" customFormat="1" ht="14.85" customHeight="1">
      <c r="B276" s="200"/>
      <c r="C276" s="201"/>
      <c r="D276" s="202" t="s">
        <v>77</v>
      </c>
      <c r="E276" s="214" t="s">
        <v>418</v>
      </c>
      <c r="F276" s="214" t="s">
        <v>419</v>
      </c>
      <c r="G276" s="201"/>
      <c r="H276" s="201"/>
      <c r="I276" s="204"/>
      <c r="J276" s="215">
        <f>BK276</f>
        <v>0</v>
      </c>
      <c r="K276" s="201"/>
      <c r="L276" s="206"/>
      <c r="M276" s="207"/>
      <c r="N276" s="208"/>
      <c r="O276" s="208"/>
      <c r="P276" s="209">
        <f>SUM(P277:P616)</f>
        <v>0</v>
      </c>
      <c r="Q276" s="208"/>
      <c r="R276" s="209">
        <f>SUM(R277:R616)</f>
        <v>0.002</v>
      </c>
      <c r="S276" s="208"/>
      <c r="T276" s="210">
        <f>SUM(T277:T616)</f>
        <v>0</v>
      </c>
      <c r="AR276" s="211" t="s">
        <v>132</v>
      </c>
      <c r="AT276" s="212" t="s">
        <v>77</v>
      </c>
      <c r="AU276" s="212" t="s">
        <v>87</v>
      </c>
      <c r="AY276" s="211" t="s">
        <v>131</v>
      </c>
      <c r="BK276" s="213">
        <f>SUM(BK277:BK616)</f>
        <v>0</v>
      </c>
    </row>
    <row r="277" spans="2:65" s="1" customFormat="1" ht="25.5" customHeight="1">
      <c r="B277" s="45"/>
      <c r="C277" s="216" t="s">
        <v>420</v>
      </c>
      <c r="D277" s="216" t="s">
        <v>134</v>
      </c>
      <c r="E277" s="217" t="s">
        <v>421</v>
      </c>
      <c r="F277" s="218" t="s">
        <v>422</v>
      </c>
      <c r="G277" s="219" t="s">
        <v>149</v>
      </c>
      <c r="H277" s="220">
        <v>1</v>
      </c>
      <c r="I277" s="221"/>
      <c r="J277" s="222">
        <f>ROUND(I277*H277,2)</f>
        <v>0</v>
      </c>
      <c r="K277" s="218" t="s">
        <v>34</v>
      </c>
      <c r="L277" s="71"/>
      <c r="M277" s="223" t="s">
        <v>34</v>
      </c>
      <c r="N277" s="224" t="s">
        <v>49</v>
      </c>
      <c r="O277" s="46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AR277" s="23" t="s">
        <v>423</v>
      </c>
      <c r="AT277" s="23" t="s">
        <v>134</v>
      </c>
      <c r="AU277" s="23" t="s">
        <v>132</v>
      </c>
      <c r="AY277" s="23" t="s">
        <v>131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23" t="s">
        <v>25</v>
      </c>
      <c r="BK277" s="227">
        <f>ROUND(I277*H277,2)</f>
        <v>0</v>
      </c>
      <c r="BL277" s="23" t="s">
        <v>423</v>
      </c>
      <c r="BM277" s="23" t="s">
        <v>424</v>
      </c>
    </row>
    <row r="278" spans="2:51" s="12" customFormat="1" ht="13.5">
      <c r="B278" s="252"/>
      <c r="C278" s="253"/>
      <c r="D278" s="230" t="s">
        <v>141</v>
      </c>
      <c r="E278" s="254" t="s">
        <v>34</v>
      </c>
      <c r="F278" s="255" t="s">
        <v>425</v>
      </c>
      <c r="G278" s="253"/>
      <c r="H278" s="254" t="s">
        <v>34</v>
      </c>
      <c r="I278" s="256"/>
      <c r="J278" s="253"/>
      <c r="K278" s="253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141</v>
      </c>
      <c r="AU278" s="261" t="s">
        <v>132</v>
      </c>
      <c r="AV278" s="12" t="s">
        <v>25</v>
      </c>
      <c r="AW278" s="12" t="s">
        <v>41</v>
      </c>
      <c r="AX278" s="12" t="s">
        <v>78</v>
      </c>
      <c r="AY278" s="261" t="s">
        <v>131</v>
      </c>
    </row>
    <row r="279" spans="2:51" s="11" customFormat="1" ht="13.5">
      <c r="B279" s="228"/>
      <c r="C279" s="229"/>
      <c r="D279" s="230" t="s">
        <v>141</v>
      </c>
      <c r="E279" s="231" t="s">
        <v>34</v>
      </c>
      <c r="F279" s="232" t="s">
        <v>25</v>
      </c>
      <c r="G279" s="229"/>
      <c r="H279" s="233">
        <v>1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141</v>
      </c>
      <c r="AU279" s="239" t="s">
        <v>132</v>
      </c>
      <c r="AV279" s="11" t="s">
        <v>87</v>
      </c>
      <c r="AW279" s="11" t="s">
        <v>41</v>
      </c>
      <c r="AX279" s="11" t="s">
        <v>78</v>
      </c>
      <c r="AY279" s="239" t="s">
        <v>131</v>
      </c>
    </row>
    <row r="280" spans="2:51" s="13" customFormat="1" ht="13.5">
      <c r="B280" s="262"/>
      <c r="C280" s="263"/>
      <c r="D280" s="230" t="s">
        <v>141</v>
      </c>
      <c r="E280" s="264" t="s">
        <v>34</v>
      </c>
      <c r="F280" s="265" t="s">
        <v>426</v>
      </c>
      <c r="G280" s="263"/>
      <c r="H280" s="266">
        <v>1</v>
      </c>
      <c r="I280" s="267"/>
      <c r="J280" s="263"/>
      <c r="K280" s="263"/>
      <c r="L280" s="268"/>
      <c r="M280" s="269"/>
      <c r="N280" s="270"/>
      <c r="O280" s="270"/>
      <c r="P280" s="270"/>
      <c r="Q280" s="270"/>
      <c r="R280" s="270"/>
      <c r="S280" s="270"/>
      <c r="T280" s="271"/>
      <c r="AT280" s="272" t="s">
        <v>141</v>
      </c>
      <c r="AU280" s="272" t="s">
        <v>132</v>
      </c>
      <c r="AV280" s="13" t="s">
        <v>139</v>
      </c>
      <c r="AW280" s="13" t="s">
        <v>41</v>
      </c>
      <c r="AX280" s="13" t="s">
        <v>25</v>
      </c>
      <c r="AY280" s="272" t="s">
        <v>131</v>
      </c>
    </row>
    <row r="281" spans="2:65" s="1" customFormat="1" ht="25.5" customHeight="1">
      <c r="B281" s="45"/>
      <c r="C281" s="216" t="s">
        <v>427</v>
      </c>
      <c r="D281" s="216" t="s">
        <v>134</v>
      </c>
      <c r="E281" s="217" t="s">
        <v>428</v>
      </c>
      <c r="F281" s="218" t="s">
        <v>429</v>
      </c>
      <c r="G281" s="219" t="s">
        <v>149</v>
      </c>
      <c r="H281" s="220">
        <v>2</v>
      </c>
      <c r="I281" s="221"/>
      <c r="J281" s="222">
        <f>ROUND(I281*H281,2)</f>
        <v>0</v>
      </c>
      <c r="K281" s="218" t="s">
        <v>138</v>
      </c>
      <c r="L281" s="71"/>
      <c r="M281" s="223" t="s">
        <v>34</v>
      </c>
      <c r="N281" s="224" t="s">
        <v>49</v>
      </c>
      <c r="O281" s="46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23" t="s">
        <v>230</v>
      </c>
      <c r="AT281" s="23" t="s">
        <v>134</v>
      </c>
      <c r="AU281" s="23" t="s">
        <v>132</v>
      </c>
      <c r="AY281" s="23" t="s">
        <v>131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3" t="s">
        <v>25</v>
      </c>
      <c r="BK281" s="227">
        <f>ROUND(I281*H281,2)</f>
        <v>0</v>
      </c>
      <c r="BL281" s="23" t="s">
        <v>230</v>
      </c>
      <c r="BM281" s="23" t="s">
        <v>430</v>
      </c>
    </row>
    <row r="282" spans="2:51" s="12" customFormat="1" ht="13.5">
      <c r="B282" s="252"/>
      <c r="C282" s="253"/>
      <c r="D282" s="230" t="s">
        <v>141</v>
      </c>
      <c r="E282" s="254" t="s">
        <v>34</v>
      </c>
      <c r="F282" s="255" t="s">
        <v>425</v>
      </c>
      <c r="G282" s="253"/>
      <c r="H282" s="254" t="s">
        <v>34</v>
      </c>
      <c r="I282" s="256"/>
      <c r="J282" s="253"/>
      <c r="K282" s="253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141</v>
      </c>
      <c r="AU282" s="261" t="s">
        <v>132</v>
      </c>
      <c r="AV282" s="12" t="s">
        <v>25</v>
      </c>
      <c r="AW282" s="12" t="s">
        <v>41</v>
      </c>
      <c r="AX282" s="12" t="s">
        <v>78</v>
      </c>
      <c r="AY282" s="261" t="s">
        <v>131</v>
      </c>
    </row>
    <row r="283" spans="2:51" s="11" customFormat="1" ht="13.5">
      <c r="B283" s="228"/>
      <c r="C283" s="229"/>
      <c r="D283" s="230" t="s">
        <v>141</v>
      </c>
      <c r="E283" s="231" t="s">
        <v>34</v>
      </c>
      <c r="F283" s="232" t="s">
        <v>87</v>
      </c>
      <c r="G283" s="229"/>
      <c r="H283" s="233">
        <v>2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141</v>
      </c>
      <c r="AU283" s="239" t="s">
        <v>132</v>
      </c>
      <c r="AV283" s="11" t="s">
        <v>87</v>
      </c>
      <c r="AW283" s="11" t="s">
        <v>41</v>
      </c>
      <c r="AX283" s="11" t="s">
        <v>78</v>
      </c>
      <c r="AY283" s="239" t="s">
        <v>131</v>
      </c>
    </row>
    <row r="284" spans="2:51" s="13" customFormat="1" ht="13.5">
      <c r="B284" s="262"/>
      <c r="C284" s="263"/>
      <c r="D284" s="230" t="s">
        <v>141</v>
      </c>
      <c r="E284" s="264" t="s">
        <v>34</v>
      </c>
      <c r="F284" s="265" t="s">
        <v>426</v>
      </c>
      <c r="G284" s="263"/>
      <c r="H284" s="266">
        <v>2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AT284" s="272" t="s">
        <v>141</v>
      </c>
      <c r="AU284" s="272" t="s">
        <v>132</v>
      </c>
      <c r="AV284" s="13" t="s">
        <v>139</v>
      </c>
      <c r="AW284" s="13" t="s">
        <v>41</v>
      </c>
      <c r="AX284" s="13" t="s">
        <v>25</v>
      </c>
      <c r="AY284" s="272" t="s">
        <v>131</v>
      </c>
    </row>
    <row r="285" spans="2:65" s="1" customFormat="1" ht="25.5" customHeight="1">
      <c r="B285" s="45"/>
      <c r="C285" s="242" t="s">
        <v>431</v>
      </c>
      <c r="D285" s="242" t="s">
        <v>312</v>
      </c>
      <c r="E285" s="243" t="s">
        <v>432</v>
      </c>
      <c r="F285" s="244" t="s">
        <v>433</v>
      </c>
      <c r="G285" s="245" t="s">
        <v>149</v>
      </c>
      <c r="H285" s="246">
        <v>1</v>
      </c>
      <c r="I285" s="247"/>
      <c r="J285" s="248">
        <f>ROUND(I285*H285,2)</f>
        <v>0</v>
      </c>
      <c r="K285" s="244" t="s">
        <v>34</v>
      </c>
      <c r="L285" s="249"/>
      <c r="M285" s="250" t="s">
        <v>34</v>
      </c>
      <c r="N285" s="251" t="s">
        <v>49</v>
      </c>
      <c r="O285" s="4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3" t="s">
        <v>434</v>
      </c>
      <c r="AT285" s="23" t="s">
        <v>312</v>
      </c>
      <c r="AU285" s="23" t="s">
        <v>132</v>
      </c>
      <c r="AY285" s="23" t="s">
        <v>131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3" t="s">
        <v>25</v>
      </c>
      <c r="BK285" s="227">
        <f>ROUND(I285*H285,2)</f>
        <v>0</v>
      </c>
      <c r="BL285" s="23" t="s">
        <v>423</v>
      </c>
      <c r="BM285" s="23" t="s">
        <v>435</v>
      </c>
    </row>
    <row r="286" spans="2:51" s="12" customFormat="1" ht="13.5">
      <c r="B286" s="252"/>
      <c r="C286" s="253"/>
      <c r="D286" s="230" t="s">
        <v>141</v>
      </c>
      <c r="E286" s="254" t="s">
        <v>34</v>
      </c>
      <c r="F286" s="255" t="s">
        <v>425</v>
      </c>
      <c r="G286" s="253"/>
      <c r="H286" s="254" t="s">
        <v>34</v>
      </c>
      <c r="I286" s="256"/>
      <c r="J286" s="253"/>
      <c r="K286" s="253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141</v>
      </c>
      <c r="AU286" s="261" t="s">
        <v>132</v>
      </c>
      <c r="AV286" s="12" t="s">
        <v>25</v>
      </c>
      <c r="AW286" s="12" t="s">
        <v>41</v>
      </c>
      <c r="AX286" s="12" t="s">
        <v>78</v>
      </c>
      <c r="AY286" s="261" t="s">
        <v>131</v>
      </c>
    </row>
    <row r="287" spans="2:51" s="11" customFormat="1" ht="13.5">
      <c r="B287" s="228"/>
      <c r="C287" s="229"/>
      <c r="D287" s="230" t="s">
        <v>141</v>
      </c>
      <c r="E287" s="231" t="s">
        <v>34</v>
      </c>
      <c r="F287" s="232" t="s">
        <v>25</v>
      </c>
      <c r="G287" s="229"/>
      <c r="H287" s="233">
        <v>1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141</v>
      </c>
      <c r="AU287" s="239" t="s">
        <v>132</v>
      </c>
      <c r="AV287" s="11" t="s">
        <v>87</v>
      </c>
      <c r="AW287" s="11" t="s">
        <v>41</v>
      </c>
      <c r="AX287" s="11" t="s">
        <v>78</v>
      </c>
      <c r="AY287" s="239" t="s">
        <v>131</v>
      </c>
    </row>
    <row r="288" spans="2:51" s="13" customFormat="1" ht="13.5">
      <c r="B288" s="262"/>
      <c r="C288" s="263"/>
      <c r="D288" s="230" t="s">
        <v>141</v>
      </c>
      <c r="E288" s="264" t="s">
        <v>34</v>
      </c>
      <c r="F288" s="265" t="s">
        <v>426</v>
      </c>
      <c r="G288" s="263"/>
      <c r="H288" s="266">
        <v>1</v>
      </c>
      <c r="I288" s="267"/>
      <c r="J288" s="263"/>
      <c r="K288" s="263"/>
      <c r="L288" s="268"/>
      <c r="M288" s="269"/>
      <c r="N288" s="270"/>
      <c r="O288" s="270"/>
      <c r="P288" s="270"/>
      <c r="Q288" s="270"/>
      <c r="R288" s="270"/>
      <c r="S288" s="270"/>
      <c r="T288" s="271"/>
      <c r="AT288" s="272" t="s">
        <v>141</v>
      </c>
      <c r="AU288" s="272" t="s">
        <v>132</v>
      </c>
      <c r="AV288" s="13" t="s">
        <v>139</v>
      </c>
      <c r="AW288" s="13" t="s">
        <v>41</v>
      </c>
      <c r="AX288" s="13" t="s">
        <v>25</v>
      </c>
      <c r="AY288" s="272" t="s">
        <v>131</v>
      </c>
    </row>
    <row r="289" spans="2:65" s="1" customFormat="1" ht="25.5" customHeight="1">
      <c r="B289" s="45"/>
      <c r="C289" s="242" t="s">
        <v>436</v>
      </c>
      <c r="D289" s="242" t="s">
        <v>312</v>
      </c>
      <c r="E289" s="243" t="s">
        <v>437</v>
      </c>
      <c r="F289" s="244" t="s">
        <v>438</v>
      </c>
      <c r="G289" s="245" t="s">
        <v>149</v>
      </c>
      <c r="H289" s="246">
        <v>1</v>
      </c>
      <c r="I289" s="247"/>
      <c r="J289" s="248">
        <f>ROUND(I289*H289,2)</f>
        <v>0</v>
      </c>
      <c r="K289" s="244" t="s">
        <v>34</v>
      </c>
      <c r="L289" s="249"/>
      <c r="M289" s="250" t="s">
        <v>34</v>
      </c>
      <c r="N289" s="251" t="s">
        <v>49</v>
      </c>
      <c r="O289" s="46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AR289" s="23" t="s">
        <v>434</v>
      </c>
      <c r="AT289" s="23" t="s">
        <v>312</v>
      </c>
      <c r="AU289" s="23" t="s">
        <v>132</v>
      </c>
      <c r="AY289" s="23" t="s">
        <v>131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3" t="s">
        <v>25</v>
      </c>
      <c r="BK289" s="227">
        <f>ROUND(I289*H289,2)</f>
        <v>0</v>
      </c>
      <c r="BL289" s="23" t="s">
        <v>423</v>
      </c>
      <c r="BM289" s="23" t="s">
        <v>439</v>
      </c>
    </row>
    <row r="290" spans="2:51" s="12" customFormat="1" ht="13.5">
      <c r="B290" s="252"/>
      <c r="C290" s="253"/>
      <c r="D290" s="230" t="s">
        <v>141</v>
      </c>
      <c r="E290" s="254" t="s">
        <v>34</v>
      </c>
      <c r="F290" s="255" t="s">
        <v>425</v>
      </c>
      <c r="G290" s="253"/>
      <c r="H290" s="254" t="s">
        <v>34</v>
      </c>
      <c r="I290" s="256"/>
      <c r="J290" s="253"/>
      <c r="K290" s="253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141</v>
      </c>
      <c r="AU290" s="261" t="s">
        <v>132</v>
      </c>
      <c r="AV290" s="12" t="s">
        <v>25</v>
      </c>
      <c r="AW290" s="12" t="s">
        <v>41</v>
      </c>
      <c r="AX290" s="12" t="s">
        <v>78</v>
      </c>
      <c r="AY290" s="261" t="s">
        <v>131</v>
      </c>
    </row>
    <row r="291" spans="2:51" s="11" customFormat="1" ht="13.5">
      <c r="B291" s="228"/>
      <c r="C291" s="229"/>
      <c r="D291" s="230" t="s">
        <v>141</v>
      </c>
      <c r="E291" s="231" t="s">
        <v>34</v>
      </c>
      <c r="F291" s="232" t="s">
        <v>25</v>
      </c>
      <c r="G291" s="229"/>
      <c r="H291" s="233">
        <v>1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141</v>
      </c>
      <c r="AU291" s="239" t="s">
        <v>132</v>
      </c>
      <c r="AV291" s="11" t="s">
        <v>87</v>
      </c>
      <c r="AW291" s="11" t="s">
        <v>41</v>
      </c>
      <c r="AX291" s="11" t="s">
        <v>78</v>
      </c>
      <c r="AY291" s="239" t="s">
        <v>131</v>
      </c>
    </row>
    <row r="292" spans="2:51" s="13" customFormat="1" ht="13.5">
      <c r="B292" s="262"/>
      <c r="C292" s="263"/>
      <c r="D292" s="230" t="s">
        <v>141</v>
      </c>
      <c r="E292" s="264" t="s">
        <v>34</v>
      </c>
      <c r="F292" s="265" t="s">
        <v>426</v>
      </c>
      <c r="G292" s="263"/>
      <c r="H292" s="266">
        <v>1</v>
      </c>
      <c r="I292" s="267"/>
      <c r="J292" s="263"/>
      <c r="K292" s="263"/>
      <c r="L292" s="268"/>
      <c r="M292" s="269"/>
      <c r="N292" s="270"/>
      <c r="O292" s="270"/>
      <c r="P292" s="270"/>
      <c r="Q292" s="270"/>
      <c r="R292" s="270"/>
      <c r="S292" s="270"/>
      <c r="T292" s="271"/>
      <c r="AT292" s="272" t="s">
        <v>141</v>
      </c>
      <c r="AU292" s="272" t="s">
        <v>132</v>
      </c>
      <c r="AV292" s="13" t="s">
        <v>139</v>
      </c>
      <c r="AW292" s="13" t="s">
        <v>41</v>
      </c>
      <c r="AX292" s="13" t="s">
        <v>25</v>
      </c>
      <c r="AY292" s="272" t="s">
        <v>131</v>
      </c>
    </row>
    <row r="293" spans="2:65" s="1" customFormat="1" ht="25.5" customHeight="1">
      <c r="B293" s="45"/>
      <c r="C293" s="216" t="s">
        <v>440</v>
      </c>
      <c r="D293" s="216" t="s">
        <v>134</v>
      </c>
      <c r="E293" s="217" t="s">
        <v>441</v>
      </c>
      <c r="F293" s="218" t="s">
        <v>442</v>
      </c>
      <c r="G293" s="219" t="s">
        <v>149</v>
      </c>
      <c r="H293" s="220">
        <v>2</v>
      </c>
      <c r="I293" s="221"/>
      <c r="J293" s="222">
        <f>ROUND(I293*H293,2)</f>
        <v>0</v>
      </c>
      <c r="K293" s="218" t="s">
        <v>138</v>
      </c>
      <c r="L293" s="71"/>
      <c r="M293" s="223" t="s">
        <v>34</v>
      </c>
      <c r="N293" s="224" t="s">
        <v>49</v>
      </c>
      <c r="O293" s="46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AR293" s="23" t="s">
        <v>230</v>
      </c>
      <c r="AT293" s="23" t="s">
        <v>134</v>
      </c>
      <c r="AU293" s="23" t="s">
        <v>132</v>
      </c>
      <c r="AY293" s="23" t="s">
        <v>131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23" t="s">
        <v>25</v>
      </c>
      <c r="BK293" s="227">
        <f>ROUND(I293*H293,2)</f>
        <v>0</v>
      </c>
      <c r="BL293" s="23" t="s">
        <v>230</v>
      </c>
      <c r="BM293" s="23" t="s">
        <v>443</v>
      </c>
    </row>
    <row r="294" spans="2:51" s="12" customFormat="1" ht="13.5">
      <c r="B294" s="252"/>
      <c r="C294" s="253"/>
      <c r="D294" s="230" t="s">
        <v>141</v>
      </c>
      <c r="E294" s="254" t="s">
        <v>34</v>
      </c>
      <c r="F294" s="255" t="s">
        <v>425</v>
      </c>
      <c r="G294" s="253"/>
      <c r="H294" s="254" t="s">
        <v>34</v>
      </c>
      <c r="I294" s="256"/>
      <c r="J294" s="253"/>
      <c r="K294" s="253"/>
      <c r="L294" s="257"/>
      <c r="M294" s="258"/>
      <c r="N294" s="259"/>
      <c r="O294" s="259"/>
      <c r="P294" s="259"/>
      <c r="Q294" s="259"/>
      <c r="R294" s="259"/>
      <c r="S294" s="259"/>
      <c r="T294" s="260"/>
      <c r="AT294" s="261" t="s">
        <v>141</v>
      </c>
      <c r="AU294" s="261" t="s">
        <v>132</v>
      </c>
      <c r="AV294" s="12" t="s">
        <v>25</v>
      </c>
      <c r="AW294" s="12" t="s">
        <v>41</v>
      </c>
      <c r="AX294" s="12" t="s">
        <v>78</v>
      </c>
      <c r="AY294" s="261" t="s">
        <v>131</v>
      </c>
    </row>
    <row r="295" spans="2:51" s="11" customFormat="1" ht="13.5">
      <c r="B295" s="228"/>
      <c r="C295" s="229"/>
      <c r="D295" s="230" t="s">
        <v>141</v>
      </c>
      <c r="E295" s="231" t="s">
        <v>34</v>
      </c>
      <c r="F295" s="232" t="s">
        <v>87</v>
      </c>
      <c r="G295" s="229"/>
      <c r="H295" s="233">
        <v>2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141</v>
      </c>
      <c r="AU295" s="239" t="s">
        <v>132</v>
      </c>
      <c r="AV295" s="11" t="s">
        <v>87</v>
      </c>
      <c r="AW295" s="11" t="s">
        <v>41</v>
      </c>
      <c r="AX295" s="11" t="s">
        <v>78</v>
      </c>
      <c r="AY295" s="239" t="s">
        <v>131</v>
      </c>
    </row>
    <row r="296" spans="2:51" s="13" customFormat="1" ht="13.5">
      <c r="B296" s="262"/>
      <c r="C296" s="263"/>
      <c r="D296" s="230" t="s">
        <v>141</v>
      </c>
      <c r="E296" s="264" t="s">
        <v>34</v>
      </c>
      <c r="F296" s="265" t="s">
        <v>426</v>
      </c>
      <c r="G296" s="263"/>
      <c r="H296" s="266">
        <v>2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AT296" s="272" t="s">
        <v>141</v>
      </c>
      <c r="AU296" s="272" t="s">
        <v>132</v>
      </c>
      <c r="AV296" s="13" t="s">
        <v>139</v>
      </c>
      <c r="AW296" s="13" t="s">
        <v>41</v>
      </c>
      <c r="AX296" s="13" t="s">
        <v>25</v>
      </c>
      <c r="AY296" s="272" t="s">
        <v>131</v>
      </c>
    </row>
    <row r="297" spans="2:65" s="1" customFormat="1" ht="25.5" customHeight="1">
      <c r="B297" s="45"/>
      <c r="C297" s="242" t="s">
        <v>444</v>
      </c>
      <c r="D297" s="242" t="s">
        <v>312</v>
      </c>
      <c r="E297" s="243" t="s">
        <v>445</v>
      </c>
      <c r="F297" s="244" t="s">
        <v>446</v>
      </c>
      <c r="G297" s="245" t="s">
        <v>149</v>
      </c>
      <c r="H297" s="246">
        <v>1</v>
      </c>
      <c r="I297" s="247"/>
      <c r="J297" s="248">
        <f>ROUND(I297*H297,2)</f>
        <v>0</v>
      </c>
      <c r="K297" s="244" t="s">
        <v>34</v>
      </c>
      <c r="L297" s="249"/>
      <c r="M297" s="250" t="s">
        <v>34</v>
      </c>
      <c r="N297" s="251" t="s">
        <v>49</v>
      </c>
      <c r="O297" s="46"/>
      <c r="P297" s="225">
        <f>O297*H297</f>
        <v>0</v>
      </c>
      <c r="Q297" s="225">
        <v>0</v>
      </c>
      <c r="R297" s="225">
        <f>Q297*H297</f>
        <v>0</v>
      </c>
      <c r="S297" s="225">
        <v>0</v>
      </c>
      <c r="T297" s="226">
        <f>S297*H297</f>
        <v>0</v>
      </c>
      <c r="AR297" s="23" t="s">
        <v>315</v>
      </c>
      <c r="AT297" s="23" t="s">
        <v>312</v>
      </c>
      <c r="AU297" s="23" t="s">
        <v>132</v>
      </c>
      <c r="AY297" s="23" t="s">
        <v>131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3" t="s">
        <v>25</v>
      </c>
      <c r="BK297" s="227">
        <f>ROUND(I297*H297,2)</f>
        <v>0</v>
      </c>
      <c r="BL297" s="23" t="s">
        <v>230</v>
      </c>
      <c r="BM297" s="23" t="s">
        <v>447</v>
      </c>
    </row>
    <row r="298" spans="2:51" s="12" customFormat="1" ht="13.5">
      <c r="B298" s="252"/>
      <c r="C298" s="253"/>
      <c r="D298" s="230" t="s">
        <v>141</v>
      </c>
      <c r="E298" s="254" t="s">
        <v>34</v>
      </c>
      <c r="F298" s="255" t="s">
        <v>425</v>
      </c>
      <c r="G298" s="253"/>
      <c r="H298" s="254" t="s">
        <v>34</v>
      </c>
      <c r="I298" s="256"/>
      <c r="J298" s="253"/>
      <c r="K298" s="253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141</v>
      </c>
      <c r="AU298" s="261" t="s">
        <v>132</v>
      </c>
      <c r="AV298" s="12" t="s">
        <v>25</v>
      </c>
      <c r="AW298" s="12" t="s">
        <v>41</v>
      </c>
      <c r="AX298" s="12" t="s">
        <v>78</v>
      </c>
      <c r="AY298" s="261" t="s">
        <v>131</v>
      </c>
    </row>
    <row r="299" spans="2:51" s="11" customFormat="1" ht="13.5">
      <c r="B299" s="228"/>
      <c r="C299" s="229"/>
      <c r="D299" s="230" t="s">
        <v>141</v>
      </c>
      <c r="E299" s="231" t="s">
        <v>34</v>
      </c>
      <c r="F299" s="232" t="s">
        <v>25</v>
      </c>
      <c r="G299" s="229"/>
      <c r="H299" s="233">
        <v>1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141</v>
      </c>
      <c r="AU299" s="239" t="s">
        <v>132</v>
      </c>
      <c r="AV299" s="11" t="s">
        <v>87</v>
      </c>
      <c r="AW299" s="11" t="s">
        <v>41</v>
      </c>
      <c r="AX299" s="11" t="s">
        <v>78</v>
      </c>
      <c r="AY299" s="239" t="s">
        <v>131</v>
      </c>
    </row>
    <row r="300" spans="2:51" s="13" customFormat="1" ht="13.5">
      <c r="B300" s="262"/>
      <c r="C300" s="263"/>
      <c r="D300" s="230" t="s">
        <v>141</v>
      </c>
      <c r="E300" s="264" t="s">
        <v>34</v>
      </c>
      <c r="F300" s="265" t="s">
        <v>426</v>
      </c>
      <c r="G300" s="263"/>
      <c r="H300" s="266">
        <v>1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141</v>
      </c>
      <c r="AU300" s="272" t="s">
        <v>132</v>
      </c>
      <c r="AV300" s="13" t="s">
        <v>139</v>
      </c>
      <c r="AW300" s="13" t="s">
        <v>41</v>
      </c>
      <c r="AX300" s="13" t="s">
        <v>25</v>
      </c>
      <c r="AY300" s="272" t="s">
        <v>131</v>
      </c>
    </row>
    <row r="301" spans="2:65" s="1" customFormat="1" ht="25.5" customHeight="1">
      <c r="B301" s="45"/>
      <c r="C301" s="242" t="s">
        <v>448</v>
      </c>
      <c r="D301" s="242" t="s">
        <v>312</v>
      </c>
      <c r="E301" s="243" t="s">
        <v>449</v>
      </c>
      <c r="F301" s="244" t="s">
        <v>450</v>
      </c>
      <c r="G301" s="245" t="s">
        <v>149</v>
      </c>
      <c r="H301" s="246">
        <v>1</v>
      </c>
      <c r="I301" s="247"/>
      <c r="J301" s="248">
        <f>ROUND(I301*H301,2)</f>
        <v>0</v>
      </c>
      <c r="K301" s="244" t="s">
        <v>34</v>
      </c>
      <c r="L301" s="249"/>
      <c r="M301" s="250" t="s">
        <v>34</v>
      </c>
      <c r="N301" s="251" t="s">
        <v>49</v>
      </c>
      <c r="O301" s="46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AR301" s="23" t="s">
        <v>315</v>
      </c>
      <c r="AT301" s="23" t="s">
        <v>312</v>
      </c>
      <c r="AU301" s="23" t="s">
        <v>132</v>
      </c>
      <c r="AY301" s="23" t="s">
        <v>131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3" t="s">
        <v>25</v>
      </c>
      <c r="BK301" s="227">
        <f>ROUND(I301*H301,2)</f>
        <v>0</v>
      </c>
      <c r="BL301" s="23" t="s">
        <v>230</v>
      </c>
      <c r="BM301" s="23" t="s">
        <v>451</v>
      </c>
    </row>
    <row r="302" spans="2:51" s="12" customFormat="1" ht="13.5">
      <c r="B302" s="252"/>
      <c r="C302" s="253"/>
      <c r="D302" s="230" t="s">
        <v>141</v>
      </c>
      <c r="E302" s="254" t="s">
        <v>34</v>
      </c>
      <c r="F302" s="255" t="s">
        <v>425</v>
      </c>
      <c r="G302" s="253"/>
      <c r="H302" s="254" t="s">
        <v>34</v>
      </c>
      <c r="I302" s="256"/>
      <c r="J302" s="253"/>
      <c r="K302" s="253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141</v>
      </c>
      <c r="AU302" s="261" t="s">
        <v>132</v>
      </c>
      <c r="AV302" s="12" t="s">
        <v>25</v>
      </c>
      <c r="AW302" s="12" t="s">
        <v>41</v>
      </c>
      <c r="AX302" s="12" t="s">
        <v>78</v>
      </c>
      <c r="AY302" s="261" t="s">
        <v>131</v>
      </c>
    </row>
    <row r="303" spans="2:51" s="11" customFormat="1" ht="13.5">
      <c r="B303" s="228"/>
      <c r="C303" s="229"/>
      <c r="D303" s="230" t="s">
        <v>141</v>
      </c>
      <c r="E303" s="231" t="s">
        <v>34</v>
      </c>
      <c r="F303" s="232" t="s">
        <v>25</v>
      </c>
      <c r="G303" s="229"/>
      <c r="H303" s="233">
        <v>1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141</v>
      </c>
      <c r="AU303" s="239" t="s">
        <v>132</v>
      </c>
      <c r="AV303" s="11" t="s">
        <v>87</v>
      </c>
      <c r="AW303" s="11" t="s">
        <v>41</v>
      </c>
      <c r="AX303" s="11" t="s">
        <v>78</v>
      </c>
      <c r="AY303" s="239" t="s">
        <v>131</v>
      </c>
    </row>
    <row r="304" spans="2:51" s="13" customFormat="1" ht="13.5">
      <c r="B304" s="262"/>
      <c r="C304" s="263"/>
      <c r="D304" s="230" t="s">
        <v>141</v>
      </c>
      <c r="E304" s="264" t="s">
        <v>34</v>
      </c>
      <c r="F304" s="265" t="s">
        <v>426</v>
      </c>
      <c r="G304" s="263"/>
      <c r="H304" s="266">
        <v>1</v>
      </c>
      <c r="I304" s="267"/>
      <c r="J304" s="263"/>
      <c r="K304" s="263"/>
      <c r="L304" s="268"/>
      <c r="M304" s="269"/>
      <c r="N304" s="270"/>
      <c r="O304" s="270"/>
      <c r="P304" s="270"/>
      <c r="Q304" s="270"/>
      <c r="R304" s="270"/>
      <c r="S304" s="270"/>
      <c r="T304" s="271"/>
      <c r="AT304" s="272" t="s">
        <v>141</v>
      </c>
      <c r="AU304" s="272" t="s">
        <v>132</v>
      </c>
      <c r="AV304" s="13" t="s">
        <v>139</v>
      </c>
      <c r="AW304" s="13" t="s">
        <v>41</v>
      </c>
      <c r="AX304" s="13" t="s">
        <v>25</v>
      </c>
      <c r="AY304" s="272" t="s">
        <v>131</v>
      </c>
    </row>
    <row r="305" spans="2:65" s="1" customFormat="1" ht="25.5" customHeight="1">
      <c r="B305" s="45"/>
      <c r="C305" s="216" t="s">
        <v>452</v>
      </c>
      <c r="D305" s="216" t="s">
        <v>134</v>
      </c>
      <c r="E305" s="217" t="s">
        <v>453</v>
      </c>
      <c r="F305" s="218" t="s">
        <v>454</v>
      </c>
      <c r="G305" s="219" t="s">
        <v>221</v>
      </c>
      <c r="H305" s="220">
        <v>350</v>
      </c>
      <c r="I305" s="221"/>
      <c r="J305" s="222">
        <f>ROUND(I305*H305,2)</f>
        <v>0</v>
      </c>
      <c r="K305" s="218" t="s">
        <v>138</v>
      </c>
      <c r="L305" s="71"/>
      <c r="M305" s="223" t="s">
        <v>34</v>
      </c>
      <c r="N305" s="224" t="s">
        <v>49</v>
      </c>
      <c r="O305" s="46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AR305" s="23" t="s">
        <v>423</v>
      </c>
      <c r="AT305" s="23" t="s">
        <v>134</v>
      </c>
      <c r="AU305" s="23" t="s">
        <v>132</v>
      </c>
      <c r="AY305" s="23" t="s">
        <v>131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23" t="s">
        <v>25</v>
      </c>
      <c r="BK305" s="227">
        <f>ROUND(I305*H305,2)</f>
        <v>0</v>
      </c>
      <c r="BL305" s="23" t="s">
        <v>423</v>
      </c>
      <c r="BM305" s="23" t="s">
        <v>455</v>
      </c>
    </row>
    <row r="306" spans="2:51" s="12" customFormat="1" ht="13.5">
      <c r="B306" s="252"/>
      <c r="C306" s="253"/>
      <c r="D306" s="230" t="s">
        <v>141</v>
      </c>
      <c r="E306" s="254" t="s">
        <v>34</v>
      </c>
      <c r="F306" s="255" t="s">
        <v>456</v>
      </c>
      <c r="G306" s="253"/>
      <c r="H306" s="254" t="s">
        <v>34</v>
      </c>
      <c r="I306" s="256"/>
      <c r="J306" s="253"/>
      <c r="K306" s="253"/>
      <c r="L306" s="257"/>
      <c r="M306" s="258"/>
      <c r="N306" s="259"/>
      <c r="O306" s="259"/>
      <c r="P306" s="259"/>
      <c r="Q306" s="259"/>
      <c r="R306" s="259"/>
      <c r="S306" s="259"/>
      <c r="T306" s="260"/>
      <c r="AT306" s="261" t="s">
        <v>141</v>
      </c>
      <c r="AU306" s="261" t="s">
        <v>132</v>
      </c>
      <c r="AV306" s="12" t="s">
        <v>25</v>
      </c>
      <c r="AW306" s="12" t="s">
        <v>41</v>
      </c>
      <c r="AX306" s="12" t="s">
        <v>78</v>
      </c>
      <c r="AY306" s="261" t="s">
        <v>131</v>
      </c>
    </row>
    <row r="307" spans="2:51" s="11" customFormat="1" ht="13.5">
      <c r="B307" s="228"/>
      <c r="C307" s="229"/>
      <c r="D307" s="230" t="s">
        <v>141</v>
      </c>
      <c r="E307" s="231" t="s">
        <v>34</v>
      </c>
      <c r="F307" s="232" t="s">
        <v>457</v>
      </c>
      <c r="G307" s="229"/>
      <c r="H307" s="233">
        <v>350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141</v>
      </c>
      <c r="AU307" s="239" t="s">
        <v>132</v>
      </c>
      <c r="AV307" s="11" t="s">
        <v>87</v>
      </c>
      <c r="AW307" s="11" t="s">
        <v>41</v>
      </c>
      <c r="AX307" s="11" t="s">
        <v>78</v>
      </c>
      <c r="AY307" s="239" t="s">
        <v>131</v>
      </c>
    </row>
    <row r="308" spans="2:51" s="13" customFormat="1" ht="13.5">
      <c r="B308" s="262"/>
      <c r="C308" s="263"/>
      <c r="D308" s="230" t="s">
        <v>141</v>
      </c>
      <c r="E308" s="264" t="s">
        <v>34</v>
      </c>
      <c r="F308" s="265" t="s">
        <v>426</v>
      </c>
      <c r="G308" s="263"/>
      <c r="H308" s="266">
        <v>350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AT308" s="272" t="s">
        <v>141</v>
      </c>
      <c r="AU308" s="272" t="s">
        <v>132</v>
      </c>
      <c r="AV308" s="13" t="s">
        <v>139</v>
      </c>
      <c r="AW308" s="13" t="s">
        <v>41</v>
      </c>
      <c r="AX308" s="13" t="s">
        <v>25</v>
      </c>
      <c r="AY308" s="272" t="s">
        <v>131</v>
      </c>
    </row>
    <row r="309" spans="2:65" s="1" customFormat="1" ht="25.5" customHeight="1">
      <c r="B309" s="45"/>
      <c r="C309" s="242" t="s">
        <v>458</v>
      </c>
      <c r="D309" s="242" t="s">
        <v>312</v>
      </c>
      <c r="E309" s="243" t="s">
        <v>459</v>
      </c>
      <c r="F309" s="244" t="s">
        <v>460</v>
      </c>
      <c r="G309" s="245" t="s">
        <v>221</v>
      </c>
      <c r="H309" s="246">
        <v>323</v>
      </c>
      <c r="I309" s="247"/>
      <c r="J309" s="248">
        <f>ROUND(I309*H309,2)</f>
        <v>0</v>
      </c>
      <c r="K309" s="244" t="s">
        <v>34</v>
      </c>
      <c r="L309" s="249"/>
      <c r="M309" s="250" t="s">
        <v>34</v>
      </c>
      <c r="N309" s="251" t="s">
        <v>49</v>
      </c>
      <c r="O309" s="46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AR309" s="23" t="s">
        <v>434</v>
      </c>
      <c r="AT309" s="23" t="s">
        <v>312</v>
      </c>
      <c r="AU309" s="23" t="s">
        <v>132</v>
      </c>
      <c r="AY309" s="23" t="s">
        <v>131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3" t="s">
        <v>25</v>
      </c>
      <c r="BK309" s="227">
        <f>ROUND(I309*H309,2)</f>
        <v>0</v>
      </c>
      <c r="BL309" s="23" t="s">
        <v>423</v>
      </c>
      <c r="BM309" s="23" t="s">
        <v>461</v>
      </c>
    </row>
    <row r="310" spans="2:47" s="1" customFormat="1" ht="13.5">
      <c r="B310" s="45"/>
      <c r="C310" s="73"/>
      <c r="D310" s="230" t="s">
        <v>462</v>
      </c>
      <c r="E310" s="73"/>
      <c r="F310" s="240" t="s">
        <v>463</v>
      </c>
      <c r="G310" s="73"/>
      <c r="H310" s="73"/>
      <c r="I310" s="186"/>
      <c r="J310" s="73"/>
      <c r="K310" s="73"/>
      <c r="L310" s="71"/>
      <c r="M310" s="241"/>
      <c r="N310" s="46"/>
      <c r="O310" s="46"/>
      <c r="P310" s="46"/>
      <c r="Q310" s="46"/>
      <c r="R310" s="46"/>
      <c r="S310" s="46"/>
      <c r="T310" s="94"/>
      <c r="AT310" s="23" t="s">
        <v>462</v>
      </c>
      <c r="AU310" s="23" t="s">
        <v>132</v>
      </c>
    </row>
    <row r="311" spans="2:51" s="12" customFormat="1" ht="13.5">
      <c r="B311" s="252"/>
      <c r="C311" s="253"/>
      <c r="D311" s="230" t="s">
        <v>141</v>
      </c>
      <c r="E311" s="254" t="s">
        <v>34</v>
      </c>
      <c r="F311" s="255" t="s">
        <v>456</v>
      </c>
      <c r="G311" s="253"/>
      <c r="H311" s="254" t="s">
        <v>34</v>
      </c>
      <c r="I311" s="256"/>
      <c r="J311" s="253"/>
      <c r="K311" s="253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141</v>
      </c>
      <c r="AU311" s="261" t="s">
        <v>132</v>
      </c>
      <c r="AV311" s="12" t="s">
        <v>25</v>
      </c>
      <c r="AW311" s="12" t="s">
        <v>41</v>
      </c>
      <c r="AX311" s="12" t="s">
        <v>78</v>
      </c>
      <c r="AY311" s="261" t="s">
        <v>131</v>
      </c>
    </row>
    <row r="312" spans="2:51" s="11" customFormat="1" ht="13.5">
      <c r="B312" s="228"/>
      <c r="C312" s="229"/>
      <c r="D312" s="230" t="s">
        <v>141</v>
      </c>
      <c r="E312" s="231" t="s">
        <v>34</v>
      </c>
      <c r="F312" s="232" t="s">
        <v>464</v>
      </c>
      <c r="G312" s="229"/>
      <c r="H312" s="233">
        <v>323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141</v>
      </c>
      <c r="AU312" s="239" t="s">
        <v>132</v>
      </c>
      <c r="AV312" s="11" t="s">
        <v>87</v>
      </c>
      <c r="AW312" s="11" t="s">
        <v>41</v>
      </c>
      <c r="AX312" s="11" t="s">
        <v>78</v>
      </c>
      <c r="AY312" s="239" t="s">
        <v>131</v>
      </c>
    </row>
    <row r="313" spans="2:51" s="13" customFormat="1" ht="13.5">
      <c r="B313" s="262"/>
      <c r="C313" s="263"/>
      <c r="D313" s="230" t="s">
        <v>141</v>
      </c>
      <c r="E313" s="264" t="s">
        <v>34</v>
      </c>
      <c r="F313" s="265" t="s">
        <v>426</v>
      </c>
      <c r="G313" s="263"/>
      <c r="H313" s="266">
        <v>323</v>
      </c>
      <c r="I313" s="267"/>
      <c r="J313" s="263"/>
      <c r="K313" s="263"/>
      <c r="L313" s="268"/>
      <c r="M313" s="269"/>
      <c r="N313" s="270"/>
      <c r="O313" s="270"/>
      <c r="P313" s="270"/>
      <c r="Q313" s="270"/>
      <c r="R313" s="270"/>
      <c r="S313" s="270"/>
      <c r="T313" s="271"/>
      <c r="AT313" s="272" t="s">
        <v>141</v>
      </c>
      <c r="AU313" s="272" t="s">
        <v>132</v>
      </c>
      <c r="AV313" s="13" t="s">
        <v>139</v>
      </c>
      <c r="AW313" s="13" t="s">
        <v>41</v>
      </c>
      <c r="AX313" s="13" t="s">
        <v>25</v>
      </c>
      <c r="AY313" s="272" t="s">
        <v>131</v>
      </c>
    </row>
    <row r="314" spans="2:65" s="1" customFormat="1" ht="25.5" customHeight="1">
      <c r="B314" s="45"/>
      <c r="C314" s="242" t="s">
        <v>465</v>
      </c>
      <c r="D314" s="242" t="s">
        <v>312</v>
      </c>
      <c r="E314" s="243" t="s">
        <v>466</v>
      </c>
      <c r="F314" s="244" t="s">
        <v>467</v>
      </c>
      <c r="G314" s="245" t="s">
        <v>221</v>
      </c>
      <c r="H314" s="246">
        <v>16</v>
      </c>
      <c r="I314" s="247"/>
      <c r="J314" s="248">
        <f>ROUND(I314*H314,2)</f>
        <v>0</v>
      </c>
      <c r="K314" s="244" t="s">
        <v>34</v>
      </c>
      <c r="L314" s="249"/>
      <c r="M314" s="250" t="s">
        <v>34</v>
      </c>
      <c r="N314" s="251" t="s">
        <v>49</v>
      </c>
      <c r="O314" s="46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3" t="s">
        <v>434</v>
      </c>
      <c r="AT314" s="23" t="s">
        <v>312</v>
      </c>
      <c r="AU314" s="23" t="s">
        <v>132</v>
      </c>
      <c r="AY314" s="23" t="s">
        <v>131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23" t="s">
        <v>25</v>
      </c>
      <c r="BK314" s="227">
        <f>ROUND(I314*H314,2)</f>
        <v>0</v>
      </c>
      <c r="BL314" s="23" t="s">
        <v>423</v>
      </c>
      <c r="BM314" s="23" t="s">
        <v>468</v>
      </c>
    </row>
    <row r="315" spans="2:47" s="1" customFormat="1" ht="13.5">
      <c r="B315" s="45"/>
      <c r="C315" s="73"/>
      <c r="D315" s="230" t="s">
        <v>462</v>
      </c>
      <c r="E315" s="73"/>
      <c r="F315" s="240" t="s">
        <v>463</v>
      </c>
      <c r="G315" s="73"/>
      <c r="H315" s="73"/>
      <c r="I315" s="186"/>
      <c r="J315" s="73"/>
      <c r="K315" s="73"/>
      <c r="L315" s="71"/>
      <c r="M315" s="241"/>
      <c r="N315" s="46"/>
      <c r="O315" s="46"/>
      <c r="P315" s="46"/>
      <c r="Q315" s="46"/>
      <c r="R315" s="46"/>
      <c r="S315" s="46"/>
      <c r="T315" s="94"/>
      <c r="AT315" s="23" t="s">
        <v>462</v>
      </c>
      <c r="AU315" s="23" t="s">
        <v>132</v>
      </c>
    </row>
    <row r="316" spans="2:51" s="12" customFormat="1" ht="13.5">
      <c r="B316" s="252"/>
      <c r="C316" s="253"/>
      <c r="D316" s="230" t="s">
        <v>141</v>
      </c>
      <c r="E316" s="254" t="s">
        <v>34</v>
      </c>
      <c r="F316" s="255" t="s">
        <v>456</v>
      </c>
      <c r="G316" s="253"/>
      <c r="H316" s="254" t="s">
        <v>34</v>
      </c>
      <c r="I316" s="256"/>
      <c r="J316" s="253"/>
      <c r="K316" s="253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141</v>
      </c>
      <c r="AU316" s="261" t="s">
        <v>132</v>
      </c>
      <c r="AV316" s="12" t="s">
        <v>25</v>
      </c>
      <c r="AW316" s="12" t="s">
        <v>41</v>
      </c>
      <c r="AX316" s="12" t="s">
        <v>78</v>
      </c>
      <c r="AY316" s="261" t="s">
        <v>131</v>
      </c>
    </row>
    <row r="317" spans="2:51" s="11" customFormat="1" ht="13.5">
      <c r="B317" s="228"/>
      <c r="C317" s="229"/>
      <c r="D317" s="230" t="s">
        <v>141</v>
      </c>
      <c r="E317" s="231" t="s">
        <v>34</v>
      </c>
      <c r="F317" s="232" t="s">
        <v>230</v>
      </c>
      <c r="G317" s="229"/>
      <c r="H317" s="233">
        <v>16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141</v>
      </c>
      <c r="AU317" s="239" t="s">
        <v>132</v>
      </c>
      <c r="AV317" s="11" t="s">
        <v>87</v>
      </c>
      <c r="AW317" s="11" t="s">
        <v>41</v>
      </c>
      <c r="AX317" s="11" t="s">
        <v>78</v>
      </c>
      <c r="AY317" s="239" t="s">
        <v>131</v>
      </c>
    </row>
    <row r="318" spans="2:51" s="13" customFormat="1" ht="13.5">
      <c r="B318" s="262"/>
      <c r="C318" s="263"/>
      <c r="D318" s="230" t="s">
        <v>141</v>
      </c>
      <c r="E318" s="264" t="s">
        <v>34</v>
      </c>
      <c r="F318" s="265" t="s">
        <v>426</v>
      </c>
      <c r="G318" s="263"/>
      <c r="H318" s="266">
        <v>16</v>
      </c>
      <c r="I318" s="267"/>
      <c r="J318" s="263"/>
      <c r="K318" s="263"/>
      <c r="L318" s="268"/>
      <c r="M318" s="269"/>
      <c r="N318" s="270"/>
      <c r="O318" s="270"/>
      <c r="P318" s="270"/>
      <c r="Q318" s="270"/>
      <c r="R318" s="270"/>
      <c r="S318" s="270"/>
      <c r="T318" s="271"/>
      <c r="AT318" s="272" t="s">
        <v>141</v>
      </c>
      <c r="AU318" s="272" t="s">
        <v>132</v>
      </c>
      <c r="AV318" s="13" t="s">
        <v>139</v>
      </c>
      <c r="AW318" s="13" t="s">
        <v>41</v>
      </c>
      <c r="AX318" s="13" t="s">
        <v>25</v>
      </c>
      <c r="AY318" s="272" t="s">
        <v>131</v>
      </c>
    </row>
    <row r="319" spans="2:65" s="1" customFormat="1" ht="25.5" customHeight="1">
      <c r="B319" s="45"/>
      <c r="C319" s="242" t="s">
        <v>469</v>
      </c>
      <c r="D319" s="242" t="s">
        <v>312</v>
      </c>
      <c r="E319" s="243" t="s">
        <v>470</v>
      </c>
      <c r="F319" s="244" t="s">
        <v>471</v>
      </c>
      <c r="G319" s="245" t="s">
        <v>221</v>
      </c>
      <c r="H319" s="246">
        <v>11</v>
      </c>
      <c r="I319" s="247"/>
      <c r="J319" s="248">
        <f>ROUND(I319*H319,2)</f>
        <v>0</v>
      </c>
      <c r="K319" s="244" t="s">
        <v>34</v>
      </c>
      <c r="L319" s="249"/>
      <c r="M319" s="250" t="s">
        <v>34</v>
      </c>
      <c r="N319" s="251" t="s">
        <v>49</v>
      </c>
      <c r="O319" s="46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AR319" s="23" t="s">
        <v>434</v>
      </c>
      <c r="AT319" s="23" t="s">
        <v>312</v>
      </c>
      <c r="AU319" s="23" t="s">
        <v>132</v>
      </c>
      <c r="AY319" s="23" t="s">
        <v>131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23" t="s">
        <v>25</v>
      </c>
      <c r="BK319" s="227">
        <f>ROUND(I319*H319,2)</f>
        <v>0</v>
      </c>
      <c r="BL319" s="23" t="s">
        <v>423</v>
      </c>
      <c r="BM319" s="23" t="s">
        <v>472</v>
      </c>
    </row>
    <row r="320" spans="2:47" s="1" customFormat="1" ht="13.5">
      <c r="B320" s="45"/>
      <c r="C320" s="73"/>
      <c r="D320" s="230" t="s">
        <v>462</v>
      </c>
      <c r="E320" s="73"/>
      <c r="F320" s="240" t="s">
        <v>463</v>
      </c>
      <c r="G320" s="73"/>
      <c r="H320" s="73"/>
      <c r="I320" s="186"/>
      <c r="J320" s="73"/>
      <c r="K320" s="73"/>
      <c r="L320" s="71"/>
      <c r="M320" s="241"/>
      <c r="N320" s="46"/>
      <c r="O320" s="46"/>
      <c r="P320" s="46"/>
      <c r="Q320" s="46"/>
      <c r="R320" s="46"/>
      <c r="S320" s="46"/>
      <c r="T320" s="94"/>
      <c r="AT320" s="23" t="s">
        <v>462</v>
      </c>
      <c r="AU320" s="23" t="s">
        <v>132</v>
      </c>
    </row>
    <row r="321" spans="2:51" s="12" customFormat="1" ht="13.5">
      <c r="B321" s="252"/>
      <c r="C321" s="253"/>
      <c r="D321" s="230" t="s">
        <v>141</v>
      </c>
      <c r="E321" s="254" t="s">
        <v>34</v>
      </c>
      <c r="F321" s="255" t="s">
        <v>456</v>
      </c>
      <c r="G321" s="253"/>
      <c r="H321" s="254" t="s">
        <v>34</v>
      </c>
      <c r="I321" s="256"/>
      <c r="J321" s="253"/>
      <c r="K321" s="253"/>
      <c r="L321" s="257"/>
      <c r="M321" s="258"/>
      <c r="N321" s="259"/>
      <c r="O321" s="259"/>
      <c r="P321" s="259"/>
      <c r="Q321" s="259"/>
      <c r="R321" s="259"/>
      <c r="S321" s="259"/>
      <c r="T321" s="260"/>
      <c r="AT321" s="261" t="s">
        <v>141</v>
      </c>
      <c r="AU321" s="261" t="s">
        <v>132</v>
      </c>
      <c r="AV321" s="12" t="s">
        <v>25</v>
      </c>
      <c r="AW321" s="12" t="s">
        <v>41</v>
      </c>
      <c r="AX321" s="12" t="s">
        <v>78</v>
      </c>
      <c r="AY321" s="261" t="s">
        <v>131</v>
      </c>
    </row>
    <row r="322" spans="2:51" s="11" customFormat="1" ht="13.5">
      <c r="B322" s="228"/>
      <c r="C322" s="229"/>
      <c r="D322" s="230" t="s">
        <v>141</v>
      </c>
      <c r="E322" s="231" t="s">
        <v>34</v>
      </c>
      <c r="F322" s="232" t="s">
        <v>209</v>
      </c>
      <c r="G322" s="229"/>
      <c r="H322" s="233">
        <v>11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141</v>
      </c>
      <c r="AU322" s="239" t="s">
        <v>132</v>
      </c>
      <c r="AV322" s="11" t="s">
        <v>87</v>
      </c>
      <c r="AW322" s="11" t="s">
        <v>41</v>
      </c>
      <c r="AX322" s="11" t="s">
        <v>78</v>
      </c>
      <c r="AY322" s="239" t="s">
        <v>131</v>
      </c>
    </row>
    <row r="323" spans="2:51" s="13" customFormat="1" ht="13.5">
      <c r="B323" s="262"/>
      <c r="C323" s="263"/>
      <c r="D323" s="230" t="s">
        <v>141</v>
      </c>
      <c r="E323" s="264" t="s">
        <v>34</v>
      </c>
      <c r="F323" s="265" t="s">
        <v>426</v>
      </c>
      <c r="G323" s="263"/>
      <c r="H323" s="266">
        <v>11</v>
      </c>
      <c r="I323" s="267"/>
      <c r="J323" s="263"/>
      <c r="K323" s="263"/>
      <c r="L323" s="268"/>
      <c r="M323" s="269"/>
      <c r="N323" s="270"/>
      <c r="O323" s="270"/>
      <c r="P323" s="270"/>
      <c r="Q323" s="270"/>
      <c r="R323" s="270"/>
      <c r="S323" s="270"/>
      <c r="T323" s="271"/>
      <c r="AT323" s="272" t="s">
        <v>141</v>
      </c>
      <c r="AU323" s="272" t="s">
        <v>132</v>
      </c>
      <c r="AV323" s="13" t="s">
        <v>139</v>
      </c>
      <c r="AW323" s="13" t="s">
        <v>41</v>
      </c>
      <c r="AX323" s="13" t="s">
        <v>25</v>
      </c>
      <c r="AY323" s="272" t="s">
        <v>131</v>
      </c>
    </row>
    <row r="324" spans="2:65" s="1" customFormat="1" ht="25.5" customHeight="1">
      <c r="B324" s="45"/>
      <c r="C324" s="216" t="s">
        <v>473</v>
      </c>
      <c r="D324" s="216" t="s">
        <v>134</v>
      </c>
      <c r="E324" s="217" t="s">
        <v>474</v>
      </c>
      <c r="F324" s="218" t="s">
        <v>475</v>
      </c>
      <c r="G324" s="219" t="s">
        <v>221</v>
      </c>
      <c r="H324" s="220">
        <v>10</v>
      </c>
      <c r="I324" s="221"/>
      <c r="J324" s="222">
        <f>ROUND(I324*H324,2)</f>
        <v>0</v>
      </c>
      <c r="K324" s="218" t="s">
        <v>138</v>
      </c>
      <c r="L324" s="71"/>
      <c r="M324" s="223" t="s">
        <v>34</v>
      </c>
      <c r="N324" s="224" t="s">
        <v>49</v>
      </c>
      <c r="O324" s="46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AR324" s="23" t="s">
        <v>423</v>
      </c>
      <c r="AT324" s="23" t="s">
        <v>134</v>
      </c>
      <c r="AU324" s="23" t="s">
        <v>132</v>
      </c>
      <c r="AY324" s="23" t="s">
        <v>131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3" t="s">
        <v>25</v>
      </c>
      <c r="BK324" s="227">
        <f>ROUND(I324*H324,2)</f>
        <v>0</v>
      </c>
      <c r="BL324" s="23" t="s">
        <v>423</v>
      </c>
      <c r="BM324" s="23" t="s">
        <v>476</v>
      </c>
    </row>
    <row r="325" spans="2:51" s="12" customFormat="1" ht="13.5">
      <c r="B325" s="252"/>
      <c r="C325" s="253"/>
      <c r="D325" s="230" t="s">
        <v>141</v>
      </c>
      <c r="E325" s="254" t="s">
        <v>34</v>
      </c>
      <c r="F325" s="255" t="s">
        <v>456</v>
      </c>
      <c r="G325" s="253"/>
      <c r="H325" s="254" t="s">
        <v>34</v>
      </c>
      <c r="I325" s="256"/>
      <c r="J325" s="253"/>
      <c r="K325" s="253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141</v>
      </c>
      <c r="AU325" s="261" t="s">
        <v>132</v>
      </c>
      <c r="AV325" s="12" t="s">
        <v>25</v>
      </c>
      <c r="AW325" s="12" t="s">
        <v>41</v>
      </c>
      <c r="AX325" s="12" t="s">
        <v>78</v>
      </c>
      <c r="AY325" s="261" t="s">
        <v>131</v>
      </c>
    </row>
    <row r="326" spans="2:51" s="11" customFormat="1" ht="13.5">
      <c r="B326" s="228"/>
      <c r="C326" s="229"/>
      <c r="D326" s="230" t="s">
        <v>141</v>
      </c>
      <c r="E326" s="231" t="s">
        <v>34</v>
      </c>
      <c r="F326" s="232" t="s">
        <v>30</v>
      </c>
      <c r="G326" s="229"/>
      <c r="H326" s="233">
        <v>10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141</v>
      </c>
      <c r="AU326" s="239" t="s">
        <v>132</v>
      </c>
      <c r="AV326" s="11" t="s">
        <v>87</v>
      </c>
      <c r="AW326" s="11" t="s">
        <v>41</v>
      </c>
      <c r="AX326" s="11" t="s">
        <v>78</v>
      </c>
      <c r="AY326" s="239" t="s">
        <v>131</v>
      </c>
    </row>
    <row r="327" spans="2:51" s="13" customFormat="1" ht="13.5">
      <c r="B327" s="262"/>
      <c r="C327" s="263"/>
      <c r="D327" s="230" t="s">
        <v>141</v>
      </c>
      <c r="E327" s="264" t="s">
        <v>34</v>
      </c>
      <c r="F327" s="265" t="s">
        <v>426</v>
      </c>
      <c r="G327" s="263"/>
      <c r="H327" s="266">
        <v>10</v>
      </c>
      <c r="I327" s="267"/>
      <c r="J327" s="263"/>
      <c r="K327" s="263"/>
      <c r="L327" s="268"/>
      <c r="M327" s="269"/>
      <c r="N327" s="270"/>
      <c r="O327" s="270"/>
      <c r="P327" s="270"/>
      <c r="Q327" s="270"/>
      <c r="R327" s="270"/>
      <c r="S327" s="270"/>
      <c r="T327" s="271"/>
      <c r="AT327" s="272" t="s">
        <v>141</v>
      </c>
      <c r="AU327" s="272" t="s">
        <v>132</v>
      </c>
      <c r="AV327" s="13" t="s">
        <v>139</v>
      </c>
      <c r="AW327" s="13" t="s">
        <v>41</v>
      </c>
      <c r="AX327" s="13" t="s">
        <v>25</v>
      </c>
      <c r="AY327" s="272" t="s">
        <v>131</v>
      </c>
    </row>
    <row r="328" spans="2:65" s="1" customFormat="1" ht="25.5" customHeight="1">
      <c r="B328" s="45"/>
      <c r="C328" s="242" t="s">
        <v>477</v>
      </c>
      <c r="D328" s="242" t="s">
        <v>312</v>
      </c>
      <c r="E328" s="243" t="s">
        <v>478</v>
      </c>
      <c r="F328" s="244" t="s">
        <v>479</v>
      </c>
      <c r="G328" s="245" t="s">
        <v>221</v>
      </c>
      <c r="H328" s="246">
        <v>1</v>
      </c>
      <c r="I328" s="247"/>
      <c r="J328" s="248">
        <f>ROUND(I328*H328,2)</f>
        <v>0</v>
      </c>
      <c r="K328" s="244" t="s">
        <v>34</v>
      </c>
      <c r="L328" s="249"/>
      <c r="M328" s="250" t="s">
        <v>34</v>
      </c>
      <c r="N328" s="251" t="s">
        <v>49</v>
      </c>
      <c r="O328" s="46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AR328" s="23" t="s">
        <v>434</v>
      </c>
      <c r="AT328" s="23" t="s">
        <v>312</v>
      </c>
      <c r="AU328" s="23" t="s">
        <v>132</v>
      </c>
      <c r="AY328" s="23" t="s">
        <v>131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23" t="s">
        <v>25</v>
      </c>
      <c r="BK328" s="227">
        <f>ROUND(I328*H328,2)</f>
        <v>0</v>
      </c>
      <c r="BL328" s="23" t="s">
        <v>423</v>
      </c>
      <c r="BM328" s="23" t="s">
        <v>480</v>
      </c>
    </row>
    <row r="329" spans="2:47" s="1" customFormat="1" ht="13.5">
      <c r="B329" s="45"/>
      <c r="C329" s="73"/>
      <c r="D329" s="230" t="s">
        <v>462</v>
      </c>
      <c r="E329" s="73"/>
      <c r="F329" s="240" t="s">
        <v>463</v>
      </c>
      <c r="G329" s="73"/>
      <c r="H329" s="73"/>
      <c r="I329" s="186"/>
      <c r="J329" s="73"/>
      <c r="K329" s="73"/>
      <c r="L329" s="71"/>
      <c r="M329" s="241"/>
      <c r="N329" s="46"/>
      <c r="O329" s="46"/>
      <c r="P329" s="46"/>
      <c r="Q329" s="46"/>
      <c r="R329" s="46"/>
      <c r="S329" s="46"/>
      <c r="T329" s="94"/>
      <c r="AT329" s="23" t="s">
        <v>462</v>
      </c>
      <c r="AU329" s="23" t="s">
        <v>132</v>
      </c>
    </row>
    <row r="330" spans="2:51" s="12" customFormat="1" ht="13.5">
      <c r="B330" s="252"/>
      <c r="C330" s="253"/>
      <c r="D330" s="230" t="s">
        <v>141</v>
      </c>
      <c r="E330" s="254" t="s">
        <v>34</v>
      </c>
      <c r="F330" s="255" t="s">
        <v>456</v>
      </c>
      <c r="G330" s="253"/>
      <c r="H330" s="254" t="s">
        <v>34</v>
      </c>
      <c r="I330" s="256"/>
      <c r="J330" s="253"/>
      <c r="K330" s="253"/>
      <c r="L330" s="257"/>
      <c r="M330" s="258"/>
      <c r="N330" s="259"/>
      <c r="O330" s="259"/>
      <c r="P330" s="259"/>
      <c r="Q330" s="259"/>
      <c r="R330" s="259"/>
      <c r="S330" s="259"/>
      <c r="T330" s="260"/>
      <c r="AT330" s="261" t="s">
        <v>141</v>
      </c>
      <c r="AU330" s="261" t="s">
        <v>132</v>
      </c>
      <c r="AV330" s="12" t="s">
        <v>25</v>
      </c>
      <c r="AW330" s="12" t="s">
        <v>41</v>
      </c>
      <c r="AX330" s="12" t="s">
        <v>78</v>
      </c>
      <c r="AY330" s="261" t="s">
        <v>131</v>
      </c>
    </row>
    <row r="331" spans="2:51" s="11" customFormat="1" ht="13.5">
      <c r="B331" s="228"/>
      <c r="C331" s="229"/>
      <c r="D331" s="230" t="s">
        <v>141</v>
      </c>
      <c r="E331" s="231" t="s">
        <v>34</v>
      </c>
      <c r="F331" s="232" t="s">
        <v>25</v>
      </c>
      <c r="G331" s="229"/>
      <c r="H331" s="233">
        <v>1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141</v>
      </c>
      <c r="AU331" s="239" t="s">
        <v>132</v>
      </c>
      <c r="AV331" s="11" t="s">
        <v>87</v>
      </c>
      <c r="AW331" s="11" t="s">
        <v>41</v>
      </c>
      <c r="AX331" s="11" t="s">
        <v>78</v>
      </c>
      <c r="AY331" s="239" t="s">
        <v>131</v>
      </c>
    </row>
    <row r="332" spans="2:51" s="13" customFormat="1" ht="13.5">
      <c r="B332" s="262"/>
      <c r="C332" s="263"/>
      <c r="D332" s="230" t="s">
        <v>141</v>
      </c>
      <c r="E332" s="264" t="s">
        <v>34</v>
      </c>
      <c r="F332" s="265" t="s">
        <v>426</v>
      </c>
      <c r="G332" s="263"/>
      <c r="H332" s="266">
        <v>1</v>
      </c>
      <c r="I332" s="267"/>
      <c r="J332" s="263"/>
      <c r="K332" s="263"/>
      <c r="L332" s="268"/>
      <c r="M332" s="269"/>
      <c r="N332" s="270"/>
      <c r="O332" s="270"/>
      <c r="P332" s="270"/>
      <c r="Q332" s="270"/>
      <c r="R332" s="270"/>
      <c r="S332" s="270"/>
      <c r="T332" s="271"/>
      <c r="AT332" s="272" t="s">
        <v>141</v>
      </c>
      <c r="AU332" s="272" t="s">
        <v>132</v>
      </c>
      <c r="AV332" s="13" t="s">
        <v>139</v>
      </c>
      <c r="AW332" s="13" t="s">
        <v>41</v>
      </c>
      <c r="AX332" s="13" t="s">
        <v>25</v>
      </c>
      <c r="AY332" s="272" t="s">
        <v>131</v>
      </c>
    </row>
    <row r="333" spans="2:65" s="1" customFormat="1" ht="25.5" customHeight="1">
      <c r="B333" s="45"/>
      <c r="C333" s="216" t="s">
        <v>481</v>
      </c>
      <c r="D333" s="216" t="s">
        <v>134</v>
      </c>
      <c r="E333" s="217" t="s">
        <v>482</v>
      </c>
      <c r="F333" s="218" t="s">
        <v>483</v>
      </c>
      <c r="G333" s="219" t="s">
        <v>221</v>
      </c>
      <c r="H333" s="220">
        <v>40</v>
      </c>
      <c r="I333" s="221"/>
      <c r="J333" s="222">
        <f>ROUND(I333*H333,2)</f>
        <v>0</v>
      </c>
      <c r="K333" s="218" t="s">
        <v>138</v>
      </c>
      <c r="L333" s="71"/>
      <c r="M333" s="223" t="s">
        <v>34</v>
      </c>
      <c r="N333" s="224" t="s">
        <v>49</v>
      </c>
      <c r="O333" s="4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AR333" s="23" t="s">
        <v>423</v>
      </c>
      <c r="AT333" s="23" t="s">
        <v>134</v>
      </c>
      <c r="AU333" s="23" t="s">
        <v>132</v>
      </c>
      <c r="AY333" s="23" t="s">
        <v>131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23" t="s">
        <v>25</v>
      </c>
      <c r="BK333" s="227">
        <f>ROUND(I333*H333,2)</f>
        <v>0</v>
      </c>
      <c r="BL333" s="23" t="s">
        <v>423</v>
      </c>
      <c r="BM333" s="23" t="s">
        <v>484</v>
      </c>
    </row>
    <row r="334" spans="2:51" s="12" customFormat="1" ht="13.5">
      <c r="B334" s="252"/>
      <c r="C334" s="253"/>
      <c r="D334" s="230" t="s">
        <v>141</v>
      </c>
      <c r="E334" s="254" t="s">
        <v>34</v>
      </c>
      <c r="F334" s="255" t="s">
        <v>456</v>
      </c>
      <c r="G334" s="253"/>
      <c r="H334" s="254" t="s">
        <v>34</v>
      </c>
      <c r="I334" s="256"/>
      <c r="J334" s="253"/>
      <c r="K334" s="253"/>
      <c r="L334" s="257"/>
      <c r="M334" s="258"/>
      <c r="N334" s="259"/>
      <c r="O334" s="259"/>
      <c r="P334" s="259"/>
      <c r="Q334" s="259"/>
      <c r="R334" s="259"/>
      <c r="S334" s="259"/>
      <c r="T334" s="260"/>
      <c r="AT334" s="261" t="s">
        <v>141</v>
      </c>
      <c r="AU334" s="261" t="s">
        <v>132</v>
      </c>
      <c r="AV334" s="12" t="s">
        <v>25</v>
      </c>
      <c r="AW334" s="12" t="s">
        <v>41</v>
      </c>
      <c r="AX334" s="12" t="s">
        <v>78</v>
      </c>
      <c r="AY334" s="261" t="s">
        <v>131</v>
      </c>
    </row>
    <row r="335" spans="2:51" s="11" customFormat="1" ht="13.5">
      <c r="B335" s="228"/>
      <c r="C335" s="229"/>
      <c r="D335" s="230" t="s">
        <v>141</v>
      </c>
      <c r="E335" s="231" t="s">
        <v>34</v>
      </c>
      <c r="F335" s="232" t="s">
        <v>401</v>
      </c>
      <c r="G335" s="229"/>
      <c r="H335" s="233">
        <v>40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141</v>
      </c>
      <c r="AU335" s="239" t="s">
        <v>132</v>
      </c>
      <c r="AV335" s="11" t="s">
        <v>87</v>
      </c>
      <c r="AW335" s="11" t="s">
        <v>41</v>
      </c>
      <c r="AX335" s="11" t="s">
        <v>78</v>
      </c>
      <c r="AY335" s="239" t="s">
        <v>131</v>
      </c>
    </row>
    <row r="336" spans="2:51" s="13" customFormat="1" ht="13.5">
      <c r="B336" s="262"/>
      <c r="C336" s="263"/>
      <c r="D336" s="230" t="s">
        <v>141</v>
      </c>
      <c r="E336" s="264" t="s">
        <v>34</v>
      </c>
      <c r="F336" s="265" t="s">
        <v>426</v>
      </c>
      <c r="G336" s="263"/>
      <c r="H336" s="266">
        <v>40</v>
      </c>
      <c r="I336" s="267"/>
      <c r="J336" s="263"/>
      <c r="K336" s="263"/>
      <c r="L336" s="268"/>
      <c r="M336" s="269"/>
      <c r="N336" s="270"/>
      <c r="O336" s="270"/>
      <c r="P336" s="270"/>
      <c r="Q336" s="270"/>
      <c r="R336" s="270"/>
      <c r="S336" s="270"/>
      <c r="T336" s="271"/>
      <c r="AT336" s="272" t="s">
        <v>141</v>
      </c>
      <c r="AU336" s="272" t="s">
        <v>132</v>
      </c>
      <c r="AV336" s="13" t="s">
        <v>139</v>
      </c>
      <c r="AW336" s="13" t="s">
        <v>41</v>
      </c>
      <c r="AX336" s="13" t="s">
        <v>25</v>
      </c>
      <c r="AY336" s="272" t="s">
        <v>131</v>
      </c>
    </row>
    <row r="337" spans="2:65" s="1" customFormat="1" ht="25.5" customHeight="1">
      <c r="B337" s="45"/>
      <c r="C337" s="216" t="s">
        <v>485</v>
      </c>
      <c r="D337" s="216" t="s">
        <v>134</v>
      </c>
      <c r="E337" s="217" t="s">
        <v>486</v>
      </c>
      <c r="F337" s="218" t="s">
        <v>487</v>
      </c>
      <c r="G337" s="219" t="s">
        <v>221</v>
      </c>
      <c r="H337" s="220">
        <v>47</v>
      </c>
      <c r="I337" s="221"/>
      <c r="J337" s="222">
        <f>ROUND(I337*H337,2)</f>
        <v>0</v>
      </c>
      <c r="K337" s="218" t="s">
        <v>138</v>
      </c>
      <c r="L337" s="71"/>
      <c r="M337" s="223" t="s">
        <v>34</v>
      </c>
      <c r="N337" s="224" t="s">
        <v>49</v>
      </c>
      <c r="O337" s="46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AR337" s="23" t="s">
        <v>423</v>
      </c>
      <c r="AT337" s="23" t="s">
        <v>134</v>
      </c>
      <c r="AU337" s="23" t="s">
        <v>132</v>
      </c>
      <c r="AY337" s="23" t="s">
        <v>131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23" t="s">
        <v>25</v>
      </c>
      <c r="BK337" s="227">
        <f>ROUND(I337*H337,2)</f>
        <v>0</v>
      </c>
      <c r="BL337" s="23" t="s">
        <v>423</v>
      </c>
      <c r="BM337" s="23" t="s">
        <v>488</v>
      </c>
    </row>
    <row r="338" spans="2:51" s="12" customFormat="1" ht="13.5">
      <c r="B338" s="252"/>
      <c r="C338" s="253"/>
      <c r="D338" s="230" t="s">
        <v>141</v>
      </c>
      <c r="E338" s="254" t="s">
        <v>34</v>
      </c>
      <c r="F338" s="255" t="s">
        <v>456</v>
      </c>
      <c r="G338" s="253"/>
      <c r="H338" s="254" t="s">
        <v>34</v>
      </c>
      <c r="I338" s="256"/>
      <c r="J338" s="253"/>
      <c r="K338" s="253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141</v>
      </c>
      <c r="AU338" s="261" t="s">
        <v>132</v>
      </c>
      <c r="AV338" s="12" t="s">
        <v>25</v>
      </c>
      <c r="AW338" s="12" t="s">
        <v>41</v>
      </c>
      <c r="AX338" s="12" t="s">
        <v>78</v>
      </c>
      <c r="AY338" s="261" t="s">
        <v>131</v>
      </c>
    </row>
    <row r="339" spans="2:51" s="11" customFormat="1" ht="13.5">
      <c r="B339" s="228"/>
      <c r="C339" s="229"/>
      <c r="D339" s="230" t="s">
        <v>141</v>
      </c>
      <c r="E339" s="231" t="s">
        <v>34</v>
      </c>
      <c r="F339" s="232" t="s">
        <v>489</v>
      </c>
      <c r="G339" s="229"/>
      <c r="H339" s="233">
        <v>47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141</v>
      </c>
      <c r="AU339" s="239" t="s">
        <v>132</v>
      </c>
      <c r="AV339" s="11" t="s">
        <v>87</v>
      </c>
      <c r="AW339" s="11" t="s">
        <v>41</v>
      </c>
      <c r="AX339" s="11" t="s">
        <v>78</v>
      </c>
      <c r="AY339" s="239" t="s">
        <v>131</v>
      </c>
    </row>
    <row r="340" spans="2:51" s="13" customFormat="1" ht="13.5">
      <c r="B340" s="262"/>
      <c r="C340" s="263"/>
      <c r="D340" s="230" t="s">
        <v>141</v>
      </c>
      <c r="E340" s="264" t="s">
        <v>34</v>
      </c>
      <c r="F340" s="265" t="s">
        <v>426</v>
      </c>
      <c r="G340" s="263"/>
      <c r="H340" s="266">
        <v>47</v>
      </c>
      <c r="I340" s="267"/>
      <c r="J340" s="263"/>
      <c r="K340" s="263"/>
      <c r="L340" s="268"/>
      <c r="M340" s="269"/>
      <c r="N340" s="270"/>
      <c r="O340" s="270"/>
      <c r="P340" s="270"/>
      <c r="Q340" s="270"/>
      <c r="R340" s="270"/>
      <c r="S340" s="270"/>
      <c r="T340" s="271"/>
      <c r="AT340" s="272" t="s">
        <v>141</v>
      </c>
      <c r="AU340" s="272" t="s">
        <v>132</v>
      </c>
      <c r="AV340" s="13" t="s">
        <v>139</v>
      </c>
      <c r="AW340" s="13" t="s">
        <v>41</v>
      </c>
      <c r="AX340" s="13" t="s">
        <v>25</v>
      </c>
      <c r="AY340" s="272" t="s">
        <v>131</v>
      </c>
    </row>
    <row r="341" spans="2:65" s="1" customFormat="1" ht="16.5" customHeight="1">
      <c r="B341" s="45"/>
      <c r="C341" s="242" t="s">
        <v>490</v>
      </c>
      <c r="D341" s="242" t="s">
        <v>312</v>
      </c>
      <c r="E341" s="243" t="s">
        <v>491</v>
      </c>
      <c r="F341" s="244" t="s">
        <v>492</v>
      </c>
      <c r="G341" s="245" t="s">
        <v>221</v>
      </c>
      <c r="H341" s="246">
        <v>58</v>
      </c>
      <c r="I341" s="247"/>
      <c r="J341" s="248">
        <f>ROUND(I341*H341,2)</f>
        <v>0</v>
      </c>
      <c r="K341" s="244" t="s">
        <v>34</v>
      </c>
      <c r="L341" s="249"/>
      <c r="M341" s="250" t="s">
        <v>34</v>
      </c>
      <c r="N341" s="251" t="s">
        <v>49</v>
      </c>
      <c r="O341" s="46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AR341" s="23" t="s">
        <v>434</v>
      </c>
      <c r="AT341" s="23" t="s">
        <v>312</v>
      </c>
      <c r="AU341" s="23" t="s">
        <v>132</v>
      </c>
      <c r="AY341" s="23" t="s">
        <v>131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23" t="s">
        <v>25</v>
      </c>
      <c r="BK341" s="227">
        <f>ROUND(I341*H341,2)</f>
        <v>0</v>
      </c>
      <c r="BL341" s="23" t="s">
        <v>423</v>
      </c>
      <c r="BM341" s="23" t="s">
        <v>493</v>
      </c>
    </row>
    <row r="342" spans="2:47" s="1" customFormat="1" ht="13.5">
      <c r="B342" s="45"/>
      <c r="C342" s="73"/>
      <c r="D342" s="230" t="s">
        <v>462</v>
      </c>
      <c r="E342" s="73"/>
      <c r="F342" s="240" t="s">
        <v>463</v>
      </c>
      <c r="G342" s="73"/>
      <c r="H342" s="73"/>
      <c r="I342" s="186"/>
      <c r="J342" s="73"/>
      <c r="K342" s="73"/>
      <c r="L342" s="71"/>
      <c r="M342" s="241"/>
      <c r="N342" s="46"/>
      <c r="O342" s="46"/>
      <c r="P342" s="46"/>
      <c r="Q342" s="46"/>
      <c r="R342" s="46"/>
      <c r="S342" s="46"/>
      <c r="T342" s="94"/>
      <c r="AT342" s="23" t="s">
        <v>462</v>
      </c>
      <c r="AU342" s="23" t="s">
        <v>132</v>
      </c>
    </row>
    <row r="343" spans="2:51" s="12" customFormat="1" ht="13.5">
      <c r="B343" s="252"/>
      <c r="C343" s="253"/>
      <c r="D343" s="230" t="s">
        <v>141</v>
      </c>
      <c r="E343" s="254" t="s">
        <v>34</v>
      </c>
      <c r="F343" s="255" t="s">
        <v>456</v>
      </c>
      <c r="G343" s="253"/>
      <c r="H343" s="254" t="s">
        <v>34</v>
      </c>
      <c r="I343" s="256"/>
      <c r="J343" s="253"/>
      <c r="K343" s="253"/>
      <c r="L343" s="257"/>
      <c r="M343" s="258"/>
      <c r="N343" s="259"/>
      <c r="O343" s="259"/>
      <c r="P343" s="259"/>
      <c r="Q343" s="259"/>
      <c r="R343" s="259"/>
      <c r="S343" s="259"/>
      <c r="T343" s="260"/>
      <c r="AT343" s="261" t="s">
        <v>141</v>
      </c>
      <c r="AU343" s="261" t="s">
        <v>132</v>
      </c>
      <c r="AV343" s="12" t="s">
        <v>25</v>
      </c>
      <c r="AW343" s="12" t="s">
        <v>41</v>
      </c>
      <c r="AX343" s="12" t="s">
        <v>78</v>
      </c>
      <c r="AY343" s="261" t="s">
        <v>131</v>
      </c>
    </row>
    <row r="344" spans="2:51" s="11" customFormat="1" ht="13.5">
      <c r="B344" s="228"/>
      <c r="C344" s="229"/>
      <c r="D344" s="230" t="s">
        <v>141</v>
      </c>
      <c r="E344" s="231" t="s">
        <v>34</v>
      </c>
      <c r="F344" s="232" t="s">
        <v>490</v>
      </c>
      <c r="G344" s="229"/>
      <c r="H344" s="233">
        <v>58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141</v>
      </c>
      <c r="AU344" s="239" t="s">
        <v>132</v>
      </c>
      <c r="AV344" s="11" t="s">
        <v>87</v>
      </c>
      <c r="AW344" s="11" t="s">
        <v>41</v>
      </c>
      <c r="AX344" s="11" t="s">
        <v>78</v>
      </c>
      <c r="AY344" s="239" t="s">
        <v>131</v>
      </c>
    </row>
    <row r="345" spans="2:51" s="13" customFormat="1" ht="13.5">
      <c r="B345" s="262"/>
      <c r="C345" s="263"/>
      <c r="D345" s="230" t="s">
        <v>141</v>
      </c>
      <c r="E345" s="264" t="s">
        <v>34</v>
      </c>
      <c r="F345" s="265" t="s">
        <v>426</v>
      </c>
      <c r="G345" s="263"/>
      <c r="H345" s="266">
        <v>58</v>
      </c>
      <c r="I345" s="267"/>
      <c r="J345" s="263"/>
      <c r="K345" s="263"/>
      <c r="L345" s="268"/>
      <c r="M345" s="269"/>
      <c r="N345" s="270"/>
      <c r="O345" s="270"/>
      <c r="P345" s="270"/>
      <c r="Q345" s="270"/>
      <c r="R345" s="270"/>
      <c r="S345" s="270"/>
      <c r="T345" s="271"/>
      <c r="AT345" s="272" t="s">
        <v>141</v>
      </c>
      <c r="AU345" s="272" t="s">
        <v>132</v>
      </c>
      <c r="AV345" s="13" t="s">
        <v>139</v>
      </c>
      <c r="AW345" s="13" t="s">
        <v>41</v>
      </c>
      <c r="AX345" s="13" t="s">
        <v>25</v>
      </c>
      <c r="AY345" s="272" t="s">
        <v>131</v>
      </c>
    </row>
    <row r="346" spans="2:65" s="1" customFormat="1" ht="16.5" customHeight="1">
      <c r="B346" s="45"/>
      <c r="C346" s="242" t="s">
        <v>494</v>
      </c>
      <c r="D346" s="242" t="s">
        <v>312</v>
      </c>
      <c r="E346" s="243" t="s">
        <v>495</v>
      </c>
      <c r="F346" s="244" t="s">
        <v>496</v>
      </c>
      <c r="G346" s="245" t="s">
        <v>221</v>
      </c>
      <c r="H346" s="246">
        <v>29</v>
      </c>
      <c r="I346" s="247"/>
      <c r="J346" s="248">
        <f>ROUND(I346*H346,2)</f>
        <v>0</v>
      </c>
      <c r="K346" s="244" t="s">
        <v>34</v>
      </c>
      <c r="L346" s="249"/>
      <c r="M346" s="250" t="s">
        <v>34</v>
      </c>
      <c r="N346" s="251" t="s">
        <v>49</v>
      </c>
      <c r="O346" s="46"/>
      <c r="P346" s="225">
        <f>O346*H346</f>
        <v>0</v>
      </c>
      <c r="Q346" s="225">
        <v>0</v>
      </c>
      <c r="R346" s="225">
        <f>Q346*H346</f>
        <v>0</v>
      </c>
      <c r="S346" s="225">
        <v>0</v>
      </c>
      <c r="T346" s="226">
        <f>S346*H346</f>
        <v>0</v>
      </c>
      <c r="AR346" s="23" t="s">
        <v>434</v>
      </c>
      <c r="AT346" s="23" t="s">
        <v>312</v>
      </c>
      <c r="AU346" s="23" t="s">
        <v>132</v>
      </c>
      <c r="AY346" s="23" t="s">
        <v>131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3" t="s">
        <v>25</v>
      </c>
      <c r="BK346" s="227">
        <f>ROUND(I346*H346,2)</f>
        <v>0</v>
      </c>
      <c r="BL346" s="23" t="s">
        <v>423</v>
      </c>
      <c r="BM346" s="23" t="s">
        <v>497</v>
      </c>
    </row>
    <row r="347" spans="2:47" s="1" customFormat="1" ht="13.5">
      <c r="B347" s="45"/>
      <c r="C347" s="73"/>
      <c r="D347" s="230" t="s">
        <v>462</v>
      </c>
      <c r="E347" s="73"/>
      <c r="F347" s="240" t="s">
        <v>463</v>
      </c>
      <c r="G347" s="73"/>
      <c r="H347" s="73"/>
      <c r="I347" s="186"/>
      <c r="J347" s="73"/>
      <c r="K347" s="73"/>
      <c r="L347" s="71"/>
      <c r="M347" s="241"/>
      <c r="N347" s="46"/>
      <c r="O347" s="46"/>
      <c r="P347" s="46"/>
      <c r="Q347" s="46"/>
      <c r="R347" s="46"/>
      <c r="S347" s="46"/>
      <c r="T347" s="94"/>
      <c r="AT347" s="23" t="s">
        <v>462</v>
      </c>
      <c r="AU347" s="23" t="s">
        <v>132</v>
      </c>
    </row>
    <row r="348" spans="2:51" s="12" customFormat="1" ht="13.5">
      <c r="B348" s="252"/>
      <c r="C348" s="253"/>
      <c r="D348" s="230" t="s">
        <v>141</v>
      </c>
      <c r="E348" s="254" t="s">
        <v>34</v>
      </c>
      <c r="F348" s="255" t="s">
        <v>456</v>
      </c>
      <c r="G348" s="253"/>
      <c r="H348" s="254" t="s">
        <v>34</v>
      </c>
      <c r="I348" s="256"/>
      <c r="J348" s="253"/>
      <c r="K348" s="253"/>
      <c r="L348" s="257"/>
      <c r="M348" s="258"/>
      <c r="N348" s="259"/>
      <c r="O348" s="259"/>
      <c r="P348" s="259"/>
      <c r="Q348" s="259"/>
      <c r="R348" s="259"/>
      <c r="S348" s="259"/>
      <c r="T348" s="260"/>
      <c r="AT348" s="261" t="s">
        <v>141</v>
      </c>
      <c r="AU348" s="261" t="s">
        <v>132</v>
      </c>
      <c r="AV348" s="12" t="s">
        <v>25</v>
      </c>
      <c r="AW348" s="12" t="s">
        <v>41</v>
      </c>
      <c r="AX348" s="12" t="s">
        <v>78</v>
      </c>
      <c r="AY348" s="261" t="s">
        <v>131</v>
      </c>
    </row>
    <row r="349" spans="2:51" s="11" customFormat="1" ht="13.5">
      <c r="B349" s="228"/>
      <c r="C349" s="229"/>
      <c r="D349" s="230" t="s">
        <v>141</v>
      </c>
      <c r="E349" s="231" t="s">
        <v>34</v>
      </c>
      <c r="F349" s="232" t="s">
        <v>298</v>
      </c>
      <c r="G349" s="229"/>
      <c r="H349" s="233">
        <v>29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141</v>
      </c>
      <c r="AU349" s="239" t="s">
        <v>132</v>
      </c>
      <c r="AV349" s="11" t="s">
        <v>87</v>
      </c>
      <c r="AW349" s="11" t="s">
        <v>41</v>
      </c>
      <c r="AX349" s="11" t="s">
        <v>78</v>
      </c>
      <c r="AY349" s="239" t="s">
        <v>131</v>
      </c>
    </row>
    <row r="350" spans="2:51" s="13" customFormat="1" ht="13.5">
      <c r="B350" s="262"/>
      <c r="C350" s="263"/>
      <c r="D350" s="230" t="s">
        <v>141</v>
      </c>
      <c r="E350" s="264" t="s">
        <v>34</v>
      </c>
      <c r="F350" s="265" t="s">
        <v>426</v>
      </c>
      <c r="G350" s="263"/>
      <c r="H350" s="266">
        <v>29</v>
      </c>
      <c r="I350" s="267"/>
      <c r="J350" s="263"/>
      <c r="K350" s="263"/>
      <c r="L350" s="268"/>
      <c r="M350" s="269"/>
      <c r="N350" s="270"/>
      <c r="O350" s="270"/>
      <c r="P350" s="270"/>
      <c r="Q350" s="270"/>
      <c r="R350" s="270"/>
      <c r="S350" s="270"/>
      <c r="T350" s="271"/>
      <c r="AT350" s="272" t="s">
        <v>141</v>
      </c>
      <c r="AU350" s="272" t="s">
        <v>132</v>
      </c>
      <c r="AV350" s="13" t="s">
        <v>139</v>
      </c>
      <c r="AW350" s="13" t="s">
        <v>41</v>
      </c>
      <c r="AX350" s="13" t="s">
        <v>25</v>
      </c>
      <c r="AY350" s="272" t="s">
        <v>131</v>
      </c>
    </row>
    <row r="351" spans="2:65" s="1" customFormat="1" ht="25.5" customHeight="1">
      <c r="B351" s="45"/>
      <c r="C351" s="216" t="s">
        <v>498</v>
      </c>
      <c r="D351" s="216" t="s">
        <v>134</v>
      </c>
      <c r="E351" s="217" t="s">
        <v>499</v>
      </c>
      <c r="F351" s="218" t="s">
        <v>500</v>
      </c>
      <c r="G351" s="219" t="s">
        <v>221</v>
      </c>
      <c r="H351" s="220">
        <v>492</v>
      </c>
      <c r="I351" s="221"/>
      <c r="J351" s="222">
        <f>ROUND(I351*H351,2)</f>
        <v>0</v>
      </c>
      <c r="K351" s="218" t="s">
        <v>138</v>
      </c>
      <c r="L351" s="71"/>
      <c r="M351" s="223" t="s">
        <v>34</v>
      </c>
      <c r="N351" s="224" t="s">
        <v>49</v>
      </c>
      <c r="O351" s="46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AR351" s="23" t="s">
        <v>423</v>
      </c>
      <c r="AT351" s="23" t="s">
        <v>134</v>
      </c>
      <c r="AU351" s="23" t="s">
        <v>132</v>
      </c>
      <c r="AY351" s="23" t="s">
        <v>131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3" t="s">
        <v>25</v>
      </c>
      <c r="BK351" s="227">
        <f>ROUND(I351*H351,2)</f>
        <v>0</v>
      </c>
      <c r="BL351" s="23" t="s">
        <v>423</v>
      </c>
      <c r="BM351" s="23" t="s">
        <v>501</v>
      </c>
    </row>
    <row r="352" spans="2:51" s="12" customFormat="1" ht="13.5">
      <c r="B352" s="252"/>
      <c r="C352" s="253"/>
      <c r="D352" s="230" t="s">
        <v>141</v>
      </c>
      <c r="E352" s="254" t="s">
        <v>34</v>
      </c>
      <c r="F352" s="255" t="s">
        <v>456</v>
      </c>
      <c r="G352" s="253"/>
      <c r="H352" s="254" t="s">
        <v>34</v>
      </c>
      <c r="I352" s="256"/>
      <c r="J352" s="253"/>
      <c r="K352" s="253"/>
      <c r="L352" s="257"/>
      <c r="M352" s="258"/>
      <c r="N352" s="259"/>
      <c r="O352" s="259"/>
      <c r="P352" s="259"/>
      <c r="Q352" s="259"/>
      <c r="R352" s="259"/>
      <c r="S352" s="259"/>
      <c r="T352" s="260"/>
      <c r="AT352" s="261" t="s">
        <v>141</v>
      </c>
      <c r="AU352" s="261" t="s">
        <v>132</v>
      </c>
      <c r="AV352" s="12" t="s">
        <v>25</v>
      </c>
      <c r="AW352" s="12" t="s">
        <v>41</v>
      </c>
      <c r="AX352" s="12" t="s">
        <v>78</v>
      </c>
      <c r="AY352" s="261" t="s">
        <v>131</v>
      </c>
    </row>
    <row r="353" spans="2:51" s="11" customFormat="1" ht="13.5">
      <c r="B353" s="228"/>
      <c r="C353" s="229"/>
      <c r="D353" s="230" t="s">
        <v>141</v>
      </c>
      <c r="E353" s="231" t="s">
        <v>34</v>
      </c>
      <c r="F353" s="232" t="s">
        <v>502</v>
      </c>
      <c r="G353" s="229"/>
      <c r="H353" s="233">
        <v>492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141</v>
      </c>
      <c r="AU353" s="239" t="s">
        <v>132</v>
      </c>
      <c r="AV353" s="11" t="s">
        <v>87</v>
      </c>
      <c r="AW353" s="11" t="s">
        <v>41</v>
      </c>
      <c r="AX353" s="11" t="s">
        <v>78</v>
      </c>
      <c r="AY353" s="239" t="s">
        <v>131</v>
      </c>
    </row>
    <row r="354" spans="2:51" s="13" customFormat="1" ht="13.5">
      <c r="B354" s="262"/>
      <c r="C354" s="263"/>
      <c r="D354" s="230" t="s">
        <v>141</v>
      </c>
      <c r="E354" s="264" t="s">
        <v>34</v>
      </c>
      <c r="F354" s="265" t="s">
        <v>426</v>
      </c>
      <c r="G354" s="263"/>
      <c r="H354" s="266">
        <v>492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141</v>
      </c>
      <c r="AU354" s="272" t="s">
        <v>132</v>
      </c>
      <c r="AV354" s="13" t="s">
        <v>139</v>
      </c>
      <c r="AW354" s="13" t="s">
        <v>41</v>
      </c>
      <c r="AX354" s="13" t="s">
        <v>25</v>
      </c>
      <c r="AY354" s="272" t="s">
        <v>131</v>
      </c>
    </row>
    <row r="355" spans="2:65" s="1" customFormat="1" ht="16.5" customHeight="1">
      <c r="B355" s="45"/>
      <c r="C355" s="242" t="s">
        <v>503</v>
      </c>
      <c r="D355" s="242" t="s">
        <v>312</v>
      </c>
      <c r="E355" s="243" t="s">
        <v>504</v>
      </c>
      <c r="F355" s="244" t="s">
        <v>505</v>
      </c>
      <c r="G355" s="245" t="s">
        <v>221</v>
      </c>
      <c r="H355" s="246">
        <v>492</v>
      </c>
      <c r="I355" s="247"/>
      <c r="J355" s="248">
        <f>ROUND(I355*H355,2)</f>
        <v>0</v>
      </c>
      <c r="K355" s="244" t="s">
        <v>34</v>
      </c>
      <c r="L355" s="249"/>
      <c r="M355" s="250" t="s">
        <v>34</v>
      </c>
      <c r="N355" s="251" t="s">
        <v>49</v>
      </c>
      <c r="O355" s="46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AR355" s="23" t="s">
        <v>434</v>
      </c>
      <c r="AT355" s="23" t="s">
        <v>312</v>
      </c>
      <c r="AU355" s="23" t="s">
        <v>132</v>
      </c>
      <c r="AY355" s="23" t="s">
        <v>131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3" t="s">
        <v>25</v>
      </c>
      <c r="BK355" s="227">
        <f>ROUND(I355*H355,2)</f>
        <v>0</v>
      </c>
      <c r="BL355" s="23" t="s">
        <v>423</v>
      </c>
      <c r="BM355" s="23" t="s">
        <v>506</v>
      </c>
    </row>
    <row r="356" spans="2:47" s="1" customFormat="1" ht="13.5">
      <c r="B356" s="45"/>
      <c r="C356" s="73"/>
      <c r="D356" s="230" t="s">
        <v>462</v>
      </c>
      <c r="E356" s="73"/>
      <c r="F356" s="240" t="s">
        <v>463</v>
      </c>
      <c r="G356" s="73"/>
      <c r="H356" s="73"/>
      <c r="I356" s="186"/>
      <c r="J356" s="73"/>
      <c r="K356" s="73"/>
      <c r="L356" s="71"/>
      <c r="M356" s="241"/>
      <c r="N356" s="46"/>
      <c r="O356" s="46"/>
      <c r="P356" s="46"/>
      <c r="Q356" s="46"/>
      <c r="R356" s="46"/>
      <c r="S356" s="46"/>
      <c r="T356" s="94"/>
      <c r="AT356" s="23" t="s">
        <v>462</v>
      </c>
      <c r="AU356" s="23" t="s">
        <v>132</v>
      </c>
    </row>
    <row r="357" spans="2:51" s="12" customFormat="1" ht="13.5">
      <c r="B357" s="252"/>
      <c r="C357" s="253"/>
      <c r="D357" s="230" t="s">
        <v>141</v>
      </c>
      <c r="E357" s="254" t="s">
        <v>34</v>
      </c>
      <c r="F357" s="255" t="s">
        <v>456</v>
      </c>
      <c r="G357" s="253"/>
      <c r="H357" s="254" t="s">
        <v>34</v>
      </c>
      <c r="I357" s="256"/>
      <c r="J357" s="253"/>
      <c r="K357" s="253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141</v>
      </c>
      <c r="AU357" s="261" t="s">
        <v>132</v>
      </c>
      <c r="AV357" s="12" t="s">
        <v>25</v>
      </c>
      <c r="AW357" s="12" t="s">
        <v>41</v>
      </c>
      <c r="AX357" s="12" t="s">
        <v>78</v>
      </c>
      <c r="AY357" s="261" t="s">
        <v>131</v>
      </c>
    </row>
    <row r="358" spans="2:51" s="11" customFormat="1" ht="13.5">
      <c r="B358" s="228"/>
      <c r="C358" s="229"/>
      <c r="D358" s="230" t="s">
        <v>141</v>
      </c>
      <c r="E358" s="231" t="s">
        <v>34</v>
      </c>
      <c r="F358" s="232" t="s">
        <v>502</v>
      </c>
      <c r="G358" s="229"/>
      <c r="H358" s="233">
        <v>492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141</v>
      </c>
      <c r="AU358" s="239" t="s">
        <v>132</v>
      </c>
      <c r="AV358" s="11" t="s">
        <v>87</v>
      </c>
      <c r="AW358" s="11" t="s">
        <v>41</v>
      </c>
      <c r="AX358" s="11" t="s">
        <v>78</v>
      </c>
      <c r="AY358" s="239" t="s">
        <v>131</v>
      </c>
    </row>
    <row r="359" spans="2:51" s="13" customFormat="1" ht="13.5">
      <c r="B359" s="262"/>
      <c r="C359" s="263"/>
      <c r="D359" s="230" t="s">
        <v>141</v>
      </c>
      <c r="E359" s="264" t="s">
        <v>34</v>
      </c>
      <c r="F359" s="265" t="s">
        <v>426</v>
      </c>
      <c r="G359" s="263"/>
      <c r="H359" s="266">
        <v>492</v>
      </c>
      <c r="I359" s="267"/>
      <c r="J359" s="263"/>
      <c r="K359" s="263"/>
      <c r="L359" s="268"/>
      <c r="M359" s="269"/>
      <c r="N359" s="270"/>
      <c r="O359" s="270"/>
      <c r="P359" s="270"/>
      <c r="Q359" s="270"/>
      <c r="R359" s="270"/>
      <c r="S359" s="270"/>
      <c r="T359" s="271"/>
      <c r="AT359" s="272" t="s">
        <v>141</v>
      </c>
      <c r="AU359" s="272" t="s">
        <v>132</v>
      </c>
      <c r="AV359" s="13" t="s">
        <v>139</v>
      </c>
      <c r="AW359" s="13" t="s">
        <v>41</v>
      </c>
      <c r="AX359" s="13" t="s">
        <v>25</v>
      </c>
      <c r="AY359" s="272" t="s">
        <v>131</v>
      </c>
    </row>
    <row r="360" spans="2:65" s="1" customFormat="1" ht="25.5" customHeight="1">
      <c r="B360" s="45"/>
      <c r="C360" s="216" t="s">
        <v>507</v>
      </c>
      <c r="D360" s="216" t="s">
        <v>134</v>
      </c>
      <c r="E360" s="217" t="s">
        <v>508</v>
      </c>
      <c r="F360" s="218" t="s">
        <v>509</v>
      </c>
      <c r="G360" s="219" t="s">
        <v>221</v>
      </c>
      <c r="H360" s="220">
        <v>979</v>
      </c>
      <c r="I360" s="221"/>
      <c r="J360" s="222">
        <f>ROUND(I360*H360,2)</f>
        <v>0</v>
      </c>
      <c r="K360" s="218" t="s">
        <v>138</v>
      </c>
      <c r="L360" s="71"/>
      <c r="M360" s="223" t="s">
        <v>34</v>
      </c>
      <c r="N360" s="224" t="s">
        <v>49</v>
      </c>
      <c r="O360" s="46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AR360" s="23" t="s">
        <v>423</v>
      </c>
      <c r="AT360" s="23" t="s">
        <v>134</v>
      </c>
      <c r="AU360" s="23" t="s">
        <v>132</v>
      </c>
      <c r="AY360" s="23" t="s">
        <v>131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3" t="s">
        <v>25</v>
      </c>
      <c r="BK360" s="227">
        <f>ROUND(I360*H360,2)</f>
        <v>0</v>
      </c>
      <c r="BL360" s="23" t="s">
        <v>423</v>
      </c>
      <c r="BM360" s="23" t="s">
        <v>510</v>
      </c>
    </row>
    <row r="361" spans="2:51" s="12" customFormat="1" ht="13.5">
      <c r="B361" s="252"/>
      <c r="C361" s="253"/>
      <c r="D361" s="230" t="s">
        <v>141</v>
      </c>
      <c r="E361" s="254" t="s">
        <v>34</v>
      </c>
      <c r="F361" s="255" t="s">
        <v>456</v>
      </c>
      <c r="G361" s="253"/>
      <c r="H361" s="254" t="s">
        <v>34</v>
      </c>
      <c r="I361" s="256"/>
      <c r="J361" s="253"/>
      <c r="K361" s="253"/>
      <c r="L361" s="257"/>
      <c r="M361" s="258"/>
      <c r="N361" s="259"/>
      <c r="O361" s="259"/>
      <c r="P361" s="259"/>
      <c r="Q361" s="259"/>
      <c r="R361" s="259"/>
      <c r="S361" s="259"/>
      <c r="T361" s="260"/>
      <c r="AT361" s="261" t="s">
        <v>141</v>
      </c>
      <c r="AU361" s="261" t="s">
        <v>132</v>
      </c>
      <c r="AV361" s="12" t="s">
        <v>25</v>
      </c>
      <c r="AW361" s="12" t="s">
        <v>41</v>
      </c>
      <c r="AX361" s="12" t="s">
        <v>78</v>
      </c>
      <c r="AY361" s="261" t="s">
        <v>131</v>
      </c>
    </row>
    <row r="362" spans="2:51" s="11" customFormat="1" ht="13.5">
      <c r="B362" s="228"/>
      <c r="C362" s="229"/>
      <c r="D362" s="230" t="s">
        <v>141</v>
      </c>
      <c r="E362" s="231" t="s">
        <v>34</v>
      </c>
      <c r="F362" s="232" t="s">
        <v>511</v>
      </c>
      <c r="G362" s="229"/>
      <c r="H362" s="233">
        <v>979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141</v>
      </c>
      <c r="AU362" s="239" t="s">
        <v>132</v>
      </c>
      <c r="AV362" s="11" t="s">
        <v>87</v>
      </c>
      <c r="AW362" s="11" t="s">
        <v>41</v>
      </c>
      <c r="AX362" s="11" t="s">
        <v>78</v>
      </c>
      <c r="AY362" s="239" t="s">
        <v>131</v>
      </c>
    </row>
    <row r="363" spans="2:51" s="13" customFormat="1" ht="13.5">
      <c r="B363" s="262"/>
      <c r="C363" s="263"/>
      <c r="D363" s="230" t="s">
        <v>141</v>
      </c>
      <c r="E363" s="264" t="s">
        <v>34</v>
      </c>
      <c r="F363" s="265" t="s">
        <v>426</v>
      </c>
      <c r="G363" s="263"/>
      <c r="H363" s="266">
        <v>979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AT363" s="272" t="s">
        <v>141</v>
      </c>
      <c r="AU363" s="272" t="s">
        <v>132</v>
      </c>
      <c r="AV363" s="13" t="s">
        <v>139</v>
      </c>
      <c r="AW363" s="13" t="s">
        <v>41</v>
      </c>
      <c r="AX363" s="13" t="s">
        <v>25</v>
      </c>
      <c r="AY363" s="272" t="s">
        <v>131</v>
      </c>
    </row>
    <row r="364" spans="2:65" s="1" customFormat="1" ht="16.5" customHeight="1">
      <c r="B364" s="45"/>
      <c r="C364" s="242" t="s">
        <v>512</v>
      </c>
      <c r="D364" s="242" t="s">
        <v>312</v>
      </c>
      <c r="E364" s="243" t="s">
        <v>513</v>
      </c>
      <c r="F364" s="244" t="s">
        <v>514</v>
      </c>
      <c r="G364" s="245" t="s">
        <v>221</v>
      </c>
      <c r="H364" s="246">
        <v>979</v>
      </c>
      <c r="I364" s="247"/>
      <c r="J364" s="248">
        <f>ROUND(I364*H364,2)</f>
        <v>0</v>
      </c>
      <c r="K364" s="244" t="s">
        <v>34</v>
      </c>
      <c r="L364" s="249"/>
      <c r="M364" s="250" t="s">
        <v>34</v>
      </c>
      <c r="N364" s="251" t="s">
        <v>49</v>
      </c>
      <c r="O364" s="46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AR364" s="23" t="s">
        <v>434</v>
      </c>
      <c r="AT364" s="23" t="s">
        <v>312</v>
      </c>
      <c r="AU364" s="23" t="s">
        <v>132</v>
      </c>
      <c r="AY364" s="23" t="s">
        <v>131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23" t="s">
        <v>25</v>
      </c>
      <c r="BK364" s="227">
        <f>ROUND(I364*H364,2)</f>
        <v>0</v>
      </c>
      <c r="BL364" s="23" t="s">
        <v>423</v>
      </c>
      <c r="BM364" s="23" t="s">
        <v>515</v>
      </c>
    </row>
    <row r="365" spans="2:47" s="1" customFormat="1" ht="13.5">
      <c r="B365" s="45"/>
      <c r="C365" s="73"/>
      <c r="D365" s="230" t="s">
        <v>462</v>
      </c>
      <c r="E365" s="73"/>
      <c r="F365" s="240" t="s">
        <v>463</v>
      </c>
      <c r="G365" s="73"/>
      <c r="H365" s="73"/>
      <c r="I365" s="186"/>
      <c r="J365" s="73"/>
      <c r="K365" s="73"/>
      <c r="L365" s="71"/>
      <c r="M365" s="241"/>
      <c r="N365" s="46"/>
      <c r="O365" s="46"/>
      <c r="P365" s="46"/>
      <c r="Q365" s="46"/>
      <c r="R365" s="46"/>
      <c r="S365" s="46"/>
      <c r="T365" s="94"/>
      <c r="AT365" s="23" t="s">
        <v>462</v>
      </c>
      <c r="AU365" s="23" t="s">
        <v>132</v>
      </c>
    </row>
    <row r="366" spans="2:51" s="12" customFormat="1" ht="13.5">
      <c r="B366" s="252"/>
      <c r="C366" s="253"/>
      <c r="D366" s="230" t="s">
        <v>141</v>
      </c>
      <c r="E366" s="254" t="s">
        <v>34</v>
      </c>
      <c r="F366" s="255" t="s">
        <v>456</v>
      </c>
      <c r="G366" s="253"/>
      <c r="H366" s="254" t="s">
        <v>34</v>
      </c>
      <c r="I366" s="256"/>
      <c r="J366" s="253"/>
      <c r="K366" s="253"/>
      <c r="L366" s="257"/>
      <c r="M366" s="258"/>
      <c r="N366" s="259"/>
      <c r="O366" s="259"/>
      <c r="P366" s="259"/>
      <c r="Q366" s="259"/>
      <c r="R366" s="259"/>
      <c r="S366" s="259"/>
      <c r="T366" s="260"/>
      <c r="AT366" s="261" t="s">
        <v>141</v>
      </c>
      <c r="AU366" s="261" t="s">
        <v>132</v>
      </c>
      <c r="AV366" s="12" t="s">
        <v>25</v>
      </c>
      <c r="AW366" s="12" t="s">
        <v>41</v>
      </c>
      <c r="AX366" s="12" t="s">
        <v>78</v>
      </c>
      <c r="AY366" s="261" t="s">
        <v>131</v>
      </c>
    </row>
    <row r="367" spans="2:51" s="11" customFormat="1" ht="13.5">
      <c r="B367" s="228"/>
      <c r="C367" s="229"/>
      <c r="D367" s="230" t="s">
        <v>141</v>
      </c>
      <c r="E367" s="231" t="s">
        <v>34</v>
      </c>
      <c r="F367" s="232" t="s">
        <v>511</v>
      </c>
      <c r="G367" s="229"/>
      <c r="H367" s="233">
        <v>979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141</v>
      </c>
      <c r="AU367" s="239" t="s">
        <v>132</v>
      </c>
      <c r="AV367" s="11" t="s">
        <v>87</v>
      </c>
      <c r="AW367" s="11" t="s">
        <v>41</v>
      </c>
      <c r="AX367" s="11" t="s">
        <v>78</v>
      </c>
      <c r="AY367" s="239" t="s">
        <v>131</v>
      </c>
    </row>
    <row r="368" spans="2:51" s="13" customFormat="1" ht="13.5">
      <c r="B368" s="262"/>
      <c r="C368" s="263"/>
      <c r="D368" s="230" t="s">
        <v>141</v>
      </c>
      <c r="E368" s="264" t="s">
        <v>34</v>
      </c>
      <c r="F368" s="265" t="s">
        <v>426</v>
      </c>
      <c r="G368" s="263"/>
      <c r="H368" s="266">
        <v>979</v>
      </c>
      <c r="I368" s="267"/>
      <c r="J368" s="263"/>
      <c r="K368" s="263"/>
      <c r="L368" s="268"/>
      <c r="M368" s="269"/>
      <c r="N368" s="270"/>
      <c r="O368" s="270"/>
      <c r="P368" s="270"/>
      <c r="Q368" s="270"/>
      <c r="R368" s="270"/>
      <c r="S368" s="270"/>
      <c r="T368" s="271"/>
      <c r="AT368" s="272" t="s">
        <v>141</v>
      </c>
      <c r="AU368" s="272" t="s">
        <v>132</v>
      </c>
      <c r="AV368" s="13" t="s">
        <v>139</v>
      </c>
      <c r="AW368" s="13" t="s">
        <v>41</v>
      </c>
      <c r="AX368" s="13" t="s">
        <v>25</v>
      </c>
      <c r="AY368" s="272" t="s">
        <v>131</v>
      </c>
    </row>
    <row r="369" spans="2:65" s="1" customFormat="1" ht="25.5" customHeight="1">
      <c r="B369" s="45"/>
      <c r="C369" s="216" t="s">
        <v>423</v>
      </c>
      <c r="D369" s="216" t="s">
        <v>134</v>
      </c>
      <c r="E369" s="217" t="s">
        <v>516</v>
      </c>
      <c r="F369" s="218" t="s">
        <v>517</v>
      </c>
      <c r="G369" s="219" t="s">
        <v>221</v>
      </c>
      <c r="H369" s="220">
        <v>848</v>
      </c>
      <c r="I369" s="221"/>
      <c r="J369" s="222">
        <f>ROUND(I369*H369,2)</f>
        <v>0</v>
      </c>
      <c r="K369" s="218" t="s">
        <v>138</v>
      </c>
      <c r="L369" s="71"/>
      <c r="M369" s="223" t="s">
        <v>34</v>
      </c>
      <c r="N369" s="224" t="s">
        <v>49</v>
      </c>
      <c r="O369" s="46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AR369" s="23" t="s">
        <v>423</v>
      </c>
      <c r="AT369" s="23" t="s">
        <v>134</v>
      </c>
      <c r="AU369" s="23" t="s">
        <v>132</v>
      </c>
      <c r="AY369" s="23" t="s">
        <v>131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23" t="s">
        <v>25</v>
      </c>
      <c r="BK369" s="227">
        <f>ROUND(I369*H369,2)</f>
        <v>0</v>
      </c>
      <c r="BL369" s="23" t="s">
        <v>423</v>
      </c>
      <c r="BM369" s="23" t="s">
        <v>518</v>
      </c>
    </row>
    <row r="370" spans="2:51" s="12" customFormat="1" ht="13.5">
      <c r="B370" s="252"/>
      <c r="C370" s="253"/>
      <c r="D370" s="230" t="s">
        <v>141</v>
      </c>
      <c r="E370" s="254" t="s">
        <v>34</v>
      </c>
      <c r="F370" s="255" t="s">
        <v>456</v>
      </c>
      <c r="G370" s="253"/>
      <c r="H370" s="254" t="s">
        <v>34</v>
      </c>
      <c r="I370" s="256"/>
      <c r="J370" s="253"/>
      <c r="K370" s="253"/>
      <c r="L370" s="257"/>
      <c r="M370" s="258"/>
      <c r="N370" s="259"/>
      <c r="O370" s="259"/>
      <c r="P370" s="259"/>
      <c r="Q370" s="259"/>
      <c r="R370" s="259"/>
      <c r="S370" s="259"/>
      <c r="T370" s="260"/>
      <c r="AT370" s="261" t="s">
        <v>141</v>
      </c>
      <c r="AU370" s="261" t="s">
        <v>132</v>
      </c>
      <c r="AV370" s="12" t="s">
        <v>25</v>
      </c>
      <c r="AW370" s="12" t="s">
        <v>41</v>
      </c>
      <c r="AX370" s="12" t="s">
        <v>78</v>
      </c>
      <c r="AY370" s="261" t="s">
        <v>131</v>
      </c>
    </row>
    <row r="371" spans="2:51" s="11" customFormat="1" ht="13.5">
      <c r="B371" s="228"/>
      <c r="C371" s="229"/>
      <c r="D371" s="230" t="s">
        <v>141</v>
      </c>
      <c r="E371" s="231" t="s">
        <v>34</v>
      </c>
      <c r="F371" s="232" t="s">
        <v>519</v>
      </c>
      <c r="G371" s="229"/>
      <c r="H371" s="233">
        <v>848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141</v>
      </c>
      <c r="AU371" s="239" t="s">
        <v>132</v>
      </c>
      <c r="AV371" s="11" t="s">
        <v>87</v>
      </c>
      <c r="AW371" s="11" t="s">
        <v>41</v>
      </c>
      <c r="AX371" s="11" t="s">
        <v>78</v>
      </c>
      <c r="AY371" s="239" t="s">
        <v>131</v>
      </c>
    </row>
    <row r="372" spans="2:51" s="13" customFormat="1" ht="13.5">
      <c r="B372" s="262"/>
      <c r="C372" s="263"/>
      <c r="D372" s="230" t="s">
        <v>141</v>
      </c>
      <c r="E372" s="264" t="s">
        <v>34</v>
      </c>
      <c r="F372" s="265" t="s">
        <v>426</v>
      </c>
      <c r="G372" s="263"/>
      <c r="H372" s="266">
        <v>848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AT372" s="272" t="s">
        <v>141</v>
      </c>
      <c r="AU372" s="272" t="s">
        <v>132</v>
      </c>
      <c r="AV372" s="13" t="s">
        <v>139</v>
      </c>
      <c r="AW372" s="13" t="s">
        <v>41</v>
      </c>
      <c r="AX372" s="13" t="s">
        <v>25</v>
      </c>
      <c r="AY372" s="272" t="s">
        <v>131</v>
      </c>
    </row>
    <row r="373" spans="2:65" s="1" customFormat="1" ht="16.5" customHeight="1">
      <c r="B373" s="45"/>
      <c r="C373" s="242" t="s">
        <v>520</v>
      </c>
      <c r="D373" s="242" t="s">
        <v>312</v>
      </c>
      <c r="E373" s="243" t="s">
        <v>521</v>
      </c>
      <c r="F373" s="244" t="s">
        <v>522</v>
      </c>
      <c r="G373" s="245" t="s">
        <v>221</v>
      </c>
      <c r="H373" s="246">
        <v>756</v>
      </c>
      <c r="I373" s="247"/>
      <c r="J373" s="248">
        <f>ROUND(I373*H373,2)</f>
        <v>0</v>
      </c>
      <c r="K373" s="244" t="s">
        <v>34</v>
      </c>
      <c r="L373" s="249"/>
      <c r="M373" s="250" t="s">
        <v>34</v>
      </c>
      <c r="N373" s="251" t="s">
        <v>49</v>
      </c>
      <c r="O373" s="4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23" t="s">
        <v>434</v>
      </c>
      <c r="AT373" s="23" t="s">
        <v>312</v>
      </c>
      <c r="AU373" s="23" t="s">
        <v>132</v>
      </c>
      <c r="AY373" s="23" t="s">
        <v>131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3" t="s">
        <v>25</v>
      </c>
      <c r="BK373" s="227">
        <f>ROUND(I373*H373,2)</f>
        <v>0</v>
      </c>
      <c r="BL373" s="23" t="s">
        <v>423</v>
      </c>
      <c r="BM373" s="23" t="s">
        <v>523</v>
      </c>
    </row>
    <row r="374" spans="2:47" s="1" customFormat="1" ht="13.5">
      <c r="B374" s="45"/>
      <c r="C374" s="73"/>
      <c r="D374" s="230" t="s">
        <v>462</v>
      </c>
      <c r="E374" s="73"/>
      <c r="F374" s="240" t="s">
        <v>463</v>
      </c>
      <c r="G374" s="73"/>
      <c r="H374" s="73"/>
      <c r="I374" s="186"/>
      <c r="J374" s="73"/>
      <c r="K374" s="73"/>
      <c r="L374" s="71"/>
      <c r="M374" s="241"/>
      <c r="N374" s="46"/>
      <c r="O374" s="46"/>
      <c r="P374" s="46"/>
      <c r="Q374" s="46"/>
      <c r="R374" s="46"/>
      <c r="S374" s="46"/>
      <c r="T374" s="94"/>
      <c r="AT374" s="23" t="s">
        <v>462</v>
      </c>
      <c r="AU374" s="23" t="s">
        <v>132</v>
      </c>
    </row>
    <row r="375" spans="2:51" s="12" customFormat="1" ht="13.5">
      <c r="B375" s="252"/>
      <c r="C375" s="253"/>
      <c r="D375" s="230" t="s">
        <v>141</v>
      </c>
      <c r="E375" s="254" t="s">
        <v>34</v>
      </c>
      <c r="F375" s="255" t="s">
        <v>456</v>
      </c>
      <c r="G375" s="253"/>
      <c r="H375" s="254" t="s">
        <v>34</v>
      </c>
      <c r="I375" s="256"/>
      <c r="J375" s="253"/>
      <c r="K375" s="253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141</v>
      </c>
      <c r="AU375" s="261" t="s">
        <v>132</v>
      </c>
      <c r="AV375" s="12" t="s">
        <v>25</v>
      </c>
      <c r="AW375" s="12" t="s">
        <v>41</v>
      </c>
      <c r="AX375" s="12" t="s">
        <v>78</v>
      </c>
      <c r="AY375" s="261" t="s">
        <v>131</v>
      </c>
    </row>
    <row r="376" spans="2:51" s="11" customFormat="1" ht="13.5">
      <c r="B376" s="228"/>
      <c r="C376" s="229"/>
      <c r="D376" s="230" t="s">
        <v>141</v>
      </c>
      <c r="E376" s="231" t="s">
        <v>34</v>
      </c>
      <c r="F376" s="232" t="s">
        <v>524</v>
      </c>
      <c r="G376" s="229"/>
      <c r="H376" s="233">
        <v>756</v>
      </c>
      <c r="I376" s="234"/>
      <c r="J376" s="229"/>
      <c r="K376" s="229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141</v>
      </c>
      <c r="AU376" s="239" t="s">
        <v>132</v>
      </c>
      <c r="AV376" s="11" t="s">
        <v>87</v>
      </c>
      <c r="AW376" s="11" t="s">
        <v>41</v>
      </c>
      <c r="AX376" s="11" t="s">
        <v>78</v>
      </c>
      <c r="AY376" s="239" t="s">
        <v>131</v>
      </c>
    </row>
    <row r="377" spans="2:51" s="13" customFormat="1" ht="13.5">
      <c r="B377" s="262"/>
      <c r="C377" s="263"/>
      <c r="D377" s="230" t="s">
        <v>141</v>
      </c>
      <c r="E377" s="264" t="s">
        <v>34</v>
      </c>
      <c r="F377" s="265" t="s">
        <v>426</v>
      </c>
      <c r="G377" s="263"/>
      <c r="H377" s="266">
        <v>756</v>
      </c>
      <c r="I377" s="267"/>
      <c r="J377" s="263"/>
      <c r="K377" s="263"/>
      <c r="L377" s="268"/>
      <c r="M377" s="269"/>
      <c r="N377" s="270"/>
      <c r="O377" s="270"/>
      <c r="P377" s="270"/>
      <c r="Q377" s="270"/>
      <c r="R377" s="270"/>
      <c r="S377" s="270"/>
      <c r="T377" s="271"/>
      <c r="AT377" s="272" t="s">
        <v>141</v>
      </c>
      <c r="AU377" s="272" t="s">
        <v>132</v>
      </c>
      <c r="AV377" s="13" t="s">
        <v>139</v>
      </c>
      <c r="AW377" s="13" t="s">
        <v>41</v>
      </c>
      <c r="AX377" s="13" t="s">
        <v>25</v>
      </c>
      <c r="AY377" s="272" t="s">
        <v>131</v>
      </c>
    </row>
    <row r="378" spans="2:65" s="1" customFormat="1" ht="16.5" customHeight="1">
      <c r="B378" s="45"/>
      <c r="C378" s="242" t="s">
        <v>525</v>
      </c>
      <c r="D378" s="242" t="s">
        <v>312</v>
      </c>
      <c r="E378" s="243" t="s">
        <v>526</v>
      </c>
      <c r="F378" s="244" t="s">
        <v>527</v>
      </c>
      <c r="G378" s="245" t="s">
        <v>221</v>
      </c>
      <c r="H378" s="246">
        <v>92</v>
      </c>
      <c r="I378" s="247"/>
      <c r="J378" s="248">
        <f>ROUND(I378*H378,2)</f>
        <v>0</v>
      </c>
      <c r="K378" s="244" t="s">
        <v>34</v>
      </c>
      <c r="L378" s="249"/>
      <c r="M378" s="250" t="s">
        <v>34</v>
      </c>
      <c r="N378" s="251" t="s">
        <v>49</v>
      </c>
      <c r="O378" s="46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AR378" s="23" t="s">
        <v>434</v>
      </c>
      <c r="AT378" s="23" t="s">
        <v>312</v>
      </c>
      <c r="AU378" s="23" t="s">
        <v>132</v>
      </c>
      <c r="AY378" s="23" t="s">
        <v>131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23" t="s">
        <v>25</v>
      </c>
      <c r="BK378" s="227">
        <f>ROUND(I378*H378,2)</f>
        <v>0</v>
      </c>
      <c r="BL378" s="23" t="s">
        <v>423</v>
      </c>
      <c r="BM378" s="23" t="s">
        <v>528</v>
      </c>
    </row>
    <row r="379" spans="2:47" s="1" customFormat="1" ht="13.5">
      <c r="B379" s="45"/>
      <c r="C379" s="73"/>
      <c r="D379" s="230" t="s">
        <v>462</v>
      </c>
      <c r="E379" s="73"/>
      <c r="F379" s="240" t="s">
        <v>463</v>
      </c>
      <c r="G379" s="73"/>
      <c r="H379" s="73"/>
      <c r="I379" s="186"/>
      <c r="J379" s="73"/>
      <c r="K379" s="73"/>
      <c r="L379" s="71"/>
      <c r="M379" s="241"/>
      <c r="N379" s="46"/>
      <c r="O379" s="46"/>
      <c r="P379" s="46"/>
      <c r="Q379" s="46"/>
      <c r="R379" s="46"/>
      <c r="S379" s="46"/>
      <c r="T379" s="94"/>
      <c r="AT379" s="23" t="s">
        <v>462</v>
      </c>
      <c r="AU379" s="23" t="s">
        <v>132</v>
      </c>
    </row>
    <row r="380" spans="2:51" s="12" customFormat="1" ht="13.5">
      <c r="B380" s="252"/>
      <c r="C380" s="253"/>
      <c r="D380" s="230" t="s">
        <v>141</v>
      </c>
      <c r="E380" s="254" t="s">
        <v>34</v>
      </c>
      <c r="F380" s="255" t="s">
        <v>456</v>
      </c>
      <c r="G380" s="253"/>
      <c r="H380" s="254" t="s">
        <v>34</v>
      </c>
      <c r="I380" s="256"/>
      <c r="J380" s="253"/>
      <c r="K380" s="253"/>
      <c r="L380" s="257"/>
      <c r="M380" s="258"/>
      <c r="N380" s="259"/>
      <c r="O380" s="259"/>
      <c r="P380" s="259"/>
      <c r="Q380" s="259"/>
      <c r="R380" s="259"/>
      <c r="S380" s="259"/>
      <c r="T380" s="260"/>
      <c r="AT380" s="261" t="s">
        <v>141</v>
      </c>
      <c r="AU380" s="261" t="s">
        <v>132</v>
      </c>
      <c r="AV380" s="12" t="s">
        <v>25</v>
      </c>
      <c r="AW380" s="12" t="s">
        <v>41</v>
      </c>
      <c r="AX380" s="12" t="s">
        <v>78</v>
      </c>
      <c r="AY380" s="261" t="s">
        <v>131</v>
      </c>
    </row>
    <row r="381" spans="2:51" s="11" customFormat="1" ht="13.5">
      <c r="B381" s="228"/>
      <c r="C381" s="229"/>
      <c r="D381" s="230" t="s">
        <v>141</v>
      </c>
      <c r="E381" s="231" t="s">
        <v>34</v>
      </c>
      <c r="F381" s="232" t="s">
        <v>529</v>
      </c>
      <c r="G381" s="229"/>
      <c r="H381" s="233">
        <v>92</v>
      </c>
      <c r="I381" s="234"/>
      <c r="J381" s="229"/>
      <c r="K381" s="229"/>
      <c r="L381" s="235"/>
      <c r="M381" s="236"/>
      <c r="N381" s="237"/>
      <c r="O381" s="237"/>
      <c r="P381" s="237"/>
      <c r="Q381" s="237"/>
      <c r="R381" s="237"/>
      <c r="S381" s="237"/>
      <c r="T381" s="238"/>
      <c r="AT381" s="239" t="s">
        <v>141</v>
      </c>
      <c r="AU381" s="239" t="s">
        <v>132</v>
      </c>
      <c r="AV381" s="11" t="s">
        <v>87</v>
      </c>
      <c r="AW381" s="11" t="s">
        <v>41</v>
      </c>
      <c r="AX381" s="11" t="s">
        <v>78</v>
      </c>
      <c r="AY381" s="239" t="s">
        <v>131</v>
      </c>
    </row>
    <row r="382" spans="2:51" s="13" customFormat="1" ht="13.5">
      <c r="B382" s="262"/>
      <c r="C382" s="263"/>
      <c r="D382" s="230" t="s">
        <v>141</v>
      </c>
      <c r="E382" s="264" t="s">
        <v>34</v>
      </c>
      <c r="F382" s="265" t="s">
        <v>426</v>
      </c>
      <c r="G382" s="263"/>
      <c r="H382" s="266">
        <v>92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AT382" s="272" t="s">
        <v>141</v>
      </c>
      <c r="AU382" s="272" t="s">
        <v>132</v>
      </c>
      <c r="AV382" s="13" t="s">
        <v>139</v>
      </c>
      <c r="AW382" s="13" t="s">
        <v>41</v>
      </c>
      <c r="AX382" s="13" t="s">
        <v>25</v>
      </c>
      <c r="AY382" s="272" t="s">
        <v>131</v>
      </c>
    </row>
    <row r="383" spans="2:65" s="1" customFormat="1" ht="25.5" customHeight="1">
      <c r="B383" s="45"/>
      <c r="C383" s="216" t="s">
        <v>530</v>
      </c>
      <c r="D383" s="216" t="s">
        <v>134</v>
      </c>
      <c r="E383" s="217" t="s">
        <v>531</v>
      </c>
      <c r="F383" s="218" t="s">
        <v>532</v>
      </c>
      <c r="G383" s="219" t="s">
        <v>221</v>
      </c>
      <c r="H383" s="220">
        <v>21</v>
      </c>
      <c r="I383" s="221"/>
      <c r="J383" s="222">
        <f>ROUND(I383*H383,2)</f>
        <v>0</v>
      </c>
      <c r="K383" s="218" t="s">
        <v>138</v>
      </c>
      <c r="L383" s="71"/>
      <c r="M383" s="223" t="s">
        <v>34</v>
      </c>
      <c r="N383" s="224" t="s">
        <v>49</v>
      </c>
      <c r="O383" s="46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AR383" s="23" t="s">
        <v>423</v>
      </c>
      <c r="AT383" s="23" t="s">
        <v>134</v>
      </c>
      <c r="AU383" s="23" t="s">
        <v>132</v>
      </c>
      <c r="AY383" s="23" t="s">
        <v>131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23" t="s">
        <v>25</v>
      </c>
      <c r="BK383" s="227">
        <f>ROUND(I383*H383,2)</f>
        <v>0</v>
      </c>
      <c r="BL383" s="23" t="s">
        <v>423</v>
      </c>
      <c r="BM383" s="23" t="s">
        <v>533</v>
      </c>
    </row>
    <row r="384" spans="2:51" s="12" customFormat="1" ht="13.5">
      <c r="B384" s="252"/>
      <c r="C384" s="253"/>
      <c r="D384" s="230" t="s">
        <v>141</v>
      </c>
      <c r="E384" s="254" t="s">
        <v>34</v>
      </c>
      <c r="F384" s="255" t="s">
        <v>456</v>
      </c>
      <c r="G384" s="253"/>
      <c r="H384" s="254" t="s">
        <v>34</v>
      </c>
      <c r="I384" s="256"/>
      <c r="J384" s="253"/>
      <c r="K384" s="253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141</v>
      </c>
      <c r="AU384" s="261" t="s">
        <v>132</v>
      </c>
      <c r="AV384" s="12" t="s">
        <v>25</v>
      </c>
      <c r="AW384" s="12" t="s">
        <v>41</v>
      </c>
      <c r="AX384" s="12" t="s">
        <v>78</v>
      </c>
      <c r="AY384" s="261" t="s">
        <v>131</v>
      </c>
    </row>
    <row r="385" spans="2:51" s="11" customFormat="1" ht="13.5">
      <c r="B385" s="228"/>
      <c r="C385" s="229"/>
      <c r="D385" s="230" t="s">
        <v>141</v>
      </c>
      <c r="E385" s="231" t="s">
        <v>34</v>
      </c>
      <c r="F385" s="232" t="s">
        <v>9</v>
      </c>
      <c r="G385" s="229"/>
      <c r="H385" s="233">
        <v>21</v>
      </c>
      <c r="I385" s="234"/>
      <c r="J385" s="229"/>
      <c r="K385" s="229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141</v>
      </c>
      <c r="AU385" s="239" t="s">
        <v>132</v>
      </c>
      <c r="AV385" s="11" t="s">
        <v>87</v>
      </c>
      <c r="AW385" s="11" t="s">
        <v>41</v>
      </c>
      <c r="AX385" s="11" t="s">
        <v>78</v>
      </c>
      <c r="AY385" s="239" t="s">
        <v>131</v>
      </c>
    </row>
    <row r="386" spans="2:51" s="13" customFormat="1" ht="13.5">
      <c r="B386" s="262"/>
      <c r="C386" s="263"/>
      <c r="D386" s="230" t="s">
        <v>141</v>
      </c>
      <c r="E386" s="264" t="s">
        <v>34</v>
      </c>
      <c r="F386" s="265" t="s">
        <v>426</v>
      </c>
      <c r="G386" s="263"/>
      <c r="H386" s="266">
        <v>21</v>
      </c>
      <c r="I386" s="267"/>
      <c r="J386" s="263"/>
      <c r="K386" s="263"/>
      <c r="L386" s="268"/>
      <c r="M386" s="269"/>
      <c r="N386" s="270"/>
      <c r="O386" s="270"/>
      <c r="P386" s="270"/>
      <c r="Q386" s="270"/>
      <c r="R386" s="270"/>
      <c r="S386" s="270"/>
      <c r="T386" s="271"/>
      <c r="AT386" s="272" t="s">
        <v>141</v>
      </c>
      <c r="AU386" s="272" t="s">
        <v>132</v>
      </c>
      <c r="AV386" s="13" t="s">
        <v>139</v>
      </c>
      <c r="AW386" s="13" t="s">
        <v>41</v>
      </c>
      <c r="AX386" s="13" t="s">
        <v>25</v>
      </c>
      <c r="AY386" s="272" t="s">
        <v>131</v>
      </c>
    </row>
    <row r="387" spans="2:65" s="1" customFormat="1" ht="16.5" customHeight="1">
      <c r="B387" s="45"/>
      <c r="C387" s="242" t="s">
        <v>534</v>
      </c>
      <c r="D387" s="242" t="s">
        <v>312</v>
      </c>
      <c r="E387" s="243" t="s">
        <v>535</v>
      </c>
      <c r="F387" s="244" t="s">
        <v>536</v>
      </c>
      <c r="G387" s="245" t="s">
        <v>221</v>
      </c>
      <c r="H387" s="246">
        <v>21</v>
      </c>
      <c r="I387" s="247"/>
      <c r="J387" s="248">
        <f>ROUND(I387*H387,2)</f>
        <v>0</v>
      </c>
      <c r="K387" s="244" t="s">
        <v>34</v>
      </c>
      <c r="L387" s="249"/>
      <c r="M387" s="250" t="s">
        <v>34</v>
      </c>
      <c r="N387" s="251" t="s">
        <v>49</v>
      </c>
      <c r="O387" s="46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AR387" s="23" t="s">
        <v>434</v>
      </c>
      <c r="AT387" s="23" t="s">
        <v>312</v>
      </c>
      <c r="AU387" s="23" t="s">
        <v>132</v>
      </c>
      <c r="AY387" s="23" t="s">
        <v>131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23" t="s">
        <v>25</v>
      </c>
      <c r="BK387" s="227">
        <f>ROUND(I387*H387,2)</f>
        <v>0</v>
      </c>
      <c r="BL387" s="23" t="s">
        <v>423</v>
      </c>
      <c r="BM387" s="23" t="s">
        <v>537</v>
      </c>
    </row>
    <row r="388" spans="2:47" s="1" customFormat="1" ht="13.5">
      <c r="B388" s="45"/>
      <c r="C388" s="73"/>
      <c r="D388" s="230" t="s">
        <v>462</v>
      </c>
      <c r="E388" s="73"/>
      <c r="F388" s="240" t="s">
        <v>463</v>
      </c>
      <c r="G388" s="73"/>
      <c r="H388" s="73"/>
      <c r="I388" s="186"/>
      <c r="J388" s="73"/>
      <c r="K388" s="73"/>
      <c r="L388" s="71"/>
      <c r="M388" s="241"/>
      <c r="N388" s="46"/>
      <c r="O388" s="46"/>
      <c r="P388" s="46"/>
      <c r="Q388" s="46"/>
      <c r="R388" s="46"/>
      <c r="S388" s="46"/>
      <c r="T388" s="94"/>
      <c r="AT388" s="23" t="s">
        <v>462</v>
      </c>
      <c r="AU388" s="23" t="s">
        <v>132</v>
      </c>
    </row>
    <row r="389" spans="2:51" s="12" customFormat="1" ht="13.5">
      <c r="B389" s="252"/>
      <c r="C389" s="253"/>
      <c r="D389" s="230" t="s">
        <v>141</v>
      </c>
      <c r="E389" s="254" t="s">
        <v>34</v>
      </c>
      <c r="F389" s="255" t="s">
        <v>456</v>
      </c>
      <c r="G389" s="253"/>
      <c r="H389" s="254" t="s">
        <v>34</v>
      </c>
      <c r="I389" s="256"/>
      <c r="J389" s="253"/>
      <c r="K389" s="253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141</v>
      </c>
      <c r="AU389" s="261" t="s">
        <v>132</v>
      </c>
      <c r="AV389" s="12" t="s">
        <v>25</v>
      </c>
      <c r="AW389" s="12" t="s">
        <v>41</v>
      </c>
      <c r="AX389" s="12" t="s">
        <v>78</v>
      </c>
      <c r="AY389" s="261" t="s">
        <v>131</v>
      </c>
    </row>
    <row r="390" spans="2:51" s="11" customFormat="1" ht="13.5">
      <c r="B390" s="228"/>
      <c r="C390" s="229"/>
      <c r="D390" s="230" t="s">
        <v>141</v>
      </c>
      <c r="E390" s="231" t="s">
        <v>34</v>
      </c>
      <c r="F390" s="232" t="s">
        <v>9</v>
      </c>
      <c r="G390" s="229"/>
      <c r="H390" s="233">
        <v>21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141</v>
      </c>
      <c r="AU390" s="239" t="s">
        <v>132</v>
      </c>
      <c r="AV390" s="11" t="s">
        <v>87</v>
      </c>
      <c r="AW390" s="11" t="s">
        <v>41</v>
      </c>
      <c r="AX390" s="11" t="s">
        <v>78</v>
      </c>
      <c r="AY390" s="239" t="s">
        <v>131</v>
      </c>
    </row>
    <row r="391" spans="2:51" s="13" customFormat="1" ht="13.5">
      <c r="B391" s="262"/>
      <c r="C391" s="263"/>
      <c r="D391" s="230" t="s">
        <v>141</v>
      </c>
      <c r="E391" s="264" t="s">
        <v>34</v>
      </c>
      <c r="F391" s="265" t="s">
        <v>426</v>
      </c>
      <c r="G391" s="263"/>
      <c r="H391" s="266">
        <v>21</v>
      </c>
      <c r="I391" s="267"/>
      <c r="J391" s="263"/>
      <c r="K391" s="263"/>
      <c r="L391" s="268"/>
      <c r="M391" s="269"/>
      <c r="N391" s="270"/>
      <c r="O391" s="270"/>
      <c r="P391" s="270"/>
      <c r="Q391" s="270"/>
      <c r="R391" s="270"/>
      <c r="S391" s="270"/>
      <c r="T391" s="271"/>
      <c r="AT391" s="272" t="s">
        <v>141</v>
      </c>
      <c r="AU391" s="272" t="s">
        <v>132</v>
      </c>
      <c r="AV391" s="13" t="s">
        <v>139</v>
      </c>
      <c r="AW391" s="13" t="s">
        <v>41</v>
      </c>
      <c r="AX391" s="13" t="s">
        <v>25</v>
      </c>
      <c r="AY391" s="272" t="s">
        <v>131</v>
      </c>
    </row>
    <row r="392" spans="2:65" s="1" customFormat="1" ht="38.25" customHeight="1">
      <c r="B392" s="45"/>
      <c r="C392" s="216" t="s">
        <v>538</v>
      </c>
      <c r="D392" s="216" t="s">
        <v>134</v>
      </c>
      <c r="E392" s="217" t="s">
        <v>539</v>
      </c>
      <c r="F392" s="218" t="s">
        <v>540</v>
      </c>
      <c r="G392" s="219" t="s">
        <v>149</v>
      </c>
      <c r="H392" s="220">
        <v>47</v>
      </c>
      <c r="I392" s="221"/>
      <c r="J392" s="222">
        <f>ROUND(I392*H392,2)</f>
        <v>0</v>
      </c>
      <c r="K392" s="218" t="s">
        <v>138</v>
      </c>
      <c r="L392" s="71"/>
      <c r="M392" s="223" t="s">
        <v>34</v>
      </c>
      <c r="N392" s="224" t="s">
        <v>49</v>
      </c>
      <c r="O392" s="46"/>
      <c r="P392" s="225">
        <f>O392*H392</f>
        <v>0</v>
      </c>
      <c r="Q392" s="225">
        <v>0</v>
      </c>
      <c r="R392" s="225">
        <f>Q392*H392</f>
        <v>0</v>
      </c>
      <c r="S392" s="225">
        <v>0</v>
      </c>
      <c r="T392" s="226">
        <f>S392*H392</f>
        <v>0</v>
      </c>
      <c r="AR392" s="23" t="s">
        <v>423</v>
      </c>
      <c r="AT392" s="23" t="s">
        <v>134</v>
      </c>
      <c r="AU392" s="23" t="s">
        <v>132</v>
      </c>
      <c r="AY392" s="23" t="s">
        <v>131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23" t="s">
        <v>25</v>
      </c>
      <c r="BK392" s="227">
        <f>ROUND(I392*H392,2)</f>
        <v>0</v>
      </c>
      <c r="BL392" s="23" t="s">
        <v>423</v>
      </c>
      <c r="BM392" s="23" t="s">
        <v>541</v>
      </c>
    </row>
    <row r="393" spans="2:51" s="12" customFormat="1" ht="13.5">
      <c r="B393" s="252"/>
      <c r="C393" s="253"/>
      <c r="D393" s="230" t="s">
        <v>141</v>
      </c>
      <c r="E393" s="254" t="s">
        <v>34</v>
      </c>
      <c r="F393" s="255" t="s">
        <v>425</v>
      </c>
      <c r="G393" s="253"/>
      <c r="H393" s="254" t="s">
        <v>34</v>
      </c>
      <c r="I393" s="256"/>
      <c r="J393" s="253"/>
      <c r="K393" s="253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141</v>
      </c>
      <c r="AU393" s="261" t="s">
        <v>132</v>
      </c>
      <c r="AV393" s="12" t="s">
        <v>25</v>
      </c>
      <c r="AW393" s="12" t="s">
        <v>41</v>
      </c>
      <c r="AX393" s="12" t="s">
        <v>78</v>
      </c>
      <c r="AY393" s="261" t="s">
        <v>131</v>
      </c>
    </row>
    <row r="394" spans="2:51" s="11" customFormat="1" ht="13.5">
      <c r="B394" s="228"/>
      <c r="C394" s="229"/>
      <c r="D394" s="230" t="s">
        <v>141</v>
      </c>
      <c r="E394" s="231" t="s">
        <v>34</v>
      </c>
      <c r="F394" s="232" t="s">
        <v>440</v>
      </c>
      <c r="G394" s="229"/>
      <c r="H394" s="233">
        <v>47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141</v>
      </c>
      <c r="AU394" s="239" t="s">
        <v>132</v>
      </c>
      <c r="AV394" s="11" t="s">
        <v>87</v>
      </c>
      <c r="AW394" s="11" t="s">
        <v>41</v>
      </c>
      <c r="AX394" s="11" t="s">
        <v>78</v>
      </c>
      <c r="AY394" s="239" t="s">
        <v>131</v>
      </c>
    </row>
    <row r="395" spans="2:51" s="13" customFormat="1" ht="13.5">
      <c r="B395" s="262"/>
      <c r="C395" s="263"/>
      <c r="D395" s="230" t="s">
        <v>141</v>
      </c>
      <c r="E395" s="264" t="s">
        <v>34</v>
      </c>
      <c r="F395" s="265" t="s">
        <v>426</v>
      </c>
      <c r="G395" s="263"/>
      <c r="H395" s="266">
        <v>47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141</v>
      </c>
      <c r="AU395" s="272" t="s">
        <v>132</v>
      </c>
      <c r="AV395" s="13" t="s">
        <v>139</v>
      </c>
      <c r="AW395" s="13" t="s">
        <v>41</v>
      </c>
      <c r="AX395" s="13" t="s">
        <v>25</v>
      </c>
      <c r="AY395" s="272" t="s">
        <v>131</v>
      </c>
    </row>
    <row r="396" spans="2:65" s="1" customFormat="1" ht="16.5" customHeight="1">
      <c r="B396" s="45"/>
      <c r="C396" s="242" t="s">
        <v>542</v>
      </c>
      <c r="D396" s="242" t="s">
        <v>312</v>
      </c>
      <c r="E396" s="243" t="s">
        <v>543</v>
      </c>
      <c r="F396" s="244" t="s">
        <v>544</v>
      </c>
      <c r="G396" s="245" t="s">
        <v>149</v>
      </c>
      <c r="H396" s="246">
        <v>47</v>
      </c>
      <c r="I396" s="247"/>
      <c r="J396" s="248">
        <f>ROUND(I396*H396,2)</f>
        <v>0</v>
      </c>
      <c r="K396" s="244" t="s">
        <v>34</v>
      </c>
      <c r="L396" s="249"/>
      <c r="M396" s="250" t="s">
        <v>34</v>
      </c>
      <c r="N396" s="251" t="s">
        <v>49</v>
      </c>
      <c r="O396" s="46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AR396" s="23" t="s">
        <v>434</v>
      </c>
      <c r="AT396" s="23" t="s">
        <v>312</v>
      </c>
      <c r="AU396" s="23" t="s">
        <v>132</v>
      </c>
      <c r="AY396" s="23" t="s">
        <v>131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23" t="s">
        <v>25</v>
      </c>
      <c r="BK396" s="227">
        <f>ROUND(I396*H396,2)</f>
        <v>0</v>
      </c>
      <c r="BL396" s="23" t="s">
        <v>423</v>
      </c>
      <c r="BM396" s="23" t="s">
        <v>545</v>
      </c>
    </row>
    <row r="397" spans="2:47" s="1" customFormat="1" ht="13.5">
      <c r="B397" s="45"/>
      <c r="C397" s="73"/>
      <c r="D397" s="230" t="s">
        <v>462</v>
      </c>
      <c r="E397" s="73"/>
      <c r="F397" s="240" t="s">
        <v>463</v>
      </c>
      <c r="G397" s="73"/>
      <c r="H397" s="73"/>
      <c r="I397" s="186"/>
      <c r="J397" s="73"/>
      <c r="K397" s="73"/>
      <c r="L397" s="71"/>
      <c r="M397" s="241"/>
      <c r="N397" s="46"/>
      <c r="O397" s="46"/>
      <c r="P397" s="46"/>
      <c r="Q397" s="46"/>
      <c r="R397" s="46"/>
      <c r="S397" s="46"/>
      <c r="T397" s="94"/>
      <c r="AT397" s="23" t="s">
        <v>462</v>
      </c>
      <c r="AU397" s="23" t="s">
        <v>132</v>
      </c>
    </row>
    <row r="398" spans="2:51" s="12" customFormat="1" ht="13.5">
      <c r="B398" s="252"/>
      <c r="C398" s="253"/>
      <c r="D398" s="230" t="s">
        <v>141</v>
      </c>
      <c r="E398" s="254" t="s">
        <v>34</v>
      </c>
      <c r="F398" s="255" t="s">
        <v>425</v>
      </c>
      <c r="G398" s="253"/>
      <c r="H398" s="254" t="s">
        <v>34</v>
      </c>
      <c r="I398" s="256"/>
      <c r="J398" s="253"/>
      <c r="K398" s="253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141</v>
      </c>
      <c r="AU398" s="261" t="s">
        <v>132</v>
      </c>
      <c r="AV398" s="12" t="s">
        <v>25</v>
      </c>
      <c r="AW398" s="12" t="s">
        <v>41</v>
      </c>
      <c r="AX398" s="12" t="s">
        <v>78</v>
      </c>
      <c r="AY398" s="261" t="s">
        <v>131</v>
      </c>
    </row>
    <row r="399" spans="2:51" s="11" customFormat="1" ht="13.5">
      <c r="B399" s="228"/>
      <c r="C399" s="229"/>
      <c r="D399" s="230" t="s">
        <v>141</v>
      </c>
      <c r="E399" s="231" t="s">
        <v>34</v>
      </c>
      <c r="F399" s="232" t="s">
        <v>440</v>
      </c>
      <c r="G399" s="229"/>
      <c r="H399" s="233">
        <v>47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141</v>
      </c>
      <c r="AU399" s="239" t="s">
        <v>132</v>
      </c>
      <c r="AV399" s="11" t="s">
        <v>87</v>
      </c>
      <c r="AW399" s="11" t="s">
        <v>41</v>
      </c>
      <c r="AX399" s="11" t="s">
        <v>78</v>
      </c>
      <c r="AY399" s="239" t="s">
        <v>131</v>
      </c>
    </row>
    <row r="400" spans="2:51" s="13" customFormat="1" ht="13.5">
      <c r="B400" s="262"/>
      <c r="C400" s="263"/>
      <c r="D400" s="230" t="s">
        <v>141</v>
      </c>
      <c r="E400" s="264" t="s">
        <v>34</v>
      </c>
      <c r="F400" s="265" t="s">
        <v>426</v>
      </c>
      <c r="G400" s="263"/>
      <c r="H400" s="266">
        <v>47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141</v>
      </c>
      <c r="AU400" s="272" t="s">
        <v>132</v>
      </c>
      <c r="AV400" s="13" t="s">
        <v>139</v>
      </c>
      <c r="AW400" s="13" t="s">
        <v>41</v>
      </c>
      <c r="AX400" s="13" t="s">
        <v>25</v>
      </c>
      <c r="AY400" s="272" t="s">
        <v>131</v>
      </c>
    </row>
    <row r="401" spans="2:65" s="1" customFormat="1" ht="16.5" customHeight="1">
      <c r="B401" s="45"/>
      <c r="C401" s="242" t="s">
        <v>546</v>
      </c>
      <c r="D401" s="242" t="s">
        <v>312</v>
      </c>
      <c r="E401" s="243" t="s">
        <v>547</v>
      </c>
      <c r="F401" s="244" t="s">
        <v>548</v>
      </c>
      <c r="G401" s="245" t="s">
        <v>149</v>
      </c>
      <c r="H401" s="246">
        <v>211</v>
      </c>
      <c r="I401" s="247"/>
      <c r="J401" s="248">
        <f>ROUND(I401*H401,2)</f>
        <v>0</v>
      </c>
      <c r="K401" s="244" t="s">
        <v>34</v>
      </c>
      <c r="L401" s="249"/>
      <c r="M401" s="250" t="s">
        <v>34</v>
      </c>
      <c r="N401" s="251" t="s">
        <v>49</v>
      </c>
      <c r="O401" s="46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AR401" s="23" t="s">
        <v>434</v>
      </c>
      <c r="AT401" s="23" t="s">
        <v>312</v>
      </c>
      <c r="AU401" s="23" t="s">
        <v>132</v>
      </c>
      <c r="AY401" s="23" t="s">
        <v>131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23" t="s">
        <v>25</v>
      </c>
      <c r="BK401" s="227">
        <f>ROUND(I401*H401,2)</f>
        <v>0</v>
      </c>
      <c r="BL401" s="23" t="s">
        <v>423</v>
      </c>
      <c r="BM401" s="23" t="s">
        <v>549</v>
      </c>
    </row>
    <row r="402" spans="2:47" s="1" customFormat="1" ht="13.5">
      <c r="B402" s="45"/>
      <c r="C402" s="73"/>
      <c r="D402" s="230" t="s">
        <v>462</v>
      </c>
      <c r="E402" s="73"/>
      <c r="F402" s="240" t="s">
        <v>463</v>
      </c>
      <c r="G402" s="73"/>
      <c r="H402" s="73"/>
      <c r="I402" s="186"/>
      <c r="J402" s="73"/>
      <c r="K402" s="73"/>
      <c r="L402" s="71"/>
      <c r="M402" s="241"/>
      <c r="N402" s="46"/>
      <c r="O402" s="46"/>
      <c r="P402" s="46"/>
      <c r="Q402" s="46"/>
      <c r="R402" s="46"/>
      <c r="S402" s="46"/>
      <c r="T402" s="94"/>
      <c r="AT402" s="23" t="s">
        <v>462</v>
      </c>
      <c r="AU402" s="23" t="s">
        <v>132</v>
      </c>
    </row>
    <row r="403" spans="2:51" s="12" customFormat="1" ht="13.5">
      <c r="B403" s="252"/>
      <c r="C403" s="253"/>
      <c r="D403" s="230" t="s">
        <v>141</v>
      </c>
      <c r="E403" s="254" t="s">
        <v>34</v>
      </c>
      <c r="F403" s="255" t="s">
        <v>425</v>
      </c>
      <c r="G403" s="253"/>
      <c r="H403" s="254" t="s">
        <v>34</v>
      </c>
      <c r="I403" s="256"/>
      <c r="J403" s="253"/>
      <c r="K403" s="253"/>
      <c r="L403" s="257"/>
      <c r="M403" s="258"/>
      <c r="N403" s="259"/>
      <c r="O403" s="259"/>
      <c r="P403" s="259"/>
      <c r="Q403" s="259"/>
      <c r="R403" s="259"/>
      <c r="S403" s="259"/>
      <c r="T403" s="260"/>
      <c r="AT403" s="261" t="s">
        <v>141</v>
      </c>
      <c r="AU403" s="261" t="s">
        <v>132</v>
      </c>
      <c r="AV403" s="12" t="s">
        <v>25</v>
      </c>
      <c r="AW403" s="12" t="s">
        <v>41</v>
      </c>
      <c r="AX403" s="12" t="s">
        <v>78</v>
      </c>
      <c r="AY403" s="261" t="s">
        <v>131</v>
      </c>
    </row>
    <row r="404" spans="2:51" s="11" customFormat="1" ht="13.5">
      <c r="B404" s="228"/>
      <c r="C404" s="229"/>
      <c r="D404" s="230" t="s">
        <v>141</v>
      </c>
      <c r="E404" s="231" t="s">
        <v>34</v>
      </c>
      <c r="F404" s="232" t="s">
        <v>550</v>
      </c>
      <c r="G404" s="229"/>
      <c r="H404" s="233">
        <v>211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141</v>
      </c>
      <c r="AU404" s="239" t="s">
        <v>132</v>
      </c>
      <c r="AV404" s="11" t="s">
        <v>87</v>
      </c>
      <c r="AW404" s="11" t="s">
        <v>41</v>
      </c>
      <c r="AX404" s="11" t="s">
        <v>78</v>
      </c>
      <c r="AY404" s="239" t="s">
        <v>131</v>
      </c>
    </row>
    <row r="405" spans="2:51" s="13" customFormat="1" ht="13.5">
      <c r="B405" s="262"/>
      <c r="C405" s="263"/>
      <c r="D405" s="230" t="s">
        <v>141</v>
      </c>
      <c r="E405" s="264" t="s">
        <v>34</v>
      </c>
      <c r="F405" s="265" t="s">
        <v>426</v>
      </c>
      <c r="G405" s="263"/>
      <c r="H405" s="266">
        <v>211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141</v>
      </c>
      <c r="AU405" s="272" t="s">
        <v>132</v>
      </c>
      <c r="AV405" s="13" t="s">
        <v>139</v>
      </c>
      <c r="AW405" s="13" t="s">
        <v>41</v>
      </c>
      <c r="AX405" s="13" t="s">
        <v>25</v>
      </c>
      <c r="AY405" s="272" t="s">
        <v>131</v>
      </c>
    </row>
    <row r="406" spans="2:65" s="1" customFormat="1" ht="16.5" customHeight="1">
      <c r="B406" s="45"/>
      <c r="C406" s="242" t="s">
        <v>551</v>
      </c>
      <c r="D406" s="242" t="s">
        <v>312</v>
      </c>
      <c r="E406" s="243" t="s">
        <v>552</v>
      </c>
      <c r="F406" s="244" t="s">
        <v>553</v>
      </c>
      <c r="G406" s="245" t="s">
        <v>149</v>
      </c>
      <c r="H406" s="246">
        <v>21</v>
      </c>
      <c r="I406" s="247"/>
      <c r="J406" s="248">
        <f>ROUND(I406*H406,2)</f>
        <v>0</v>
      </c>
      <c r="K406" s="244" t="s">
        <v>34</v>
      </c>
      <c r="L406" s="249"/>
      <c r="M406" s="250" t="s">
        <v>34</v>
      </c>
      <c r="N406" s="251" t="s">
        <v>49</v>
      </c>
      <c r="O406" s="46"/>
      <c r="P406" s="225">
        <f>O406*H406</f>
        <v>0</v>
      </c>
      <c r="Q406" s="225">
        <v>0</v>
      </c>
      <c r="R406" s="225">
        <f>Q406*H406</f>
        <v>0</v>
      </c>
      <c r="S406" s="225">
        <v>0</v>
      </c>
      <c r="T406" s="226">
        <f>S406*H406</f>
        <v>0</v>
      </c>
      <c r="AR406" s="23" t="s">
        <v>434</v>
      </c>
      <c r="AT406" s="23" t="s">
        <v>312</v>
      </c>
      <c r="AU406" s="23" t="s">
        <v>132</v>
      </c>
      <c r="AY406" s="23" t="s">
        <v>131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23" t="s">
        <v>25</v>
      </c>
      <c r="BK406" s="227">
        <f>ROUND(I406*H406,2)</f>
        <v>0</v>
      </c>
      <c r="BL406" s="23" t="s">
        <v>423</v>
      </c>
      <c r="BM406" s="23" t="s">
        <v>554</v>
      </c>
    </row>
    <row r="407" spans="2:47" s="1" customFormat="1" ht="13.5">
      <c r="B407" s="45"/>
      <c r="C407" s="73"/>
      <c r="D407" s="230" t="s">
        <v>462</v>
      </c>
      <c r="E407" s="73"/>
      <c r="F407" s="240" t="s">
        <v>463</v>
      </c>
      <c r="G407" s="73"/>
      <c r="H407" s="73"/>
      <c r="I407" s="186"/>
      <c r="J407" s="73"/>
      <c r="K407" s="73"/>
      <c r="L407" s="71"/>
      <c r="M407" s="241"/>
      <c r="N407" s="46"/>
      <c r="O407" s="46"/>
      <c r="P407" s="46"/>
      <c r="Q407" s="46"/>
      <c r="R407" s="46"/>
      <c r="S407" s="46"/>
      <c r="T407" s="94"/>
      <c r="AT407" s="23" t="s">
        <v>462</v>
      </c>
      <c r="AU407" s="23" t="s">
        <v>132</v>
      </c>
    </row>
    <row r="408" spans="2:51" s="12" customFormat="1" ht="13.5">
      <c r="B408" s="252"/>
      <c r="C408" s="253"/>
      <c r="D408" s="230" t="s">
        <v>141</v>
      </c>
      <c r="E408" s="254" t="s">
        <v>34</v>
      </c>
      <c r="F408" s="255" t="s">
        <v>425</v>
      </c>
      <c r="G408" s="253"/>
      <c r="H408" s="254" t="s">
        <v>34</v>
      </c>
      <c r="I408" s="256"/>
      <c r="J408" s="253"/>
      <c r="K408" s="253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141</v>
      </c>
      <c r="AU408" s="261" t="s">
        <v>132</v>
      </c>
      <c r="AV408" s="12" t="s">
        <v>25</v>
      </c>
      <c r="AW408" s="12" t="s">
        <v>41</v>
      </c>
      <c r="AX408" s="12" t="s">
        <v>78</v>
      </c>
      <c r="AY408" s="261" t="s">
        <v>131</v>
      </c>
    </row>
    <row r="409" spans="2:51" s="11" customFormat="1" ht="13.5">
      <c r="B409" s="228"/>
      <c r="C409" s="229"/>
      <c r="D409" s="230" t="s">
        <v>141</v>
      </c>
      <c r="E409" s="231" t="s">
        <v>34</v>
      </c>
      <c r="F409" s="232" t="s">
        <v>9</v>
      </c>
      <c r="G409" s="229"/>
      <c r="H409" s="233">
        <v>21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141</v>
      </c>
      <c r="AU409" s="239" t="s">
        <v>132</v>
      </c>
      <c r="AV409" s="11" t="s">
        <v>87</v>
      </c>
      <c r="AW409" s="11" t="s">
        <v>41</v>
      </c>
      <c r="AX409" s="11" t="s">
        <v>78</v>
      </c>
      <c r="AY409" s="239" t="s">
        <v>131</v>
      </c>
    </row>
    <row r="410" spans="2:51" s="13" customFormat="1" ht="13.5">
      <c r="B410" s="262"/>
      <c r="C410" s="263"/>
      <c r="D410" s="230" t="s">
        <v>141</v>
      </c>
      <c r="E410" s="264" t="s">
        <v>34</v>
      </c>
      <c r="F410" s="265" t="s">
        <v>426</v>
      </c>
      <c r="G410" s="263"/>
      <c r="H410" s="266">
        <v>21</v>
      </c>
      <c r="I410" s="267"/>
      <c r="J410" s="263"/>
      <c r="K410" s="263"/>
      <c r="L410" s="268"/>
      <c r="M410" s="269"/>
      <c r="N410" s="270"/>
      <c r="O410" s="270"/>
      <c r="P410" s="270"/>
      <c r="Q410" s="270"/>
      <c r="R410" s="270"/>
      <c r="S410" s="270"/>
      <c r="T410" s="271"/>
      <c r="AT410" s="272" t="s">
        <v>141</v>
      </c>
      <c r="AU410" s="272" t="s">
        <v>132</v>
      </c>
      <c r="AV410" s="13" t="s">
        <v>139</v>
      </c>
      <c r="AW410" s="13" t="s">
        <v>41</v>
      </c>
      <c r="AX410" s="13" t="s">
        <v>25</v>
      </c>
      <c r="AY410" s="272" t="s">
        <v>131</v>
      </c>
    </row>
    <row r="411" spans="2:65" s="1" customFormat="1" ht="25.5" customHeight="1">
      <c r="B411" s="45"/>
      <c r="C411" s="216" t="s">
        <v>555</v>
      </c>
      <c r="D411" s="216" t="s">
        <v>134</v>
      </c>
      <c r="E411" s="217" t="s">
        <v>556</v>
      </c>
      <c r="F411" s="218" t="s">
        <v>557</v>
      </c>
      <c r="G411" s="219" t="s">
        <v>149</v>
      </c>
      <c r="H411" s="220">
        <v>118</v>
      </c>
      <c r="I411" s="221"/>
      <c r="J411" s="222">
        <f>ROUND(I411*H411,2)</f>
        <v>0</v>
      </c>
      <c r="K411" s="218" t="s">
        <v>138</v>
      </c>
      <c r="L411" s="71"/>
      <c r="M411" s="223" t="s">
        <v>34</v>
      </c>
      <c r="N411" s="224" t="s">
        <v>49</v>
      </c>
      <c r="O411" s="46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AR411" s="23" t="s">
        <v>423</v>
      </c>
      <c r="AT411" s="23" t="s">
        <v>134</v>
      </c>
      <c r="AU411" s="23" t="s">
        <v>132</v>
      </c>
      <c r="AY411" s="23" t="s">
        <v>131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23" t="s">
        <v>25</v>
      </c>
      <c r="BK411" s="227">
        <f>ROUND(I411*H411,2)</f>
        <v>0</v>
      </c>
      <c r="BL411" s="23" t="s">
        <v>423</v>
      </c>
      <c r="BM411" s="23" t="s">
        <v>558</v>
      </c>
    </row>
    <row r="412" spans="2:51" s="12" customFormat="1" ht="13.5">
      <c r="B412" s="252"/>
      <c r="C412" s="253"/>
      <c r="D412" s="230" t="s">
        <v>141</v>
      </c>
      <c r="E412" s="254" t="s">
        <v>34</v>
      </c>
      <c r="F412" s="255" t="s">
        <v>425</v>
      </c>
      <c r="G412" s="253"/>
      <c r="H412" s="254" t="s">
        <v>34</v>
      </c>
      <c r="I412" s="256"/>
      <c r="J412" s="253"/>
      <c r="K412" s="253"/>
      <c r="L412" s="257"/>
      <c r="M412" s="258"/>
      <c r="N412" s="259"/>
      <c r="O412" s="259"/>
      <c r="P412" s="259"/>
      <c r="Q412" s="259"/>
      <c r="R412" s="259"/>
      <c r="S412" s="259"/>
      <c r="T412" s="260"/>
      <c r="AT412" s="261" t="s">
        <v>141</v>
      </c>
      <c r="AU412" s="261" t="s">
        <v>132</v>
      </c>
      <c r="AV412" s="12" t="s">
        <v>25</v>
      </c>
      <c r="AW412" s="12" t="s">
        <v>41</v>
      </c>
      <c r="AX412" s="12" t="s">
        <v>78</v>
      </c>
      <c r="AY412" s="261" t="s">
        <v>131</v>
      </c>
    </row>
    <row r="413" spans="2:51" s="11" customFormat="1" ht="13.5">
      <c r="B413" s="228"/>
      <c r="C413" s="229"/>
      <c r="D413" s="230" t="s">
        <v>141</v>
      </c>
      <c r="E413" s="231" t="s">
        <v>34</v>
      </c>
      <c r="F413" s="232" t="s">
        <v>559</v>
      </c>
      <c r="G413" s="229"/>
      <c r="H413" s="233">
        <v>118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141</v>
      </c>
      <c r="AU413" s="239" t="s">
        <v>132</v>
      </c>
      <c r="AV413" s="11" t="s">
        <v>87</v>
      </c>
      <c r="AW413" s="11" t="s">
        <v>41</v>
      </c>
      <c r="AX413" s="11" t="s">
        <v>78</v>
      </c>
      <c r="AY413" s="239" t="s">
        <v>131</v>
      </c>
    </row>
    <row r="414" spans="2:51" s="13" customFormat="1" ht="13.5">
      <c r="B414" s="262"/>
      <c r="C414" s="263"/>
      <c r="D414" s="230" t="s">
        <v>141</v>
      </c>
      <c r="E414" s="264" t="s">
        <v>34</v>
      </c>
      <c r="F414" s="265" t="s">
        <v>426</v>
      </c>
      <c r="G414" s="263"/>
      <c r="H414" s="266">
        <v>118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AT414" s="272" t="s">
        <v>141</v>
      </c>
      <c r="AU414" s="272" t="s">
        <v>132</v>
      </c>
      <c r="AV414" s="13" t="s">
        <v>139</v>
      </c>
      <c r="AW414" s="13" t="s">
        <v>41</v>
      </c>
      <c r="AX414" s="13" t="s">
        <v>25</v>
      </c>
      <c r="AY414" s="272" t="s">
        <v>131</v>
      </c>
    </row>
    <row r="415" spans="2:65" s="1" customFormat="1" ht="16.5" customHeight="1">
      <c r="B415" s="45"/>
      <c r="C415" s="242" t="s">
        <v>560</v>
      </c>
      <c r="D415" s="242" t="s">
        <v>312</v>
      </c>
      <c r="E415" s="243" t="s">
        <v>561</v>
      </c>
      <c r="F415" s="244" t="s">
        <v>562</v>
      </c>
      <c r="G415" s="245" t="s">
        <v>149</v>
      </c>
      <c r="H415" s="246">
        <v>118</v>
      </c>
      <c r="I415" s="247"/>
      <c r="J415" s="248">
        <f>ROUND(I415*H415,2)</f>
        <v>0</v>
      </c>
      <c r="K415" s="244" t="s">
        <v>34</v>
      </c>
      <c r="L415" s="249"/>
      <c r="M415" s="250" t="s">
        <v>34</v>
      </c>
      <c r="N415" s="251" t="s">
        <v>49</v>
      </c>
      <c r="O415" s="46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AR415" s="23" t="s">
        <v>434</v>
      </c>
      <c r="AT415" s="23" t="s">
        <v>312</v>
      </c>
      <c r="AU415" s="23" t="s">
        <v>132</v>
      </c>
      <c r="AY415" s="23" t="s">
        <v>131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23" t="s">
        <v>25</v>
      </c>
      <c r="BK415" s="227">
        <f>ROUND(I415*H415,2)</f>
        <v>0</v>
      </c>
      <c r="BL415" s="23" t="s">
        <v>423</v>
      </c>
      <c r="BM415" s="23" t="s">
        <v>563</v>
      </c>
    </row>
    <row r="416" spans="2:47" s="1" customFormat="1" ht="13.5">
      <c r="B416" s="45"/>
      <c r="C416" s="73"/>
      <c r="D416" s="230" t="s">
        <v>462</v>
      </c>
      <c r="E416" s="73"/>
      <c r="F416" s="240" t="s">
        <v>564</v>
      </c>
      <c r="G416" s="73"/>
      <c r="H416" s="73"/>
      <c r="I416" s="186"/>
      <c r="J416" s="73"/>
      <c r="K416" s="73"/>
      <c r="L416" s="71"/>
      <c r="M416" s="241"/>
      <c r="N416" s="46"/>
      <c r="O416" s="46"/>
      <c r="P416" s="46"/>
      <c r="Q416" s="46"/>
      <c r="R416" s="46"/>
      <c r="S416" s="46"/>
      <c r="T416" s="94"/>
      <c r="AT416" s="23" t="s">
        <v>462</v>
      </c>
      <c r="AU416" s="23" t="s">
        <v>132</v>
      </c>
    </row>
    <row r="417" spans="2:51" s="12" customFormat="1" ht="13.5">
      <c r="B417" s="252"/>
      <c r="C417" s="253"/>
      <c r="D417" s="230" t="s">
        <v>141</v>
      </c>
      <c r="E417" s="254" t="s">
        <v>34</v>
      </c>
      <c r="F417" s="255" t="s">
        <v>425</v>
      </c>
      <c r="G417" s="253"/>
      <c r="H417" s="254" t="s">
        <v>34</v>
      </c>
      <c r="I417" s="256"/>
      <c r="J417" s="253"/>
      <c r="K417" s="253"/>
      <c r="L417" s="257"/>
      <c r="M417" s="258"/>
      <c r="N417" s="259"/>
      <c r="O417" s="259"/>
      <c r="P417" s="259"/>
      <c r="Q417" s="259"/>
      <c r="R417" s="259"/>
      <c r="S417" s="259"/>
      <c r="T417" s="260"/>
      <c r="AT417" s="261" t="s">
        <v>141</v>
      </c>
      <c r="AU417" s="261" t="s">
        <v>132</v>
      </c>
      <c r="AV417" s="12" t="s">
        <v>25</v>
      </c>
      <c r="AW417" s="12" t="s">
        <v>41</v>
      </c>
      <c r="AX417" s="12" t="s">
        <v>78</v>
      </c>
      <c r="AY417" s="261" t="s">
        <v>131</v>
      </c>
    </row>
    <row r="418" spans="2:51" s="11" customFormat="1" ht="13.5">
      <c r="B418" s="228"/>
      <c r="C418" s="229"/>
      <c r="D418" s="230" t="s">
        <v>141</v>
      </c>
      <c r="E418" s="231" t="s">
        <v>34</v>
      </c>
      <c r="F418" s="232" t="s">
        <v>559</v>
      </c>
      <c r="G418" s="229"/>
      <c r="H418" s="233">
        <v>118</v>
      </c>
      <c r="I418" s="234"/>
      <c r="J418" s="229"/>
      <c r="K418" s="229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141</v>
      </c>
      <c r="AU418" s="239" t="s">
        <v>132</v>
      </c>
      <c r="AV418" s="11" t="s">
        <v>87</v>
      </c>
      <c r="AW418" s="11" t="s">
        <v>41</v>
      </c>
      <c r="AX418" s="11" t="s">
        <v>78</v>
      </c>
      <c r="AY418" s="239" t="s">
        <v>131</v>
      </c>
    </row>
    <row r="419" spans="2:51" s="13" customFormat="1" ht="13.5">
      <c r="B419" s="262"/>
      <c r="C419" s="263"/>
      <c r="D419" s="230" t="s">
        <v>141</v>
      </c>
      <c r="E419" s="264" t="s">
        <v>34</v>
      </c>
      <c r="F419" s="265" t="s">
        <v>426</v>
      </c>
      <c r="G419" s="263"/>
      <c r="H419" s="266">
        <v>118</v>
      </c>
      <c r="I419" s="267"/>
      <c r="J419" s="263"/>
      <c r="K419" s="263"/>
      <c r="L419" s="268"/>
      <c r="M419" s="269"/>
      <c r="N419" s="270"/>
      <c r="O419" s="270"/>
      <c r="P419" s="270"/>
      <c r="Q419" s="270"/>
      <c r="R419" s="270"/>
      <c r="S419" s="270"/>
      <c r="T419" s="271"/>
      <c r="AT419" s="272" t="s">
        <v>141</v>
      </c>
      <c r="AU419" s="272" t="s">
        <v>132</v>
      </c>
      <c r="AV419" s="13" t="s">
        <v>139</v>
      </c>
      <c r="AW419" s="13" t="s">
        <v>41</v>
      </c>
      <c r="AX419" s="13" t="s">
        <v>25</v>
      </c>
      <c r="AY419" s="272" t="s">
        <v>131</v>
      </c>
    </row>
    <row r="420" spans="2:65" s="1" customFormat="1" ht="25.5" customHeight="1">
      <c r="B420" s="45"/>
      <c r="C420" s="216" t="s">
        <v>565</v>
      </c>
      <c r="D420" s="216" t="s">
        <v>134</v>
      </c>
      <c r="E420" s="217" t="s">
        <v>566</v>
      </c>
      <c r="F420" s="218" t="s">
        <v>567</v>
      </c>
      <c r="G420" s="219" t="s">
        <v>149</v>
      </c>
      <c r="H420" s="220">
        <v>6</v>
      </c>
      <c r="I420" s="221"/>
      <c r="J420" s="222">
        <f>ROUND(I420*H420,2)</f>
        <v>0</v>
      </c>
      <c r="K420" s="218" t="s">
        <v>138</v>
      </c>
      <c r="L420" s="71"/>
      <c r="M420" s="223" t="s">
        <v>34</v>
      </c>
      <c r="N420" s="224" t="s">
        <v>49</v>
      </c>
      <c r="O420" s="46"/>
      <c r="P420" s="225">
        <f>O420*H420</f>
        <v>0</v>
      </c>
      <c r="Q420" s="225">
        <v>0</v>
      </c>
      <c r="R420" s="225">
        <f>Q420*H420</f>
        <v>0</v>
      </c>
      <c r="S420" s="225">
        <v>0</v>
      </c>
      <c r="T420" s="226">
        <f>S420*H420</f>
        <v>0</v>
      </c>
      <c r="AR420" s="23" t="s">
        <v>423</v>
      </c>
      <c r="AT420" s="23" t="s">
        <v>134</v>
      </c>
      <c r="AU420" s="23" t="s">
        <v>132</v>
      </c>
      <c r="AY420" s="23" t="s">
        <v>131</v>
      </c>
      <c r="BE420" s="227">
        <f>IF(N420="základní",J420,0)</f>
        <v>0</v>
      </c>
      <c r="BF420" s="227">
        <f>IF(N420="snížená",J420,0)</f>
        <v>0</v>
      </c>
      <c r="BG420" s="227">
        <f>IF(N420="zákl. přenesená",J420,0)</f>
        <v>0</v>
      </c>
      <c r="BH420" s="227">
        <f>IF(N420="sníž. přenesená",J420,0)</f>
        <v>0</v>
      </c>
      <c r="BI420" s="227">
        <f>IF(N420="nulová",J420,0)</f>
        <v>0</v>
      </c>
      <c r="BJ420" s="23" t="s">
        <v>25</v>
      </c>
      <c r="BK420" s="227">
        <f>ROUND(I420*H420,2)</f>
        <v>0</v>
      </c>
      <c r="BL420" s="23" t="s">
        <v>423</v>
      </c>
      <c r="BM420" s="23" t="s">
        <v>568</v>
      </c>
    </row>
    <row r="421" spans="2:51" s="12" customFormat="1" ht="13.5">
      <c r="B421" s="252"/>
      <c r="C421" s="253"/>
      <c r="D421" s="230" t="s">
        <v>141</v>
      </c>
      <c r="E421" s="254" t="s">
        <v>34</v>
      </c>
      <c r="F421" s="255" t="s">
        <v>425</v>
      </c>
      <c r="G421" s="253"/>
      <c r="H421" s="254" t="s">
        <v>34</v>
      </c>
      <c r="I421" s="256"/>
      <c r="J421" s="253"/>
      <c r="K421" s="253"/>
      <c r="L421" s="257"/>
      <c r="M421" s="258"/>
      <c r="N421" s="259"/>
      <c r="O421" s="259"/>
      <c r="P421" s="259"/>
      <c r="Q421" s="259"/>
      <c r="R421" s="259"/>
      <c r="S421" s="259"/>
      <c r="T421" s="260"/>
      <c r="AT421" s="261" t="s">
        <v>141</v>
      </c>
      <c r="AU421" s="261" t="s">
        <v>132</v>
      </c>
      <c r="AV421" s="12" t="s">
        <v>25</v>
      </c>
      <c r="AW421" s="12" t="s">
        <v>41</v>
      </c>
      <c r="AX421" s="12" t="s">
        <v>78</v>
      </c>
      <c r="AY421" s="261" t="s">
        <v>131</v>
      </c>
    </row>
    <row r="422" spans="2:51" s="11" customFormat="1" ht="13.5">
      <c r="B422" s="228"/>
      <c r="C422" s="229"/>
      <c r="D422" s="230" t="s">
        <v>141</v>
      </c>
      <c r="E422" s="231" t="s">
        <v>34</v>
      </c>
      <c r="F422" s="232" t="s">
        <v>145</v>
      </c>
      <c r="G422" s="229"/>
      <c r="H422" s="233">
        <v>6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141</v>
      </c>
      <c r="AU422" s="239" t="s">
        <v>132</v>
      </c>
      <c r="AV422" s="11" t="s">
        <v>87</v>
      </c>
      <c r="AW422" s="11" t="s">
        <v>41</v>
      </c>
      <c r="AX422" s="11" t="s">
        <v>78</v>
      </c>
      <c r="AY422" s="239" t="s">
        <v>131</v>
      </c>
    </row>
    <row r="423" spans="2:51" s="13" customFormat="1" ht="13.5">
      <c r="B423" s="262"/>
      <c r="C423" s="263"/>
      <c r="D423" s="230" t="s">
        <v>141</v>
      </c>
      <c r="E423" s="264" t="s">
        <v>34</v>
      </c>
      <c r="F423" s="265" t="s">
        <v>426</v>
      </c>
      <c r="G423" s="263"/>
      <c r="H423" s="266">
        <v>6</v>
      </c>
      <c r="I423" s="267"/>
      <c r="J423" s="263"/>
      <c r="K423" s="263"/>
      <c r="L423" s="268"/>
      <c r="M423" s="269"/>
      <c r="N423" s="270"/>
      <c r="O423" s="270"/>
      <c r="P423" s="270"/>
      <c r="Q423" s="270"/>
      <c r="R423" s="270"/>
      <c r="S423" s="270"/>
      <c r="T423" s="271"/>
      <c r="AT423" s="272" t="s">
        <v>141</v>
      </c>
      <c r="AU423" s="272" t="s">
        <v>132</v>
      </c>
      <c r="AV423" s="13" t="s">
        <v>139</v>
      </c>
      <c r="AW423" s="13" t="s">
        <v>41</v>
      </c>
      <c r="AX423" s="13" t="s">
        <v>25</v>
      </c>
      <c r="AY423" s="272" t="s">
        <v>131</v>
      </c>
    </row>
    <row r="424" spans="2:65" s="1" customFormat="1" ht="25.5" customHeight="1">
      <c r="B424" s="45"/>
      <c r="C424" s="242" t="s">
        <v>569</v>
      </c>
      <c r="D424" s="242" t="s">
        <v>312</v>
      </c>
      <c r="E424" s="243" t="s">
        <v>570</v>
      </c>
      <c r="F424" s="244" t="s">
        <v>571</v>
      </c>
      <c r="G424" s="245" t="s">
        <v>149</v>
      </c>
      <c r="H424" s="246">
        <v>6</v>
      </c>
      <c r="I424" s="247"/>
      <c r="J424" s="248">
        <f>ROUND(I424*H424,2)</f>
        <v>0</v>
      </c>
      <c r="K424" s="244" t="s">
        <v>34</v>
      </c>
      <c r="L424" s="249"/>
      <c r="M424" s="250" t="s">
        <v>34</v>
      </c>
      <c r="N424" s="251" t="s">
        <v>49</v>
      </c>
      <c r="O424" s="46"/>
      <c r="P424" s="225">
        <f>O424*H424</f>
        <v>0</v>
      </c>
      <c r="Q424" s="225">
        <v>0</v>
      </c>
      <c r="R424" s="225">
        <f>Q424*H424</f>
        <v>0</v>
      </c>
      <c r="S424" s="225">
        <v>0</v>
      </c>
      <c r="T424" s="226">
        <f>S424*H424</f>
        <v>0</v>
      </c>
      <c r="AR424" s="23" t="s">
        <v>434</v>
      </c>
      <c r="AT424" s="23" t="s">
        <v>312</v>
      </c>
      <c r="AU424" s="23" t="s">
        <v>132</v>
      </c>
      <c r="AY424" s="23" t="s">
        <v>131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23" t="s">
        <v>25</v>
      </c>
      <c r="BK424" s="227">
        <f>ROUND(I424*H424,2)</f>
        <v>0</v>
      </c>
      <c r="BL424" s="23" t="s">
        <v>423</v>
      </c>
      <c r="BM424" s="23" t="s">
        <v>572</v>
      </c>
    </row>
    <row r="425" spans="2:47" s="1" customFormat="1" ht="13.5">
      <c r="B425" s="45"/>
      <c r="C425" s="73"/>
      <c r="D425" s="230" t="s">
        <v>462</v>
      </c>
      <c r="E425" s="73"/>
      <c r="F425" s="240" t="s">
        <v>463</v>
      </c>
      <c r="G425" s="73"/>
      <c r="H425" s="73"/>
      <c r="I425" s="186"/>
      <c r="J425" s="73"/>
      <c r="K425" s="73"/>
      <c r="L425" s="71"/>
      <c r="M425" s="241"/>
      <c r="N425" s="46"/>
      <c r="O425" s="46"/>
      <c r="P425" s="46"/>
      <c r="Q425" s="46"/>
      <c r="R425" s="46"/>
      <c r="S425" s="46"/>
      <c r="T425" s="94"/>
      <c r="AT425" s="23" t="s">
        <v>462</v>
      </c>
      <c r="AU425" s="23" t="s">
        <v>132</v>
      </c>
    </row>
    <row r="426" spans="2:51" s="12" customFormat="1" ht="13.5">
      <c r="B426" s="252"/>
      <c r="C426" s="253"/>
      <c r="D426" s="230" t="s">
        <v>141</v>
      </c>
      <c r="E426" s="254" t="s">
        <v>34</v>
      </c>
      <c r="F426" s="255" t="s">
        <v>425</v>
      </c>
      <c r="G426" s="253"/>
      <c r="H426" s="254" t="s">
        <v>34</v>
      </c>
      <c r="I426" s="256"/>
      <c r="J426" s="253"/>
      <c r="K426" s="253"/>
      <c r="L426" s="257"/>
      <c r="M426" s="258"/>
      <c r="N426" s="259"/>
      <c r="O426" s="259"/>
      <c r="P426" s="259"/>
      <c r="Q426" s="259"/>
      <c r="R426" s="259"/>
      <c r="S426" s="259"/>
      <c r="T426" s="260"/>
      <c r="AT426" s="261" t="s">
        <v>141</v>
      </c>
      <c r="AU426" s="261" t="s">
        <v>132</v>
      </c>
      <c r="AV426" s="12" t="s">
        <v>25</v>
      </c>
      <c r="AW426" s="12" t="s">
        <v>41</v>
      </c>
      <c r="AX426" s="12" t="s">
        <v>78</v>
      </c>
      <c r="AY426" s="261" t="s">
        <v>131</v>
      </c>
    </row>
    <row r="427" spans="2:51" s="11" customFormat="1" ht="13.5">
      <c r="B427" s="228"/>
      <c r="C427" s="229"/>
      <c r="D427" s="230" t="s">
        <v>141</v>
      </c>
      <c r="E427" s="231" t="s">
        <v>34</v>
      </c>
      <c r="F427" s="232" t="s">
        <v>145</v>
      </c>
      <c r="G427" s="229"/>
      <c r="H427" s="233">
        <v>6</v>
      </c>
      <c r="I427" s="234"/>
      <c r="J427" s="229"/>
      <c r="K427" s="229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141</v>
      </c>
      <c r="AU427" s="239" t="s">
        <v>132</v>
      </c>
      <c r="AV427" s="11" t="s">
        <v>87</v>
      </c>
      <c r="AW427" s="11" t="s">
        <v>41</v>
      </c>
      <c r="AX427" s="11" t="s">
        <v>78</v>
      </c>
      <c r="AY427" s="239" t="s">
        <v>131</v>
      </c>
    </row>
    <row r="428" spans="2:51" s="13" customFormat="1" ht="13.5">
      <c r="B428" s="262"/>
      <c r="C428" s="263"/>
      <c r="D428" s="230" t="s">
        <v>141</v>
      </c>
      <c r="E428" s="264" t="s">
        <v>34</v>
      </c>
      <c r="F428" s="265" t="s">
        <v>426</v>
      </c>
      <c r="G428" s="263"/>
      <c r="H428" s="266">
        <v>6</v>
      </c>
      <c r="I428" s="267"/>
      <c r="J428" s="263"/>
      <c r="K428" s="263"/>
      <c r="L428" s="268"/>
      <c r="M428" s="269"/>
      <c r="N428" s="270"/>
      <c r="O428" s="270"/>
      <c r="P428" s="270"/>
      <c r="Q428" s="270"/>
      <c r="R428" s="270"/>
      <c r="S428" s="270"/>
      <c r="T428" s="271"/>
      <c r="AT428" s="272" t="s">
        <v>141</v>
      </c>
      <c r="AU428" s="272" t="s">
        <v>132</v>
      </c>
      <c r="AV428" s="13" t="s">
        <v>139</v>
      </c>
      <c r="AW428" s="13" t="s">
        <v>41</v>
      </c>
      <c r="AX428" s="13" t="s">
        <v>25</v>
      </c>
      <c r="AY428" s="272" t="s">
        <v>131</v>
      </c>
    </row>
    <row r="429" spans="2:65" s="1" customFormat="1" ht="38.25" customHeight="1">
      <c r="B429" s="45"/>
      <c r="C429" s="216" t="s">
        <v>573</v>
      </c>
      <c r="D429" s="216" t="s">
        <v>134</v>
      </c>
      <c r="E429" s="217" t="s">
        <v>574</v>
      </c>
      <c r="F429" s="218" t="s">
        <v>575</v>
      </c>
      <c r="G429" s="219" t="s">
        <v>149</v>
      </c>
      <c r="H429" s="220">
        <v>73</v>
      </c>
      <c r="I429" s="221"/>
      <c r="J429" s="222">
        <f>ROUND(I429*H429,2)</f>
        <v>0</v>
      </c>
      <c r="K429" s="218" t="s">
        <v>138</v>
      </c>
      <c r="L429" s="71"/>
      <c r="M429" s="223" t="s">
        <v>34</v>
      </c>
      <c r="N429" s="224" t="s">
        <v>49</v>
      </c>
      <c r="O429" s="46"/>
      <c r="P429" s="225">
        <f>O429*H429</f>
        <v>0</v>
      </c>
      <c r="Q429" s="225">
        <v>0</v>
      </c>
      <c r="R429" s="225">
        <f>Q429*H429</f>
        <v>0</v>
      </c>
      <c r="S429" s="225">
        <v>0</v>
      </c>
      <c r="T429" s="226">
        <f>S429*H429</f>
        <v>0</v>
      </c>
      <c r="AR429" s="23" t="s">
        <v>423</v>
      </c>
      <c r="AT429" s="23" t="s">
        <v>134</v>
      </c>
      <c r="AU429" s="23" t="s">
        <v>132</v>
      </c>
      <c r="AY429" s="23" t="s">
        <v>131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23" t="s">
        <v>25</v>
      </c>
      <c r="BK429" s="227">
        <f>ROUND(I429*H429,2)</f>
        <v>0</v>
      </c>
      <c r="BL429" s="23" t="s">
        <v>423</v>
      </c>
      <c r="BM429" s="23" t="s">
        <v>576</v>
      </c>
    </row>
    <row r="430" spans="2:51" s="12" customFormat="1" ht="13.5">
      <c r="B430" s="252"/>
      <c r="C430" s="253"/>
      <c r="D430" s="230" t="s">
        <v>141</v>
      </c>
      <c r="E430" s="254" t="s">
        <v>34</v>
      </c>
      <c r="F430" s="255" t="s">
        <v>425</v>
      </c>
      <c r="G430" s="253"/>
      <c r="H430" s="254" t="s">
        <v>34</v>
      </c>
      <c r="I430" s="256"/>
      <c r="J430" s="253"/>
      <c r="K430" s="253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141</v>
      </c>
      <c r="AU430" s="261" t="s">
        <v>132</v>
      </c>
      <c r="AV430" s="12" t="s">
        <v>25</v>
      </c>
      <c r="AW430" s="12" t="s">
        <v>41</v>
      </c>
      <c r="AX430" s="12" t="s">
        <v>78</v>
      </c>
      <c r="AY430" s="261" t="s">
        <v>131</v>
      </c>
    </row>
    <row r="431" spans="2:51" s="11" customFormat="1" ht="13.5">
      <c r="B431" s="228"/>
      <c r="C431" s="229"/>
      <c r="D431" s="230" t="s">
        <v>141</v>
      </c>
      <c r="E431" s="231" t="s">
        <v>34</v>
      </c>
      <c r="F431" s="232" t="s">
        <v>555</v>
      </c>
      <c r="G431" s="229"/>
      <c r="H431" s="233">
        <v>73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AT431" s="239" t="s">
        <v>141</v>
      </c>
      <c r="AU431" s="239" t="s">
        <v>132</v>
      </c>
      <c r="AV431" s="11" t="s">
        <v>87</v>
      </c>
      <c r="AW431" s="11" t="s">
        <v>41</v>
      </c>
      <c r="AX431" s="11" t="s">
        <v>78</v>
      </c>
      <c r="AY431" s="239" t="s">
        <v>131</v>
      </c>
    </row>
    <row r="432" spans="2:51" s="13" customFormat="1" ht="13.5">
      <c r="B432" s="262"/>
      <c r="C432" s="263"/>
      <c r="D432" s="230" t="s">
        <v>141</v>
      </c>
      <c r="E432" s="264" t="s">
        <v>34</v>
      </c>
      <c r="F432" s="265" t="s">
        <v>426</v>
      </c>
      <c r="G432" s="263"/>
      <c r="H432" s="266">
        <v>73</v>
      </c>
      <c r="I432" s="267"/>
      <c r="J432" s="263"/>
      <c r="K432" s="263"/>
      <c r="L432" s="268"/>
      <c r="M432" s="269"/>
      <c r="N432" s="270"/>
      <c r="O432" s="270"/>
      <c r="P432" s="270"/>
      <c r="Q432" s="270"/>
      <c r="R432" s="270"/>
      <c r="S432" s="270"/>
      <c r="T432" s="271"/>
      <c r="AT432" s="272" t="s">
        <v>141</v>
      </c>
      <c r="AU432" s="272" t="s">
        <v>132</v>
      </c>
      <c r="AV432" s="13" t="s">
        <v>139</v>
      </c>
      <c r="AW432" s="13" t="s">
        <v>41</v>
      </c>
      <c r="AX432" s="13" t="s">
        <v>25</v>
      </c>
      <c r="AY432" s="272" t="s">
        <v>131</v>
      </c>
    </row>
    <row r="433" spans="2:65" s="1" customFormat="1" ht="25.5" customHeight="1">
      <c r="B433" s="45"/>
      <c r="C433" s="242" t="s">
        <v>577</v>
      </c>
      <c r="D433" s="242" t="s">
        <v>312</v>
      </c>
      <c r="E433" s="243" t="s">
        <v>578</v>
      </c>
      <c r="F433" s="244" t="s">
        <v>579</v>
      </c>
      <c r="G433" s="245" t="s">
        <v>149</v>
      </c>
      <c r="H433" s="246">
        <v>61</v>
      </c>
      <c r="I433" s="247"/>
      <c r="J433" s="248">
        <f>ROUND(I433*H433,2)</f>
        <v>0</v>
      </c>
      <c r="K433" s="244" t="s">
        <v>34</v>
      </c>
      <c r="L433" s="249"/>
      <c r="M433" s="250" t="s">
        <v>34</v>
      </c>
      <c r="N433" s="251" t="s">
        <v>49</v>
      </c>
      <c r="O433" s="46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AR433" s="23" t="s">
        <v>434</v>
      </c>
      <c r="AT433" s="23" t="s">
        <v>312</v>
      </c>
      <c r="AU433" s="23" t="s">
        <v>132</v>
      </c>
      <c r="AY433" s="23" t="s">
        <v>131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23" t="s">
        <v>25</v>
      </c>
      <c r="BK433" s="227">
        <f>ROUND(I433*H433,2)</f>
        <v>0</v>
      </c>
      <c r="BL433" s="23" t="s">
        <v>423</v>
      </c>
      <c r="BM433" s="23" t="s">
        <v>580</v>
      </c>
    </row>
    <row r="434" spans="2:47" s="1" customFormat="1" ht="13.5">
      <c r="B434" s="45"/>
      <c r="C434" s="73"/>
      <c r="D434" s="230" t="s">
        <v>462</v>
      </c>
      <c r="E434" s="73"/>
      <c r="F434" s="240" t="s">
        <v>564</v>
      </c>
      <c r="G434" s="73"/>
      <c r="H434" s="73"/>
      <c r="I434" s="186"/>
      <c r="J434" s="73"/>
      <c r="K434" s="73"/>
      <c r="L434" s="71"/>
      <c r="M434" s="241"/>
      <c r="N434" s="46"/>
      <c r="O434" s="46"/>
      <c r="P434" s="46"/>
      <c r="Q434" s="46"/>
      <c r="R434" s="46"/>
      <c r="S434" s="46"/>
      <c r="T434" s="94"/>
      <c r="AT434" s="23" t="s">
        <v>462</v>
      </c>
      <c r="AU434" s="23" t="s">
        <v>132</v>
      </c>
    </row>
    <row r="435" spans="2:51" s="12" customFormat="1" ht="13.5">
      <c r="B435" s="252"/>
      <c r="C435" s="253"/>
      <c r="D435" s="230" t="s">
        <v>141</v>
      </c>
      <c r="E435" s="254" t="s">
        <v>34</v>
      </c>
      <c r="F435" s="255" t="s">
        <v>425</v>
      </c>
      <c r="G435" s="253"/>
      <c r="H435" s="254" t="s">
        <v>34</v>
      </c>
      <c r="I435" s="256"/>
      <c r="J435" s="253"/>
      <c r="K435" s="253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141</v>
      </c>
      <c r="AU435" s="261" t="s">
        <v>132</v>
      </c>
      <c r="AV435" s="12" t="s">
        <v>25</v>
      </c>
      <c r="AW435" s="12" t="s">
        <v>41</v>
      </c>
      <c r="AX435" s="12" t="s">
        <v>78</v>
      </c>
      <c r="AY435" s="261" t="s">
        <v>131</v>
      </c>
    </row>
    <row r="436" spans="2:51" s="11" customFormat="1" ht="13.5">
      <c r="B436" s="228"/>
      <c r="C436" s="229"/>
      <c r="D436" s="230" t="s">
        <v>141</v>
      </c>
      <c r="E436" s="231" t="s">
        <v>34</v>
      </c>
      <c r="F436" s="232" t="s">
        <v>503</v>
      </c>
      <c r="G436" s="229"/>
      <c r="H436" s="233">
        <v>61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141</v>
      </c>
      <c r="AU436" s="239" t="s">
        <v>132</v>
      </c>
      <c r="AV436" s="11" t="s">
        <v>87</v>
      </c>
      <c r="AW436" s="11" t="s">
        <v>41</v>
      </c>
      <c r="AX436" s="11" t="s">
        <v>78</v>
      </c>
      <c r="AY436" s="239" t="s">
        <v>131</v>
      </c>
    </row>
    <row r="437" spans="2:51" s="13" customFormat="1" ht="13.5">
      <c r="B437" s="262"/>
      <c r="C437" s="263"/>
      <c r="D437" s="230" t="s">
        <v>141</v>
      </c>
      <c r="E437" s="264" t="s">
        <v>34</v>
      </c>
      <c r="F437" s="265" t="s">
        <v>426</v>
      </c>
      <c r="G437" s="263"/>
      <c r="H437" s="266">
        <v>61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AT437" s="272" t="s">
        <v>141</v>
      </c>
      <c r="AU437" s="272" t="s">
        <v>132</v>
      </c>
      <c r="AV437" s="13" t="s">
        <v>139</v>
      </c>
      <c r="AW437" s="13" t="s">
        <v>41</v>
      </c>
      <c r="AX437" s="13" t="s">
        <v>25</v>
      </c>
      <c r="AY437" s="272" t="s">
        <v>131</v>
      </c>
    </row>
    <row r="438" spans="2:65" s="1" customFormat="1" ht="25.5" customHeight="1">
      <c r="B438" s="45"/>
      <c r="C438" s="242" t="s">
        <v>581</v>
      </c>
      <c r="D438" s="242" t="s">
        <v>312</v>
      </c>
      <c r="E438" s="243" t="s">
        <v>582</v>
      </c>
      <c r="F438" s="244" t="s">
        <v>583</v>
      </c>
      <c r="G438" s="245" t="s">
        <v>149</v>
      </c>
      <c r="H438" s="246">
        <v>12</v>
      </c>
      <c r="I438" s="247"/>
      <c r="J438" s="248">
        <f>ROUND(I438*H438,2)</f>
        <v>0</v>
      </c>
      <c r="K438" s="244" t="s">
        <v>34</v>
      </c>
      <c r="L438" s="249"/>
      <c r="M438" s="250" t="s">
        <v>34</v>
      </c>
      <c r="N438" s="251" t="s">
        <v>49</v>
      </c>
      <c r="O438" s="46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AR438" s="23" t="s">
        <v>434</v>
      </c>
      <c r="AT438" s="23" t="s">
        <v>312</v>
      </c>
      <c r="AU438" s="23" t="s">
        <v>132</v>
      </c>
      <c r="AY438" s="23" t="s">
        <v>131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23" t="s">
        <v>25</v>
      </c>
      <c r="BK438" s="227">
        <f>ROUND(I438*H438,2)</f>
        <v>0</v>
      </c>
      <c r="BL438" s="23" t="s">
        <v>423</v>
      </c>
      <c r="BM438" s="23" t="s">
        <v>584</v>
      </c>
    </row>
    <row r="439" spans="2:47" s="1" customFormat="1" ht="13.5">
      <c r="B439" s="45"/>
      <c r="C439" s="73"/>
      <c r="D439" s="230" t="s">
        <v>462</v>
      </c>
      <c r="E439" s="73"/>
      <c r="F439" s="240" t="s">
        <v>463</v>
      </c>
      <c r="G439" s="73"/>
      <c r="H439" s="73"/>
      <c r="I439" s="186"/>
      <c r="J439" s="73"/>
      <c r="K439" s="73"/>
      <c r="L439" s="71"/>
      <c r="M439" s="241"/>
      <c r="N439" s="46"/>
      <c r="O439" s="46"/>
      <c r="P439" s="46"/>
      <c r="Q439" s="46"/>
      <c r="R439" s="46"/>
      <c r="S439" s="46"/>
      <c r="T439" s="94"/>
      <c r="AT439" s="23" t="s">
        <v>462</v>
      </c>
      <c r="AU439" s="23" t="s">
        <v>132</v>
      </c>
    </row>
    <row r="440" spans="2:51" s="12" customFormat="1" ht="13.5">
      <c r="B440" s="252"/>
      <c r="C440" s="253"/>
      <c r="D440" s="230" t="s">
        <v>141</v>
      </c>
      <c r="E440" s="254" t="s">
        <v>34</v>
      </c>
      <c r="F440" s="255" t="s">
        <v>425</v>
      </c>
      <c r="G440" s="253"/>
      <c r="H440" s="254" t="s">
        <v>34</v>
      </c>
      <c r="I440" s="256"/>
      <c r="J440" s="253"/>
      <c r="K440" s="253"/>
      <c r="L440" s="257"/>
      <c r="M440" s="258"/>
      <c r="N440" s="259"/>
      <c r="O440" s="259"/>
      <c r="P440" s="259"/>
      <c r="Q440" s="259"/>
      <c r="R440" s="259"/>
      <c r="S440" s="259"/>
      <c r="T440" s="260"/>
      <c r="AT440" s="261" t="s">
        <v>141</v>
      </c>
      <c r="AU440" s="261" t="s">
        <v>132</v>
      </c>
      <c r="AV440" s="12" t="s">
        <v>25</v>
      </c>
      <c r="AW440" s="12" t="s">
        <v>41</v>
      </c>
      <c r="AX440" s="12" t="s">
        <v>78</v>
      </c>
      <c r="AY440" s="261" t="s">
        <v>131</v>
      </c>
    </row>
    <row r="441" spans="2:51" s="11" customFormat="1" ht="13.5">
      <c r="B441" s="228"/>
      <c r="C441" s="229"/>
      <c r="D441" s="230" t="s">
        <v>141</v>
      </c>
      <c r="E441" s="231" t="s">
        <v>34</v>
      </c>
      <c r="F441" s="232" t="s">
        <v>213</v>
      </c>
      <c r="G441" s="229"/>
      <c r="H441" s="233">
        <v>12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141</v>
      </c>
      <c r="AU441" s="239" t="s">
        <v>132</v>
      </c>
      <c r="AV441" s="11" t="s">
        <v>87</v>
      </c>
      <c r="AW441" s="11" t="s">
        <v>41</v>
      </c>
      <c r="AX441" s="11" t="s">
        <v>78</v>
      </c>
      <c r="AY441" s="239" t="s">
        <v>131</v>
      </c>
    </row>
    <row r="442" spans="2:51" s="13" customFormat="1" ht="13.5">
      <c r="B442" s="262"/>
      <c r="C442" s="263"/>
      <c r="D442" s="230" t="s">
        <v>141</v>
      </c>
      <c r="E442" s="264" t="s">
        <v>34</v>
      </c>
      <c r="F442" s="265" t="s">
        <v>426</v>
      </c>
      <c r="G442" s="263"/>
      <c r="H442" s="266">
        <v>12</v>
      </c>
      <c r="I442" s="267"/>
      <c r="J442" s="263"/>
      <c r="K442" s="263"/>
      <c r="L442" s="268"/>
      <c r="M442" s="269"/>
      <c r="N442" s="270"/>
      <c r="O442" s="270"/>
      <c r="P442" s="270"/>
      <c r="Q442" s="270"/>
      <c r="R442" s="270"/>
      <c r="S442" s="270"/>
      <c r="T442" s="271"/>
      <c r="AT442" s="272" t="s">
        <v>141</v>
      </c>
      <c r="AU442" s="272" t="s">
        <v>132</v>
      </c>
      <c r="AV442" s="13" t="s">
        <v>139</v>
      </c>
      <c r="AW442" s="13" t="s">
        <v>41</v>
      </c>
      <c r="AX442" s="13" t="s">
        <v>25</v>
      </c>
      <c r="AY442" s="272" t="s">
        <v>131</v>
      </c>
    </row>
    <row r="443" spans="2:65" s="1" customFormat="1" ht="25.5" customHeight="1">
      <c r="B443" s="45"/>
      <c r="C443" s="216" t="s">
        <v>585</v>
      </c>
      <c r="D443" s="216" t="s">
        <v>134</v>
      </c>
      <c r="E443" s="217" t="s">
        <v>586</v>
      </c>
      <c r="F443" s="218" t="s">
        <v>587</v>
      </c>
      <c r="G443" s="219" t="s">
        <v>149</v>
      </c>
      <c r="H443" s="220">
        <v>7</v>
      </c>
      <c r="I443" s="221"/>
      <c r="J443" s="222">
        <f>ROUND(I443*H443,2)</f>
        <v>0</v>
      </c>
      <c r="K443" s="218" t="s">
        <v>138</v>
      </c>
      <c r="L443" s="71"/>
      <c r="M443" s="223" t="s">
        <v>34</v>
      </c>
      <c r="N443" s="224" t="s">
        <v>49</v>
      </c>
      <c r="O443" s="46"/>
      <c r="P443" s="225">
        <f>O443*H443</f>
        <v>0</v>
      </c>
      <c r="Q443" s="225">
        <v>0</v>
      </c>
      <c r="R443" s="225">
        <f>Q443*H443</f>
        <v>0</v>
      </c>
      <c r="S443" s="225">
        <v>0</v>
      </c>
      <c r="T443" s="226">
        <f>S443*H443</f>
        <v>0</v>
      </c>
      <c r="AR443" s="23" t="s">
        <v>423</v>
      </c>
      <c r="AT443" s="23" t="s">
        <v>134</v>
      </c>
      <c r="AU443" s="23" t="s">
        <v>132</v>
      </c>
      <c r="AY443" s="23" t="s">
        <v>131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23" t="s">
        <v>25</v>
      </c>
      <c r="BK443" s="227">
        <f>ROUND(I443*H443,2)</f>
        <v>0</v>
      </c>
      <c r="BL443" s="23" t="s">
        <v>423</v>
      </c>
      <c r="BM443" s="23" t="s">
        <v>588</v>
      </c>
    </row>
    <row r="444" spans="2:51" s="12" customFormat="1" ht="13.5">
      <c r="B444" s="252"/>
      <c r="C444" s="253"/>
      <c r="D444" s="230" t="s">
        <v>141</v>
      </c>
      <c r="E444" s="254" t="s">
        <v>34</v>
      </c>
      <c r="F444" s="255" t="s">
        <v>425</v>
      </c>
      <c r="G444" s="253"/>
      <c r="H444" s="254" t="s">
        <v>34</v>
      </c>
      <c r="I444" s="256"/>
      <c r="J444" s="253"/>
      <c r="K444" s="253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141</v>
      </c>
      <c r="AU444" s="261" t="s">
        <v>132</v>
      </c>
      <c r="AV444" s="12" t="s">
        <v>25</v>
      </c>
      <c r="AW444" s="12" t="s">
        <v>41</v>
      </c>
      <c r="AX444" s="12" t="s">
        <v>78</v>
      </c>
      <c r="AY444" s="261" t="s">
        <v>131</v>
      </c>
    </row>
    <row r="445" spans="2:51" s="11" customFormat="1" ht="13.5">
      <c r="B445" s="228"/>
      <c r="C445" s="229"/>
      <c r="D445" s="230" t="s">
        <v>141</v>
      </c>
      <c r="E445" s="231" t="s">
        <v>34</v>
      </c>
      <c r="F445" s="232" t="s">
        <v>185</v>
      </c>
      <c r="G445" s="229"/>
      <c r="H445" s="233">
        <v>7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AT445" s="239" t="s">
        <v>141</v>
      </c>
      <c r="AU445" s="239" t="s">
        <v>132</v>
      </c>
      <c r="AV445" s="11" t="s">
        <v>87</v>
      </c>
      <c r="AW445" s="11" t="s">
        <v>41</v>
      </c>
      <c r="AX445" s="11" t="s">
        <v>78</v>
      </c>
      <c r="AY445" s="239" t="s">
        <v>131</v>
      </c>
    </row>
    <row r="446" spans="2:51" s="13" customFormat="1" ht="13.5">
      <c r="B446" s="262"/>
      <c r="C446" s="263"/>
      <c r="D446" s="230" t="s">
        <v>141</v>
      </c>
      <c r="E446" s="264" t="s">
        <v>34</v>
      </c>
      <c r="F446" s="265" t="s">
        <v>426</v>
      </c>
      <c r="G446" s="263"/>
      <c r="H446" s="266">
        <v>7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AT446" s="272" t="s">
        <v>141</v>
      </c>
      <c r="AU446" s="272" t="s">
        <v>132</v>
      </c>
      <c r="AV446" s="13" t="s">
        <v>139</v>
      </c>
      <c r="AW446" s="13" t="s">
        <v>41</v>
      </c>
      <c r="AX446" s="13" t="s">
        <v>25</v>
      </c>
      <c r="AY446" s="272" t="s">
        <v>131</v>
      </c>
    </row>
    <row r="447" spans="2:65" s="1" customFormat="1" ht="16.5" customHeight="1">
      <c r="B447" s="45"/>
      <c r="C447" s="242" t="s">
        <v>589</v>
      </c>
      <c r="D447" s="242" t="s">
        <v>312</v>
      </c>
      <c r="E447" s="243" t="s">
        <v>590</v>
      </c>
      <c r="F447" s="244" t="s">
        <v>591</v>
      </c>
      <c r="G447" s="245" t="s">
        <v>149</v>
      </c>
      <c r="H447" s="246">
        <v>5</v>
      </c>
      <c r="I447" s="247"/>
      <c r="J447" s="248">
        <f>ROUND(I447*H447,2)</f>
        <v>0</v>
      </c>
      <c r="K447" s="244" t="s">
        <v>34</v>
      </c>
      <c r="L447" s="249"/>
      <c r="M447" s="250" t="s">
        <v>34</v>
      </c>
      <c r="N447" s="251" t="s">
        <v>49</v>
      </c>
      <c r="O447" s="46"/>
      <c r="P447" s="225">
        <f>O447*H447</f>
        <v>0</v>
      </c>
      <c r="Q447" s="225">
        <v>0</v>
      </c>
      <c r="R447" s="225">
        <f>Q447*H447</f>
        <v>0</v>
      </c>
      <c r="S447" s="225">
        <v>0</v>
      </c>
      <c r="T447" s="226">
        <f>S447*H447</f>
        <v>0</v>
      </c>
      <c r="AR447" s="23" t="s">
        <v>434</v>
      </c>
      <c r="AT447" s="23" t="s">
        <v>312</v>
      </c>
      <c r="AU447" s="23" t="s">
        <v>132</v>
      </c>
      <c r="AY447" s="23" t="s">
        <v>131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23" t="s">
        <v>25</v>
      </c>
      <c r="BK447" s="227">
        <f>ROUND(I447*H447,2)</f>
        <v>0</v>
      </c>
      <c r="BL447" s="23" t="s">
        <v>423</v>
      </c>
      <c r="BM447" s="23" t="s">
        <v>592</v>
      </c>
    </row>
    <row r="448" spans="2:47" s="1" customFormat="1" ht="13.5">
      <c r="B448" s="45"/>
      <c r="C448" s="73"/>
      <c r="D448" s="230" t="s">
        <v>462</v>
      </c>
      <c r="E448" s="73"/>
      <c r="F448" s="240" t="s">
        <v>463</v>
      </c>
      <c r="G448" s="73"/>
      <c r="H448" s="73"/>
      <c r="I448" s="186"/>
      <c r="J448" s="73"/>
      <c r="K448" s="73"/>
      <c r="L448" s="71"/>
      <c r="M448" s="241"/>
      <c r="N448" s="46"/>
      <c r="O448" s="46"/>
      <c r="P448" s="46"/>
      <c r="Q448" s="46"/>
      <c r="R448" s="46"/>
      <c r="S448" s="46"/>
      <c r="T448" s="94"/>
      <c r="AT448" s="23" t="s">
        <v>462</v>
      </c>
      <c r="AU448" s="23" t="s">
        <v>132</v>
      </c>
    </row>
    <row r="449" spans="2:51" s="12" customFormat="1" ht="13.5">
      <c r="B449" s="252"/>
      <c r="C449" s="253"/>
      <c r="D449" s="230" t="s">
        <v>141</v>
      </c>
      <c r="E449" s="254" t="s">
        <v>34</v>
      </c>
      <c r="F449" s="255" t="s">
        <v>425</v>
      </c>
      <c r="G449" s="253"/>
      <c r="H449" s="254" t="s">
        <v>34</v>
      </c>
      <c r="I449" s="256"/>
      <c r="J449" s="253"/>
      <c r="K449" s="253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141</v>
      </c>
      <c r="AU449" s="261" t="s">
        <v>132</v>
      </c>
      <c r="AV449" s="12" t="s">
        <v>25</v>
      </c>
      <c r="AW449" s="12" t="s">
        <v>41</v>
      </c>
      <c r="AX449" s="12" t="s">
        <v>78</v>
      </c>
      <c r="AY449" s="261" t="s">
        <v>131</v>
      </c>
    </row>
    <row r="450" spans="2:51" s="11" customFormat="1" ht="13.5">
      <c r="B450" s="228"/>
      <c r="C450" s="229"/>
      <c r="D450" s="230" t="s">
        <v>141</v>
      </c>
      <c r="E450" s="231" t="s">
        <v>34</v>
      </c>
      <c r="F450" s="232" t="s">
        <v>173</v>
      </c>
      <c r="G450" s="229"/>
      <c r="H450" s="233">
        <v>5</v>
      </c>
      <c r="I450" s="234"/>
      <c r="J450" s="229"/>
      <c r="K450" s="229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141</v>
      </c>
      <c r="AU450" s="239" t="s">
        <v>132</v>
      </c>
      <c r="AV450" s="11" t="s">
        <v>87</v>
      </c>
      <c r="AW450" s="11" t="s">
        <v>41</v>
      </c>
      <c r="AX450" s="11" t="s">
        <v>78</v>
      </c>
      <c r="AY450" s="239" t="s">
        <v>131</v>
      </c>
    </row>
    <row r="451" spans="2:51" s="13" customFormat="1" ht="13.5">
      <c r="B451" s="262"/>
      <c r="C451" s="263"/>
      <c r="D451" s="230" t="s">
        <v>141</v>
      </c>
      <c r="E451" s="264" t="s">
        <v>34</v>
      </c>
      <c r="F451" s="265" t="s">
        <v>426</v>
      </c>
      <c r="G451" s="263"/>
      <c r="H451" s="266">
        <v>5</v>
      </c>
      <c r="I451" s="267"/>
      <c r="J451" s="263"/>
      <c r="K451" s="263"/>
      <c r="L451" s="268"/>
      <c r="M451" s="269"/>
      <c r="N451" s="270"/>
      <c r="O451" s="270"/>
      <c r="P451" s="270"/>
      <c r="Q451" s="270"/>
      <c r="R451" s="270"/>
      <c r="S451" s="270"/>
      <c r="T451" s="271"/>
      <c r="AT451" s="272" t="s">
        <v>141</v>
      </c>
      <c r="AU451" s="272" t="s">
        <v>132</v>
      </c>
      <c r="AV451" s="13" t="s">
        <v>139</v>
      </c>
      <c r="AW451" s="13" t="s">
        <v>41</v>
      </c>
      <c r="AX451" s="13" t="s">
        <v>25</v>
      </c>
      <c r="AY451" s="272" t="s">
        <v>131</v>
      </c>
    </row>
    <row r="452" spans="2:65" s="1" customFormat="1" ht="25.5" customHeight="1">
      <c r="B452" s="45"/>
      <c r="C452" s="242" t="s">
        <v>593</v>
      </c>
      <c r="D452" s="242" t="s">
        <v>312</v>
      </c>
      <c r="E452" s="243" t="s">
        <v>594</v>
      </c>
      <c r="F452" s="244" t="s">
        <v>595</v>
      </c>
      <c r="G452" s="245" t="s">
        <v>149</v>
      </c>
      <c r="H452" s="246">
        <v>2</v>
      </c>
      <c r="I452" s="247"/>
      <c r="J452" s="248">
        <f>ROUND(I452*H452,2)</f>
        <v>0</v>
      </c>
      <c r="K452" s="244" t="s">
        <v>34</v>
      </c>
      <c r="L452" s="249"/>
      <c r="M452" s="250" t="s">
        <v>34</v>
      </c>
      <c r="N452" s="251" t="s">
        <v>49</v>
      </c>
      <c r="O452" s="46"/>
      <c r="P452" s="225">
        <f>O452*H452</f>
        <v>0</v>
      </c>
      <c r="Q452" s="225">
        <v>0</v>
      </c>
      <c r="R452" s="225">
        <f>Q452*H452</f>
        <v>0</v>
      </c>
      <c r="S452" s="225">
        <v>0</v>
      </c>
      <c r="T452" s="226">
        <f>S452*H452</f>
        <v>0</v>
      </c>
      <c r="AR452" s="23" t="s">
        <v>434</v>
      </c>
      <c r="AT452" s="23" t="s">
        <v>312</v>
      </c>
      <c r="AU452" s="23" t="s">
        <v>132</v>
      </c>
      <c r="AY452" s="23" t="s">
        <v>131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23" t="s">
        <v>25</v>
      </c>
      <c r="BK452" s="227">
        <f>ROUND(I452*H452,2)</f>
        <v>0</v>
      </c>
      <c r="BL452" s="23" t="s">
        <v>423</v>
      </c>
      <c r="BM452" s="23" t="s">
        <v>596</v>
      </c>
    </row>
    <row r="453" spans="2:47" s="1" customFormat="1" ht="13.5">
      <c r="B453" s="45"/>
      <c r="C453" s="73"/>
      <c r="D453" s="230" t="s">
        <v>462</v>
      </c>
      <c r="E453" s="73"/>
      <c r="F453" s="240" t="s">
        <v>463</v>
      </c>
      <c r="G453" s="73"/>
      <c r="H453" s="73"/>
      <c r="I453" s="186"/>
      <c r="J453" s="73"/>
      <c r="K453" s="73"/>
      <c r="L453" s="71"/>
      <c r="M453" s="241"/>
      <c r="N453" s="46"/>
      <c r="O453" s="46"/>
      <c r="P453" s="46"/>
      <c r="Q453" s="46"/>
      <c r="R453" s="46"/>
      <c r="S453" s="46"/>
      <c r="T453" s="94"/>
      <c r="AT453" s="23" t="s">
        <v>462</v>
      </c>
      <c r="AU453" s="23" t="s">
        <v>132</v>
      </c>
    </row>
    <row r="454" spans="2:51" s="12" customFormat="1" ht="13.5">
      <c r="B454" s="252"/>
      <c r="C454" s="253"/>
      <c r="D454" s="230" t="s">
        <v>141</v>
      </c>
      <c r="E454" s="254" t="s">
        <v>34</v>
      </c>
      <c r="F454" s="255" t="s">
        <v>425</v>
      </c>
      <c r="G454" s="253"/>
      <c r="H454" s="254" t="s">
        <v>34</v>
      </c>
      <c r="I454" s="256"/>
      <c r="J454" s="253"/>
      <c r="K454" s="253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141</v>
      </c>
      <c r="AU454" s="261" t="s">
        <v>132</v>
      </c>
      <c r="AV454" s="12" t="s">
        <v>25</v>
      </c>
      <c r="AW454" s="12" t="s">
        <v>41</v>
      </c>
      <c r="AX454" s="12" t="s">
        <v>78</v>
      </c>
      <c r="AY454" s="261" t="s">
        <v>131</v>
      </c>
    </row>
    <row r="455" spans="2:51" s="11" customFormat="1" ht="13.5">
      <c r="B455" s="228"/>
      <c r="C455" s="229"/>
      <c r="D455" s="230" t="s">
        <v>141</v>
      </c>
      <c r="E455" s="231" t="s">
        <v>34</v>
      </c>
      <c r="F455" s="232" t="s">
        <v>87</v>
      </c>
      <c r="G455" s="229"/>
      <c r="H455" s="233">
        <v>2</v>
      </c>
      <c r="I455" s="234"/>
      <c r="J455" s="229"/>
      <c r="K455" s="229"/>
      <c r="L455" s="235"/>
      <c r="M455" s="236"/>
      <c r="N455" s="237"/>
      <c r="O455" s="237"/>
      <c r="P455" s="237"/>
      <c r="Q455" s="237"/>
      <c r="R455" s="237"/>
      <c r="S455" s="237"/>
      <c r="T455" s="238"/>
      <c r="AT455" s="239" t="s">
        <v>141</v>
      </c>
      <c r="AU455" s="239" t="s">
        <v>132</v>
      </c>
      <c r="AV455" s="11" t="s">
        <v>87</v>
      </c>
      <c r="AW455" s="11" t="s">
        <v>41</v>
      </c>
      <c r="AX455" s="11" t="s">
        <v>78</v>
      </c>
      <c r="AY455" s="239" t="s">
        <v>131</v>
      </c>
    </row>
    <row r="456" spans="2:51" s="13" customFormat="1" ht="13.5">
      <c r="B456" s="262"/>
      <c r="C456" s="263"/>
      <c r="D456" s="230" t="s">
        <v>141</v>
      </c>
      <c r="E456" s="264" t="s">
        <v>34</v>
      </c>
      <c r="F456" s="265" t="s">
        <v>426</v>
      </c>
      <c r="G456" s="263"/>
      <c r="H456" s="266">
        <v>2</v>
      </c>
      <c r="I456" s="267"/>
      <c r="J456" s="263"/>
      <c r="K456" s="263"/>
      <c r="L456" s="268"/>
      <c r="M456" s="269"/>
      <c r="N456" s="270"/>
      <c r="O456" s="270"/>
      <c r="P456" s="270"/>
      <c r="Q456" s="270"/>
      <c r="R456" s="270"/>
      <c r="S456" s="270"/>
      <c r="T456" s="271"/>
      <c r="AT456" s="272" t="s">
        <v>141</v>
      </c>
      <c r="AU456" s="272" t="s">
        <v>132</v>
      </c>
      <c r="AV456" s="13" t="s">
        <v>139</v>
      </c>
      <c r="AW456" s="13" t="s">
        <v>41</v>
      </c>
      <c r="AX456" s="13" t="s">
        <v>25</v>
      </c>
      <c r="AY456" s="272" t="s">
        <v>131</v>
      </c>
    </row>
    <row r="457" spans="2:65" s="1" customFormat="1" ht="16.5" customHeight="1">
      <c r="B457" s="45"/>
      <c r="C457" s="242" t="s">
        <v>597</v>
      </c>
      <c r="D457" s="242" t="s">
        <v>312</v>
      </c>
      <c r="E457" s="243" t="s">
        <v>598</v>
      </c>
      <c r="F457" s="244" t="s">
        <v>599</v>
      </c>
      <c r="G457" s="245" t="s">
        <v>149</v>
      </c>
      <c r="H457" s="246">
        <v>2</v>
      </c>
      <c r="I457" s="247"/>
      <c r="J457" s="248">
        <f>ROUND(I457*H457,2)</f>
        <v>0</v>
      </c>
      <c r="K457" s="244" t="s">
        <v>34</v>
      </c>
      <c r="L457" s="249"/>
      <c r="M457" s="250" t="s">
        <v>34</v>
      </c>
      <c r="N457" s="251" t="s">
        <v>49</v>
      </c>
      <c r="O457" s="46"/>
      <c r="P457" s="225">
        <f>O457*H457</f>
        <v>0</v>
      </c>
      <c r="Q457" s="225">
        <v>0</v>
      </c>
      <c r="R457" s="225">
        <f>Q457*H457</f>
        <v>0</v>
      </c>
      <c r="S457" s="225">
        <v>0</v>
      </c>
      <c r="T457" s="226">
        <f>S457*H457</f>
        <v>0</v>
      </c>
      <c r="AR457" s="23" t="s">
        <v>434</v>
      </c>
      <c r="AT457" s="23" t="s">
        <v>312</v>
      </c>
      <c r="AU457" s="23" t="s">
        <v>132</v>
      </c>
      <c r="AY457" s="23" t="s">
        <v>131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23" t="s">
        <v>25</v>
      </c>
      <c r="BK457" s="227">
        <f>ROUND(I457*H457,2)</f>
        <v>0</v>
      </c>
      <c r="BL457" s="23" t="s">
        <v>423</v>
      </c>
      <c r="BM457" s="23" t="s">
        <v>600</v>
      </c>
    </row>
    <row r="458" spans="2:47" s="1" customFormat="1" ht="13.5">
      <c r="B458" s="45"/>
      <c r="C458" s="73"/>
      <c r="D458" s="230" t="s">
        <v>462</v>
      </c>
      <c r="E458" s="73"/>
      <c r="F458" s="240" t="s">
        <v>463</v>
      </c>
      <c r="G458" s="73"/>
      <c r="H458" s="73"/>
      <c r="I458" s="186"/>
      <c r="J458" s="73"/>
      <c r="K458" s="73"/>
      <c r="L458" s="71"/>
      <c r="M458" s="241"/>
      <c r="N458" s="46"/>
      <c r="O458" s="46"/>
      <c r="P458" s="46"/>
      <c r="Q458" s="46"/>
      <c r="R458" s="46"/>
      <c r="S458" s="46"/>
      <c r="T458" s="94"/>
      <c r="AT458" s="23" t="s">
        <v>462</v>
      </c>
      <c r="AU458" s="23" t="s">
        <v>132</v>
      </c>
    </row>
    <row r="459" spans="2:51" s="12" customFormat="1" ht="13.5">
      <c r="B459" s="252"/>
      <c r="C459" s="253"/>
      <c r="D459" s="230" t="s">
        <v>141</v>
      </c>
      <c r="E459" s="254" t="s">
        <v>34</v>
      </c>
      <c r="F459" s="255" t="s">
        <v>425</v>
      </c>
      <c r="G459" s="253"/>
      <c r="H459" s="254" t="s">
        <v>34</v>
      </c>
      <c r="I459" s="256"/>
      <c r="J459" s="253"/>
      <c r="K459" s="253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141</v>
      </c>
      <c r="AU459" s="261" t="s">
        <v>132</v>
      </c>
      <c r="AV459" s="12" t="s">
        <v>25</v>
      </c>
      <c r="AW459" s="12" t="s">
        <v>41</v>
      </c>
      <c r="AX459" s="12" t="s">
        <v>78</v>
      </c>
      <c r="AY459" s="261" t="s">
        <v>131</v>
      </c>
    </row>
    <row r="460" spans="2:51" s="11" customFormat="1" ht="13.5">
      <c r="B460" s="228"/>
      <c r="C460" s="229"/>
      <c r="D460" s="230" t="s">
        <v>141</v>
      </c>
      <c r="E460" s="231" t="s">
        <v>34</v>
      </c>
      <c r="F460" s="232" t="s">
        <v>87</v>
      </c>
      <c r="G460" s="229"/>
      <c r="H460" s="233">
        <v>2</v>
      </c>
      <c r="I460" s="234"/>
      <c r="J460" s="229"/>
      <c r="K460" s="229"/>
      <c r="L460" s="235"/>
      <c r="M460" s="236"/>
      <c r="N460" s="237"/>
      <c r="O460" s="237"/>
      <c r="P460" s="237"/>
      <c r="Q460" s="237"/>
      <c r="R460" s="237"/>
      <c r="S460" s="237"/>
      <c r="T460" s="238"/>
      <c r="AT460" s="239" t="s">
        <v>141</v>
      </c>
      <c r="AU460" s="239" t="s">
        <v>132</v>
      </c>
      <c r="AV460" s="11" t="s">
        <v>87</v>
      </c>
      <c r="AW460" s="11" t="s">
        <v>41</v>
      </c>
      <c r="AX460" s="11" t="s">
        <v>78</v>
      </c>
      <c r="AY460" s="239" t="s">
        <v>131</v>
      </c>
    </row>
    <row r="461" spans="2:51" s="13" customFormat="1" ht="13.5">
      <c r="B461" s="262"/>
      <c r="C461" s="263"/>
      <c r="D461" s="230" t="s">
        <v>141</v>
      </c>
      <c r="E461" s="264" t="s">
        <v>34</v>
      </c>
      <c r="F461" s="265" t="s">
        <v>426</v>
      </c>
      <c r="G461" s="263"/>
      <c r="H461" s="266">
        <v>2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AT461" s="272" t="s">
        <v>141</v>
      </c>
      <c r="AU461" s="272" t="s">
        <v>132</v>
      </c>
      <c r="AV461" s="13" t="s">
        <v>139</v>
      </c>
      <c r="AW461" s="13" t="s">
        <v>41</v>
      </c>
      <c r="AX461" s="13" t="s">
        <v>25</v>
      </c>
      <c r="AY461" s="272" t="s">
        <v>131</v>
      </c>
    </row>
    <row r="462" spans="2:65" s="1" customFormat="1" ht="38.25" customHeight="1">
      <c r="B462" s="45"/>
      <c r="C462" s="216" t="s">
        <v>601</v>
      </c>
      <c r="D462" s="216" t="s">
        <v>134</v>
      </c>
      <c r="E462" s="217" t="s">
        <v>602</v>
      </c>
      <c r="F462" s="218" t="s">
        <v>603</v>
      </c>
      <c r="G462" s="219" t="s">
        <v>149</v>
      </c>
      <c r="H462" s="220">
        <v>7</v>
      </c>
      <c r="I462" s="221"/>
      <c r="J462" s="222">
        <f>ROUND(I462*H462,2)</f>
        <v>0</v>
      </c>
      <c r="K462" s="218" t="s">
        <v>138</v>
      </c>
      <c r="L462" s="71"/>
      <c r="M462" s="223" t="s">
        <v>34</v>
      </c>
      <c r="N462" s="224" t="s">
        <v>49</v>
      </c>
      <c r="O462" s="46"/>
      <c r="P462" s="225">
        <f>O462*H462</f>
        <v>0</v>
      </c>
      <c r="Q462" s="225">
        <v>0</v>
      </c>
      <c r="R462" s="225">
        <f>Q462*H462</f>
        <v>0</v>
      </c>
      <c r="S462" s="225">
        <v>0</v>
      </c>
      <c r="T462" s="226">
        <f>S462*H462</f>
        <v>0</v>
      </c>
      <c r="AR462" s="23" t="s">
        <v>423</v>
      </c>
      <c r="AT462" s="23" t="s">
        <v>134</v>
      </c>
      <c r="AU462" s="23" t="s">
        <v>132</v>
      </c>
      <c r="AY462" s="23" t="s">
        <v>131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23" t="s">
        <v>25</v>
      </c>
      <c r="BK462" s="227">
        <f>ROUND(I462*H462,2)</f>
        <v>0</v>
      </c>
      <c r="BL462" s="23" t="s">
        <v>423</v>
      </c>
      <c r="BM462" s="23" t="s">
        <v>604</v>
      </c>
    </row>
    <row r="463" spans="2:51" s="12" customFormat="1" ht="13.5">
      <c r="B463" s="252"/>
      <c r="C463" s="253"/>
      <c r="D463" s="230" t="s">
        <v>141</v>
      </c>
      <c r="E463" s="254" t="s">
        <v>34</v>
      </c>
      <c r="F463" s="255" t="s">
        <v>425</v>
      </c>
      <c r="G463" s="253"/>
      <c r="H463" s="254" t="s">
        <v>34</v>
      </c>
      <c r="I463" s="256"/>
      <c r="J463" s="253"/>
      <c r="K463" s="253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141</v>
      </c>
      <c r="AU463" s="261" t="s">
        <v>132</v>
      </c>
      <c r="AV463" s="12" t="s">
        <v>25</v>
      </c>
      <c r="AW463" s="12" t="s">
        <v>41</v>
      </c>
      <c r="AX463" s="12" t="s">
        <v>78</v>
      </c>
      <c r="AY463" s="261" t="s">
        <v>131</v>
      </c>
    </row>
    <row r="464" spans="2:51" s="11" customFormat="1" ht="13.5">
      <c r="B464" s="228"/>
      <c r="C464" s="229"/>
      <c r="D464" s="230" t="s">
        <v>141</v>
      </c>
      <c r="E464" s="231" t="s">
        <v>34</v>
      </c>
      <c r="F464" s="232" t="s">
        <v>185</v>
      </c>
      <c r="G464" s="229"/>
      <c r="H464" s="233">
        <v>7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141</v>
      </c>
      <c r="AU464" s="239" t="s">
        <v>132</v>
      </c>
      <c r="AV464" s="11" t="s">
        <v>87</v>
      </c>
      <c r="AW464" s="11" t="s">
        <v>41</v>
      </c>
      <c r="AX464" s="11" t="s">
        <v>78</v>
      </c>
      <c r="AY464" s="239" t="s">
        <v>131</v>
      </c>
    </row>
    <row r="465" spans="2:51" s="13" customFormat="1" ht="13.5">
      <c r="B465" s="262"/>
      <c r="C465" s="263"/>
      <c r="D465" s="230" t="s">
        <v>141</v>
      </c>
      <c r="E465" s="264" t="s">
        <v>34</v>
      </c>
      <c r="F465" s="265" t="s">
        <v>426</v>
      </c>
      <c r="G465" s="263"/>
      <c r="H465" s="266">
        <v>7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AT465" s="272" t="s">
        <v>141</v>
      </c>
      <c r="AU465" s="272" t="s">
        <v>132</v>
      </c>
      <c r="AV465" s="13" t="s">
        <v>139</v>
      </c>
      <c r="AW465" s="13" t="s">
        <v>41</v>
      </c>
      <c r="AX465" s="13" t="s">
        <v>25</v>
      </c>
      <c r="AY465" s="272" t="s">
        <v>131</v>
      </c>
    </row>
    <row r="466" spans="2:65" s="1" customFormat="1" ht="25.5" customHeight="1">
      <c r="B466" s="45"/>
      <c r="C466" s="242" t="s">
        <v>605</v>
      </c>
      <c r="D466" s="242" t="s">
        <v>312</v>
      </c>
      <c r="E466" s="243" t="s">
        <v>606</v>
      </c>
      <c r="F466" s="244" t="s">
        <v>607</v>
      </c>
      <c r="G466" s="245" t="s">
        <v>149</v>
      </c>
      <c r="H466" s="246">
        <v>7</v>
      </c>
      <c r="I466" s="247"/>
      <c r="J466" s="248">
        <f>ROUND(I466*H466,2)</f>
        <v>0</v>
      </c>
      <c r="K466" s="244" t="s">
        <v>34</v>
      </c>
      <c r="L466" s="249"/>
      <c r="M466" s="250" t="s">
        <v>34</v>
      </c>
      <c r="N466" s="251" t="s">
        <v>49</v>
      </c>
      <c r="O466" s="46"/>
      <c r="P466" s="225">
        <f>O466*H466</f>
        <v>0</v>
      </c>
      <c r="Q466" s="225">
        <v>0</v>
      </c>
      <c r="R466" s="225">
        <f>Q466*H466</f>
        <v>0</v>
      </c>
      <c r="S466" s="225">
        <v>0</v>
      </c>
      <c r="T466" s="226">
        <f>S466*H466</f>
        <v>0</v>
      </c>
      <c r="AR466" s="23" t="s">
        <v>434</v>
      </c>
      <c r="AT466" s="23" t="s">
        <v>312</v>
      </c>
      <c r="AU466" s="23" t="s">
        <v>132</v>
      </c>
      <c r="AY466" s="23" t="s">
        <v>131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23" t="s">
        <v>25</v>
      </c>
      <c r="BK466" s="227">
        <f>ROUND(I466*H466,2)</f>
        <v>0</v>
      </c>
      <c r="BL466" s="23" t="s">
        <v>423</v>
      </c>
      <c r="BM466" s="23" t="s">
        <v>608</v>
      </c>
    </row>
    <row r="467" spans="2:47" s="1" customFormat="1" ht="13.5">
      <c r="B467" s="45"/>
      <c r="C467" s="73"/>
      <c r="D467" s="230" t="s">
        <v>462</v>
      </c>
      <c r="E467" s="73"/>
      <c r="F467" s="240" t="s">
        <v>463</v>
      </c>
      <c r="G467" s="73"/>
      <c r="H467" s="73"/>
      <c r="I467" s="186"/>
      <c r="J467" s="73"/>
      <c r="K467" s="73"/>
      <c r="L467" s="71"/>
      <c r="M467" s="241"/>
      <c r="N467" s="46"/>
      <c r="O467" s="46"/>
      <c r="P467" s="46"/>
      <c r="Q467" s="46"/>
      <c r="R467" s="46"/>
      <c r="S467" s="46"/>
      <c r="T467" s="94"/>
      <c r="AT467" s="23" t="s">
        <v>462</v>
      </c>
      <c r="AU467" s="23" t="s">
        <v>132</v>
      </c>
    </row>
    <row r="468" spans="2:51" s="12" customFormat="1" ht="13.5">
      <c r="B468" s="252"/>
      <c r="C468" s="253"/>
      <c r="D468" s="230" t="s">
        <v>141</v>
      </c>
      <c r="E468" s="254" t="s">
        <v>34</v>
      </c>
      <c r="F468" s="255" t="s">
        <v>425</v>
      </c>
      <c r="G468" s="253"/>
      <c r="H468" s="254" t="s">
        <v>34</v>
      </c>
      <c r="I468" s="256"/>
      <c r="J468" s="253"/>
      <c r="K468" s="253"/>
      <c r="L468" s="257"/>
      <c r="M468" s="258"/>
      <c r="N468" s="259"/>
      <c r="O468" s="259"/>
      <c r="P468" s="259"/>
      <c r="Q468" s="259"/>
      <c r="R468" s="259"/>
      <c r="S468" s="259"/>
      <c r="T468" s="260"/>
      <c r="AT468" s="261" t="s">
        <v>141</v>
      </c>
      <c r="AU468" s="261" t="s">
        <v>132</v>
      </c>
      <c r="AV468" s="12" t="s">
        <v>25</v>
      </c>
      <c r="AW468" s="12" t="s">
        <v>41</v>
      </c>
      <c r="AX468" s="12" t="s">
        <v>78</v>
      </c>
      <c r="AY468" s="261" t="s">
        <v>131</v>
      </c>
    </row>
    <row r="469" spans="2:51" s="11" customFormat="1" ht="13.5">
      <c r="B469" s="228"/>
      <c r="C469" s="229"/>
      <c r="D469" s="230" t="s">
        <v>141</v>
      </c>
      <c r="E469" s="231" t="s">
        <v>34</v>
      </c>
      <c r="F469" s="232" t="s">
        <v>185</v>
      </c>
      <c r="G469" s="229"/>
      <c r="H469" s="233">
        <v>7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141</v>
      </c>
      <c r="AU469" s="239" t="s">
        <v>132</v>
      </c>
      <c r="AV469" s="11" t="s">
        <v>87</v>
      </c>
      <c r="AW469" s="11" t="s">
        <v>41</v>
      </c>
      <c r="AX469" s="11" t="s">
        <v>78</v>
      </c>
      <c r="AY469" s="239" t="s">
        <v>131</v>
      </c>
    </row>
    <row r="470" spans="2:51" s="13" customFormat="1" ht="13.5">
      <c r="B470" s="262"/>
      <c r="C470" s="263"/>
      <c r="D470" s="230" t="s">
        <v>141</v>
      </c>
      <c r="E470" s="264" t="s">
        <v>34</v>
      </c>
      <c r="F470" s="265" t="s">
        <v>426</v>
      </c>
      <c r="G470" s="263"/>
      <c r="H470" s="266">
        <v>7</v>
      </c>
      <c r="I470" s="267"/>
      <c r="J470" s="263"/>
      <c r="K470" s="263"/>
      <c r="L470" s="268"/>
      <c r="M470" s="269"/>
      <c r="N470" s="270"/>
      <c r="O470" s="270"/>
      <c r="P470" s="270"/>
      <c r="Q470" s="270"/>
      <c r="R470" s="270"/>
      <c r="S470" s="270"/>
      <c r="T470" s="271"/>
      <c r="AT470" s="272" t="s">
        <v>141</v>
      </c>
      <c r="AU470" s="272" t="s">
        <v>132</v>
      </c>
      <c r="AV470" s="13" t="s">
        <v>139</v>
      </c>
      <c r="AW470" s="13" t="s">
        <v>41</v>
      </c>
      <c r="AX470" s="13" t="s">
        <v>25</v>
      </c>
      <c r="AY470" s="272" t="s">
        <v>131</v>
      </c>
    </row>
    <row r="471" spans="2:65" s="1" customFormat="1" ht="16.5" customHeight="1">
      <c r="B471" s="45"/>
      <c r="C471" s="242" t="s">
        <v>609</v>
      </c>
      <c r="D471" s="242" t="s">
        <v>312</v>
      </c>
      <c r="E471" s="243" t="s">
        <v>598</v>
      </c>
      <c r="F471" s="244" t="s">
        <v>599</v>
      </c>
      <c r="G471" s="245" t="s">
        <v>149</v>
      </c>
      <c r="H471" s="246">
        <v>7</v>
      </c>
      <c r="I471" s="247"/>
      <c r="J471" s="248">
        <f>ROUND(I471*H471,2)</f>
        <v>0</v>
      </c>
      <c r="K471" s="244" t="s">
        <v>34</v>
      </c>
      <c r="L471" s="249"/>
      <c r="M471" s="250" t="s">
        <v>34</v>
      </c>
      <c r="N471" s="251" t="s">
        <v>49</v>
      </c>
      <c r="O471" s="46"/>
      <c r="P471" s="225">
        <f>O471*H471</f>
        <v>0</v>
      </c>
      <c r="Q471" s="225">
        <v>0</v>
      </c>
      <c r="R471" s="225">
        <f>Q471*H471</f>
        <v>0</v>
      </c>
      <c r="S471" s="225">
        <v>0</v>
      </c>
      <c r="T471" s="226">
        <f>S471*H471</f>
        <v>0</v>
      </c>
      <c r="AR471" s="23" t="s">
        <v>434</v>
      </c>
      <c r="AT471" s="23" t="s">
        <v>312</v>
      </c>
      <c r="AU471" s="23" t="s">
        <v>132</v>
      </c>
      <c r="AY471" s="23" t="s">
        <v>131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23" t="s">
        <v>25</v>
      </c>
      <c r="BK471" s="227">
        <f>ROUND(I471*H471,2)</f>
        <v>0</v>
      </c>
      <c r="BL471" s="23" t="s">
        <v>423</v>
      </c>
      <c r="BM471" s="23" t="s">
        <v>610</v>
      </c>
    </row>
    <row r="472" spans="2:47" s="1" customFormat="1" ht="13.5">
      <c r="B472" s="45"/>
      <c r="C472" s="73"/>
      <c r="D472" s="230" t="s">
        <v>462</v>
      </c>
      <c r="E472" s="73"/>
      <c r="F472" s="240" t="s">
        <v>463</v>
      </c>
      <c r="G472" s="73"/>
      <c r="H472" s="73"/>
      <c r="I472" s="186"/>
      <c r="J472" s="73"/>
      <c r="K472" s="73"/>
      <c r="L472" s="71"/>
      <c r="M472" s="241"/>
      <c r="N472" s="46"/>
      <c r="O472" s="46"/>
      <c r="P472" s="46"/>
      <c r="Q472" s="46"/>
      <c r="R472" s="46"/>
      <c r="S472" s="46"/>
      <c r="T472" s="94"/>
      <c r="AT472" s="23" t="s">
        <v>462</v>
      </c>
      <c r="AU472" s="23" t="s">
        <v>132</v>
      </c>
    </row>
    <row r="473" spans="2:51" s="12" customFormat="1" ht="13.5">
      <c r="B473" s="252"/>
      <c r="C473" s="253"/>
      <c r="D473" s="230" t="s">
        <v>141</v>
      </c>
      <c r="E473" s="254" t="s">
        <v>34</v>
      </c>
      <c r="F473" s="255" t="s">
        <v>425</v>
      </c>
      <c r="G473" s="253"/>
      <c r="H473" s="254" t="s">
        <v>34</v>
      </c>
      <c r="I473" s="256"/>
      <c r="J473" s="253"/>
      <c r="K473" s="253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141</v>
      </c>
      <c r="AU473" s="261" t="s">
        <v>132</v>
      </c>
      <c r="AV473" s="12" t="s">
        <v>25</v>
      </c>
      <c r="AW473" s="12" t="s">
        <v>41</v>
      </c>
      <c r="AX473" s="12" t="s">
        <v>78</v>
      </c>
      <c r="AY473" s="261" t="s">
        <v>131</v>
      </c>
    </row>
    <row r="474" spans="2:51" s="11" customFormat="1" ht="13.5">
      <c r="B474" s="228"/>
      <c r="C474" s="229"/>
      <c r="D474" s="230" t="s">
        <v>141</v>
      </c>
      <c r="E474" s="231" t="s">
        <v>34</v>
      </c>
      <c r="F474" s="232" t="s">
        <v>185</v>
      </c>
      <c r="G474" s="229"/>
      <c r="H474" s="233">
        <v>7</v>
      </c>
      <c r="I474" s="234"/>
      <c r="J474" s="229"/>
      <c r="K474" s="229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141</v>
      </c>
      <c r="AU474" s="239" t="s">
        <v>132</v>
      </c>
      <c r="AV474" s="11" t="s">
        <v>87</v>
      </c>
      <c r="AW474" s="11" t="s">
        <v>41</v>
      </c>
      <c r="AX474" s="11" t="s">
        <v>78</v>
      </c>
      <c r="AY474" s="239" t="s">
        <v>131</v>
      </c>
    </row>
    <row r="475" spans="2:51" s="13" customFormat="1" ht="13.5">
      <c r="B475" s="262"/>
      <c r="C475" s="263"/>
      <c r="D475" s="230" t="s">
        <v>141</v>
      </c>
      <c r="E475" s="264" t="s">
        <v>34</v>
      </c>
      <c r="F475" s="265" t="s">
        <v>426</v>
      </c>
      <c r="G475" s="263"/>
      <c r="H475" s="266">
        <v>7</v>
      </c>
      <c r="I475" s="267"/>
      <c r="J475" s="263"/>
      <c r="K475" s="263"/>
      <c r="L475" s="268"/>
      <c r="M475" s="269"/>
      <c r="N475" s="270"/>
      <c r="O475" s="270"/>
      <c r="P475" s="270"/>
      <c r="Q475" s="270"/>
      <c r="R475" s="270"/>
      <c r="S475" s="270"/>
      <c r="T475" s="271"/>
      <c r="AT475" s="272" t="s">
        <v>141</v>
      </c>
      <c r="AU475" s="272" t="s">
        <v>132</v>
      </c>
      <c r="AV475" s="13" t="s">
        <v>139</v>
      </c>
      <c r="AW475" s="13" t="s">
        <v>41</v>
      </c>
      <c r="AX475" s="13" t="s">
        <v>25</v>
      </c>
      <c r="AY475" s="272" t="s">
        <v>131</v>
      </c>
    </row>
    <row r="476" spans="2:65" s="1" customFormat="1" ht="25.5" customHeight="1">
      <c r="B476" s="45"/>
      <c r="C476" s="216" t="s">
        <v>611</v>
      </c>
      <c r="D476" s="216" t="s">
        <v>134</v>
      </c>
      <c r="E476" s="217" t="s">
        <v>612</v>
      </c>
      <c r="F476" s="218" t="s">
        <v>613</v>
      </c>
      <c r="G476" s="219" t="s">
        <v>149</v>
      </c>
      <c r="H476" s="220">
        <v>19</v>
      </c>
      <c r="I476" s="221"/>
      <c r="J476" s="222">
        <f>ROUND(I476*H476,2)</f>
        <v>0</v>
      </c>
      <c r="K476" s="218" t="s">
        <v>138</v>
      </c>
      <c r="L476" s="71"/>
      <c r="M476" s="223" t="s">
        <v>34</v>
      </c>
      <c r="N476" s="224" t="s">
        <v>49</v>
      </c>
      <c r="O476" s="46"/>
      <c r="P476" s="225">
        <f>O476*H476</f>
        <v>0</v>
      </c>
      <c r="Q476" s="225">
        <v>0</v>
      </c>
      <c r="R476" s="225">
        <f>Q476*H476</f>
        <v>0</v>
      </c>
      <c r="S476" s="225">
        <v>0</v>
      </c>
      <c r="T476" s="226">
        <f>S476*H476</f>
        <v>0</v>
      </c>
      <c r="AR476" s="23" t="s">
        <v>423</v>
      </c>
      <c r="AT476" s="23" t="s">
        <v>134</v>
      </c>
      <c r="AU476" s="23" t="s">
        <v>132</v>
      </c>
      <c r="AY476" s="23" t="s">
        <v>131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23" t="s">
        <v>25</v>
      </c>
      <c r="BK476" s="227">
        <f>ROUND(I476*H476,2)</f>
        <v>0</v>
      </c>
      <c r="BL476" s="23" t="s">
        <v>423</v>
      </c>
      <c r="BM476" s="23" t="s">
        <v>614</v>
      </c>
    </row>
    <row r="477" spans="2:51" s="12" customFormat="1" ht="13.5">
      <c r="B477" s="252"/>
      <c r="C477" s="253"/>
      <c r="D477" s="230" t="s">
        <v>141</v>
      </c>
      <c r="E477" s="254" t="s">
        <v>34</v>
      </c>
      <c r="F477" s="255" t="s">
        <v>425</v>
      </c>
      <c r="G477" s="253"/>
      <c r="H477" s="254" t="s">
        <v>34</v>
      </c>
      <c r="I477" s="256"/>
      <c r="J477" s="253"/>
      <c r="K477" s="253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141</v>
      </c>
      <c r="AU477" s="261" t="s">
        <v>132</v>
      </c>
      <c r="AV477" s="12" t="s">
        <v>25</v>
      </c>
      <c r="AW477" s="12" t="s">
        <v>41</v>
      </c>
      <c r="AX477" s="12" t="s">
        <v>78</v>
      </c>
      <c r="AY477" s="261" t="s">
        <v>131</v>
      </c>
    </row>
    <row r="478" spans="2:51" s="11" customFormat="1" ht="13.5">
      <c r="B478" s="228"/>
      <c r="C478" s="229"/>
      <c r="D478" s="230" t="s">
        <v>141</v>
      </c>
      <c r="E478" s="231" t="s">
        <v>34</v>
      </c>
      <c r="F478" s="232" t="s">
        <v>243</v>
      </c>
      <c r="G478" s="229"/>
      <c r="H478" s="233">
        <v>19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AT478" s="239" t="s">
        <v>141</v>
      </c>
      <c r="AU478" s="239" t="s">
        <v>132</v>
      </c>
      <c r="AV478" s="11" t="s">
        <v>87</v>
      </c>
      <c r="AW478" s="11" t="s">
        <v>41</v>
      </c>
      <c r="AX478" s="11" t="s">
        <v>78</v>
      </c>
      <c r="AY478" s="239" t="s">
        <v>131</v>
      </c>
    </row>
    <row r="479" spans="2:51" s="13" customFormat="1" ht="13.5">
      <c r="B479" s="262"/>
      <c r="C479" s="263"/>
      <c r="D479" s="230" t="s">
        <v>141</v>
      </c>
      <c r="E479" s="264" t="s">
        <v>34</v>
      </c>
      <c r="F479" s="265" t="s">
        <v>426</v>
      </c>
      <c r="G479" s="263"/>
      <c r="H479" s="266">
        <v>19</v>
      </c>
      <c r="I479" s="267"/>
      <c r="J479" s="263"/>
      <c r="K479" s="263"/>
      <c r="L479" s="268"/>
      <c r="M479" s="269"/>
      <c r="N479" s="270"/>
      <c r="O479" s="270"/>
      <c r="P479" s="270"/>
      <c r="Q479" s="270"/>
      <c r="R479" s="270"/>
      <c r="S479" s="270"/>
      <c r="T479" s="271"/>
      <c r="AT479" s="272" t="s">
        <v>141</v>
      </c>
      <c r="AU479" s="272" t="s">
        <v>132</v>
      </c>
      <c r="AV479" s="13" t="s">
        <v>139</v>
      </c>
      <c r="AW479" s="13" t="s">
        <v>41</v>
      </c>
      <c r="AX479" s="13" t="s">
        <v>25</v>
      </c>
      <c r="AY479" s="272" t="s">
        <v>131</v>
      </c>
    </row>
    <row r="480" spans="2:65" s="1" customFormat="1" ht="25.5" customHeight="1">
      <c r="B480" s="45"/>
      <c r="C480" s="242" t="s">
        <v>615</v>
      </c>
      <c r="D480" s="242" t="s">
        <v>312</v>
      </c>
      <c r="E480" s="243" t="s">
        <v>616</v>
      </c>
      <c r="F480" s="244" t="s">
        <v>617</v>
      </c>
      <c r="G480" s="245" t="s">
        <v>149</v>
      </c>
      <c r="H480" s="246">
        <v>19</v>
      </c>
      <c r="I480" s="247"/>
      <c r="J480" s="248">
        <f>ROUND(I480*H480,2)</f>
        <v>0</v>
      </c>
      <c r="K480" s="244" t="s">
        <v>34</v>
      </c>
      <c r="L480" s="249"/>
      <c r="M480" s="250" t="s">
        <v>34</v>
      </c>
      <c r="N480" s="251" t="s">
        <v>49</v>
      </c>
      <c r="O480" s="46"/>
      <c r="P480" s="225">
        <f>O480*H480</f>
        <v>0</v>
      </c>
      <c r="Q480" s="225">
        <v>0</v>
      </c>
      <c r="R480" s="225">
        <f>Q480*H480</f>
        <v>0</v>
      </c>
      <c r="S480" s="225">
        <v>0</v>
      </c>
      <c r="T480" s="226">
        <f>S480*H480</f>
        <v>0</v>
      </c>
      <c r="AR480" s="23" t="s">
        <v>434</v>
      </c>
      <c r="AT480" s="23" t="s">
        <v>312</v>
      </c>
      <c r="AU480" s="23" t="s">
        <v>132</v>
      </c>
      <c r="AY480" s="23" t="s">
        <v>131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23" t="s">
        <v>25</v>
      </c>
      <c r="BK480" s="227">
        <f>ROUND(I480*H480,2)</f>
        <v>0</v>
      </c>
      <c r="BL480" s="23" t="s">
        <v>423</v>
      </c>
      <c r="BM480" s="23" t="s">
        <v>618</v>
      </c>
    </row>
    <row r="481" spans="2:47" s="1" customFormat="1" ht="13.5">
      <c r="B481" s="45"/>
      <c r="C481" s="73"/>
      <c r="D481" s="230" t="s">
        <v>462</v>
      </c>
      <c r="E481" s="73"/>
      <c r="F481" s="240" t="s">
        <v>463</v>
      </c>
      <c r="G481" s="73"/>
      <c r="H481" s="73"/>
      <c r="I481" s="186"/>
      <c r="J481" s="73"/>
      <c r="K481" s="73"/>
      <c r="L481" s="71"/>
      <c r="M481" s="241"/>
      <c r="N481" s="46"/>
      <c r="O481" s="46"/>
      <c r="P481" s="46"/>
      <c r="Q481" s="46"/>
      <c r="R481" s="46"/>
      <c r="S481" s="46"/>
      <c r="T481" s="94"/>
      <c r="AT481" s="23" t="s">
        <v>462</v>
      </c>
      <c r="AU481" s="23" t="s">
        <v>132</v>
      </c>
    </row>
    <row r="482" spans="2:51" s="12" customFormat="1" ht="13.5">
      <c r="B482" s="252"/>
      <c r="C482" s="253"/>
      <c r="D482" s="230" t="s">
        <v>141</v>
      </c>
      <c r="E482" s="254" t="s">
        <v>34</v>
      </c>
      <c r="F482" s="255" t="s">
        <v>425</v>
      </c>
      <c r="G482" s="253"/>
      <c r="H482" s="254" t="s">
        <v>34</v>
      </c>
      <c r="I482" s="256"/>
      <c r="J482" s="253"/>
      <c r="K482" s="253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141</v>
      </c>
      <c r="AU482" s="261" t="s">
        <v>132</v>
      </c>
      <c r="AV482" s="12" t="s">
        <v>25</v>
      </c>
      <c r="AW482" s="12" t="s">
        <v>41</v>
      </c>
      <c r="AX482" s="12" t="s">
        <v>78</v>
      </c>
      <c r="AY482" s="261" t="s">
        <v>131</v>
      </c>
    </row>
    <row r="483" spans="2:51" s="11" customFormat="1" ht="13.5">
      <c r="B483" s="228"/>
      <c r="C483" s="229"/>
      <c r="D483" s="230" t="s">
        <v>141</v>
      </c>
      <c r="E483" s="231" t="s">
        <v>34</v>
      </c>
      <c r="F483" s="232" t="s">
        <v>243</v>
      </c>
      <c r="G483" s="229"/>
      <c r="H483" s="233">
        <v>19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141</v>
      </c>
      <c r="AU483" s="239" t="s">
        <v>132</v>
      </c>
      <c r="AV483" s="11" t="s">
        <v>87</v>
      </c>
      <c r="AW483" s="11" t="s">
        <v>41</v>
      </c>
      <c r="AX483" s="11" t="s">
        <v>78</v>
      </c>
      <c r="AY483" s="239" t="s">
        <v>131</v>
      </c>
    </row>
    <row r="484" spans="2:51" s="13" customFormat="1" ht="13.5">
      <c r="B484" s="262"/>
      <c r="C484" s="263"/>
      <c r="D484" s="230" t="s">
        <v>141</v>
      </c>
      <c r="E484" s="264" t="s">
        <v>34</v>
      </c>
      <c r="F484" s="265" t="s">
        <v>426</v>
      </c>
      <c r="G484" s="263"/>
      <c r="H484" s="266">
        <v>19</v>
      </c>
      <c r="I484" s="267"/>
      <c r="J484" s="263"/>
      <c r="K484" s="263"/>
      <c r="L484" s="268"/>
      <c r="M484" s="269"/>
      <c r="N484" s="270"/>
      <c r="O484" s="270"/>
      <c r="P484" s="270"/>
      <c r="Q484" s="270"/>
      <c r="R484" s="270"/>
      <c r="S484" s="270"/>
      <c r="T484" s="271"/>
      <c r="AT484" s="272" t="s">
        <v>141</v>
      </c>
      <c r="AU484" s="272" t="s">
        <v>132</v>
      </c>
      <c r="AV484" s="13" t="s">
        <v>139</v>
      </c>
      <c r="AW484" s="13" t="s">
        <v>41</v>
      </c>
      <c r="AX484" s="13" t="s">
        <v>25</v>
      </c>
      <c r="AY484" s="272" t="s">
        <v>131</v>
      </c>
    </row>
    <row r="485" spans="2:65" s="1" customFormat="1" ht="16.5" customHeight="1">
      <c r="B485" s="45"/>
      <c r="C485" s="242" t="s">
        <v>619</v>
      </c>
      <c r="D485" s="242" t="s">
        <v>312</v>
      </c>
      <c r="E485" s="243" t="s">
        <v>620</v>
      </c>
      <c r="F485" s="244" t="s">
        <v>621</v>
      </c>
      <c r="G485" s="245" t="s">
        <v>622</v>
      </c>
      <c r="H485" s="246">
        <v>16</v>
      </c>
      <c r="I485" s="247"/>
      <c r="J485" s="248">
        <f>ROUND(I485*H485,2)</f>
        <v>0</v>
      </c>
      <c r="K485" s="244" t="s">
        <v>34</v>
      </c>
      <c r="L485" s="249"/>
      <c r="M485" s="250" t="s">
        <v>34</v>
      </c>
      <c r="N485" s="251" t="s">
        <v>49</v>
      </c>
      <c r="O485" s="46"/>
      <c r="P485" s="225">
        <f>O485*H485</f>
        <v>0</v>
      </c>
      <c r="Q485" s="225">
        <v>0</v>
      </c>
      <c r="R485" s="225">
        <f>Q485*H485</f>
        <v>0</v>
      </c>
      <c r="S485" s="225">
        <v>0</v>
      </c>
      <c r="T485" s="226">
        <f>S485*H485</f>
        <v>0</v>
      </c>
      <c r="AR485" s="23" t="s">
        <v>434</v>
      </c>
      <c r="AT485" s="23" t="s">
        <v>312</v>
      </c>
      <c r="AU485" s="23" t="s">
        <v>132</v>
      </c>
      <c r="AY485" s="23" t="s">
        <v>131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23" t="s">
        <v>25</v>
      </c>
      <c r="BK485" s="227">
        <f>ROUND(I485*H485,2)</f>
        <v>0</v>
      </c>
      <c r="BL485" s="23" t="s">
        <v>423</v>
      </c>
      <c r="BM485" s="23" t="s">
        <v>623</v>
      </c>
    </row>
    <row r="486" spans="2:47" s="1" customFormat="1" ht="13.5">
      <c r="B486" s="45"/>
      <c r="C486" s="73"/>
      <c r="D486" s="230" t="s">
        <v>462</v>
      </c>
      <c r="E486" s="73"/>
      <c r="F486" s="240" t="s">
        <v>463</v>
      </c>
      <c r="G486" s="73"/>
      <c r="H486" s="73"/>
      <c r="I486" s="186"/>
      <c r="J486" s="73"/>
      <c r="K486" s="73"/>
      <c r="L486" s="71"/>
      <c r="M486" s="241"/>
      <c r="N486" s="46"/>
      <c r="O486" s="46"/>
      <c r="P486" s="46"/>
      <c r="Q486" s="46"/>
      <c r="R486" s="46"/>
      <c r="S486" s="46"/>
      <c r="T486" s="94"/>
      <c r="AT486" s="23" t="s">
        <v>462</v>
      </c>
      <c r="AU486" s="23" t="s">
        <v>132</v>
      </c>
    </row>
    <row r="487" spans="2:51" s="12" customFormat="1" ht="13.5">
      <c r="B487" s="252"/>
      <c r="C487" s="253"/>
      <c r="D487" s="230" t="s">
        <v>141</v>
      </c>
      <c r="E487" s="254" t="s">
        <v>34</v>
      </c>
      <c r="F487" s="255" t="s">
        <v>425</v>
      </c>
      <c r="G487" s="253"/>
      <c r="H487" s="254" t="s">
        <v>34</v>
      </c>
      <c r="I487" s="256"/>
      <c r="J487" s="253"/>
      <c r="K487" s="253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141</v>
      </c>
      <c r="AU487" s="261" t="s">
        <v>132</v>
      </c>
      <c r="AV487" s="12" t="s">
        <v>25</v>
      </c>
      <c r="AW487" s="12" t="s">
        <v>41</v>
      </c>
      <c r="AX487" s="12" t="s">
        <v>78</v>
      </c>
      <c r="AY487" s="261" t="s">
        <v>131</v>
      </c>
    </row>
    <row r="488" spans="2:51" s="11" customFormat="1" ht="13.5">
      <c r="B488" s="228"/>
      <c r="C488" s="229"/>
      <c r="D488" s="230" t="s">
        <v>141</v>
      </c>
      <c r="E488" s="231" t="s">
        <v>34</v>
      </c>
      <c r="F488" s="232" t="s">
        <v>230</v>
      </c>
      <c r="G488" s="229"/>
      <c r="H488" s="233">
        <v>16</v>
      </c>
      <c r="I488" s="234"/>
      <c r="J488" s="229"/>
      <c r="K488" s="229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141</v>
      </c>
      <c r="AU488" s="239" t="s">
        <v>132</v>
      </c>
      <c r="AV488" s="11" t="s">
        <v>87</v>
      </c>
      <c r="AW488" s="11" t="s">
        <v>41</v>
      </c>
      <c r="AX488" s="11" t="s">
        <v>78</v>
      </c>
      <c r="AY488" s="239" t="s">
        <v>131</v>
      </c>
    </row>
    <row r="489" spans="2:51" s="13" customFormat="1" ht="13.5">
      <c r="B489" s="262"/>
      <c r="C489" s="263"/>
      <c r="D489" s="230" t="s">
        <v>141</v>
      </c>
      <c r="E489" s="264" t="s">
        <v>34</v>
      </c>
      <c r="F489" s="265" t="s">
        <v>426</v>
      </c>
      <c r="G489" s="263"/>
      <c r="H489" s="266">
        <v>16</v>
      </c>
      <c r="I489" s="267"/>
      <c r="J489" s="263"/>
      <c r="K489" s="263"/>
      <c r="L489" s="268"/>
      <c r="M489" s="269"/>
      <c r="N489" s="270"/>
      <c r="O489" s="270"/>
      <c r="P489" s="270"/>
      <c r="Q489" s="270"/>
      <c r="R489" s="270"/>
      <c r="S489" s="270"/>
      <c r="T489" s="271"/>
      <c r="AT489" s="272" t="s">
        <v>141</v>
      </c>
      <c r="AU489" s="272" t="s">
        <v>132</v>
      </c>
      <c r="AV489" s="13" t="s">
        <v>139</v>
      </c>
      <c r="AW489" s="13" t="s">
        <v>41</v>
      </c>
      <c r="AX489" s="13" t="s">
        <v>25</v>
      </c>
      <c r="AY489" s="272" t="s">
        <v>131</v>
      </c>
    </row>
    <row r="490" spans="2:65" s="1" customFormat="1" ht="16.5" customHeight="1">
      <c r="B490" s="45"/>
      <c r="C490" s="242" t="s">
        <v>624</v>
      </c>
      <c r="D490" s="242" t="s">
        <v>312</v>
      </c>
      <c r="E490" s="243" t="s">
        <v>625</v>
      </c>
      <c r="F490" s="244" t="s">
        <v>626</v>
      </c>
      <c r="G490" s="245" t="s">
        <v>622</v>
      </c>
      <c r="H490" s="246">
        <v>8</v>
      </c>
      <c r="I490" s="247"/>
      <c r="J490" s="248">
        <f>ROUND(I490*H490,2)</f>
        <v>0</v>
      </c>
      <c r="K490" s="244" t="s">
        <v>34</v>
      </c>
      <c r="L490" s="249"/>
      <c r="M490" s="250" t="s">
        <v>34</v>
      </c>
      <c r="N490" s="251" t="s">
        <v>49</v>
      </c>
      <c r="O490" s="46"/>
      <c r="P490" s="225">
        <f>O490*H490</f>
        <v>0</v>
      </c>
      <c r="Q490" s="225">
        <v>0</v>
      </c>
      <c r="R490" s="225">
        <f>Q490*H490</f>
        <v>0</v>
      </c>
      <c r="S490" s="225">
        <v>0</v>
      </c>
      <c r="T490" s="226">
        <f>S490*H490</f>
        <v>0</v>
      </c>
      <c r="AR490" s="23" t="s">
        <v>434</v>
      </c>
      <c r="AT490" s="23" t="s">
        <v>312</v>
      </c>
      <c r="AU490" s="23" t="s">
        <v>132</v>
      </c>
      <c r="AY490" s="23" t="s">
        <v>131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23" t="s">
        <v>25</v>
      </c>
      <c r="BK490" s="227">
        <f>ROUND(I490*H490,2)</f>
        <v>0</v>
      </c>
      <c r="BL490" s="23" t="s">
        <v>423</v>
      </c>
      <c r="BM490" s="23" t="s">
        <v>627</v>
      </c>
    </row>
    <row r="491" spans="2:47" s="1" customFormat="1" ht="13.5">
      <c r="B491" s="45"/>
      <c r="C491" s="73"/>
      <c r="D491" s="230" t="s">
        <v>462</v>
      </c>
      <c r="E491" s="73"/>
      <c r="F491" s="240" t="s">
        <v>463</v>
      </c>
      <c r="G491" s="73"/>
      <c r="H491" s="73"/>
      <c r="I491" s="186"/>
      <c r="J491" s="73"/>
      <c r="K491" s="73"/>
      <c r="L491" s="71"/>
      <c r="M491" s="241"/>
      <c r="N491" s="46"/>
      <c r="O491" s="46"/>
      <c r="P491" s="46"/>
      <c r="Q491" s="46"/>
      <c r="R491" s="46"/>
      <c r="S491" s="46"/>
      <c r="T491" s="94"/>
      <c r="AT491" s="23" t="s">
        <v>462</v>
      </c>
      <c r="AU491" s="23" t="s">
        <v>132</v>
      </c>
    </row>
    <row r="492" spans="2:51" s="12" customFormat="1" ht="13.5">
      <c r="B492" s="252"/>
      <c r="C492" s="253"/>
      <c r="D492" s="230" t="s">
        <v>141</v>
      </c>
      <c r="E492" s="254" t="s">
        <v>34</v>
      </c>
      <c r="F492" s="255" t="s">
        <v>425</v>
      </c>
      <c r="G492" s="253"/>
      <c r="H492" s="254" t="s">
        <v>34</v>
      </c>
      <c r="I492" s="256"/>
      <c r="J492" s="253"/>
      <c r="K492" s="253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141</v>
      </c>
      <c r="AU492" s="261" t="s">
        <v>132</v>
      </c>
      <c r="AV492" s="12" t="s">
        <v>25</v>
      </c>
      <c r="AW492" s="12" t="s">
        <v>41</v>
      </c>
      <c r="AX492" s="12" t="s">
        <v>78</v>
      </c>
      <c r="AY492" s="261" t="s">
        <v>131</v>
      </c>
    </row>
    <row r="493" spans="2:51" s="11" customFormat="1" ht="13.5">
      <c r="B493" s="228"/>
      <c r="C493" s="229"/>
      <c r="D493" s="230" t="s">
        <v>141</v>
      </c>
      <c r="E493" s="231" t="s">
        <v>34</v>
      </c>
      <c r="F493" s="232" t="s">
        <v>189</v>
      </c>
      <c r="G493" s="229"/>
      <c r="H493" s="233">
        <v>8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141</v>
      </c>
      <c r="AU493" s="239" t="s">
        <v>132</v>
      </c>
      <c r="AV493" s="11" t="s">
        <v>87</v>
      </c>
      <c r="AW493" s="11" t="s">
        <v>41</v>
      </c>
      <c r="AX493" s="11" t="s">
        <v>78</v>
      </c>
      <c r="AY493" s="239" t="s">
        <v>131</v>
      </c>
    </row>
    <row r="494" spans="2:51" s="13" customFormat="1" ht="13.5">
      <c r="B494" s="262"/>
      <c r="C494" s="263"/>
      <c r="D494" s="230" t="s">
        <v>141</v>
      </c>
      <c r="E494" s="264" t="s">
        <v>34</v>
      </c>
      <c r="F494" s="265" t="s">
        <v>426</v>
      </c>
      <c r="G494" s="263"/>
      <c r="H494" s="266">
        <v>8</v>
      </c>
      <c r="I494" s="267"/>
      <c r="J494" s="263"/>
      <c r="K494" s="263"/>
      <c r="L494" s="268"/>
      <c r="M494" s="269"/>
      <c r="N494" s="270"/>
      <c r="O494" s="270"/>
      <c r="P494" s="270"/>
      <c r="Q494" s="270"/>
      <c r="R494" s="270"/>
      <c r="S494" s="270"/>
      <c r="T494" s="271"/>
      <c r="AT494" s="272" t="s">
        <v>141</v>
      </c>
      <c r="AU494" s="272" t="s">
        <v>132</v>
      </c>
      <c r="AV494" s="13" t="s">
        <v>139</v>
      </c>
      <c r="AW494" s="13" t="s">
        <v>41</v>
      </c>
      <c r="AX494" s="13" t="s">
        <v>25</v>
      </c>
      <c r="AY494" s="272" t="s">
        <v>131</v>
      </c>
    </row>
    <row r="495" spans="2:65" s="1" customFormat="1" ht="16.5" customHeight="1">
      <c r="B495" s="45"/>
      <c r="C495" s="242" t="s">
        <v>628</v>
      </c>
      <c r="D495" s="242" t="s">
        <v>312</v>
      </c>
      <c r="E495" s="243" t="s">
        <v>629</v>
      </c>
      <c r="F495" s="244" t="s">
        <v>630</v>
      </c>
      <c r="G495" s="245" t="s">
        <v>622</v>
      </c>
      <c r="H495" s="246">
        <v>1</v>
      </c>
      <c r="I495" s="247"/>
      <c r="J495" s="248">
        <f>ROUND(I495*H495,2)</f>
        <v>0</v>
      </c>
      <c r="K495" s="244" t="s">
        <v>34</v>
      </c>
      <c r="L495" s="249"/>
      <c r="M495" s="250" t="s">
        <v>34</v>
      </c>
      <c r="N495" s="251" t="s">
        <v>49</v>
      </c>
      <c r="O495" s="46"/>
      <c r="P495" s="225">
        <f>O495*H495</f>
        <v>0</v>
      </c>
      <c r="Q495" s="225">
        <v>0</v>
      </c>
      <c r="R495" s="225">
        <f>Q495*H495</f>
        <v>0</v>
      </c>
      <c r="S495" s="225">
        <v>0</v>
      </c>
      <c r="T495" s="226">
        <f>S495*H495</f>
        <v>0</v>
      </c>
      <c r="AR495" s="23" t="s">
        <v>434</v>
      </c>
      <c r="AT495" s="23" t="s">
        <v>312</v>
      </c>
      <c r="AU495" s="23" t="s">
        <v>132</v>
      </c>
      <c r="AY495" s="23" t="s">
        <v>131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23" t="s">
        <v>25</v>
      </c>
      <c r="BK495" s="227">
        <f>ROUND(I495*H495,2)</f>
        <v>0</v>
      </c>
      <c r="BL495" s="23" t="s">
        <v>423</v>
      </c>
      <c r="BM495" s="23" t="s">
        <v>631</v>
      </c>
    </row>
    <row r="496" spans="2:47" s="1" customFormat="1" ht="13.5">
      <c r="B496" s="45"/>
      <c r="C496" s="73"/>
      <c r="D496" s="230" t="s">
        <v>462</v>
      </c>
      <c r="E496" s="73"/>
      <c r="F496" s="240" t="s">
        <v>463</v>
      </c>
      <c r="G496" s="73"/>
      <c r="H496" s="73"/>
      <c r="I496" s="186"/>
      <c r="J496" s="73"/>
      <c r="K496" s="73"/>
      <c r="L496" s="71"/>
      <c r="M496" s="241"/>
      <c r="N496" s="46"/>
      <c r="O496" s="46"/>
      <c r="P496" s="46"/>
      <c r="Q496" s="46"/>
      <c r="R496" s="46"/>
      <c r="S496" s="46"/>
      <c r="T496" s="94"/>
      <c r="AT496" s="23" t="s">
        <v>462</v>
      </c>
      <c r="AU496" s="23" t="s">
        <v>132</v>
      </c>
    </row>
    <row r="497" spans="2:51" s="12" customFormat="1" ht="13.5">
      <c r="B497" s="252"/>
      <c r="C497" s="253"/>
      <c r="D497" s="230" t="s">
        <v>141</v>
      </c>
      <c r="E497" s="254" t="s">
        <v>34</v>
      </c>
      <c r="F497" s="255" t="s">
        <v>425</v>
      </c>
      <c r="G497" s="253"/>
      <c r="H497" s="254" t="s">
        <v>34</v>
      </c>
      <c r="I497" s="256"/>
      <c r="J497" s="253"/>
      <c r="K497" s="253"/>
      <c r="L497" s="257"/>
      <c r="M497" s="258"/>
      <c r="N497" s="259"/>
      <c r="O497" s="259"/>
      <c r="P497" s="259"/>
      <c r="Q497" s="259"/>
      <c r="R497" s="259"/>
      <c r="S497" s="259"/>
      <c r="T497" s="260"/>
      <c r="AT497" s="261" t="s">
        <v>141</v>
      </c>
      <c r="AU497" s="261" t="s">
        <v>132</v>
      </c>
      <c r="AV497" s="12" t="s">
        <v>25</v>
      </c>
      <c r="AW497" s="12" t="s">
        <v>41</v>
      </c>
      <c r="AX497" s="12" t="s">
        <v>78</v>
      </c>
      <c r="AY497" s="261" t="s">
        <v>131</v>
      </c>
    </row>
    <row r="498" spans="2:51" s="11" customFormat="1" ht="13.5">
      <c r="B498" s="228"/>
      <c r="C498" s="229"/>
      <c r="D498" s="230" t="s">
        <v>141</v>
      </c>
      <c r="E498" s="231" t="s">
        <v>34</v>
      </c>
      <c r="F498" s="232" t="s">
        <v>25</v>
      </c>
      <c r="G498" s="229"/>
      <c r="H498" s="233">
        <v>1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141</v>
      </c>
      <c r="AU498" s="239" t="s">
        <v>132</v>
      </c>
      <c r="AV498" s="11" t="s">
        <v>87</v>
      </c>
      <c r="AW498" s="11" t="s">
        <v>41</v>
      </c>
      <c r="AX498" s="11" t="s">
        <v>78</v>
      </c>
      <c r="AY498" s="239" t="s">
        <v>131</v>
      </c>
    </row>
    <row r="499" spans="2:51" s="13" customFormat="1" ht="13.5">
      <c r="B499" s="262"/>
      <c r="C499" s="263"/>
      <c r="D499" s="230" t="s">
        <v>141</v>
      </c>
      <c r="E499" s="264" t="s">
        <v>34</v>
      </c>
      <c r="F499" s="265" t="s">
        <v>426</v>
      </c>
      <c r="G499" s="263"/>
      <c r="H499" s="266">
        <v>1</v>
      </c>
      <c r="I499" s="267"/>
      <c r="J499" s="263"/>
      <c r="K499" s="263"/>
      <c r="L499" s="268"/>
      <c r="M499" s="269"/>
      <c r="N499" s="270"/>
      <c r="O499" s="270"/>
      <c r="P499" s="270"/>
      <c r="Q499" s="270"/>
      <c r="R499" s="270"/>
      <c r="S499" s="270"/>
      <c r="T499" s="271"/>
      <c r="AT499" s="272" t="s">
        <v>141</v>
      </c>
      <c r="AU499" s="272" t="s">
        <v>132</v>
      </c>
      <c r="AV499" s="13" t="s">
        <v>139</v>
      </c>
      <c r="AW499" s="13" t="s">
        <v>41</v>
      </c>
      <c r="AX499" s="13" t="s">
        <v>25</v>
      </c>
      <c r="AY499" s="272" t="s">
        <v>131</v>
      </c>
    </row>
    <row r="500" spans="2:65" s="1" customFormat="1" ht="16.5" customHeight="1">
      <c r="B500" s="45"/>
      <c r="C500" s="242" t="s">
        <v>529</v>
      </c>
      <c r="D500" s="242" t="s">
        <v>312</v>
      </c>
      <c r="E500" s="243" t="s">
        <v>632</v>
      </c>
      <c r="F500" s="244" t="s">
        <v>633</v>
      </c>
      <c r="G500" s="245" t="s">
        <v>622</v>
      </c>
      <c r="H500" s="246">
        <v>1</v>
      </c>
      <c r="I500" s="247"/>
      <c r="J500" s="248">
        <f>ROUND(I500*H500,2)</f>
        <v>0</v>
      </c>
      <c r="K500" s="244" t="s">
        <v>34</v>
      </c>
      <c r="L500" s="249"/>
      <c r="M500" s="250" t="s">
        <v>34</v>
      </c>
      <c r="N500" s="251" t="s">
        <v>49</v>
      </c>
      <c r="O500" s="46"/>
      <c r="P500" s="225">
        <f>O500*H500</f>
        <v>0</v>
      </c>
      <c r="Q500" s="225">
        <v>0</v>
      </c>
      <c r="R500" s="225">
        <f>Q500*H500</f>
        <v>0</v>
      </c>
      <c r="S500" s="225">
        <v>0</v>
      </c>
      <c r="T500" s="226">
        <f>S500*H500</f>
        <v>0</v>
      </c>
      <c r="AR500" s="23" t="s">
        <v>434</v>
      </c>
      <c r="AT500" s="23" t="s">
        <v>312</v>
      </c>
      <c r="AU500" s="23" t="s">
        <v>132</v>
      </c>
      <c r="AY500" s="23" t="s">
        <v>131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23" t="s">
        <v>25</v>
      </c>
      <c r="BK500" s="227">
        <f>ROUND(I500*H500,2)</f>
        <v>0</v>
      </c>
      <c r="BL500" s="23" t="s">
        <v>423</v>
      </c>
      <c r="BM500" s="23" t="s">
        <v>634</v>
      </c>
    </row>
    <row r="501" spans="2:47" s="1" customFormat="1" ht="13.5">
      <c r="B501" s="45"/>
      <c r="C501" s="73"/>
      <c r="D501" s="230" t="s">
        <v>462</v>
      </c>
      <c r="E501" s="73"/>
      <c r="F501" s="240" t="s">
        <v>463</v>
      </c>
      <c r="G501" s="73"/>
      <c r="H501" s="73"/>
      <c r="I501" s="186"/>
      <c r="J501" s="73"/>
      <c r="K501" s="73"/>
      <c r="L501" s="71"/>
      <c r="M501" s="241"/>
      <c r="N501" s="46"/>
      <c r="O501" s="46"/>
      <c r="P501" s="46"/>
      <c r="Q501" s="46"/>
      <c r="R501" s="46"/>
      <c r="S501" s="46"/>
      <c r="T501" s="94"/>
      <c r="AT501" s="23" t="s">
        <v>462</v>
      </c>
      <c r="AU501" s="23" t="s">
        <v>132</v>
      </c>
    </row>
    <row r="502" spans="2:51" s="12" customFormat="1" ht="13.5">
      <c r="B502" s="252"/>
      <c r="C502" s="253"/>
      <c r="D502" s="230" t="s">
        <v>141</v>
      </c>
      <c r="E502" s="254" t="s">
        <v>34</v>
      </c>
      <c r="F502" s="255" t="s">
        <v>425</v>
      </c>
      <c r="G502" s="253"/>
      <c r="H502" s="254" t="s">
        <v>34</v>
      </c>
      <c r="I502" s="256"/>
      <c r="J502" s="253"/>
      <c r="K502" s="253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141</v>
      </c>
      <c r="AU502" s="261" t="s">
        <v>132</v>
      </c>
      <c r="AV502" s="12" t="s">
        <v>25</v>
      </c>
      <c r="AW502" s="12" t="s">
        <v>41</v>
      </c>
      <c r="AX502" s="12" t="s">
        <v>78</v>
      </c>
      <c r="AY502" s="261" t="s">
        <v>131</v>
      </c>
    </row>
    <row r="503" spans="2:51" s="11" customFormat="1" ht="13.5">
      <c r="B503" s="228"/>
      <c r="C503" s="229"/>
      <c r="D503" s="230" t="s">
        <v>141</v>
      </c>
      <c r="E503" s="231" t="s">
        <v>34</v>
      </c>
      <c r="F503" s="232" t="s">
        <v>25</v>
      </c>
      <c r="G503" s="229"/>
      <c r="H503" s="233">
        <v>1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141</v>
      </c>
      <c r="AU503" s="239" t="s">
        <v>132</v>
      </c>
      <c r="AV503" s="11" t="s">
        <v>87</v>
      </c>
      <c r="AW503" s="11" t="s">
        <v>41</v>
      </c>
      <c r="AX503" s="11" t="s">
        <v>78</v>
      </c>
      <c r="AY503" s="239" t="s">
        <v>131</v>
      </c>
    </row>
    <row r="504" spans="2:51" s="13" customFormat="1" ht="13.5">
      <c r="B504" s="262"/>
      <c r="C504" s="263"/>
      <c r="D504" s="230" t="s">
        <v>141</v>
      </c>
      <c r="E504" s="264" t="s">
        <v>34</v>
      </c>
      <c r="F504" s="265" t="s">
        <v>426</v>
      </c>
      <c r="G504" s="263"/>
      <c r="H504" s="266">
        <v>1</v>
      </c>
      <c r="I504" s="267"/>
      <c r="J504" s="263"/>
      <c r="K504" s="263"/>
      <c r="L504" s="268"/>
      <c r="M504" s="269"/>
      <c r="N504" s="270"/>
      <c r="O504" s="270"/>
      <c r="P504" s="270"/>
      <c r="Q504" s="270"/>
      <c r="R504" s="270"/>
      <c r="S504" s="270"/>
      <c r="T504" s="271"/>
      <c r="AT504" s="272" t="s">
        <v>141</v>
      </c>
      <c r="AU504" s="272" t="s">
        <v>132</v>
      </c>
      <c r="AV504" s="13" t="s">
        <v>139</v>
      </c>
      <c r="AW504" s="13" t="s">
        <v>41</v>
      </c>
      <c r="AX504" s="13" t="s">
        <v>25</v>
      </c>
      <c r="AY504" s="272" t="s">
        <v>131</v>
      </c>
    </row>
    <row r="505" spans="2:65" s="1" customFormat="1" ht="25.5" customHeight="1">
      <c r="B505" s="45"/>
      <c r="C505" s="216" t="s">
        <v>635</v>
      </c>
      <c r="D505" s="216" t="s">
        <v>134</v>
      </c>
      <c r="E505" s="217" t="s">
        <v>636</v>
      </c>
      <c r="F505" s="218" t="s">
        <v>637</v>
      </c>
      <c r="G505" s="219" t="s">
        <v>149</v>
      </c>
      <c r="H505" s="220">
        <v>3</v>
      </c>
      <c r="I505" s="221"/>
      <c r="J505" s="222">
        <f>ROUND(I505*H505,2)</f>
        <v>0</v>
      </c>
      <c r="K505" s="218" t="s">
        <v>138</v>
      </c>
      <c r="L505" s="71"/>
      <c r="M505" s="223" t="s">
        <v>34</v>
      </c>
      <c r="N505" s="224" t="s">
        <v>49</v>
      </c>
      <c r="O505" s="46"/>
      <c r="P505" s="225">
        <f>O505*H505</f>
        <v>0</v>
      </c>
      <c r="Q505" s="225">
        <v>0</v>
      </c>
      <c r="R505" s="225">
        <f>Q505*H505</f>
        <v>0</v>
      </c>
      <c r="S505" s="225">
        <v>0</v>
      </c>
      <c r="T505" s="226">
        <f>S505*H505</f>
        <v>0</v>
      </c>
      <c r="AR505" s="23" t="s">
        <v>423</v>
      </c>
      <c r="AT505" s="23" t="s">
        <v>134</v>
      </c>
      <c r="AU505" s="23" t="s">
        <v>132</v>
      </c>
      <c r="AY505" s="23" t="s">
        <v>131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23" t="s">
        <v>25</v>
      </c>
      <c r="BK505" s="227">
        <f>ROUND(I505*H505,2)</f>
        <v>0</v>
      </c>
      <c r="BL505" s="23" t="s">
        <v>423</v>
      </c>
      <c r="BM505" s="23" t="s">
        <v>638</v>
      </c>
    </row>
    <row r="506" spans="2:51" s="12" customFormat="1" ht="13.5">
      <c r="B506" s="252"/>
      <c r="C506" s="253"/>
      <c r="D506" s="230" t="s">
        <v>141</v>
      </c>
      <c r="E506" s="254" t="s">
        <v>34</v>
      </c>
      <c r="F506" s="255" t="s">
        <v>425</v>
      </c>
      <c r="G506" s="253"/>
      <c r="H506" s="254" t="s">
        <v>34</v>
      </c>
      <c r="I506" s="256"/>
      <c r="J506" s="253"/>
      <c r="K506" s="253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141</v>
      </c>
      <c r="AU506" s="261" t="s">
        <v>132</v>
      </c>
      <c r="AV506" s="12" t="s">
        <v>25</v>
      </c>
      <c r="AW506" s="12" t="s">
        <v>41</v>
      </c>
      <c r="AX506" s="12" t="s">
        <v>78</v>
      </c>
      <c r="AY506" s="261" t="s">
        <v>131</v>
      </c>
    </row>
    <row r="507" spans="2:51" s="11" customFormat="1" ht="13.5">
      <c r="B507" s="228"/>
      <c r="C507" s="229"/>
      <c r="D507" s="230" t="s">
        <v>141</v>
      </c>
      <c r="E507" s="231" t="s">
        <v>34</v>
      </c>
      <c r="F507" s="232" t="s">
        <v>132</v>
      </c>
      <c r="G507" s="229"/>
      <c r="H507" s="233">
        <v>3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141</v>
      </c>
      <c r="AU507" s="239" t="s">
        <v>132</v>
      </c>
      <c r="AV507" s="11" t="s">
        <v>87</v>
      </c>
      <c r="AW507" s="11" t="s">
        <v>41</v>
      </c>
      <c r="AX507" s="11" t="s">
        <v>78</v>
      </c>
      <c r="AY507" s="239" t="s">
        <v>131</v>
      </c>
    </row>
    <row r="508" spans="2:51" s="13" customFormat="1" ht="13.5">
      <c r="B508" s="262"/>
      <c r="C508" s="263"/>
      <c r="D508" s="230" t="s">
        <v>141</v>
      </c>
      <c r="E508" s="264" t="s">
        <v>34</v>
      </c>
      <c r="F508" s="265" t="s">
        <v>426</v>
      </c>
      <c r="G508" s="263"/>
      <c r="H508" s="266">
        <v>3</v>
      </c>
      <c r="I508" s="267"/>
      <c r="J508" s="263"/>
      <c r="K508" s="263"/>
      <c r="L508" s="268"/>
      <c r="M508" s="269"/>
      <c r="N508" s="270"/>
      <c r="O508" s="270"/>
      <c r="P508" s="270"/>
      <c r="Q508" s="270"/>
      <c r="R508" s="270"/>
      <c r="S508" s="270"/>
      <c r="T508" s="271"/>
      <c r="AT508" s="272" t="s">
        <v>141</v>
      </c>
      <c r="AU508" s="272" t="s">
        <v>132</v>
      </c>
      <c r="AV508" s="13" t="s">
        <v>139</v>
      </c>
      <c r="AW508" s="13" t="s">
        <v>41</v>
      </c>
      <c r="AX508" s="13" t="s">
        <v>25</v>
      </c>
      <c r="AY508" s="272" t="s">
        <v>131</v>
      </c>
    </row>
    <row r="509" spans="2:65" s="1" customFormat="1" ht="16.5" customHeight="1">
      <c r="B509" s="45"/>
      <c r="C509" s="242" t="s">
        <v>639</v>
      </c>
      <c r="D509" s="242" t="s">
        <v>312</v>
      </c>
      <c r="E509" s="243" t="s">
        <v>640</v>
      </c>
      <c r="F509" s="244" t="s">
        <v>641</v>
      </c>
      <c r="G509" s="245" t="s">
        <v>149</v>
      </c>
      <c r="H509" s="246">
        <v>3</v>
      </c>
      <c r="I509" s="247"/>
      <c r="J509" s="248">
        <f>ROUND(I509*H509,2)</f>
        <v>0</v>
      </c>
      <c r="K509" s="244" t="s">
        <v>34</v>
      </c>
      <c r="L509" s="249"/>
      <c r="M509" s="250" t="s">
        <v>34</v>
      </c>
      <c r="N509" s="251" t="s">
        <v>49</v>
      </c>
      <c r="O509" s="46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AR509" s="23" t="s">
        <v>434</v>
      </c>
      <c r="AT509" s="23" t="s">
        <v>312</v>
      </c>
      <c r="AU509" s="23" t="s">
        <v>132</v>
      </c>
      <c r="AY509" s="23" t="s">
        <v>131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23" t="s">
        <v>25</v>
      </c>
      <c r="BK509" s="227">
        <f>ROUND(I509*H509,2)</f>
        <v>0</v>
      </c>
      <c r="BL509" s="23" t="s">
        <v>423</v>
      </c>
      <c r="BM509" s="23" t="s">
        <v>642</v>
      </c>
    </row>
    <row r="510" spans="2:47" s="1" customFormat="1" ht="13.5">
      <c r="B510" s="45"/>
      <c r="C510" s="73"/>
      <c r="D510" s="230" t="s">
        <v>462</v>
      </c>
      <c r="E510" s="73"/>
      <c r="F510" s="240" t="s">
        <v>463</v>
      </c>
      <c r="G510" s="73"/>
      <c r="H510" s="73"/>
      <c r="I510" s="186"/>
      <c r="J510" s="73"/>
      <c r="K510" s="73"/>
      <c r="L510" s="71"/>
      <c r="M510" s="241"/>
      <c r="N510" s="46"/>
      <c r="O510" s="46"/>
      <c r="P510" s="46"/>
      <c r="Q510" s="46"/>
      <c r="R510" s="46"/>
      <c r="S510" s="46"/>
      <c r="T510" s="94"/>
      <c r="AT510" s="23" t="s">
        <v>462</v>
      </c>
      <c r="AU510" s="23" t="s">
        <v>132</v>
      </c>
    </row>
    <row r="511" spans="2:51" s="12" customFormat="1" ht="13.5">
      <c r="B511" s="252"/>
      <c r="C511" s="253"/>
      <c r="D511" s="230" t="s">
        <v>141</v>
      </c>
      <c r="E511" s="254" t="s">
        <v>34</v>
      </c>
      <c r="F511" s="255" t="s">
        <v>425</v>
      </c>
      <c r="G511" s="253"/>
      <c r="H511" s="254" t="s">
        <v>34</v>
      </c>
      <c r="I511" s="256"/>
      <c r="J511" s="253"/>
      <c r="K511" s="253"/>
      <c r="L511" s="257"/>
      <c r="M511" s="258"/>
      <c r="N511" s="259"/>
      <c r="O511" s="259"/>
      <c r="P511" s="259"/>
      <c r="Q511" s="259"/>
      <c r="R511" s="259"/>
      <c r="S511" s="259"/>
      <c r="T511" s="260"/>
      <c r="AT511" s="261" t="s">
        <v>141</v>
      </c>
      <c r="AU511" s="261" t="s">
        <v>132</v>
      </c>
      <c r="AV511" s="12" t="s">
        <v>25</v>
      </c>
      <c r="AW511" s="12" t="s">
        <v>41</v>
      </c>
      <c r="AX511" s="12" t="s">
        <v>78</v>
      </c>
      <c r="AY511" s="261" t="s">
        <v>131</v>
      </c>
    </row>
    <row r="512" spans="2:51" s="11" customFormat="1" ht="13.5">
      <c r="B512" s="228"/>
      <c r="C512" s="229"/>
      <c r="D512" s="230" t="s">
        <v>141</v>
      </c>
      <c r="E512" s="231" t="s">
        <v>34</v>
      </c>
      <c r="F512" s="232" t="s">
        <v>132</v>
      </c>
      <c r="G512" s="229"/>
      <c r="H512" s="233">
        <v>3</v>
      </c>
      <c r="I512" s="234"/>
      <c r="J512" s="229"/>
      <c r="K512" s="229"/>
      <c r="L512" s="235"/>
      <c r="M512" s="236"/>
      <c r="N512" s="237"/>
      <c r="O512" s="237"/>
      <c r="P512" s="237"/>
      <c r="Q512" s="237"/>
      <c r="R512" s="237"/>
      <c r="S512" s="237"/>
      <c r="T512" s="238"/>
      <c r="AT512" s="239" t="s">
        <v>141</v>
      </c>
      <c r="AU512" s="239" t="s">
        <v>132</v>
      </c>
      <c r="AV512" s="11" t="s">
        <v>87</v>
      </c>
      <c r="AW512" s="11" t="s">
        <v>41</v>
      </c>
      <c r="AX512" s="11" t="s">
        <v>78</v>
      </c>
      <c r="AY512" s="239" t="s">
        <v>131</v>
      </c>
    </row>
    <row r="513" spans="2:51" s="13" customFormat="1" ht="13.5">
      <c r="B513" s="262"/>
      <c r="C513" s="263"/>
      <c r="D513" s="230" t="s">
        <v>141</v>
      </c>
      <c r="E513" s="264" t="s">
        <v>34</v>
      </c>
      <c r="F513" s="265" t="s">
        <v>426</v>
      </c>
      <c r="G513" s="263"/>
      <c r="H513" s="266">
        <v>3</v>
      </c>
      <c r="I513" s="267"/>
      <c r="J513" s="263"/>
      <c r="K513" s="263"/>
      <c r="L513" s="268"/>
      <c r="M513" s="269"/>
      <c r="N513" s="270"/>
      <c r="O513" s="270"/>
      <c r="P513" s="270"/>
      <c r="Q513" s="270"/>
      <c r="R513" s="270"/>
      <c r="S513" s="270"/>
      <c r="T513" s="271"/>
      <c r="AT513" s="272" t="s">
        <v>141</v>
      </c>
      <c r="AU513" s="272" t="s">
        <v>132</v>
      </c>
      <c r="AV513" s="13" t="s">
        <v>139</v>
      </c>
      <c r="AW513" s="13" t="s">
        <v>41</v>
      </c>
      <c r="AX513" s="13" t="s">
        <v>25</v>
      </c>
      <c r="AY513" s="272" t="s">
        <v>131</v>
      </c>
    </row>
    <row r="514" spans="2:65" s="1" customFormat="1" ht="16.5" customHeight="1">
      <c r="B514" s="45"/>
      <c r="C514" s="242" t="s">
        <v>643</v>
      </c>
      <c r="D514" s="242" t="s">
        <v>312</v>
      </c>
      <c r="E514" s="243" t="s">
        <v>644</v>
      </c>
      <c r="F514" s="244" t="s">
        <v>645</v>
      </c>
      <c r="G514" s="245" t="s">
        <v>149</v>
      </c>
      <c r="H514" s="246">
        <v>9</v>
      </c>
      <c r="I514" s="247"/>
      <c r="J514" s="248">
        <f>ROUND(I514*H514,2)</f>
        <v>0</v>
      </c>
      <c r="K514" s="244" t="s">
        <v>34</v>
      </c>
      <c r="L514" s="249"/>
      <c r="M514" s="250" t="s">
        <v>34</v>
      </c>
      <c r="N514" s="251" t="s">
        <v>49</v>
      </c>
      <c r="O514" s="46"/>
      <c r="P514" s="225">
        <f>O514*H514</f>
        <v>0</v>
      </c>
      <c r="Q514" s="225">
        <v>0</v>
      </c>
      <c r="R514" s="225">
        <f>Q514*H514</f>
        <v>0</v>
      </c>
      <c r="S514" s="225">
        <v>0</v>
      </c>
      <c r="T514" s="226">
        <f>S514*H514</f>
        <v>0</v>
      </c>
      <c r="AR514" s="23" t="s">
        <v>434</v>
      </c>
      <c r="AT514" s="23" t="s">
        <v>312</v>
      </c>
      <c r="AU514" s="23" t="s">
        <v>132</v>
      </c>
      <c r="AY514" s="23" t="s">
        <v>131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23" t="s">
        <v>25</v>
      </c>
      <c r="BK514" s="227">
        <f>ROUND(I514*H514,2)</f>
        <v>0</v>
      </c>
      <c r="BL514" s="23" t="s">
        <v>423</v>
      </c>
      <c r="BM514" s="23" t="s">
        <v>646</v>
      </c>
    </row>
    <row r="515" spans="2:47" s="1" customFormat="1" ht="13.5">
      <c r="B515" s="45"/>
      <c r="C515" s="73"/>
      <c r="D515" s="230" t="s">
        <v>462</v>
      </c>
      <c r="E515" s="73"/>
      <c r="F515" s="240" t="s">
        <v>463</v>
      </c>
      <c r="G515" s="73"/>
      <c r="H515" s="73"/>
      <c r="I515" s="186"/>
      <c r="J515" s="73"/>
      <c r="K515" s="73"/>
      <c r="L515" s="71"/>
      <c r="M515" s="241"/>
      <c r="N515" s="46"/>
      <c r="O515" s="46"/>
      <c r="P515" s="46"/>
      <c r="Q515" s="46"/>
      <c r="R515" s="46"/>
      <c r="S515" s="46"/>
      <c r="T515" s="94"/>
      <c r="AT515" s="23" t="s">
        <v>462</v>
      </c>
      <c r="AU515" s="23" t="s">
        <v>132</v>
      </c>
    </row>
    <row r="516" spans="2:51" s="12" customFormat="1" ht="13.5">
      <c r="B516" s="252"/>
      <c r="C516" s="253"/>
      <c r="D516" s="230" t="s">
        <v>141</v>
      </c>
      <c r="E516" s="254" t="s">
        <v>34</v>
      </c>
      <c r="F516" s="255" t="s">
        <v>425</v>
      </c>
      <c r="G516" s="253"/>
      <c r="H516" s="254" t="s">
        <v>34</v>
      </c>
      <c r="I516" s="256"/>
      <c r="J516" s="253"/>
      <c r="K516" s="253"/>
      <c r="L516" s="257"/>
      <c r="M516" s="258"/>
      <c r="N516" s="259"/>
      <c r="O516" s="259"/>
      <c r="P516" s="259"/>
      <c r="Q516" s="259"/>
      <c r="R516" s="259"/>
      <c r="S516" s="259"/>
      <c r="T516" s="260"/>
      <c r="AT516" s="261" t="s">
        <v>141</v>
      </c>
      <c r="AU516" s="261" t="s">
        <v>132</v>
      </c>
      <c r="AV516" s="12" t="s">
        <v>25</v>
      </c>
      <c r="AW516" s="12" t="s">
        <v>41</v>
      </c>
      <c r="AX516" s="12" t="s">
        <v>78</v>
      </c>
      <c r="AY516" s="261" t="s">
        <v>131</v>
      </c>
    </row>
    <row r="517" spans="2:51" s="11" customFormat="1" ht="13.5">
      <c r="B517" s="228"/>
      <c r="C517" s="229"/>
      <c r="D517" s="230" t="s">
        <v>141</v>
      </c>
      <c r="E517" s="231" t="s">
        <v>34</v>
      </c>
      <c r="F517" s="232" t="s">
        <v>647</v>
      </c>
      <c r="G517" s="229"/>
      <c r="H517" s="233">
        <v>9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141</v>
      </c>
      <c r="AU517" s="239" t="s">
        <v>132</v>
      </c>
      <c r="AV517" s="11" t="s">
        <v>87</v>
      </c>
      <c r="AW517" s="11" t="s">
        <v>41</v>
      </c>
      <c r="AX517" s="11" t="s">
        <v>78</v>
      </c>
      <c r="AY517" s="239" t="s">
        <v>131</v>
      </c>
    </row>
    <row r="518" spans="2:51" s="13" customFormat="1" ht="13.5">
      <c r="B518" s="262"/>
      <c r="C518" s="263"/>
      <c r="D518" s="230" t="s">
        <v>141</v>
      </c>
      <c r="E518" s="264" t="s">
        <v>34</v>
      </c>
      <c r="F518" s="265" t="s">
        <v>426</v>
      </c>
      <c r="G518" s="263"/>
      <c r="H518" s="266">
        <v>9</v>
      </c>
      <c r="I518" s="267"/>
      <c r="J518" s="263"/>
      <c r="K518" s="263"/>
      <c r="L518" s="268"/>
      <c r="M518" s="269"/>
      <c r="N518" s="270"/>
      <c r="O518" s="270"/>
      <c r="P518" s="270"/>
      <c r="Q518" s="270"/>
      <c r="R518" s="270"/>
      <c r="S518" s="270"/>
      <c r="T518" s="271"/>
      <c r="AT518" s="272" t="s">
        <v>141</v>
      </c>
      <c r="AU518" s="272" t="s">
        <v>132</v>
      </c>
      <c r="AV518" s="13" t="s">
        <v>139</v>
      </c>
      <c r="AW518" s="13" t="s">
        <v>41</v>
      </c>
      <c r="AX518" s="13" t="s">
        <v>25</v>
      </c>
      <c r="AY518" s="272" t="s">
        <v>131</v>
      </c>
    </row>
    <row r="519" spans="2:65" s="1" customFormat="1" ht="25.5" customHeight="1">
      <c r="B519" s="45"/>
      <c r="C519" s="216" t="s">
        <v>648</v>
      </c>
      <c r="D519" s="216" t="s">
        <v>134</v>
      </c>
      <c r="E519" s="217" t="s">
        <v>649</v>
      </c>
      <c r="F519" s="218" t="s">
        <v>650</v>
      </c>
      <c r="G519" s="219" t="s">
        <v>149</v>
      </c>
      <c r="H519" s="220">
        <v>1</v>
      </c>
      <c r="I519" s="221"/>
      <c r="J519" s="222">
        <f>ROUND(I519*H519,2)</f>
        <v>0</v>
      </c>
      <c r="K519" s="218" t="s">
        <v>138</v>
      </c>
      <c r="L519" s="71"/>
      <c r="M519" s="223" t="s">
        <v>34</v>
      </c>
      <c r="N519" s="224" t="s">
        <v>49</v>
      </c>
      <c r="O519" s="46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AR519" s="23" t="s">
        <v>423</v>
      </c>
      <c r="AT519" s="23" t="s">
        <v>134</v>
      </c>
      <c r="AU519" s="23" t="s">
        <v>132</v>
      </c>
      <c r="AY519" s="23" t="s">
        <v>131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23" t="s">
        <v>25</v>
      </c>
      <c r="BK519" s="227">
        <f>ROUND(I519*H519,2)</f>
        <v>0</v>
      </c>
      <c r="BL519" s="23" t="s">
        <v>423</v>
      </c>
      <c r="BM519" s="23" t="s">
        <v>651</v>
      </c>
    </row>
    <row r="520" spans="2:51" s="12" customFormat="1" ht="13.5">
      <c r="B520" s="252"/>
      <c r="C520" s="253"/>
      <c r="D520" s="230" t="s">
        <v>141</v>
      </c>
      <c r="E520" s="254" t="s">
        <v>34</v>
      </c>
      <c r="F520" s="255" t="s">
        <v>425</v>
      </c>
      <c r="G520" s="253"/>
      <c r="H520" s="254" t="s">
        <v>34</v>
      </c>
      <c r="I520" s="256"/>
      <c r="J520" s="253"/>
      <c r="K520" s="253"/>
      <c r="L520" s="257"/>
      <c r="M520" s="258"/>
      <c r="N520" s="259"/>
      <c r="O520" s="259"/>
      <c r="P520" s="259"/>
      <c r="Q520" s="259"/>
      <c r="R520" s="259"/>
      <c r="S520" s="259"/>
      <c r="T520" s="260"/>
      <c r="AT520" s="261" t="s">
        <v>141</v>
      </c>
      <c r="AU520" s="261" t="s">
        <v>132</v>
      </c>
      <c r="AV520" s="12" t="s">
        <v>25</v>
      </c>
      <c r="AW520" s="12" t="s">
        <v>41</v>
      </c>
      <c r="AX520" s="12" t="s">
        <v>78</v>
      </c>
      <c r="AY520" s="261" t="s">
        <v>131</v>
      </c>
    </row>
    <row r="521" spans="2:51" s="11" customFormat="1" ht="13.5">
      <c r="B521" s="228"/>
      <c r="C521" s="229"/>
      <c r="D521" s="230" t="s">
        <v>141</v>
      </c>
      <c r="E521" s="231" t="s">
        <v>34</v>
      </c>
      <c r="F521" s="232" t="s">
        <v>25</v>
      </c>
      <c r="G521" s="229"/>
      <c r="H521" s="233">
        <v>1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AT521" s="239" t="s">
        <v>141</v>
      </c>
      <c r="AU521" s="239" t="s">
        <v>132</v>
      </c>
      <c r="AV521" s="11" t="s">
        <v>87</v>
      </c>
      <c r="AW521" s="11" t="s">
        <v>41</v>
      </c>
      <c r="AX521" s="11" t="s">
        <v>78</v>
      </c>
      <c r="AY521" s="239" t="s">
        <v>131</v>
      </c>
    </row>
    <row r="522" spans="2:51" s="13" customFormat="1" ht="13.5">
      <c r="B522" s="262"/>
      <c r="C522" s="263"/>
      <c r="D522" s="230" t="s">
        <v>141</v>
      </c>
      <c r="E522" s="264" t="s">
        <v>34</v>
      </c>
      <c r="F522" s="265" t="s">
        <v>426</v>
      </c>
      <c r="G522" s="263"/>
      <c r="H522" s="266">
        <v>1</v>
      </c>
      <c r="I522" s="267"/>
      <c r="J522" s="263"/>
      <c r="K522" s="263"/>
      <c r="L522" s="268"/>
      <c r="M522" s="269"/>
      <c r="N522" s="270"/>
      <c r="O522" s="270"/>
      <c r="P522" s="270"/>
      <c r="Q522" s="270"/>
      <c r="R522" s="270"/>
      <c r="S522" s="270"/>
      <c r="T522" s="271"/>
      <c r="AT522" s="272" t="s">
        <v>141</v>
      </c>
      <c r="AU522" s="272" t="s">
        <v>132</v>
      </c>
      <c r="AV522" s="13" t="s">
        <v>139</v>
      </c>
      <c r="AW522" s="13" t="s">
        <v>41</v>
      </c>
      <c r="AX522" s="13" t="s">
        <v>25</v>
      </c>
      <c r="AY522" s="272" t="s">
        <v>131</v>
      </c>
    </row>
    <row r="523" spans="2:65" s="1" customFormat="1" ht="16.5" customHeight="1">
      <c r="B523" s="45"/>
      <c r="C523" s="242" t="s">
        <v>652</v>
      </c>
      <c r="D523" s="242" t="s">
        <v>312</v>
      </c>
      <c r="E523" s="243" t="s">
        <v>653</v>
      </c>
      <c r="F523" s="244" t="s">
        <v>654</v>
      </c>
      <c r="G523" s="245" t="s">
        <v>149</v>
      </c>
      <c r="H523" s="246">
        <v>1</v>
      </c>
      <c r="I523" s="247"/>
      <c r="J523" s="248">
        <f>ROUND(I523*H523,2)</f>
        <v>0</v>
      </c>
      <c r="K523" s="244" t="s">
        <v>34</v>
      </c>
      <c r="L523" s="249"/>
      <c r="M523" s="250" t="s">
        <v>34</v>
      </c>
      <c r="N523" s="251" t="s">
        <v>49</v>
      </c>
      <c r="O523" s="46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AR523" s="23" t="s">
        <v>434</v>
      </c>
      <c r="AT523" s="23" t="s">
        <v>312</v>
      </c>
      <c r="AU523" s="23" t="s">
        <v>132</v>
      </c>
      <c r="AY523" s="23" t="s">
        <v>131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23" t="s">
        <v>25</v>
      </c>
      <c r="BK523" s="227">
        <f>ROUND(I523*H523,2)</f>
        <v>0</v>
      </c>
      <c r="BL523" s="23" t="s">
        <v>423</v>
      </c>
      <c r="BM523" s="23" t="s">
        <v>655</v>
      </c>
    </row>
    <row r="524" spans="2:47" s="1" customFormat="1" ht="13.5">
      <c r="B524" s="45"/>
      <c r="C524" s="73"/>
      <c r="D524" s="230" t="s">
        <v>462</v>
      </c>
      <c r="E524" s="73"/>
      <c r="F524" s="240" t="s">
        <v>463</v>
      </c>
      <c r="G524" s="73"/>
      <c r="H524" s="73"/>
      <c r="I524" s="186"/>
      <c r="J524" s="73"/>
      <c r="K524" s="73"/>
      <c r="L524" s="71"/>
      <c r="M524" s="241"/>
      <c r="N524" s="46"/>
      <c r="O524" s="46"/>
      <c r="P524" s="46"/>
      <c r="Q524" s="46"/>
      <c r="R524" s="46"/>
      <c r="S524" s="46"/>
      <c r="T524" s="94"/>
      <c r="AT524" s="23" t="s">
        <v>462</v>
      </c>
      <c r="AU524" s="23" t="s">
        <v>132</v>
      </c>
    </row>
    <row r="525" spans="2:51" s="12" customFormat="1" ht="13.5">
      <c r="B525" s="252"/>
      <c r="C525" s="253"/>
      <c r="D525" s="230" t="s">
        <v>141</v>
      </c>
      <c r="E525" s="254" t="s">
        <v>34</v>
      </c>
      <c r="F525" s="255" t="s">
        <v>425</v>
      </c>
      <c r="G525" s="253"/>
      <c r="H525" s="254" t="s">
        <v>34</v>
      </c>
      <c r="I525" s="256"/>
      <c r="J525" s="253"/>
      <c r="K525" s="253"/>
      <c r="L525" s="257"/>
      <c r="M525" s="258"/>
      <c r="N525" s="259"/>
      <c r="O525" s="259"/>
      <c r="P525" s="259"/>
      <c r="Q525" s="259"/>
      <c r="R525" s="259"/>
      <c r="S525" s="259"/>
      <c r="T525" s="260"/>
      <c r="AT525" s="261" t="s">
        <v>141</v>
      </c>
      <c r="AU525" s="261" t="s">
        <v>132</v>
      </c>
      <c r="AV525" s="12" t="s">
        <v>25</v>
      </c>
      <c r="AW525" s="12" t="s">
        <v>41</v>
      </c>
      <c r="AX525" s="12" t="s">
        <v>78</v>
      </c>
      <c r="AY525" s="261" t="s">
        <v>131</v>
      </c>
    </row>
    <row r="526" spans="2:51" s="11" customFormat="1" ht="13.5">
      <c r="B526" s="228"/>
      <c r="C526" s="229"/>
      <c r="D526" s="230" t="s">
        <v>141</v>
      </c>
      <c r="E526" s="231" t="s">
        <v>34</v>
      </c>
      <c r="F526" s="232" t="s">
        <v>25</v>
      </c>
      <c r="G526" s="229"/>
      <c r="H526" s="233">
        <v>1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141</v>
      </c>
      <c r="AU526" s="239" t="s">
        <v>132</v>
      </c>
      <c r="AV526" s="11" t="s">
        <v>87</v>
      </c>
      <c r="AW526" s="11" t="s">
        <v>41</v>
      </c>
      <c r="AX526" s="11" t="s">
        <v>78</v>
      </c>
      <c r="AY526" s="239" t="s">
        <v>131</v>
      </c>
    </row>
    <row r="527" spans="2:51" s="13" customFormat="1" ht="13.5">
      <c r="B527" s="262"/>
      <c r="C527" s="263"/>
      <c r="D527" s="230" t="s">
        <v>141</v>
      </c>
      <c r="E527" s="264" t="s">
        <v>34</v>
      </c>
      <c r="F527" s="265" t="s">
        <v>426</v>
      </c>
      <c r="G527" s="263"/>
      <c r="H527" s="266">
        <v>1</v>
      </c>
      <c r="I527" s="267"/>
      <c r="J527" s="263"/>
      <c r="K527" s="263"/>
      <c r="L527" s="268"/>
      <c r="M527" s="269"/>
      <c r="N527" s="270"/>
      <c r="O527" s="270"/>
      <c r="P527" s="270"/>
      <c r="Q527" s="270"/>
      <c r="R527" s="270"/>
      <c r="S527" s="270"/>
      <c r="T527" s="271"/>
      <c r="AT527" s="272" t="s">
        <v>141</v>
      </c>
      <c r="AU527" s="272" t="s">
        <v>132</v>
      </c>
      <c r="AV527" s="13" t="s">
        <v>139</v>
      </c>
      <c r="AW527" s="13" t="s">
        <v>41</v>
      </c>
      <c r="AX527" s="13" t="s">
        <v>25</v>
      </c>
      <c r="AY527" s="272" t="s">
        <v>131</v>
      </c>
    </row>
    <row r="528" spans="2:65" s="1" customFormat="1" ht="16.5" customHeight="1">
      <c r="B528" s="45"/>
      <c r="C528" s="242" t="s">
        <v>656</v>
      </c>
      <c r="D528" s="242" t="s">
        <v>312</v>
      </c>
      <c r="E528" s="243" t="s">
        <v>657</v>
      </c>
      <c r="F528" s="244" t="s">
        <v>658</v>
      </c>
      <c r="G528" s="245" t="s">
        <v>149</v>
      </c>
      <c r="H528" s="246">
        <v>1</v>
      </c>
      <c r="I528" s="247"/>
      <c r="J528" s="248">
        <f>ROUND(I528*H528,2)</f>
        <v>0</v>
      </c>
      <c r="K528" s="244" t="s">
        <v>34</v>
      </c>
      <c r="L528" s="249"/>
      <c r="M528" s="250" t="s">
        <v>34</v>
      </c>
      <c r="N528" s="251" t="s">
        <v>49</v>
      </c>
      <c r="O528" s="46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AR528" s="23" t="s">
        <v>434</v>
      </c>
      <c r="AT528" s="23" t="s">
        <v>312</v>
      </c>
      <c r="AU528" s="23" t="s">
        <v>132</v>
      </c>
      <c r="AY528" s="23" t="s">
        <v>131</v>
      </c>
      <c r="BE528" s="227">
        <f>IF(N528="základní",J528,0)</f>
        <v>0</v>
      </c>
      <c r="BF528" s="227">
        <f>IF(N528="snížená",J528,0)</f>
        <v>0</v>
      </c>
      <c r="BG528" s="227">
        <f>IF(N528="zákl. přenesená",J528,0)</f>
        <v>0</v>
      </c>
      <c r="BH528" s="227">
        <f>IF(N528="sníž. přenesená",J528,0)</f>
        <v>0</v>
      </c>
      <c r="BI528" s="227">
        <f>IF(N528="nulová",J528,0)</f>
        <v>0</v>
      </c>
      <c r="BJ528" s="23" t="s">
        <v>25</v>
      </c>
      <c r="BK528" s="227">
        <f>ROUND(I528*H528,2)</f>
        <v>0</v>
      </c>
      <c r="BL528" s="23" t="s">
        <v>423</v>
      </c>
      <c r="BM528" s="23" t="s">
        <v>659</v>
      </c>
    </row>
    <row r="529" spans="2:47" s="1" customFormat="1" ht="13.5">
      <c r="B529" s="45"/>
      <c r="C529" s="73"/>
      <c r="D529" s="230" t="s">
        <v>462</v>
      </c>
      <c r="E529" s="73"/>
      <c r="F529" s="240" t="s">
        <v>463</v>
      </c>
      <c r="G529" s="73"/>
      <c r="H529" s="73"/>
      <c r="I529" s="186"/>
      <c r="J529" s="73"/>
      <c r="K529" s="73"/>
      <c r="L529" s="71"/>
      <c r="M529" s="241"/>
      <c r="N529" s="46"/>
      <c r="O529" s="46"/>
      <c r="P529" s="46"/>
      <c r="Q529" s="46"/>
      <c r="R529" s="46"/>
      <c r="S529" s="46"/>
      <c r="T529" s="94"/>
      <c r="AT529" s="23" t="s">
        <v>462</v>
      </c>
      <c r="AU529" s="23" t="s">
        <v>132</v>
      </c>
    </row>
    <row r="530" spans="2:51" s="12" customFormat="1" ht="13.5">
      <c r="B530" s="252"/>
      <c r="C530" s="253"/>
      <c r="D530" s="230" t="s">
        <v>141</v>
      </c>
      <c r="E530" s="254" t="s">
        <v>34</v>
      </c>
      <c r="F530" s="255" t="s">
        <v>425</v>
      </c>
      <c r="G530" s="253"/>
      <c r="H530" s="254" t="s">
        <v>34</v>
      </c>
      <c r="I530" s="256"/>
      <c r="J530" s="253"/>
      <c r="K530" s="253"/>
      <c r="L530" s="257"/>
      <c r="M530" s="258"/>
      <c r="N530" s="259"/>
      <c r="O530" s="259"/>
      <c r="P530" s="259"/>
      <c r="Q530" s="259"/>
      <c r="R530" s="259"/>
      <c r="S530" s="259"/>
      <c r="T530" s="260"/>
      <c r="AT530" s="261" t="s">
        <v>141</v>
      </c>
      <c r="AU530" s="261" t="s">
        <v>132</v>
      </c>
      <c r="AV530" s="12" t="s">
        <v>25</v>
      </c>
      <c r="AW530" s="12" t="s">
        <v>41</v>
      </c>
      <c r="AX530" s="12" t="s">
        <v>78</v>
      </c>
      <c r="AY530" s="261" t="s">
        <v>131</v>
      </c>
    </row>
    <row r="531" spans="2:51" s="11" customFormat="1" ht="13.5">
      <c r="B531" s="228"/>
      <c r="C531" s="229"/>
      <c r="D531" s="230" t="s">
        <v>141</v>
      </c>
      <c r="E531" s="231" t="s">
        <v>34</v>
      </c>
      <c r="F531" s="232" t="s">
        <v>25</v>
      </c>
      <c r="G531" s="229"/>
      <c r="H531" s="233">
        <v>1</v>
      </c>
      <c r="I531" s="234"/>
      <c r="J531" s="229"/>
      <c r="K531" s="229"/>
      <c r="L531" s="235"/>
      <c r="M531" s="236"/>
      <c r="N531" s="237"/>
      <c r="O531" s="237"/>
      <c r="P531" s="237"/>
      <c r="Q531" s="237"/>
      <c r="R531" s="237"/>
      <c r="S531" s="237"/>
      <c r="T531" s="238"/>
      <c r="AT531" s="239" t="s">
        <v>141</v>
      </c>
      <c r="AU531" s="239" t="s">
        <v>132</v>
      </c>
      <c r="AV531" s="11" t="s">
        <v>87</v>
      </c>
      <c r="AW531" s="11" t="s">
        <v>41</v>
      </c>
      <c r="AX531" s="11" t="s">
        <v>78</v>
      </c>
      <c r="AY531" s="239" t="s">
        <v>131</v>
      </c>
    </row>
    <row r="532" spans="2:51" s="13" customFormat="1" ht="13.5">
      <c r="B532" s="262"/>
      <c r="C532" s="263"/>
      <c r="D532" s="230" t="s">
        <v>141</v>
      </c>
      <c r="E532" s="264" t="s">
        <v>34</v>
      </c>
      <c r="F532" s="265" t="s">
        <v>426</v>
      </c>
      <c r="G532" s="263"/>
      <c r="H532" s="266">
        <v>1</v>
      </c>
      <c r="I532" s="267"/>
      <c r="J532" s="263"/>
      <c r="K532" s="263"/>
      <c r="L532" s="268"/>
      <c r="M532" s="269"/>
      <c r="N532" s="270"/>
      <c r="O532" s="270"/>
      <c r="P532" s="270"/>
      <c r="Q532" s="270"/>
      <c r="R532" s="270"/>
      <c r="S532" s="270"/>
      <c r="T532" s="271"/>
      <c r="AT532" s="272" t="s">
        <v>141</v>
      </c>
      <c r="AU532" s="272" t="s">
        <v>132</v>
      </c>
      <c r="AV532" s="13" t="s">
        <v>139</v>
      </c>
      <c r="AW532" s="13" t="s">
        <v>41</v>
      </c>
      <c r="AX532" s="13" t="s">
        <v>25</v>
      </c>
      <c r="AY532" s="272" t="s">
        <v>131</v>
      </c>
    </row>
    <row r="533" spans="2:65" s="1" customFormat="1" ht="25.5" customHeight="1">
      <c r="B533" s="45"/>
      <c r="C533" s="216" t="s">
        <v>660</v>
      </c>
      <c r="D533" s="216" t="s">
        <v>134</v>
      </c>
      <c r="E533" s="217" t="s">
        <v>661</v>
      </c>
      <c r="F533" s="218" t="s">
        <v>662</v>
      </c>
      <c r="G533" s="219" t="s">
        <v>149</v>
      </c>
      <c r="H533" s="220">
        <v>24</v>
      </c>
      <c r="I533" s="221"/>
      <c r="J533" s="222">
        <f>ROUND(I533*H533,2)</f>
        <v>0</v>
      </c>
      <c r="K533" s="218" t="s">
        <v>138</v>
      </c>
      <c r="L533" s="71"/>
      <c r="M533" s="223" t="s">
        <v>34</v>
      </c>
      <c r="N533" s="224" t="s">
        <v>49</v>
      </c>
      <c r="O533" s="46"/>
      <c r="P533" s="225">
        <f>O533*H533</f>
        <v>0</v>
      </c>
      <c r="Q533" s="225">
        <v>0</v>
      </c>
      <c r="R533" s="225">
        <f>Q533*H533</f>
        <v>0</v>
      </c>
      <c r="S533" s="225">
        <v>0</v>
      </c>
      <c r="T533" s="226">
        <f>S533*H533</f>
        <v>0</v>
      </c>
      <c r="AR533" s="23" t="s">
        <v>423</v>
      </c>
      <c r="AT533" s="23" t="s">
        <v>134</v>
      </c>
      <c r="AU533" s="23" t="s">
        <v>132</v>
      </c>
      <c r="AY533" s="23" t="s">
        <v>131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23" t="s">
        <v>25</v>
      </c>
      <c r="BK533" s="227">
        <f>ROUND(I533*H533,2)</f>
        <v>0</v>
      </c>
      <c r="BL533" s="23" t="s">
        <v>423</v>
      </c>
      <c r="BM533" s="23" t="s">
        <v>663</v>
      </c>
    </row>
    <row r="534" spans="2:51" s="12" customFormat="1" ht="13.5">
      <c r="B534" s="252"/>
      <c r="C534" s="253"/>
      <c r="D534" s="230" t="s">
        <v>141</v>
      </c>
      <c r="E534" s="254" t="s">
        <v>34</v>
      </c>
      <c r="F534" s="255" t="s">
        <v>425</v>
      </c>
      <c r="G534" s="253"/>
      <c r="H534" s="254" t="s">
        <v>34</v>
      </c>
      <c r="I534" s="256"/>
      <c r="J534" s="253"/>
      <c r="K534" s="253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141</v>
      </c>
      <c r="AU534" s="261" t="s">
        <v>132</v>
      </c>
      <c r="AV534" s="12" t="s">
        <v>25</v>
      </c>
      <c r="AW534" s="12" t="s">
        <v>41</v>
      </c>
      <c r="AX534" s="12" t="s">
        <v>78</v>
      </c>
      <c r="AY534" s="261" t="s">
        <v>131</v>
      </c>
    </row>
    <row r="535" spans="2:51" s="11" customFormat="1" ht="13.5">
      <c r="B535" s="228"/>
      <c r="C535" s="229"/>
      <c r="D535" s="230" t="s">
        <v>141</v>
      </c>
      <c r="E535" s="231" t="s">
        <v>34</v>
      </c>
      <c r="F535" s="232" t="s">
        <v>664</v>
      </c>
      <c r="G535" s="229"/>
      <c r="H535" s="233">
        <v>24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141</v>
      </c>
      <c r="AU535" s="239" t="s">
        <v>132</v>
      </c>
      <c r="AV535" s="11" t="s">
        <v>87</v>
      </c>
      <c r="AW535" s="11" t="s">
        <v>41</v>
      </c>
      <c r="AX535" s="11" t="s">
        <v>78</v>
      </c>
      <c r="AY535" s="239" t="s">
        <v>131</v>
      </c>
    </row>
    <row r="536" spans="2:51" s="13" customFormat="1" ht="13.5">
      <c r="B536" s="262"/>
      <c r="C536" s="263"/>
      <c r="D536" s="230" t="s">
        <v>141</v>
      </c>
      <c r="E536" s="264" t="s">
        <v>34</v>
      </c>
      <c r="F536" s="265" t="s">
        <v>426</v>
      </c>
      <c r="G536" s="263"/>
      <c r="H536" s="266">
        <v>24</v>
      </c>
      <c r="I536" s="267"/>
      <c r="J536" s="263"/>
      <c r="K536" s="263"/>
      <c r="L536" s="268"/>
      <c r="M536" s="269"/>
      <c r="N536" s="270"/>
      <c r="O536" s="270"/>
      <c r="P536" s="270"/>
      <c r="Q536" s="270"/>
      <c r="R536" s="270"/>
      <c r="S536" s="270"/>
      <c r="T536" s="271"/>
      <c r="AT536" s="272" t="s">
        <v>141</v>
      </c>
      <c r="AU536" s="272" t="s">
        <v>132</v>
      </c>
      <c r="AV536" s="13" t="s">
        <v>139</v>
      </c>
      <c r="AW536" s="13" t="s">
        <v>41</v>
      </c>
      <c r="AX536" s="13" t="s">
        <v>25</v>
      </c>
      <c r="AY536" s="272" t="s">
        <v>131</v>
      </c>
    </row>
    <row r="537" spans="2:65" s="1" customFormat="1" ht="25.5" customHeight="1">
      <c r="B537" s="45"/>
      <c r="C537" s="242" t="s">
        <v>31</v>
      </c>
      <c r="D537" s="242" t="s">
        <v>312</v>
      </c>
      <c r="E537" s="243" t="s">
        <v>665</v>
      </c>
      <c r="F537" s="244" t="s">
        <v>666</v>
      </c>
      <c r="G537" s="245" t="s">
        <v>149</v>
      </c>
      <c r="H537" s="246">
        <v>19</v>
      </c>
      <c r="I537" s="247"/>
      <c r="J537" s="248">
        <f>ROUND(I537*H537,2)</f>
        <v>0</v>
      </c>
      <c r="K537" s="244" t="s">
        <v>34</v>
      </c>
      <c r="L537" s="249"/>
      <c r="M537" s="250" t="s">
        <v>34</v>
      </c>
      <c r="N537" s="251" t="s">
        <v>49</v>
      </c>
      <c r="O537" s="46"/>
      <c r="P537" s="225">
        <f>O537*H537</f>
        <v>0</v>
      </c>
      <c r="Q537" s="225">
        <v>0</v>
      </c>
      <c r="R537" s="225">
        <f>Q537*H537</f>
        <v>0</v>
      </c>
      <c r="S537" s="225">
        <v>0</v>
      </c>
      <c r="T537" s="226">
        <f>S537*H537</f>
        <v>0</v>
      </c>
      <c r="AR537" s="23" t="s">
        <v>434</v>
      </c>
      <c r="AT537" s="23" t="s">
        <v>312</v>
      </c>
      <c r="AU537" s="23" t="s">
        <v>132</v>
      </c>
      <c r="AY537" s="23" t="s">
        <v>131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23" t="s">
        <v>25</v>
      </c>
      <c r="BK537" s="227">
        <f>ROUND(I537*H537,2)</f>
        <v>0</v>
      </c>
      <c r="BL537" s="23" t="s">
        <v>423</v>
      </c>
      <c r="BM537" s="23" t="s">
        <v>667</v>
      </c>
    </row>
    <row r="538" spans="2:47" s="1" customFormat="1" ht="13.5">
      <c r="B538" s="45"/>
      <c r="C538" s="73"/>
      <c r="D538" s="230" t="s">
        <v>462</v>
      </c>
      <c r="E538" s="73"/>
      <c r="F538" s="240" t="s">
        <v>463</v>
      </c>
      <c r="G538" s="73"/>
      <c r="H538" s="73"/>
      <c r="I538" s="186"/>
      <c r="J538" s="73"/>
      <c r="K538" s="73"/>
      <c r="L538" s="71"/>
      <c r="M538" s="241"/>
      <c r="N538" s="46"/>
      <c r="O538" s="46"/>
      <c r="P538" s="46"/>
      <c r="Q538" s="46"/>
      <c r="R538" s="46"/>
      <c r="S538" s="46"/>
      <c r="T538" s="94"/>
      <c r="AT538" s="23" t="s">
        <v>462</v>
      </c>
      <c r="AU538" s="23" t="s">
        <v>132</v>
      </c>
    </row>
    <row r="539" spans="2:51" s="12" customFormat="1" ht="13.5">
      <c r="B539" s="252"/>
      <c r="C539" s="253"/>
      <c r="D539" s="230" t="s">
        <v>141</v>
      </c>
      <c r="E539" s="254" t="s">
        <v>34</v>
      </c>
      <c r="F539" s="255" t="s">
        <v>425</v>
      </c>
      <c r="G539" s="253"/>
      <c r="H539" s="254" t="s">
        <v>34</v>
      </c>
      <c r="I539" s="256"/>
      <c r="J539" s="253"/>
      <c r="K539" s="253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141</v>
      </c>
      <c r="AU539" s="261" t="s">
        <v>132</v>
      </c>
      <c r="AV539" s="12" t="s">
        <v>25</v>
      </c>
      <c r="AW539" s="12" t="s">
        <v>41</v>
      </c>
      <c r="AX539" s="12" t="s">
        <v>78</v>
      </c>
      <c r="AY539" s="261" t="s">
        <v>131</v>
      </c>
    </row>
    <row r="540" spans="2:51" s="11" customFormat="1" ht="13.5">
      <c r="B540" s="228"/>
      <c r="C540" s="229"/>
      <c r="D540" s="230" t="s">
        <v>141</v>
      </c>
      <c r="E540" s="231" t="s">
        <v>34</v>
      </c>
      <c r="F540" s="232" t="s">
        <v>243</v>
      </c>
      <c r="G540" s="229"/>
      <c r="H540" s="233">
        <v>19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141</v>
      </c>
      <c r="AU540" s="239" t="s">
        <v>132</v>
      </c>
      <c r="AV540" s="11" t="s">
        <v>87</v>
      </c>
      <c r="AW540" s="11" t="s">
        <v>41</v>
      </c>
      <c r="AX540" s="11" t="s">
        <v>78</v>
      </c>
      <c r="AY540" s="239" t="s">
        <v>131</v>
      </c>
    </row>
    <row r="541" spans="2:51" s="13" customFormat="1" ht="13.5">
      <c r="B541" s="262"/>
      <c r="C541" s="263"/>
      <c r="D541" s="230" t="s">
        <v>141</v>
      </c>
      <c r="E541" s="264" t="s">
        <v>34</v>
      </c>
      <c r="F541" s="265" t="s">
        <v>426</v>
      </c>
      <c r="G541" s="263"/>
      <c r="H541" s="266">
        <v>19</v>
      </c>
      <c r="I541" s="267"/>
      <c r="J541" s="263"/>
      <c r="K541" s="263"/>
      <c r="L541" s="268"/>
      <c r="M541" s="269"/>
      <c r="N541" s="270"/>
      <c r="O541" s="270"/>
      <c r="P541" s="270"/>
      <c r="Q541" s="270"/>
      <c r="R541" s="270"/>
      <c r="S541" s="270"/>
      <c r="T541" s="271"/>
      <c r="AT541" s="272" t="s">
        <v>141</v>
      </c>
      <c r="AU541" s="272" t="s">
        <v>132</v>
      </c>
      <c r="AV541" s="13" t="s">
        <v>139</v>
      </c>
      <c r="AW541" s="13" t="s">
        <v>41</v>
      </c>
      <c r="AX541" s="13" t="s">
        <v>25</v>
      </c>
      <c r="AY541" s="272" t="s">
        <v>131</v>
      </c>
    </row>
    <row r="542" spans="2:65" s="1" customFormat="1" ht="25.5" customHeight="1">
      <c r="B542" s="45"/>
      <c r="C542" s="242" t="s">
        <v>668</v>
      </c>
      <c r="D542" s="242" t="s">
        <v>312</v>
      </c>
      <c r="E542" s="243" t="s">
        <v>669</v>
      </c>
      <c r="F542" s="244" t="s">
        <v>670</v>
      </c>
      <c r="G542" s="245" t="s">
        <v>149</v>
      </c>
      <c r="H542" s="246">
        <v>5</v>
      </c>
      <c r="I542" s="247"/>
      <c r="J542" s="248">
        <f>ROUND(I542*H542,2)</f>
        <v>0</v>
      </c>
      <c r="K542" s="244" t="s">
        <v>34</v>
      </c>
      <c r="L542" s="249"/>
      <c r="M542" s="250" t="s">
        <v>34</v>
      </c>
      <c r="N542" s="251" t="s">
        <v>49</v>
      </c>
      <c r="O542" s="46"/>
      <c r="P542" s="225">
        <f>O542*H542</f>
        <v>0</v>
      </c>
      <c r="Q542" s="225">
        <v>0</v>
      </c>
      <c r="R542" s="225">
        <f>Q542*H542</f>
        <v>0</v>
      </c>
      <c r="S542" s="225">
        <v>0</v>
      </c>
      <c r="T542" s="226">
        <f>S542*H542</f>
        <v>0</v>
      </c>
      <c r="AR542" s="23" t="s">
        <v>434</v>
      </c>
      <c r="AT542" s="23" t="s">
        <v>312</v>
      </c>
      <c r="AU542" s="23" t="s">
        <v>132</v>
      </c>
      <c r="AY542" s="23" t="s">
        <v>131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23" t="s">
        <v>25</v>
      </c>
      <c r="BK542" s="227">
        <f>ROUND(I542*H542,2)</f>
        <v>0</v>
      </c>
      <c r="BL542" s="23" t="s">
        <v>423</v>
      </c>
      <c r="BM542" s="23" t="s">
        <v>671</v>
      </c>
    </row>
    <row r="543" spans="2:47" s="1" customFormat="1" ht="13.5">
      <c r="B543" s="45"/>
      <c r="C543" s="73"/>
      <c r="D543" s="230" t="s">
        <v>462</v>
      </c>
      <c r="E543" s="73"/>
      <c r="F543" s="240" t="s">
        <v>463</v>
      </c>
      <c r="G543" s="73"/>
      <c r="H543" s="73"/>
      <c r="I543" s="186"/>
      <c r="J543" s="73"/>
      <c r="K543" s="73"/>
      <c r="L543" s="71"/>
      <c r="M543" s="241"/>
      <c r="N543" s="46"/>
      <c r="O543" s="46"/>
      <c r="P543" s="46"/>
      <c r="Q543" s="46"/>
      <c r="R543" s="46"/>
      <c r="S543" s="46"/>
      <c r="T543" s="94"/>
      <c r="AT543" s="23" t="s">
        <v>462</v>
      </c>
      <c r="AU543" s="23" t="s">
        <v>132</v>
      </c>
    </row>
    <row r="544" spans="2:51" s="12" customFormat="1" ht="13.5">
      <c r="B544" s="252"/>
      <c r="C544" s="253"/>
      <c r="D544" s="230" t="s">
        <v>141</v>
      </c>
      <c r="E544" s="254" t="s">
        <v>34</v>
      </c>
      <c r="F544" s="255" t="s">
        <v>425</v>
      </c>
      <c r="G544" s="253"/>
      <c r="H544" s="254" t="s">
        <v>34</v>
      </c>
      <c r="I544" s="256"/>
      <c r="J544" s="253"/>
      <c r="K544" s="253"/>
      <c r="L544" s="257"/>
      <c r="M544" s="258"/>
      <c r="N544" s="259"/>
      <c r="O544" s="259"/>
      <c r="P544" s="259"/>
      <c r="Q544" s="259"/>
      <c r="R544" s="259"/>
      <c r="S544" s="259"/>
      <c r="T544" s="260"/>
      <c r="AT544" s="261" t="s">
        <v>141</v>
      </c>
      <c r="AU544" s="261" t="s">
        <v>132</v>
      </c>
      <c r="AV544" s="12" t="s">
        <v>25</v>
      </c>
      <c r="AW544" s="12" t="s">
        <v>41</v>
      </c>
      <c r="AX544" s="12" t="s">
        <v>78</v>
      </c>
      <c r="AY544" s="261" t="s">
        <v>131</v>
      </c>
    </row>
    <row r="545" spans="2:51" s="11" customFormat="1" ht="13.5">
      <c r="B545" s="228"/>
      <c r="C545" s="229"/>
      <c r="D545" s="230" t="s">
        <v>141</v>
      </c>
      <c r="E545" s="231" t="s">
        <v>34</v>
      </c>
      <c r="F545" s="232" t="s">
        <v>173</v>
      </c>
      <c r="G545" s="229"/>
      <c r="H545" s="233">
        <v>5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AT545" s="239" t="s">
        <v>141</v>
      </c>
      <c r="AU545" s="239" t="s">
        <v>132</v>
      </c>
      <c r="AV545" s="11" t="s">
        <v>87</v>
      </c>
      <c r="AW545" s="11" t="s">
        <v>41</v>
      </c>
      <c r="AX545" s="11" t="s">
        <v>78</v>
      </c>
      <c r="AY545" s="239" t="s">
        <v>131</v>
      </c>
    </row>
    <row r="546" spans="2:51" s="13" customFormat="1" ht="13.5">
      <c r="B546" s="262"/>
      <c r="C546" s="263"/>
      <c r="D546" s="230" t="s">
        <v>141</v>
      </c>
      <c r="E546" s="264" t="s">
        <v>34</v>
      </c>
      <c r="F546" s="265" t="s">
        <v>426</v>
      </c>
      <c r="G546" s="263"/>
      <c r="H546" s="266">
        <v>5</v>
      </c>
      <c r="I546" s="267"/>
      <c r="J546" s="263"/>
      <c r="K546" s="263"/>
      <c r="L546" s="268"/>
      <c r="M546" s="269"/>
      <c r="N546" s="270"/>
      <c r="O546" s="270"/>
      <c r="P546" s="270"/>
      <c r="Q546" s="270"/>
      <c r="R546" s="270"/>
      <c r="S546" s="270"/>
      <c r="T546" s="271"/>
      <c r="AT546" s="272" t="s">
        <v>141</v>
      </c>
      <c r="AU546" s="272" t="s">
        <v>132</v>
      </c>
      <c r="AV546" s="13" t="s">
        <v>139</v>
      </c>
      <c r="AW546" s="13" t="s">
        <v>41</v>
      </c>
      <c r="AX546" s="13" t="s">
        <v>25</v>
      </c>
      <c r="AY546" s="272" t="s">
        <v>131</v>
      </c>
    </row>
    <row r="547" spans="2:65" s="1" customFormat="1" ht="25.5" customHeight="1">
      <c r="B547" s="45"/>
      <c r="C547" s="216" t="s">
        <v>672</v>
      </c>
      <c r="D547" s="216" t="s">
        <v>134</v>
      </c>
      <c r="E547" s="217" t="s">
        <v>636</v>
      </c>
      <c r="F547" s="218" t="s">
        <v>637</v>
      </c>
      <c r="G547" s="219" t="s">
        <v>149</v>
      </c>
      <c r="H547" s="220">
        <v>61</v>
      </c>
      <c r="I547" s="221"/>
      <c r="J547" s="222">
        <f>ROUND(I547*H547,2)</f>
        <v>0</v>
      </c>
      <c r="K547" s="218" t="s">
        <v>138</v>
      </c>
      <c r="L547" s="71"/>
      <c r="M547" s="223" t="s">
        <v>34</v>
      </c>
      <c r="N547" s="224" t="s">
        <v>49</v>
      </c>
      <c r="O547" s="46"/>
      <c r="P547" s="225">
        <f>O547*H547</f>
        <v>0</v>
      </c>
      <c r="Q547" s="225">
        <v>0</v>
      </c>
      <c r="R547" s="225">
        <f>Q547*H547</f>
        <v>0</v>
      </c>
      <c r="S547" s="225">
        <v>0</v>
      </c>
      <c r="T547" s="226">
        <f>S547*H547</f>
        <v>0</v>
      </c>
      <c r="AR547" s="23" t="s">
        <v>423</v>
      </c>
      <c r="AT547" s="23" t="s">
        <v>134</v>
      </c>
      <c r="AU547" s="23" t="s">
        <v>132</v>
      </c>
      <c r="AY547" s="23" t="s">
        <v>131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23" t="s">
        <v>25</v>
      </c>
      <c r="BK547" s="227">
        <f>ROUND(I547*H547,2)</f>
        <v>0</v>
      </c>
      <c r="BL547" s="23" t="s">
        <v>423</v>
      </c>
      <c r="BM547" s="23" t="s">
        <v>673</v>
      </c>
    </row>
    <row r="548" spans="2:51" s="12" customFormat="1" ht="13.5">
      <c r="B548" s="252"/>
      <c r="C548" s="253"/>
      <c r="D548" s="230" t="s">
        <v>141</v>
      </c>
      <c r="E548" s="254" t="s">
        <v>34</v>
      </c>
      <c r="F548" s="255" t="s">
        <v>425</v>
      </c>
      <c r="G548" s="253"/>
      <c r="H548" s="254" t="s">
        <v>34</v>
      </c>
      <c r="I548" s="256"/>
      <c r="J548" s="253"/>
      <c r="K548" s="253"/>
      <c r="L548" s="257"/>
      <c r="M548" s="258"/>
      <c r="N548" s="259"/>
      <c r="O548" s="259"/>
      <c r="P548" s="259"/>
      <c r="Q548" s="259"/>
      <c r="R548" s="259"/>
      <c r="S548" s="259"/>
      <c r="T548" s="260"/>
      <c r="AT548" s="261" t="s">
        <v>141</v>
      </c>
      <c r="AU548" s="261" t="s">
        <v>132</v>
      </c>
      <c r="AV548" s="12" t="s">
        <v>25</v>
      </c>
      <c r="AW548" s="12" t="s">
        <v>41</v>
      </c>
      <c r="AX548" s="12" t="s">
        <v>78</v>
      </c>
      <c r="AY548" s="261" t="s">
        <v>131</v>
      </c>
    </row>
    <row r="549" spans="2:51" s="11" customFormat="1" ht="13.5">
      <c r="B549" s="228"/>
      <c r="C549" s="229"/>
      <c r="D549" s="230" t="s">
        <v>141</v>
      </c>
      <c r="E549" s="231" t="s">
        <v>34</v>
      </c>
      <c r="F549" s="232" t="s">
        <v>674</v>
      </c>
      <c r="G549" s="229"/>
      <c r="H549" s="233">
        <v>61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141</v>
      </c>
      <c r="AU549" s="239" t="s">
        <v>132</v>
      </c>
      <c r="AV549" s="11" t="s">
        <v>87</v>
      </c>
      <c r="AW549" s="11" t="s">
        <v>41</v>
      </c>
      <c r="AX549" s="11" t="s">
        <v>78</v>
      </c>
      <c r="AY549" s="239" t="s">
        <v>131</v>
      </c>
    </row>
    <row r="550" spans="2:51" s="13" customFormat="1" ht="13.5">
      <c r="B550" s="262"/>
      <c r="C550" s="263"/>
      <c r="D550" s="230" t="s">
        <v>141</v>
      </c>
      <c r="E550" s="264" t="s">
        <v>34</v>
      </c>
      <c r="F550" s="265" t="s">
        <v>426</v>
      </c>
      <c r="G550" s="263"/>
      <c r="H550" s="266">
        <v>61</v>
      </c>
      <c r="I550" s="267"/>
      <c r="J550" s="263"/>
      <c r="K550" s="263"/>
      <c r="L550" s="268"/>
      <c r="M550" s="269"/>
      <c r="N550" s="270"/>
      <c r="O550" s="270"/>
      <c r="P550" s="270"/>
      <c r="Q550" s="270"/>
      <c r="R550" s="270"/>
      <c r="S550" s="270"/>
      <c r="T550" s="271"/>
      <c r="AT550" s="272" t="s">
        <v>141</v>
      </c>
      <c r="AU550" s="272" t="s">
        <v>132</v>
      </c>
      <c r="AV550" s="13" t="s">
        <v>139</v>
      </c>
      <c r="AW550" s="13" t="s">
        <v>41</v>
      </c>
      <c r="AX550" s="13" t="s">
        <v>25</v>
      </c>
      <c r="AY550" s="272" t="s">
        <v>131</v>
      </c>
    </row>
    <row r="551" spans="2:65" s="1" customFormat="1" ht="25.5" customHeight="1">
      <c r="B551" s="45"/>
      <c r="C551" s="242" t="s">
        <v>675</v>
      </c>
      <c r="D551" s="242" t="s">
        <v>312</v>
      </c>
      <c r="E551" s="243" t="s">
        <v>676</v>
      </c>
      <c r="F551" s="244" t="s">
        <v>677</v>
      </c>
      <c r="G551" s="245" t="s">
        <v>149</v>
      </c>
      <c r="H551" s="246">
        <v>16</v>
      </c>
      <c r="I551" s="247"/>
      <c r="J551" s="248">
        <f>ROUND(I551*H551,2)</f>
        <v>0</v>
      </c>
      <c r="K551" s="244" t="s">
        <v>34</v>
      </c>
      <c r="L551" s="249"/>
      <c r="M551" s="250" t="s">
        <v>34</v>
      </c>
      <c r="N551" s="251" t="s">
        <v>49</v>
      </c>
      <c r="O551" s="46"/>
      <c r="P551" s="225">
        <f>O551*H551</f>
        <v>0</v>
      </c>
      <c r="Q551" s="225">
        <v>0</v>
      </c>
      <c r="R551" s="225">
        <f>Q551*H551</f>
        <v>0</v>
      </c>
      <c r="S551" s="225">
        <v>0</v>
      </c>
      <c r="T551" s="226">
        <f>S551*H551</f>
        <v>0</v>
      </c>
      <c r="AR551" s="23" t="s">
        <v>434</v>
      </c>
      <c r="AT551" s="23" t="s">
        <v>312</v>
      </c>
      <c r="AU551" s="23" t="s">
        <v>132</v>
      </c>
      <c r="AY551" s="23" t="s">
        <v>131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23" t="s">
        <v>25</v>
      </c>
      <c r="BK551" s="227">
        <f>ROUND(I551*H551,2)</f>
        <v>0</v>
      </c>
      <c r="BL551" s="23" t="s">
        <v>423</v>
      </c>
      <c r="BM551" s="23" t="s">
        <v>678</v>
      </c>
    </row>
    <row r="552" spans="2:47" s="1" customFormat="1" ht="13.5">
      <c r="B552" s="45"/>
      <c r="C552" s="73"/>
      <c r="D552" s="230" t="s">
        <v>462</v>
      </c>
      <c r="E552" s="73"/>
      <c r="F552" s="240" t="s">
        <v>564</v>
      </c>
      <c r="G552" s="73"/>
      <c r="H552" s="73"/>
      <c r="I552" s="186"/>
      <c r="J552" s="73"/>
      <c r="K552" s="73"/>
      <c r="L552" s="71"/>
      <c r="M552" s="241"/>
      <c r="N552" s="46"/>
      <c r="O552" s="46"/>
      <c r="P552" s="46"/>
      <c r="Q552" s="46"/>
      <c r="R552" s="46"/>
      <c r="S552" s="46"/>
      <c r="T552" s="94"/>
      <c r="AT552" s="23" t="s">
        <v>462</v>
      </c>
      <c r="AU552" s="23" t="s">
        <v>132</v>
      </c>
    </row>
    <row r="553" spans="2:51" s="12" customFormat="1" ht="13.5">
      <c r="B553" s="252"/>
      <c r="C553" s="253"/>
      <c r="D553" s="230" t="s">
        <v>141</v>
      </c>
      <c r="E553" s="254" t="s">
        <v>34</v>
      </c>
      <c r="F553" s="255" t="s">
        <v>425</v>
      </c>
      <c r="G553" s="253"/>
      <c r="H553" s="254" t="s">
        <v>34</v>
      </c>
      <c r="I553" s="256"/>
      <c r="J553" s="253"/>
      <c r="K553" s="253"/>
      <c r="L553" s="257"/>
      <c r="M553" s="258"/>
      <c r="N553" s="259"/>
      <c r="O553" s="259"/>
      <c r="P553" s="259"/>
      <c r="Q553" s="259"/>
      <c r="R553" s="259"/>
      <c r="S553" s="259"/>
      <c r="T553" s="260"/>
      <c r="AT553" s="261" t="s">
        <v>141</v>
      </c>
      <c r="AU553" s="261" t="s">
        <v>132</v>
      </c>
      <c r="AV553" s="12" t="s">
        <v>25</v>
      </c>
      <c r="AW553" s="12" t="s">
        <v>41</v>
      </c>
      <c r="AX553" s="12" t="s">
        <v>78</v>
      </c>
      <c r="AY553" s="261" t="s">
        <v>131</v>
      </c>
    </row>
    <row r="554" spans="2:51" s="11" customFormat="1" ht="13.5">
      <c r="B554" s="228"/>
      <c r="C554" s="229"/>
      <c r="D554" s="230" t="s">
        <v>141</v>
      </c>
      <c r="E554" s="231" t="s">
        <v>34</v>
      </c>
      <c r="F554" s="232" t="s">
        <v>230</v>
      </c>
      <c r="G554" s="229"/>
      <c r="H554" s="233">
        <v>16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141</v>
      </c>
      <c r="AU554" s="239" t="s">
        <v>132</v>
      </c>
      <c r="AV554" s="11" t="s">
        <v>87</v>
      </c>
      <c r="AW554" s="11" t="s">
        <v>41</v>
      </c>
      <c r="AX554" s="11" t="s">
        <v>78</v>
      </c>
      <c r="AY554" s="239" t="s">
        <v>131</v>
      </c>
    </row>
    <row r="555" spans="2:51" s="13" customFormat="1" ht="13.5">
      <c r="B555" s="262"/>
      <c r="C555" s="263"/>
      <c r="D555" s="230" t="s">
        <v>141</v>
      </c>
      <c r="E555" s="264" t="s">
        <v>34</v>
      </c>
      <c r="F555" s="265" t="s">
        <v>426</v>
      </c>
      <c r="G555" s="263"/>
      <c r="H555" s="266">
        <v>16</v>
      </c>
      <c r="I555" s="267"/>
      <c r="J555" s="263"/>
      <c r="K555" s="263"/>
      <c r="L555" s="268"/>
      <c r="M555" s="269"/>
      <c r="N555" s="270"/>
      <c r="O555" s="270"/>
      <c r="P555" s="270"/>
      <c r="Q555" s="270"/>
      <c r="R555" s="270"/>
      <c r="S555" s="270"/>
      <c r="T555" s="271"/>
      <c r="AT555" s="272" t="s">
        <v>141</v>
      </c>
      <c r="AU555" s="272" t="s">
        <v>132</v>
      </c>
      <c r="AV555" s="13" t="s">
        <v>139</v>
      </c>
      <c r="AW555" s="13" t="s">
        <v>41</v>
      </c>
      <c r="AX555" s="13" t="s">
        <v>25</v>
      </c>
      <c r="AY555" s="272" t="s">
        <v>131</v>
      </c>
    </row>
    <row r="556" spans="2:65" s="1" customFormat="1" ht="25.5" customHeight="1">
      <c r="B556" s="45"/>
      <c r="C556" s="242" t="s">
        <v>679</v>
      </c>
      <c r="D556" s="242" t="s">
        <v>312</v>
      </c>
      <c r="E556" s="243" t="s">
        <v>680</v>
      </c>
      <c r="F556" s="244" t="s">
        <v>681</v>
      </c>
      <c r="G556" s="245" t="s">
        <v>149</v>
      </c>
      <c r="H556" s="246">
        <v>45</v>
      </c>
      <c r="I556" s="247"/>
      <c r="J556" s="248">
        <f>ROUND(I556*H556,2)</f>
        <v>0</v>
      </c>
      <c r="K556" s="244" t="s">
        <v>34</v>
      </c>
      <c r="L556" s="249"/>
      <c r="M556" s="250" t="s">
        <v>34</v>
      </c>
      <c r="N556" s="251" t="s">
        <v>49</v>
      </c>
      <c r="O556" s="46"/>
      <c r="P556" s="225">
        <f>O556*H556</f>
        <v>0</v>
      </c>
      <c r="Q556" s="225">
        <v>0</v>
      </c>
      <c r="R556" s="225">
        <f>Q556*H556</f>
        <v>0</v>
      </c>
      <c r="S556" s="225">
        <v>0</v>
      </c>
      <c r="T556" s="226">
        <f>S556*H556</f>
        <v>0</v>
      </c>
      <c r="AR556" s="23" t="s">
        <v>434</v>
      </c>
      <c r="AT556" s="23" t="s">
        <v>312</v>
      </c>
      <c r="AU556" s="23" t="s">
        <v>132</v>
      </c>
      <c r="AY556" s="23" t="s">
        <v>131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23" t="s">
        <v>25</v>
      </c>
      <c r="BK556" s="227">
        <f>ROUND(I556*H556,2)</f>
        <v>0</v>
      </c>
      <c r="BL556" s="23" t="s">
        <v>423</v>
      </c>
      <c r="BM556" s="23" t="s">
        <v>682</v>
      </c>
    </row>
    <row r="557" spans="2:47" s="1" customFormat="1" ht="13.5">
      <c r="B557" s="45"/>
      <c r="C557" s="73"/>
      <c r="D557" s="230" t="s">
        <v>462</v>
      </c>
      <c r="E557" s="73"/>
      <c r="F557" s="240" t="s">
        <v>564</v>
      </c>
      <c r="G557" s="73"/>
      <c r="H557" s="73"/>
      <c r="I557" s="186"/>
      <c r="J557" s="73"/>
      <c r="K557" s="73"/>
      <c r="L557" s="71"/>
      <c r="M557" s="241"/>
      <c r="N557" s="46"/>
      <c r="O557" s="46"/>
      <c r="P557" s="46"/>
      <c r="Q557" s="46"/>
      <c r="R557" s="46"/>
      <c r="S557" s="46"/>
      <c r="T557" s="94"/>
      <c r="AT557" s="23" t="s">
        <v>462</v>
      </c>
      <c r="AU557" s="23" t="s">
        <v>132</v>
      </c>
    </row>
    <row r="558" spans="2:51" s="12" customFormat="1" ht="13.5">
      <c r="B558" s="252"/>
      <c r="C558" s="253"/>
      <c r="D558" s="230" t="s">
        <v>141</v>
      </c>
      <c r="E558" s="254" t="s">
        <v>34</v>
      </c>
      <c r="F558" s="255" t="s">
        <v>425</v>
      </c>
      <c r="G558" s="253"/>
      <c r="H558" s="254" t="s">
        <v>34</v>
      </c>
      <c r="I558" s="256"/>
      <c r="J558" s="253"/>
      <c r="K558" s="253"/>
      <c r="L558" s="257"/>
      <c r="M558" s="258"/>
      <c r="N558" s="259"/>
      <c r="O558" s="259"/>
      <c r="P558" s="259"/>
      <c r="Q558" s="259"/>
      <c r="R558" s="259"/>
      <c r="S558" s="259"/>
      <c r="T558" s="260"/>
      <c r="AT558" s="261" t="s">
        <v>141</v>
      </c>
      <c r="AU558" s="261" t="s">
        <v>132</v>
      </c>
      <c r="AV558" s="12" t="s">
        <v>25</v>
      </c>
      <c r="AW558" s="12" t="s">
        <v>41</v>
      </c>
      <c r="AX558" s="12" t="s">
        <v>78</v>
      </c>
      <c r="AY558" s="261" t="s">
        <v>131</v>
      </c>
    </row>
    <row r="559" spans="2:51" s="11" customFormat="1" ht="13.5">
      <c r="B559" s="228"/>
      <c r="C559" s="229"/>
      <c r="D559" s="230" t="s">
        <v>141</v>
      </c>
      <c r="E559" s="231" t="s">
        <v>34</v>
      </c>
      <c r="F559" s="232" t="s">
        <v>431</v>
      </c>
      <c r="G559" s="229"/>
      <c r="H559" s="233">
        <v>45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141</v>
      </c>
      <c r="AU559" s="239" t="s">
        <v>132</v>
      </c>
      <c r="AV559" s="11" t="s">
        <v>87</v>
      </c>
      <c r="AW559" s="11" t="s">
        <v>41</v>
      </c>
      <c r="AX559" s="11" t="s">
        <v>78</v>
      </c>
      <c r="AY559" s="239" t="s">
        <v>131</v>
      </c>
    </row>
    <row r="560" spans="2:51" s="13" customFormat="1" ht="13.5">
      <c r="B560" s="262"/>
      <c r="C560" s="263"/>
      <c r="D560" s="230" t="s">
        <v>141</v>
      </c>
      <c r="E560" s="264" t="s">
        <v>34</v>
      </c>
      <c r="F560" s="265" t="s">
        <v>426</v>
      </c>
      <c r="G560" s="263"/>
      <c r="H560" s="266">
        <v>45</v>
      </c>
      <c r="I560" s="267"/>
      <c r="J560" s="263"/>
      <c r="K560" s="263"/>
      <c r="L560" s="268"/>
      <c r="M560" s="269"/>
      <c r="N560" s="270"/>
      <c r="O560" s="270"/>
      <c r="P560" s="270"/>
      <c r="Q560" s="270"/>
      <c r="R560" s="270"/>
      <c r="S560" s="270"/>
      <c r="T560" s="271"/>
      <c r="AT560" s="272" t="s">
        <v>141</v>
      </c>
      <c r="AU560" s="272" t="s">
        <v>132</v>
      </c>
      <c r="AV560" s="13" t="s">
        <v>139</v>
      </c>
      <c r="AW560" s="13" t="s">
        <v>41</v>
      </c>
      <c r="AX560" s="13" t="s">
        <v>25</v>
      </c>
      <c r="AY560" s="272" t="s">
        <v>131</v>
      </c>
    </row>
    <row r="561" spans="2:65" s="1" customFormat="1" ht="25.5" customHeight="1">
      <c r="B561" s="45"/>
      <c r="C561" s="216" t="s">
        <v>683</v>
      </c>
      <c r="D561" s="216" t="s">
        <v>134</v>
      </c>
      <c r="E561" s="217" t="s">
        <v>684</v>
      </c>
      <c r="F561" s="218" t="s">
        <v>685</v>
      </c>
      <c r="G561" s="219" t="s">
        <v>149</v>
      </c>
      <c r="H561" s="220">
        <v>10</v>
      </c>
      <c r="I561" s="221"/>
      <c r="J561" s="222">
        <f>ROUND(I561*H561,2)</f>
        <v>0</v>
      </c>
      <c r="K561" s="218" t="s">
        <v>138</v>
      </c>
      <c r="L561" s="71"/>
      <c r="M561" s="223" t="s">
        <v>34</v>
      </c>
      <c r="N561" s="224" t="s">
        <v>49</v>
      </c>
      <c r="O561" s="46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AR561" s="23" t="s">
        <v>423</v>
      </c>
      <c r="AT561" s="23" t="s">
        <v>134</v>
      </c>
      <c r="AU561" s="23" t="s">
        <v>132</v>
      </c>
      <c r="AY561" s="23" t="s">
        <v>131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23" t="s">
        <v>25</v>
      </c>
      <c r="BK561" s="227">
        <f>ROUND(I561*H561,2)</f>
        <v>0</v>
      </c>
      <c r="BL561" s="23" t="s">
        <v>423</v>
      </c>
      <c r="BM561" s="23" t="s">
        <v>686</v>
      </c>
    </row>
    <row r="562" spans="2:51" s="12" customFormat="1" ht="13.5">
      <c r="B562" s="252"/>
      <c r="C562" s="253"/>
      <c r="D562" s="230" t="s">
        <v>141</v>
      </c>
      <c r="E562" s="254" t="s">
        <v>34</v>
      </c>
      <c r="F562" s="255" t="s">
        <v>425</v>
      </c>
      <c r="G562" s="253"/>
      <c r="H562" s="254" t="s">
        <v>34</v>
      </c>
      <c r="I562" s="256"/>
      <c r="J562" s="253"/>
      <c r="K562" s="253"/>
      <c r="L562" s="257"/>
      <c r="M562" s="258"/>
      <c r="N562" s="259"/>
      <c r="O562" s="259"/>
      <c r="P562" s="259"/>
      <c r="Q562" s="259"/>
      <c r="R562" s="259"/>
      <c r="S562" s="259"/>
      <c r="T562" s="260"/>
      <c r="AT562" s="261" t="s">
        <v>141</v>
      </c>
      <c r="AU562" s="261" t="s">
        <v>132</v>
      </c>
      <c r="AV562" s="12" t="s">
        <v>25</v>
      </c>
      <c r="AW562" s="12" t="s">
        <v>41</v>
      </c>
      <c r="AX562" s="12" t="s">
        <v>78</v>
      </c>
      <c r="AY562" s="261" t="s">
        <v>131</v>
      </c>
    </row>
    <row r="563" spans="2:51" s="11" customFormat="1" ht="13.5">
      <c r="B563" s="228"/>
      <c r="C563" s="229"/>
      <c r="D563" s="230" t="s">
        <v>141</v>
      </c>
      <c r="E563" s="231" t="s">
        <v>34</v>
      </c>
      <c r="F563" s="232" t="s">
        <v>30</v>
      </c>
      <c r="G563" s="229"/>
      <c r="H563" s="233">
        <v>10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141</v>
      </c>
      <c r="AU563" s="239" t="s">
        <v>132</v>
      </c>
      <c r="AV563" s="11" t="s">
        <v>87</v>
      </c>
      <c r="AW563" s="11" t="s">
        <v>41</v>
      </c>
      <c r="AX563" s="11" t="s">
        <v>78</v>
      </c>
      <c r="AY563" s="239" t="s">
        <v>131</v>
      </c>
    </row>
    <row r="564" spans="2:51" s="13" customFormat="1" ht="13.5">
      <c r="B564" s="262"/>
      <c r="C564" s="263"/>
      <c r="D564" s="230" t="s">
        <v>141</v>
      </c>
      <c r="E564" s="264" t="s">
        <v>34</v>
      </c>
      <c r="F564" s="265" t="s">
        <v>426</v>
      </c>
      <c r="G564" s="263"/>
      <c r="H564" s="266">
        <v>10</v>
      </c>
      <c r="I564" s="267"/>
      <c r="J564" s="263"/>
      <c r="K564" s="263"/>
      <c r="L564" s="268"/>
      <c r="M564" s="269"/>
      <c r="N564" s="270"/>
      <c r="O564" s="270"/>
      <c r="P564" s="270"/>
      <c r="Q564" s="270"/>
      <c r="R564" s="270"/>
      <c r="S564" s="270"/>
      <c r="T564" s="271"/>
      <c r="AT564" s="272" t="s">
        <v>141</v>
      </c>
      <c r="AU564" s="272" t="s">
        <v>132</v>
      </c>
      <c r="AV564" s="13" t="s">
        <v>139</v>
      </c>
      <c r="AW564" s="13" t="s">
        <v>41</v>
      </c>
      <c r="AX564" s="13" t="s">
        <v>25</v>
      </c>
      <c r="AY564" s="272" t="s">
        <v>131</v>
      </c>
    </row>
    <row r="565" spans="2:65" s="1" customFormat="1" ht="25.5" customHeight="1">
      <c r="B565" s="45"/>
      <c r="C565" s="242" t="s">
        <v>687</v>
      </c>
      <c r="D565" s="242" t="s">
        <v>312</v>
      </c>
      <c r="E565" s="243" t="s">
        <v>688</v>
      </c>
      <c r="F565" s="244" t="s">
        <v>689</v>
      </c>
      <c r="G565" s="245" t="s">
        <v>149</v>
      </c>
      <c r="H565" s="246">
        <v>10</v>
      </c>
      <c r="I565" s="247"/>
      <c r="J565" s="248">
        <f>ROUND(I565*H565,2)</f>
        <v>0</v>
      </c>
      <c r="K565" s="244" t="s">
        <v>34</v>
      </c>
      <c r="L565" s="249"/>
      <c r="M565" s="250" t="s">
        <v>34</v>
      </c>
      <c r="N565" s="251" t="s">
        <v>49</v>
      </c>
      <c r="O565" s="46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AR565" s="23" t="s">
        <v>434</v>
      </c>
      <c r="AT565" s="23" t="s">
        <v>312</v>
      </c>
      <c r="AU565" s="23" t="s">
        <v>132</v>
      </c>
      <c r="AY565" s="23" t="s">
        <v>131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23" t="s">
        <v>25</v>
      </c>
      <c r="BK565" s="227">
        <f>ROUND(I565*H565,2)</f>
        <v>0</v>
      </c>
      <c r="BL565" s="23" t="s">
        <v>423</v>
      </c>
      <c r="BM565" s="23" t="s">
        <v>690</v>
      </c>
    </row>
    <row r="566" spans="2:47" s="1" customFormat="1" ht="13.5">
      <c r="B566" s="45"/>
      <c r="C566" s="73"/>
      <c r="D566" s="230" t="s">
        <v>462</v>
      </c>
      <c r="E566" s="73"/>
      <c r="F566" s="240" t="s">
        <v>564</v>
      </c>
      <c r="G566" s="73"/>
      <c r="H566" s="73"/>
      <c r="I566" s="186"/>
      <c r="J566" s="73"/>
      <c r="K566" s="73"/>
      <c r="L566" s="71"/>
      <c r="M566" s="241"/>
      <c r="N566" s="46"/>
      <c r="O566" s="46"/>
      <c r="P566" s="46"/>
      <c r="Q566" s="46"/>
      <c r="R566" s="46"/>
      <c r="S566" s="46"/>
      <c r="T566" s="94"/>
      <c r="AT566" s="23" t="s">
        <v>462</v>
      </c>
      <c r="AU566" s="23" t="s">
        <v>132</v>
      </c>
    </row>
    <row r="567" spans="2:51" s="12" customFormat="1" ht="13.5">
      <c r="B567" s="252"/>
      <c r="C567" s="253"/>
      <c r="D567" s="230" t="s">
        <v>141</v>
      </c>
      <c r="E567" s="254" t="s">
        <v>34</v>
      </c>
      <c r="F567" s="255" t="s">
        <v>425</v>
      </c>
      <c r="G567" s="253"/>
      <c r="H567" s="254" t="s">
        <v>34</v>
      </c>
      <c r="I567" s="256"/>
      <c r="J567" s="253"/>
      <c r="K567" s="253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141</v>
      </c>
      <c r="AU567" s="261" t="s">
        <v>132</v>
      </c>
      <c r="AV567" s="12" t="s">
        <v>25</v>
      </c>
      <c r="AW567" s="12" t="s">
        <v>41</v>
      </c>
      <c r="AX567" s="12" t="s">
        <v>78</v>
      </c>
      <c r="AY567" s="261" t="s">
        <v>131</v>
      </c>
    </row>
    <row r="568" spans="2:51" s="11" customFormat="1" ht="13.5">
      <c r="B568" s="228"/>
      <c r="C568" s="229"/>
      <c r="D568" s="230" t="s">
        <v>141</v>
      </c>
      <c r="E568" s="231" t="s">
        <v>34</v>
      </c>
      <c r="F568" s="232" t="s">
        <v>30</v>
      </c>
      <c r="G568" s="229"/>
      <c r="H568" s="233">
        <v>10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141</v>
      </c>
      <c r="AU568" s="239" t="s">
        <v>132</v>
      </c>
      <c r="AV568" s="11" t="s">
        <v>87</v>
      </c>
      <c r="AW568" s="11" t="s">
        <v>41</v>
      </c>
      <c r="AX568" s="11" t="s">
        <v>78</v>
      </c>
      <c r="AY568" s="239" t="s">
        <v>131</v>
      </c>
    </row>
    <row r="569" spans="2:51" s="13" customFormat="1" ht="13.5">
      <c r="B569" s="262"/>
      <c r="C569" s="263"/>
      <c r="D569" s="230" t="s">
        <v>141</v>
      </c>
      <c r="E569" s="264" t="s">
        <v>34</v>
      </c>
      <c r="F569" s="265" t="s">
        <v>426</v>
      </c>
      <c r="G569" s="263"/>
      <c r="H569" s="266">
        <v>10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AT569" s="272" t="s">
        <v>141</v>
      </c>
      <c r="AU569" s="272" t="s">
        <v>132</v>
      </c>
      <c r="AV569" s="13" t="s">
        <v>139</v>
      </c>
      <c r="AW569" s="13" t="s">
        <v>41</v>
      </c>
      <c r="AX569" s="13" t="s">
        <v>25</v>
      </c>
      <c r="AY569" s="272" t="s">
        <v>131</v>
      </c>
    </row>
    <row r="570" spans="2:65" s="1" customFormat="1" ht="16.5" customHeight="1">
      <c r="B570" s="45"/>
      <c r="C570" s="242" t="s">
        <v>691</v>
      </c>
      <c r="D570" s="242" t="s">
        <v>312</v>
      </c>
      <c r="E570" s="243" t="s">
        <v>692</v>
      </c>
      <c r="F570" s="244" t="s">
        <v>693</v>
      </c>
      <c r="G570" s="245" t="s">
        <v>149</v>
      </c>
      <c r="H570" s="246">
        <v>51</v>
      </c>
      <c r="I570" s="247"/>
      <c r="J570" s="248">
        <f>ROUND(I570*H570,2)</f>
        <v>0</v>
      </c>
      <c r="K570" s="244" t="s">
        <v>34</v>
      </c>
      <c r="L570" s="249"/>
      <c r="M570" s="250" t="s">
        <v>34</v>
      </c>
      <c r="N570" s="251" t="s">
        <v>49</v>
      </c>
      <c r="O570" s="46"/>
      <c r="P570" s="225">
        <f>O570*H570</f>
        <v>0</v>
      </c>
      <c r="Q570" s="225">
        <v>0</v>
      </c>
      <c r="R570" s="225">
        <f>Q570*H570</f>
        <v>0</v>
      </c>
      <c r="S570" s="225">
        <v>0</v>
      </c>
      <c r="T570" s="226">
        <f>S570*H570</f>
        <v>0</v>
      </c>
      <c r="AR570" s="23" t="s">
        <v>434</v>
      </c>
      <c r="AT570" s="23" t="s">
        <v>312</v>
      </c>
      <c r="AU570" s="23" t="s">
        <v>132</v>
      </c>
      <c r="AY570" s="23" t="s">
        <v>131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23" t="s">
        <v>25</v>
      </c>
      <c r="BK570" s="227">
        <f>ROUND(I570*H570,2)</f>
        <v>0</v>
      </c>
      <c r="BL570" s="23" t="s">
        <v>423</v>
      </c>
      <c r="BM570" s="23" t="s">
        <v>694</v>
      </c>
    </row>
    <row r="571" spans="2:47" s="1" customFormat="1" ht="13.5">
      <c r="B571" s="45"/>
      <c r="C571" s="73"/>
      <c r="D571" s="230" t="s">
        <v>462</v>
      </c>
      <c r="E571" s="73"/>
      <c r="F571" s="240" t="s">
        <v>463</v>
      </c>
      <c r="G571" s="73"/>
      <c r="H571" s="73"/>
      <c r="I571" s="186"/>
      <c r="J571" s="73"/>
      <c r="K571" s="73"/>
      <c r="L571" s="71"/>
      <c r="M571" s="241"/>
      <c r="N571" s="46"/>
      <c r="O571" s="46"/>
      <c r="P571" s="46"/>
      <c r="Q571" s="46"/>
      <c r="R571" s="46"/>
      <c r="S571" s="46"/>
      <c r="T571" s="94"/>
      <c r="AT571" s="23" t="s">
        <v>462</v>
      </c>
      <c r="AU571" s="23" t="s">
        <v>132</v>
      </c>
    </row>
    <row r="572" spans="2:51" s="12" customFormat="1" ht="13.5">
      <c r="B572" s="252"/>
      <c r="C572" s="253"/>
      <c r="D572" s="230" t="s">
        <v>141</v>
      </c>
      <c r="E572" s="254" t="s">
        <v>34</v>
      </c>
      <c r="F572" s="255" t="s">
        <v>425</v>
      </c>
      <c r="G572" s="253"/>
      <c r="H572" s="254" t="s">
        <v>34</v>
      </c>
      <c r="I572" s="256"/>
      <c r="J572" s="253"/>
      <c r="K572" s="253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141</v>
      </c>
      <c r="AU572" s="261" t="s">
        <v>132</v>
      </c>
      <c r="AV572" s="12" t="s">
        <v>25</v>
      </c>
      <c r="AW572" s="12" t="s">
        <v>41</v>
      </c>
      <c r="AX572" s="12" t="s">
        <v>78</v>
      </c>
      <c r="AY572" s="261" t="s">
        <v>131</v>
      </c>
    </row>
    <row r="573" spans="2:51" s="11" customFormat="1" ht="13.5">
      <c r="B573" s="228"/>
      <c r="C573" s="229"/>
      <c r="D573" s="230" t="s">
        <v>141</v>
      </c>
      <c r="E573" s="231" t="s">
        <v>34</v>
      </c>
      <c r="F573" s="232" t="s">
        <v>695</v>
      </c>
      <c r="G573" s="229"/>
      <c r="H573" s="233">
        <v>51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141</v>
      </c>
      <c r="AU573" s="239" t="s">
        <v>132</v>
      </c>
      <c r="AV573" s="11" t="s">
        <v>87</v>
      </c>
      <c r="AW573" s="11" t="s">
        <v>41</v>
      </c>
      <c r="AX573" s="11" t="s">
        <v>78</v>
      </c>
      <c r="AY573" s="239" t="s">
        <v>131</v>
      </c>
    </row>
    <row r="574" spans="2:51" s="13" customFormat="1" ht="13.5">
      <c r="B574" s="262"/>
      <c r="C574" s="263"/>
      <c r="D574" s="230" t="s">
        <v>141</v>
      </c>
      <c r="E574" s="264" t="s">
        <v>34</v>
      </c>
      <c r="F574" s="265" t="s">
        <v>426</v>
      </c>
      <c r="G574" s="263"/>
      <c r="H574" s="266">
        <v>51</v>
      </c>
      <c r="I574" s="267"/>
      <c r="J574" s="263"/>
      <c r="K574" s="263"/>
      <c r="L574" s="268"/>
      <c r="M574" s="269"/>
      <c r="N574" s="270"/>
      <c r="O574" s="270"/>
      <c r="P574" s="270"/>
      <c r="Q574" s="270"/>
      <c r="R574" s="270"/>
      <c r="S574" s="270"/>
      <c r="T574" s="271"/>
      <c r="AT574" s="272" t="s">
        <v>141</v>
      </c>
      <c r="AU574" s="272" t="s">
        <v>132</v>
      </c>
      <c r="AV574" s="13" t="s">
        <v>139</v>
      </c>
      <c r="AW574" s="13" t="s">
        <v>41</v>
      </c>
      <c r="AX574" s="13" t="s">
        <v>25</v>
      </c>
      <c r="AY574" s="272" t="s">
        <v>131</v>
      </c>
    </row>
    <row r="575" spans="2:65" s="1" customFormat="1" ht="16.5" customHeight="1">
      <c r="B575" s="45"/>
      <c r="C575" s="242" t="s">
        <v>696</v>
      </c>
      <c r="D575" s="242" t="s">
        <v>312</v>
      </c>
      <c r="E575" s="243" t="s">
        <v>697</v>
      </c>
      <c r="F575" s="244" t="s">
        <v>698</v>
      </c>
      <c r="G575" s="245" t="s">
        <v>149</v>
      </c>
      <c r="H575" s="246">
        <v>26</v>
      </c>
      <c r="I575" s="247"/>
      <c r="J575" s="248">
        <f>ROUND(I575*H575,2)</f>
        <v>0</v>
      </c>
      <c r="K575" s="244" t="s">
        <v>34</v>
      </c>
      <c r="L575" s="249"/>
      <c r="M575" s="250" t="s">
        <v>34</v>
      </c>
      <c r="N575" s="251" t="s">
        <v>49</v>
      </c>
      <c r="O575" s="46"/>
      <c r="P575" s="225">
        <f>O575*H575</f>
        <v>0</v>
      </c>
      <c r="Q575" s="225">
        <v>0</v>
      </c>
      <c r="R575" s="225">
        <f>Q575*H575</f>
        <v>0</v>
      </c>
      <c r="S575" s="225">
        <v>0</v>
      </c>
      <c r="T575" s="226">
        <f>S575*H575</f>
        <v>0</v>
      </c>
      <c r="AR575" s="23" t="s">
        <v>434</v>
      </c>
      <c r="AT575" s="23" t="s">
        <v>312</v>
      </c>
      <c r="AU575" s="23" t="s">
        <v>132</v>
      </c>
      <c r="AY575" s="23" t="s">
        <v>131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23" t="s">
        <v>25</v>
      </c>
      <c r="BK575" s="227">
        <f>ROUND(I575*H575,2)</f>
        <v>0</v>
      </c>
      <c r="BL575" s="23" t="s">
        <v>423</v>
      </c>
      <c r="BM575" s="23" t="s">
        <v>699</v>
      </c>
    </row>
    <row r="576" spans="2:47" s="1" customFormat="1" ht="13.5">
      <c r="B576" s="45"/>
      <c r="C576" s="73"/>
      <c r="D576" s="230" t="s">
        <v>462</v>
      </c>
      <c r="E576" s="73"/>
      <c r="F576" s="240" t="s">
        <v>463</v>
      </c>
      <c r="G576" s="73"/>
      <c r="H576" s="73"/>
      <c r="I576" s="186"/>
      <c r="J576" s="73"/>
      <c r="K576" s="73"/>
      <c r="L576" s="71"/>
      <c r="M576" s="241"/>
      <c r="N576" s="46"/>
      <c r="O576" s="46"/>
      <c r="P576" s="46"/>
      <c r="Q576" s="46"/>
      <c r="R576" s="46"/>
      <c r="S576" s="46"/>
      <c r="T576" s="94"/>
      <c r="AT576" s="23" t="s">
        <v>462</v>
      </c>
      <c r="AU576" s="23" t="s">
        <v>132</v>
      </c>
    </row>
    <row r="577" spans="2:51" s="12" customFormat="1" ht="13.5">
      <c r="B577" s="252"/>
      <c r="C577" s="253"/>
      <c r="D577" s="230" t="s">
        <v>141</v>
      </c>
      <c r="E577" s="254" t="s">
        <v>34</v>
      </c>
      <c r="F577" s="255" t="s">
        <v>425</v>
      </c>
      <c r="G577" s="253"/>
      <c r="H577" s="254" t="s">
        <v>34</v>
      </c>
      <c r="I577" s="256"/>
      <c r="J577" s="253"/>
      <c r="K577" s="253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141</v>
      </c>
      <c r="AU577" s="261" t="s">
        <v>132</v>
      </c>
      <c r="AV577" s="12" t="s">
        <v>25</v>
      </c>
      <c r="AW577" s="12" t="s">
        <v>41</v>
      </c>
      <c r="AX577" s="12" t="s">
        <v>78</v>
      </c>
      <c r="AY577" s="261" t="s">
        <v>131</v>
      </c>
    </row>
    <row r="578" spans="2:51" s="11" customFormat="1" ht="13.5">
      <c r="B578" s="228"/>
      <c r="C578" s="229"/>
      <c r="D578" s="230" t="s">
        <v>141</v>
      </c>
      <c r="E578" s="231" t="s">
        <v>34</v>
      </c>
      <c r="F578" s="232" t="s">
        <v>282</v>
      </c>
      <c r="G578" s="229"/>
      <c r="H578" s="233">
        <v>26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141</v>
      </c>
      <c r="AU578" s="239" t="s">
        <v>132</v>
      </c>
      <c r="AV578" s="11" t="s">
        <v>87</v>
      </c>
      <c r="AW578" s="11" t="s">
        <v>41</v>
      </c>
      <c r="AX578" s="11" t="s">
        <v>78</v>
      </c>
      <c r="AY578" s="239" t="s">
        <v>131</v>
      </c>
    </row>
    <row r="579" spans="2:51" s="13" customFormat="1" ht="13.5">
      <c r="B579" s="262"/>
      <c r="C579" s="263"/>
      <c r="D579" s="230" t="s">
        <v>141</v>
      </c>
      <c r="E579" s="264" t="s">
        <v>34</v>
      </c>
      <c r="F579" s="265" t="s">
        <v>426</v>
      </c>
      <c r="G579" s="263"/>
      <c r="H579" s="266">
        <v>26</v>
      </c>
      <c r="I579" s="267"/>
      <c r="J579" s="263"/>
      <c r="K579" s="263"/>
      <c r="L579" s="268"/>
      <c r="M579" s="269"/>
      <c r="N579" s="270"/>
      <c r="O579" s="270"/>
      <c r="P579" s="270"/>
      <c r="Q579" s="270"/>
      <c r="R579" s="270"/>
      <c r="S579" s="270"/>
      <c r="T579" s="271"/>
      <c r="AT579" s="272" t="s">
        <v>141</v>
      </c>
      <c r="AU579" s="272" t="s">
        <v>132</v>
      </c>
      <c r="AV579" s="13" t="s">
        <v>139</v>
      </c>
      <c r="AW579" s="13" t="s">
        <v>41</v>
      </c>
      <c r="AX579" s="13" t="s">
        <v>25</v>
      </c>
      <c r="AY579" s="272" t="s">
        <v>131</v>
      </c>
    </row>
    <row r="580" spans="2:65" s="1" customFormat="1" ht="16.5" customHeight="1">
      <c r="B580" s="45"/>
      <c r="C580" s="242" t="s">
        <v>700</v>
      </c>
      <c r="D580" s="242" t="s">
        <v>312</v>
      </c>
      <c r="E580" s="243" t="s">
        <v>701</v>
      </c>
      <c r="F580" s="244" t="s">
        <v>702</v>
      </c>
      <c r="G580" s="245" t="s">
        <v>149</v>
      </c>
      <c r="H580" s="246">
        <v>69</v>
      </c>
      <c r="I580" s="247"/>
      <c r="J580" s="248">
        <f>ROUND(I580*H580,2)</f>
        <v>0</v>
      </c>
      <c r="K580" s="244" t="s">
        <v>34</v>
      </c>
      <c r="L580" s="249"/>
      <c r="M580" s="250" t="s">
        <v>34</v>
      </c>
      <c r="N580" s="251" t="s">
        <v>49</v>
      </c>
      <c r="O580" s="46"/>
      <c r="P580" s="225">
        <f>O580*H580</f>
        <v>0</v>
      </c>
      <c r="Q580" s="225">
        <v>0</v>
      </c>
      <c r="R580" s="225">
        <f>Q580*H580</f>
        <v>0</v>
      </c>
      <c r="S580" s="225">
        <v>0</v>
      </c>
      <c r="T580" s="226">
        <f>S580*H580</f>
        <v>0</v>
      </c>
      <c r="AR580" s="23" t="s">
        <v>434</v>
      </c>
      <c r="AT580" s="23" t="s">
        <v>312</v>
      </c>
      <c r="AU580" s="23" t="s">
        <v>132</v>
      </c>
      <c r="AY580" s="23" t="s">
        <v>131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23" t="s">
        <v>25</v>
      </c>
      <c r="BK580" s="227">
        <f>ROUND(I580*H580,2)</f>
        <v>0</v>
      </c>
      <c r="BL580" s="23" t="s">
        <v>423</v>
      </c>
      <c r="BM580" s="23" t="s">
        <v>703</v>
      </c>
    </row>
    <row r="581" spans="2:47" s="1" customFormat="1" ht="13.5">
      <c r="B581" s="45"/>
      <c r="C581" s="73"/>
      <c r="D581" s="230" t="s">
        <v>462</v>
      </c>
      <c r="E581" s="73"/>
      <c r="F581" s="240" t="s">
        <v>463</v>
      </c>
      <c r="G581" s="73"/>
      <c r="H581" s="73"/>
      <c r="I581" s="186"/>
      <c r="J581" s="73"/>
      <c r="K581" s="73"/>
      <c r="L581" s="71"/>
      <c r="M581" s="241"/>
      <c r="N581" s="46"/>
      <c r="O581" s="46"/>
      <c r="P581" s="46"/>
      <c r="Q581" s="46"/>
      <c r="R581" s="46"/>
      <c r="S581" s="46"/>
      <c r="T581" s="94"/>
      <c r="AT581" s="23" t="s">
        <v>462</v>
      </c>
      <c r="AU581" s="23" t="s">
        <v>132</v>
      </c>
    </row>
    <row r="582" spans="2:51" s="12" customFormat="1" ht="13.5">
      <c r="B582" s="252"/>
      <c r="C582" s="253"/>
      <c r="D582" s="230" t="s">
        <v>141</v>
      </c>
      <c r="E582" s="254" t="s">
        <v>34</v>
      </c>
      <c r="F582" s="255" t="s">
        <v>425</v>
      </c>
      <c r="G582" s="253"/>
      <c r="H582" s="254" t="s">
        <v>34</v>
      </c>
      <c r="I582" s="256"/>
      <c r="J582" s="253"/>
      <c r="K582" s="253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141</v>
      </c>
      <c r="AU582" s="261" t="s">
        <v>132</v>
      </c>
      <c r="AV582" s="12" t="s">
        <v>25</v>
      </c>
      <c r="AW582" s="12" t="s">
        <v>41</v>
      </c>
      <c r="AX582" s="12" t="s">
        <v>78</v>
      </c>
      <c r="AY582" s="261" t="s">
        <v>131</v>
      </c>
    </row>
    <row r="583" spans="2:51" s="11" customFormat="1" ht="13.5">
      <c r="B583" s="228"/>
      <c r="C583" s="229"/>
      <c r="D583" s="230" t="s">
        <v>141</v>
      </c>
      <c r="E583" s="231" t="s">
        <v>34</v>
      </c>
      <c r="F583" s="232" t="s">
        <v>704</v>
      </c>
      <c r="G583" s="229"/>
      <c r="H583" s="233">
        <v>69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141</v>
      </c>
      <c r="AU583" s="239" t="s">
        <v>132</v>
      </c>
      <c r="AV583" s="11" t="s">
        <v>87</v>
      </c>
      <c r="AW583" s="11" t="s">
        <v>41</v>
      </c>
      <c r="AX583" s="11" t="s">
        <v>78</v>
      </c>
      <c r="AY583" s="239" t="s">
        <v>131</v>
      </c>
    </row>
    <row r="584" spans="2:51" s="13" customFormat="1" ht="13.5">
      <c r="B584" s="262"/>
      <c r="C584" s="263"/>
      <c r="D584" s="230" t="s">
        <v>141</v>
      </c>
      <c r="E584" s="264" t="s">
        <v>34</v>
      </c>
      <c r="F584" s="265" t="s">
        <v>426</v>
      </c>
      <c r="G584" s="263"/>
      <c r="H584" s="266">
        <v>69</v>
      </c>
      <c r="I584" s="267"/>
      <c r="J584" s="263"/>
      <c r="K584" s="263"/>
      <c r="L584" s="268"/>
      <c r="M584" s="269"/>
      <c r="N584" s="270"/>
      <c r="O584" s="270"/>
      <c r="P584" s="270"/>
      <c r="Q584" s="270"/>
      <c r="R584" s="270"/>
      <c r="S584" s="270"/>
      <c r="T584" s="271"/>
      <c r="AT584" s="272" t="s">
        <v>141</v>
      </c>
      <c r="AU584" s="272" t="s">
        <v>132</v>
      </c>
      <c r="AV584" s="13" t="s">
        <v>139</v>
      </c>
      <c r="AW584" s="13" t="s">
        <v>41</v>
      </c>
      <c r="AX584" s="13" t="s">
        <v>25</v>
      </c>
      <c r="AY584" s="272" t="s">
        <v>131</v>
      </c>
    </row>
    <row r="585" spans="2:65" s="1" customFormat="1" ht="25.5" customHeight="1">
      <c r="B585" s="45"/>
      <c r="C585" s="216" t="s">
        <v>705</v>
      </c>
      <c r="D585" s="216" t="s">
        <v>134</v>
      </c>
      <c r="E585" s="217" t="s">
        <v>706</v>
      </c>
      <c r="F585" s="218" t="s">
        <v>707</v>
      </c>
      <c r="G585" s="219" t="s">
        <v>149</v>
      </c>
      <c r="H585" s="220">
        <v>12</v>
      </c>
      <c r="I585" s="221"/>
      <c r="J585" s="222">
        <f>ROUND(I585*H585,2)</f>
        <v>0</v>
      </c>
      <c r="K585" s="218" t="s">
        <v>138</v>
      </c>
      <c r="L585" s="71"/>
      <c r="M585" s="223" t="s">
        <v>34</v>
      </c>
      <c r="N585" s="224" t="s">
        <v>49</v>
      </c>
      <c r="O585" s="46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AR585" s="23" t="s">
        <v>423</v>
      </c>
      <c r="AT585" s="23" t="s">
        <v>134</v>
      </c>
      <c r="AU585" s="23" t="s">
        <v>132</v>
      </c>
      <c r="AY585" s="23" t="s">
        <v>131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23" t="s">
        <v>25</v>
      </c>
      <c r="BK585" s="227">
        <f>ROUND(I585*H585,2)</f>
        <v>0</v>
      </c>
      <c r="BL585" s="23" t="s">
        <v>423</v>
      </c>
      <c r="BM585" s="23" t="s">
        <v>708</v>
      </c>
    </row>
    <row r="586" spans="2:51" s="12" customFormat="1" ht="13.5">
      <c r="B586" s="252"/>
      <c r="C586" s="253"/>
      <c r="D586" s="230" t="s">
        <v>141</v>
      </c>
      <c r="E586" s="254" t="s">
        <v>34</v>
      </c>
      <c r="F586" s="255" t="s">
        <v>425</v>
      </c>
      <c r="G586" s="253"/>
      <c r="H586" s="254" t="s">
        <v>34</v>
      </c>
      <c r="I586" s="256"/>
      <c r="J586" s="253"/>
      <c r="K586" s="253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141</v>
      </c>
      <c r="AU586" s="261" t="s">
        <v>132</v>
      </c>
      <c r="AV586" s="12" t="s">
        <v>25</v>
      </c>
      <c r="AW586" s="12" t="s">
        <v>41</v>
      </c>
      <c r="AX586" s="12" t="s">
        <v>78</v>
      </c>
      <c r="AY586" s="261" t="s">
        <v>131</v>
      </c>
    </row>
    <row r="587" spans="2:51" s="11" customFormat="1" ht="13.5">
      <c r="B587" s="228"/>
      <c r="C587" s="229"/>
      <c r="D587" s="230" t="s">
        <v>141</v>
      </c>
      <c r="E587" s="231" t="s">
        <v>34</v>
      </c>
      <c r="F587" s="232" t="s">
        <v>213</v>
      </c>
      <c r="G587" s="229"/>
      <c r="H587" s="233">
        <v>12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141</v>
      </c>
      <c r="AU587" s="239" t="s">
        <v>132</v>
      </c>
      <c r="AV587" s="11" t="s">
        <v>87</v>
      </c>
      <c r="AW587" s="11" t="s">
        <v>41</v>
      </c>
      <c r="AX587" s="11" t="s">
        <v>78</v>
      </c>
      <c r="AY587" s="239" t="s">
        <v>131</v>
      </c>
    </row>
    <row r="588" spans="2:51" s="13" customFormat="1" ht="13.5">
      <c r="B588" s="262"/>
      <c r="C588" s="263"/>
      <c r="D588" s="230" t="s">
        <v>141</v>
      </c>
      <c r="E588" s="264" t="s">
        <v>34</v>
      </c>
      <c r="F588" s="265" t="s">
        <v>426</v>
      </c>
      <c r="G588" s="263"/>
      <c r="H588" s="266">
        <v>12</v>
      </c>
      <c r="I588" s="267"/>
      <c r="J588" s="263"/>
      <c r="K588" s="263"/>
      <c r="L588" s="268"/>
      <c r="M588" s="269"/>
      <c r="N588" s="270"/>
      <c r="O588" s="270"/>
      <c r="P588" s="270"/>
      <c r="Q588" s="270"/>
      <c r="R588" s="270"/>
      <c r="S588" s="270"/>
      <c r="T588" s="271"/>
      <c r="AT588" s="272" t="s">
        <v>141</v>
      </c>
      <c r="AU588" s="272" t="s">
        <v>132</v>
      </c>
      <c r="AV588" s="13" t="s">
        <v>139</v>
      </c>
      <c r="AW588" s="13" t="s">
        <v>41</v>
      </c>
      <c r="AX588" s="13" t="s">
        <v>25</v>
      </c>
      <c r="AY588" s="272" t="s">
        <v>131</v>
      </c>
    </row>
    <row r="589" spans="2:65" s="1" customFormat="1" ht="25.5" customHeight="1">
      <c r="B589" s="45"/>
      <c r="C589" s="216" t="s">
        <v>709</v>
      </c>
      <c r="D589" s="216" t="s">
        <v>134</v>
      </c>
      <c r="E589" s="217" t="s">
        <v>661</v>
      </c>
      <c r="F589" s="218" t="s">
        <v>662</v>
      </c>
      <c r="G589" s="219" t="s">
        <v>149</v>
      </c>
      <c r="H589" s="220">
        <v>1</v>
      </c>
      <c r="I589" s="221"/>
      <c r="J589" s="222">
        <f>ROUND(I589*H589,2)</f>
        <v>0</v>
      </c>
      <c r="K589" s="218" t="s">
        <v>138</v>
      </c>
      <c r="L589" s="71"/>
      <c r="M589" s="223" t="s">
        <v>34</v>
      </c>
      <c r="N589" s="224" t="s">
        <v>49</v>
      </c>
      <c r="O589" s="46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AR589" s="23" t="s">
        <v>423</v>
      </c>
      <c r="AT589" s="23" t="s">
        <v>134</v>
      </c>
      <c r="AU589" s="23" t="s">
        <v>132</v>
      </c>
      <c r="AY589" s="23" t="s">
        <v>131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23" t="s">
        <v>25</v>
      </c>
      <c r="BK589" s="227">
        <f>ROUND(I589*H589,2)</f>
        <v>0</v>
      </c>
      <c r="BL589" s="23" t="s">
        <v>423</v>
      </c>
      <c r="BM589" s="23" t="s">
        <v>710</v>
      </c>
    </row>
    <row r="590" spans="2:51" s="12" customFormat="1" ht="13.5">
      <c r="B590" s="252"/>
      <c r="C590" s="253"/>
      <c r="D590" s="230" t="s">
        <v>141</v>
      </c>
      <c r="E590" s="254" t="s">
        <v>34</v>
      </c>
      <c r="F590" s="255" t="s">
        <v>425</v>
      </c>
      <c r="G590" s="253"/>
      <c r="H590" s="254" t="s">
        <v>34</v>
      </c>
      <c r="I590" s="256"/>
      <c r="J590" s="253"/>
      <c r="K590" s="253"/>
      <c r="L590" s="257"/>
      <c r="M590" s="258"/>
      <c r="N590" s="259"/>
      <c r="O590" s="259"/>
      <c r="P590" s="259"/>
      <c r="Q590" s="259"/>
      <c r="R590" s="259"/>
      <c r="S590" s="259"/>
      <c r="T590" s="260"/>
      <c r="AT590" s="261" t="s">
        <v>141</v>
      </c>
      <c r="AU590" s="261" t="s">
        <v>132</v>
      </c>
      <c r="AV590" s="12" t="s">
        <v>25</v>
      </c>
      <c r="AW590" s="12" t="s">
        <v>41</v>
      </c>
      <c r="AX590" s="12" t="s">
        <v>78</v>
      </c>
      <c r="AY590" s="261" t="s">
        <v>131</v>
      </c>
    </row>
    <row r="591" spans="2:51" s="11" customFormat="1" ht="13.5">
      <c r="B591" s="228"/>
      <c r="C591" s="229"/>
      <c r="D591" s="230" t="s">
        <v>141</v>
      </c>
      <c r="E591" s="231" t="s">
        <v>34</v>
      </c>
      <c r="F591" s="232" t="s">
        <v>25</v>
      </c>
      <c r="G591" s="229"/>
      <c r="H591" s="233">
        <v>1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AT591" s="239" t="s">
        <v>141</v>
      </c>
      <c r="AU591" s="239" t="s">
        <v>132</v>
      </c>
      <c r="AV591" s="11" t="s">
        <v>87</v>
      </c>
      <c r="AW591" s="11" t="s">
        <v>41</v>
      </c>
      <c r="AX591" s="11" t="s">
        <v>78</v>
      </c>
      <c r="AY591" s="239" t="s">
        <v>131</v>
      </c>
    </row>
    <row r="592" spans="2:51" s="13" customFormat="1" ht="13.5">
      <c r="B592" s="262"/>
      <c r="C592" s="263"/>
      <c r="D592" s="230" t="s">
        <v>141</v>
      </c>
      <c r="E592" s="264" t="s">
        <v>34</v>
      </c>
      <c r="F592" s="265" t="s">
        <v>426</v>
      </c>
      <c r="G592" s="263"/>
      <c r="H592" s="266">
        <v>1</v>
      </c>
      <c r="I592" s="267"/>
      <c r="J592" s="263"/>
      <c r="K592" s="263"/>
      <c r="L592" s="268"/>
      <c r="M592" s="269"/>
      <c r="N592" s="270"/>
      <c r="O592" s="270"/>
      <c r="P592" s="270"/>
      <c r="Q592" s="270"/>
      <c r="R592" s="270"/>
      <c r="S592" s="270"/>
      <c r="T592" s="271"/>
      <c r="AT592" s="272" t="s">
        <v>141</v>
      </c>
      <c r="AU592" s="272" t="s">
        <v>132</v>
      </c>
      <c r="AV592" s="13" t="s">
        <v>139</v>
      </c>
      <c r="AW592" s="13" t="s">
        <v>41</v>
      </c>
      <c r="AX592" s="13" t="s">
        <v>25</v>
      </c>
      <c r="AY592" s="272" t="s">
        <v>131</v>
      </c>
    </row>
    <row r="593" spans="2:65" s="1" customFormat="1" ht="16.5" customHeight="1">
      <c r="B593" s="45"/>
      <c r="C593" s="242" t="s">
        <v>711</v>
      </c>
      <c r="D593" s="242" t="s">
        <v>312</v>
      </c>
      <c r="E593" s="243" t="s">
        <v>712</v>
      </c>
      <c r="F593" s="244" t="s">
        <v>713</v>
      </c>
      <c r="G593" s="245" t="s">
        <v>149</v>
      </c>
      <c r="H593" s="246">
        <v>13</v>
      </c>
      <c r="I593" s="247"/>
      <c r="J593" s="248">
        <f>ROUND(I593*H593,2)</f>
        <v>0</v>
      </c>
      <c r="K593" s="244" t="s">
        <v>34</v>
      </c>
      <c r="L593" s="249"/>
      <c r="M593" s="250" t="s">
        <v>34</v>
      </c>
      <c r="N593" s="251" t="s">
        <v>49</v>
      </c>
      <c r="O593" s="46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AR593" s="23" t="s">
        <v>434</v>
      </c>
      <c r="AT593" s="23" t="s">
        <v>312</v>
      </c>
      <c r="AU593" s="23" t="s">
        <v>132</v>
      </c>
      <c r="AY593" s="23" t="s">
        <v>131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23" t="s">
        <v>25</v>
      </c>
      <c r="BK593" s="227">
        <f>ROUND(I593*H593,2)</f>
        <v>0</v>
      </c>
      <c r="BL593" s="23" t="s">
        <v>423</v>
      </c>
      <c r="BM593" s="23" t="s">
        <v>714</v>
      </c>
    </row>
    <row r="594" spans="2:47" s="1" customFormat="1" ht="13.5">
      <c r="B594" s="45"/>
      <c r="C594" s="73"/>
      <c r="D594" s="230" t="s">
        <v>462</v>
      </c>
      <c r="E594" s="73"/>
      <c r="F594" s="240" t="s">
        <v>463</v>
      </c>
      <c r="G594" s="73"/>
      <c r="H594" s="73"/>
      <c r="I594" s="186"/>
      <c r="J594" s="73"/>
      <c r="K594" s="73"/>
      <c r="L594" s="71"/>
      <c r="M594" s="241"/>
      <c r="N594" s="46"/>
      <c r="O594" s="46"/>
      <c r="P594" s="46"/>
      <c r="Q594" s="46"/>
      <c r="R594" s="46"/>
      <c r="S594" s="46"/>
      <c r="T594" s="94"/>
      <c r="AT594" s="23" t="s">
        <v>462</v>
      </c>
      <c r="AU594" s="23" t="s">
        <v>132</v>
      </c>
    </row>
    <row r="595" spans="2:51" s="12" customFormat="1" ht="13.5">
      <c r="B595" s="252"/>
      <c r="C595" s="253"/>
      <c r="D595" s="230" t="s">
        <v>141</v>
      </c>
      <c r="E595" s="254" t="s">
        <v>34</v>
      </c>
      <c r="F595" s="255" t="s">
        <v>425</v>
      </c>
      <c r="G595" s="253"/>
      <c r="H595" s="254" t="s">
        <v>34</v>
      </c>
      <c r="I595" s="256"/>
      <c r="J595" s="253"/>
      <c r="K595" s="253"/>
      <c r="L595" s="257"/>
      <c r="M595" s="258"/>
      <c r="N595" s="259"/>
      <c r="O595" s="259"/>
      <c r="P595" s="259"/>
      <c r="Q595" s="259"/>
      <c r="R595" s="259"/>
      <c r="S595" s="259"/>
      <c r="T595" s="260"/>
      <c r="AT595" s="261" t="s">
        <v>141</v>
      </c>
      <c r="AU595" s="261" t="s">
        <v>132</v>
      </c>
      <c r="AV595" s="12" t="s">
        <v>25</v>
      </c>
      <c r="AW595" s="12" t="s">
        <v>41</v>
      </c>
      <c r="AX595" s="12" t="s">
        <v>78</v>
      </c>
      <c r="AY595" s="261" t="s">
        <v>131</v>
      </c>
    </row>
    <row r="596" spans="2:51" s="11" customFormat="1" ht="13.5">
      <c r="B596" s="228"/>
      <c r="C596" s="229"/>
      <c r="D596" s="230" t="s">
        <v>141</v>
      </c>
      <c r="E596" s="231" t="s">
        <v>34</v>
      </c>
      <c r="F596" s="232" t="s">
        <v>715</v>
      </c>
      <c r="G596" s="229"/>
      <c r="H596" s="233">
        <v>13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141</v>
      </c>
      <c r="AU596" s="239" t="s">
        <v>132</v>
      </c>
      <c r="AV596" s="11" t="s">
        <v>87</v>
      </c>
      <c r="AW596" s="11" t="s">
        <v>41</v>
      </c>
      <c r="AX596" s="11" t="s">
        <v>78</v>
      </c>
      <c r="AY596" s="239" t="s">
        <v>131</v>
      </c>
    </row>
    <row r="597" spans="2:51" s="13" customFormat="1" ht="13.5">
      <c r="B597" s="262"/>
      <c r="C597" s="263"/>
      <c r="D597" s="230" t="s">
        <v>141</v>
      </c>
      <c r="E597" s="264" t="s">
        <v>34</v>
      </c>
      <c r="F597" s="265" t="s">
        <v>426</v>
      </c>
      <c r="G597" s="263"/>
      <c r="H597" s="266">
        <v>13</v>
      </c>
      <c r="I597" s="267"/>
      <c r="J597" s="263"/>
      <c r="K597" s="263"/>
      <c r="L597" s="268"/>
      <c r="M597" s="269"/>
      <c r="N597" s="270"/>
      <c r="O597" s="270"/>
      <c r="P597" s="270"/>
      <c r="Q597" s="270"/>
      <c r="R597" s="270"/>
      <c r="S597" s="270"/>
      <c r="T597" s="271"/>
      <c r="AT597" s="272" t="s">
        <v>141</v>
      </c>
      <c r="AU597" s="272" t="s">
        <v>132</v>
      </c>
      <c r="AV597" s="13" t="s">
        <v>139</v>
      </c>
      <c r="AW597" s="13" t="s">
        <v>41</v>
      </c>
      <c r="AX597" s="13" t="s">
        <v>25</v>
      </c>
      <c r="AY597" s="272" t="s">
        <v>131</v>
      </c>
    </row>
    <row r="598" spans="2:65" s="1" customFormat="1" ht="25.5" customHeight="1">
      <c r="B598" s="45"/>
      <c r="C598" s="216" t="s">
        <v>716</v>
      </c>
      <c r="D598" s="216" t="s">
        <v>134</v>
      </c>
      <c r="E598" s="217" t="s">
        <v>717</v>
      </c>
      <c r="F598" s="218" t="s">
        <v>718</v>
      </c>
      <c r="G598" s="219" t="s">
        <v>149</v>
      </c>
      <c r="H598" s="220">
        <v>40</v>
      </c>
      <c r="I598" s="221"/>
      <c r="J598" s="222">
        <f>ROUND(I598*H598,2)</f>
        <v>0</v>
      </c>
      <c r="K598" s="218" t="s">
        <v>138</v>
      </c>
      <c r="L598" s="71"/>
      <c r="M598" s="223" t="s">
        <v>34</v>
      </c>
      <c r="N598" s="224" t="s">
        <v>49</v>
      </c>
      <c r="O598" s="46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AR598" s="23" t="s">
        <v>423</v>
      </c>
      <c r="AT598" s="23" t="s">
        <v>134</v>
      </c>
      <c r="AU598" s="23" t="s">
        <v>132</v>
      </c>
      <c r="AY598" s="23" t="s">
        <v>131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23" t="s">
        <v>25</v>
      </c>
      <c r="BK598" s="227">
        <f>ROUND(I598*H598,2)</f>
        <v>0</v>
      </c>
      <c r="BL598" s="23" t="s">
        <v>423</v>
      </c>
      <c r="BM598" s="23" t="s">
        <v>719</v>
      </c>
    </row>
    <row r="599" spans="2:51" s="12" customFormat="1" ht="13.5">
      <c r="B599" s="252"/>
      <c r="C599" s="253"/>
      <c r="D599" s="230" t="s">
        <v>141</v>
      </c>
      <c r="E599" s="254" t="s">
        <v>34</v>
      </c>
      <c r="F599" s="255" t="s">
        <v>425</v>
      </c>
      <c r="G599" s="253"/>
      <c r="H599" s="254" t="s">
        <v>34</v>
      </c>
      <c r="I599" s="256"/>
      <c r="J599" s="253"/>
      <c r="K599" s="253"/>
      <c r="L599" s="257"/>
      <c r="M599" s="258"/>
      <c r="N599" s="259"/>
      <c r="O599" s="259"/>
      <c r="P599" s="259"/>
      <c r="Q599" s="259"/>
      <c r="R599" s="259"/>
      <c r="S599" s="259"/>
      <c r="T599" s="260"/>
      <c r="AT599" s="261" t="s">
        <v>141</v>
      </c>
      <c r="AU599" s="261" t="s">
        <v>132</v>
      </c>
      <c r="AV599" s="12" t="s">
        <v>25</v>
      </c>
      <c r="AW599" s="12" t="s">
        <v>41</v>
      </c>
      <c r="AX599" s="12" t="s">
        <v>78</v>
      </c>
      <c r="AY599" s="261" t="s">
        <v>131</v>
      </c>
    </row>
    <row r="600" spans="2:51" s="11" customFormat="1" ht="13.5">
      <c r="B600" s="228"/>
      <c r="C600" s="229"/>
      <c r="D600" s="230" t="s">
        <v>141</v>
      </c>
      <c r="E600" s="231" t="s">
        <v>34</v>
      </c>
      <c r="F600" s="232" t="s">
        <v>401</v>
      </c>
      <c r="G600" s="229"/>
      <c r="H600" s="233">
        <v>40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AT600" s="239" t="s">
        <v>141</v>
      </c>
      <c r="AU600" s="239" t="s">
        <v>132</v>
      </c>
      <c r="AV600" s="11" t="s">
        <v>87</v>
      </c>
      <c r="AW600" s="11" t="s">
        <v>41</v>
      </c>
      <c r="AX600" s="11" t="s">
        <v>78</v>
      </c>
      <c r="AY600" s="239" t="s">
        <v>131</v>
      </c>
    </row>
    <row r="601" spans="2:51" s="13" customFormat="1" ht="13.5">
      <c r="B601" s="262"/>
      <c r="C601" s="263"/>
      <c r="D601" s="230" t="s">
        <v>141</v>
      </c>
      <c r="E601" s="264" t="s">
        <v>34</v>
      </c>
      <c r="F601" s="265" t="s">
        <v>426</v>
      </c>
      <c r="G601" s="263"/>
      <c r="H601" s="266">
        <v>40</v>
      </c>
      <c r="I601" s="267"/>
      <c r="J601" s="263"/>
      <c r="K601" s="263"/>
      <c r="L601" s="268"/>
      <c r="M601" s="269"/>
      <c r="N601" s="270"/>
      <c r="O601" s="270"/>
      <c r="P601" s="270"/>
      <c r="Q601" s="270"/>
      <c r="R601" s="270"/>
      <c r="S601" s="270"/>
      <c r="T601" s="271"/>
      <c r="AT601" s="272" t="s">
        <v>141</v>
      </c>
      <c r="AU601" s="272" t="s">
        <v>132</v>
      </c>
      <c r="AV601" s="13" t="s">
        <v>139</v>
      </c>
      <c r="AW601" s="13" t="s">
        <v>41</v>
      </c>
      <c r="AX601" s="13" t="s">
        <v>25</v>
      </c>
      <c r="AY601" s="272" t="s">
        <v>131</v>
      </c>
    </row>
    <row r="602" spans="2:65" s="1" customFormat="1" ht="16.5" customHeight="1">
      <c r="B602" s="45"/>
      <c r="C602" s="216" t="s">
        <v>720</v>
      </c>
      <c r="D602" s="216" t="s">
        <v>134</v>
      </c>
      <c r="E602" s="217" t="s">
        <v>721</v>
      </c>
      <c r="F602" s="218" t="s">
        <v>722</v>
      </c>
      <c r="G602" s="219" t="s">
        <v>622</v>
      </c>
      <c r="H602" s="220">
        <v>4</v>
      </c>
      <c r="I602" s="221"/>
      <c r="J602" s="222">
        <f>ROUND(I602*H602,2)</f>
        <v>0</v>
      </c>
      <c r="K602" s="218" t="s">
        <v>34</v>
      </c>
      <c r="L602" s="71"/>
      <c r="M602" s="223" t="s">
        <v>34</v>
      </c>
      <c r="N602" s="224" t="s">
        <v>49</v>
      </c>
      <c r="O602" s="46"/>
      <c r="P602" s="225">
        <f>O602*H602</f>
        <v>0</v>
      </c>
      <c r="Q602" s="225">
        <v>0</v>
      </c>
      <c r="R602" s="225">
        <f>Q602*H602</f>
        <v>0</v>
      </c>
      <c r="S602" s="225">
        <v>0</v>
      </c>
      <c r="T602" s="226">
        <f>S602*H602</f>
        <v>0</v>
      </c>
      <c r="AR602" s="23" t="s">
        <v>423</v>
      </c>
      <c r="AT602" s="23" t="s">
        <v>134</v>
      </c>
      <c r="AU602" s="23" t="s">
        <v>132</v>
      </c>
      <c r="AY602" s="23" t="s">
        <v>131</v>
      </c>
      <c r="BE602" s="227">
        <f>IF(N602="základní",J602,0)</f>
        <v>0</v>
      </c>
      <c r="BF602" s="227">
        <f>IF(N602="snížená",J602,0)</f>
        <v>0</v>
      </c>
      <c r="BG602" s="227">
        <f>IF(N602="zákl. přenesená",J602,0)</f>
        <v>0</v>
      </c>
      <c r="BH602" s="227">
        <f>IF(N602="sníž. přenesená",J602,0)</f>
        <v>0</v>
      </c>
      <c r="BI602" s="227">
        <f>IF(N602="nulová",J602,0)</f>
        <v>0</v>
      </c>
      <c r="BJ602" s="23" t="s">
        <v>25</v>
      </c>
      <c r="BK602" s="227">
        <f>ROUND(I602*H602,2)</f>
        <v>0</v>
      </c>
      <c r="BL602" s="23" t="s">
        <v>423</v>
      </c>
      <c r="BM602" s="23" t="s">
        <v>723</v>
      </c>
    </row>
    <row r="603" spans="2:51" s="12" customFormat="1" ht="13.5">
      <c r="B603" s="252"/>
      <c r="C603" s="253"/>
      <c r="D603" s="230" t="s">
        <v>141</v>
      </c>
      <c r="E603" s="254" t="s">
        <v>34</v>
      </c>
      <c r="F603" s="255" t="s">
        <v>425</v>
      </c>
      <c r="G603" s="253"/>
      <c r="H603" s="254" t="s">
        <v>34</v>
      </c>
      <c r="I603" s="256"/>
      <c r="J603" s="253"/>
      <c r="K603" s="253"/>
      <c r="L603" s="257"/>
      <c r="M603" s="258"/>
      <c r="N603" s="259"/>
      <c r="O603" s="259"/>
      <c r="P603" s="259"/>
      <c r="Q603" s="259"/>
      <c r="R603" s="259"/>
      <c r="S603" s="259"/>
      <c r="T603" s="260"/>
      <c r="AT603" s="261" t="s">
        <v>141</v>
      </c>
      <c r="AU603" s="261" t="s">
        <v>132</v>
      </c>
      <c r="AV603" s="12" t="s">
        <v>25</v>
      </c>
      <c r="AW603" s="12" t="s">
        <v>41</v>
      </c>
      <c r="AX603" s="12" t="s">
        <v>78</v>
      </c>
      <c r="AY603" s="261" t="s">
        <v>131</v>
      </c>
    </row>
    <row r="604" spans="2:51" s="11" customFormat="1" ht="13.5">
      <c r="B604" s="228"/>
      <c r="C604" s="229"/>
      <c r="D604" s="230" t="s">
        <v>141</v>
      </c>
      <c r="E604" s="231" t="s">
        <v>34</v>
      </c>
      <c r="F604" s="232" t="s">
        <v>139</v>
      </c>
      <c r="G604" s="229"/>
      <c r="H604" s="233">
        <v>4</v>
      </c>
      <c r="I604" s="234"/>
      <c r="J604" s="229"/>
      <c r="K604" s="229"/>
      <c r="L604" s="235"/>
      <c r="M604" s="236"/>
      <c r="N604" s="237"/>
      <c r="O604" s="237"/>
      <c r="P604" s="237"/>
      <c r="Q604" s="237"/>
      <c r="R604" s="237"/>
      <c r="S604" s="237"/>
      <c r="T604" s="238"/>
      <c r="AT604" s="239" t="s">
        <v>141</v>
      </c>
      <c r="AU604" s="239" t="s">
        <v>132</v>
      </c>
      <c r="AV604" s="11" t="s">
        <v>87</v>
      </c>
      <c r="AW604" s="11" t="s">
        <v>41</v>
      </c>
      <c r="AX604" s="11" t="s">
        <v>78</v>
      </c>
      <c r="AY604" s="239" t="s">
        <v>131</v>
      </c>
    </row>
    <row r="605" spans="2:51" s="13" customFormat="1" ht="13.5">
      <c r="B605" s="262"/>
      <c r="C605" s="263"/>
      <c r="D605" s="230" t="s">
        <v>141</v>
      </c>
      <c r="E605" s="264" t="s">
        <v>34</v>
      </c>
      <c r="F605" s="265" t="s">
        <v>426</v>
      </c>
      <c r="G605" s="263"/>
      <c r="H605" s="266">
        <v>4</v>
      </c>
      <c r="I605" s="267"/>
      <c r="J605" s="263"/>
      <c r="K605" s="263"/>
      <c r="L605" s="268"/>
      <c r="M605" s="269"/>
      <c r="N605" s="270"/>
      <c r="O605" s="270"/>
      <c r="P605" s="270"/>
      <c r="Q605" s="270"/>
      <c r="R605" s="270"/>
      <c r="S605" s="270"/>
      <c r="T605" s="271"/>
      <c r="AT605" s="272" t="s">
        <v>141</v>
      </c>
      <c r="AU605" s="272" t="s">
        <v>132</v>
      </c>
      <c r="AV605" s="13" t="s">
        <v>139</v>
      </c>
      <c r="AW605" s="13" t="s">
        <v>41</v>
      </c>
      <c r="AX605" s="13" t="s">
        <v>25</v>
      </c>
      <c r="AY605" s="272" t="s">
        <v>131</v>
      </c>
    </row>
    <row r="606" spans="2:65" s="1" customFormat="1" ht="16.5" customHeight="1">
      <c r="B606" s="45"/>
      <c r="C606" s="242" t="s">
        <v>724</v>
      </c>
      <c r="D606" s="242" t="s">
        <v>312</v>
      </c>
      <c r="E606" s="243" t="s">
        <v>725</v>
      </c>
      <c r="F606" s="244" t="s">
        <v>726</v>
      </c>
      <c r="G606" s="245" t="s">
        <v>149</v>
      </c>
      <c r="H606" s="246">
        <v>4</v>
      </c>
      <c r="I606" s="247"/>
      <c r="J606" s="248">
        <f>ROUND(I606*H606,2)</f>
        <v>0</v>
      </c>
      <c r="K606" s="244" t="s">
        <v>34</v>
      </c>
      <c r="L606" s="249"/>
      <c r="M606" s="250" t="s">
        <v>34</v>
      </c>
      <c r="N606" s="251" t="s">
        <v>49</v>
      </c>
      <c r="O606" s="46"/>
      <c r="P606" s="225">
        <f>O606*H606</f>
        <v>0</v>
      </c>
      <c r="Q606" s="225">
        <v>0.0005</v>
      </c>
      <c r="R606" s="225">
        <f>Q606*H606</f>
        <v>0.002</v>
      </c>
      <c r="S606" s="225">
        <v>0</v>
      </c>
      <c r="T606" s="226">
        <f>S606*H606</f>
        <v>0</v>
      </c>
      <c r="AR606" s="23" t="s">
        <v>434</v>
      </c>
      <c r="AT606" s="23" t="s">
        <v>312</v>
      </c>
      <c r="AU606" s="23" t="s">
        <v>132</v>
      </c>
      <c r="AY606" s="23" t="s">
        <v>131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23" t="s">
        <v>25</v>
      </c>
      <c r="BK606" s="227">
        <f>ROUND(I606*H606,2)</f>
        <v>0</v>
      </c>
      <c r="BL606" s="23" t="s">
        <v>423</v>
      </c>
      <c r="BM606" s="23" t="s">
        <v>727</v>
      </c>
    </row>
    <row r="607" spans="2:51" s="12" customFormat="1" ht="13.5">
      <c r="B607" s="252"/>
      <c r="C607" s="253"/>
      <c r="D607" s="230" t="s">
        <v>141</v>
      </c>
      <c r="E607" s="254" t="s">
        <v>34</v>
      </c>
      <c r="F607" s="255" t="s">
        <v>425</v>
      </c>
      <c r="G607" s="253"/>
      <c r="H607" s="254" t="s">
        <v>34</v>
      </c>
      <c r="I607" s="256"/>
      <c r="J607" s="253"/>
      <c r="K607" s="253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141</v>
      </c>
      <c r="AU607" s="261" t="s">
        <v>132</v>
      </c>
      <c r="AV607" s="12" t="s">
        <v>25</v>
      </c>
      <c r="AW607" s="12" t="s">
        <v>41</v>
      </c>
      <c r="AX607" s="12" t="s">
        <v>78</v>
      </c>
      <c r="AY607" s="261" t="s">
        <v>131</v>
      </c>
    </row>
    <row r="608" spans="2:51" s="11" customFormat="1" ht="13.5">
      <c r="B608" s="228"/>
      <c r="C608" s="229"/>
      <c r="D608" s="230" t="s">
        <v>141</v>
      </c>
      <c r="E608" s="231" t="s">
        <v>34</v>
      </c>
      <c r="F608" s="232" t="s">
        <v>139</v>
      </c>
      <c r="G608" s="229"/>
      <c r="H608" s="233">
        <v>4</v>
      </c>
      <c r="I608" s="234"/>
      <c r="J608" s="229"/>
      <c r="K608" s="229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141</v>
      </c>
      <c r="AU608" s="239" t="s">
        <v>132</v>
      </c>
      <c r="AV608" s="11" t="s">
        <v>87</v>
      </c>
      <c r="AW608" s="11" t="s">
        <v>41</v>
      </c>
      <c r="AX608" s="11" t="s">
        <v>78</v>
      </c>
      <c r="AY608" s="239" t="s">
        <v>131</v>
      </c>
    </row>
    <row r="609" spans="2:51" s="13" customFormat="1" ht="13.5">
      <c r="B609" s="262"/>
      <c r="C609" s="263"/>
      <c r="D609" s="230" t="s">
        <v>141</v>
      </c>
      <c r="E609" s="264" t="s">
        <v>34</v>
      </c>
      <c r="F609" s="265" t="s">
        <v>426</v>
      </c>
      <c r="G609" s="263"/>
      <c r="H609" s="266">
        <v>4</v>
      </c>
      <c r="I609" s="267"/>
      <c r="J609" s="263"/>
      <c r="K609" s="263"/>
      <c r="L609" s="268"/>
      <c r="M609" s="269"/>
      <c r="N609" s="270"/>
      <c r="O609" s="270"/>
      <c r="P609" s="270"/>
      <c r="Q609" s="270"/>
      <c r="R609" s="270"/>
      <c r="S609" s="270"/>
      <c r="T609" s="271"/>
      <c r="AT609" s="272" t="s">
        <v>141</v>
      </c>
      <c r="AU609" s="272" t="s">
        <v>132</v>
      </c>
      <c r="AV609" s="13" t="s">
        <v>139</v>
      </c>
      <c r="AW609" s="13" t="s">
        <v>41</v>
      </c>
      <c r="AX609" s="13" t="s">
        <v>25</v>
      </c>
      <c r="AY609" s="272" t="s">
        <v>131</v>
      </c>
    </row>
    <row r="610" spans="2:65" s="1" customFormat="1" ht="25.5" customHeight="1">
      <c r="B610" s="45"/>
      <c r="C610" s="216" t="s">
        <v>728</v>
      </c>
      <c r="D610" s="216" t="s">
        <v>134</v>
      </c>
      <c r="E610" s="217" t="s">
        <v>729</v>
      </c>
      <c r="F610" s="218" t="s">
        <v>730</v>
      </c>
      <c r="G610" s="219" t="s">
        <v>149</v>
      </c>
      <c r="H610" s="220">
        <v>187</v>
      </c>
      <c r="I610" s="221"/>
      <c r="J610" s="222">
        <f>ROUND(I610*H610,2)</f>
        <v>0</v>
      </c>
      <c r="K610" s="218" t="s">
        <v>138</v>
      </c>
      <c r="L610" s="71"/>
      <c r="M610" s="223" t="s">
        <v>34</v>
      </c>
      <c r="N610" s="224" t="s">
        <v>49</v>
      </c>
      <c r="O610" s="46"/>
      <c r="P610" s="225">
        <f>O610*H610</f>
        <v>0</v>
      </c>
      <c r="Q610" s="225">
        <v>0</v>
      </c>
      <c r="R610" s="225">
        <f>Q610*H610</f>
        <v>0</v>
      </c>
      <c r="S610" s="225">
        <v>0</v>
      </c>
      <c r="T610" s="226">
        <f>S610*H610</f>
        <v>0</v>
      </c>
      <c r="AR610" s="23" t="s">
        <v>423</v>
      </c>
      <c r="AT610" s="23" t="s">
        <v>134</v>
      </c>
      <c r="AU610" s="23" t="s">
        <v>132</v>
      </c>
      <c r="AY610" s="23" t="s">
        <v>131</v>
      </c>
      <c r="BE610" s="227">
        <f>IF(N610="základní",J610,0)</f>
        <v>0</v>
      </c>
      <c r="BF610" s="227">
        <f>IF(N610="snížená",J610,0)</f>
        <v>0</v>
      </c>
      <c r="BG610" s="227">
        <f>IF(N610="zákl. přenesená",J610,0)</f>
        <v>0</v>
      </c>
      <c r="BH610" s="227">
        <f>IF(N610="sníž. přenesená",J610,0)</f>
        <v>0</v>
      </c>
      <c r="BI610" s="227">
        <f>IF(N610="nulová",J610,0)</f>
        <v>0</v>
      </c>
      <c r="BJ610" s="23" t="s">
        <v>25</v>
      </c>
      <c r="BK610" s="227">
        <f>ROUND(I610*H610,2)</f>
        <v>0</v>
      </c>
      <c r="BL610" s="23" t="s">
        <v>423</v>
      </c>
      <c r="BM610" s="23" t="s">
        <v>731</v>
      </c>
    </row>
    <row r="611" spans="2:51" s="12" customFormat="1" ht="13.5">
      <c r="B611" s="252"/>
      <c r="C611" s="253"/>
      <c r="D611" s="230" t="s">
        <v>141</v>
      </c>
      <c r="E611" s="254" t="s">
        <v>34</v>
      </c>
      <c r="F611" s="255" t="s">
        <v>425</v>
      </c>
      <c r="G611" s="253"/>
      <c r="H611" s="254" t="s">
        <v>34</v>
      </c>
      <c r="I611" s="256"/>
      <c r="J611" s="253"/>
      <c r="K611" s="253"/>
      <c r="L611" s="257"/>
      <c r="M611" s="258"/>
      <c r="N611" s="259"/>
      <c r="O611" s="259"/>
      <c r="P611" s="259"/>
      <c r="Q611" s="259"/>
      <c r="R611" s="259"/>
      <c r="S611" s="259"/>
      <c r="T611" s="260"/>
      <c r="AT611" s="261" t="s">
        <v>141</v>
      </c>
      <c r="AU611" s="261" t="s">
        <v>132</v>
      </c>
      <c r="AV611" s="12" t="s">
        <v>25</v>
      </c>
      <c r="AW611" s="12" t="s">
        <v>41</v>
      </c>
      <c r="AX611" s="12" t="s">
        <v>78</v>
      </c>
      <c r="AY611" s="261" t="s">
        <v>131</v>
      </c>
    </row>
    <row r="612" spans="2:51" s="11" customFormat="1" ht="13.5">
      <c r="B612" s="228"/>
      <c r="C612" s="229"/>
      <c r="D612" s="230" t="s">
        <v>141</v>
      </c>
      <c r="E612" s="231" t="s">
        <v>34</v>
      </c>
      <c r="F612" s="232" t="s">
        <v>732</v>
      </c>
      <c r="G612" s="229"/>
      <c r="H612" s="233">
        <v>187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AT612" s="239" t="s">
        <v>141</v>
      </c>
      <c r="AU612" s="239" t="s">
        <v>132</v>
      </c>
      <c r="AV612" s="11" t="s">
        <v>87</v>
      </c>
      <c r="AW612" s="11" t="s">
        <v>41</v>
      </c>
      <c r="AX612" s="11" t="s">
        <v>78</v>
      </c>
      <c r="AY612" s="239" t="s">
        <v>131</v>
      </c>
    </row>
    <row r="613" spans="2:51" s="13" customFormat="1" ht="13.5">
      <c r="B613" s="262"/>
      <c r="C613" s="263"/>
      <c r="D613" s="230" t="s">
        <v>141</v>
      </c>
      <c r="E613" s="264" t="s">
        <v>34</v>
      </c>
      <c r="F613" s="265" t="s">
        <v>426</v>
      </c>
      <c r="G613" s="263"/>
      <c r="H613" s="266">
        <v>187</v>
      </c>
      <c r="I613" s="267"/>
      <c r="J613" s="263"/>
      <c r="K613" s="263"/>
      <c r="L613" s="268"/>
      <c r="M613" s="269"/>
      <c r="N613" s="270"/>
      <c r="O613" s="270"/>
      <c r="P613" s="270"/>
      <c r="Q613" s="270"/>
      <c r="R613" s="270"/>
      <c r="S613" s="270"/>
      <c r="T613" s="271"/>
      <c r="AT613" s="272" t="s">
        <v>141</v>
      </c>
      <c r="AU613" s="272" t="s">
        <v>132</v>
      </c>
      <c r="AV613" s="13" t="s">
        <v>139</v>
      </c>
      <c r="AW613" s="13" t="s">
        <v>41</v>
      </c>
      <c r="AX613" s="13" t="s">
        <v>25</v>
      </c>
      <c r="AY613" s="272" t="s">
        <v>131</v>
      </c>
    </row>
    <row r="614" spans="2:65" s="1" customFormat="1" ht="25.5" customHeight="1">
      <c r="B614" s="45"/>
      <c r="C614" s="216" t="s">
        <v>733</v>
      </c>
      <c r="D614" s="216" t="s">
        <v>134</v>
      </c>
      <c r="E614" s="217" t="s">
        <v>734</v>
      </c>
      <c r="F614" s="218" t="s">
        <v>735</v>
      </c>
      <c r="G614" s="219" t="s">
        <v>736</v>
      </c>
      <c r="H614" s="220">
        <v>65</v>
      </c>
      <c r="I614" s="221"/>
      <c r="J614" s="222">
        <f>ROUND(I614*H614,2)</f>
        <v>0</v>
      </c>
      <c r="K614" s="218" t="s">
        <v>138</v>
      </c>
      <c r="L614" s="71"/>
      <c r="M614" s="223" t="s">
        <v>34</v>
      </c>
      <c r="N614" s="224" t="s">
        <v>49</v>
      </c>
      <c r="O614" s="46"/>
      <c r="P614" s="225">
        <f>O614*H614</f>
        <v>0</v>
      </c>
      <c r="Q614" s="225">
        <v>0</v>
      </c>
      <c r="R614" s="225">
        <f>Q614*H614</f>
        <v>0</v>
      </c>
      <c r="S614" s="225">
        <v>0</v>
      </c>
      <c r="T614" s="226">
        <f>S614*H614</f>
        <v>0</v>
      </c>
      <c r="AR614" s="23" t="s">
        <v>423</v>
      </c>
      <c r="AT614" s="23" t="s">
        <v>134</v>
      </c>
      <c r="AU614" s="23" t="s">
        <v>132</v>
      </c>
      <c r="AY614" s="23" t="s">
        <v>131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23" t="s">
        <v>25</v>
      </c>
      <c r="BK614" s="227">
        <f>ROUND(I614*H614,2)</f>
        <v>0</v>
      </c>
      <c r="BL614" s="23" t="s">
        <v>423</v>
      </c>
      <c r="BM614" s="23" t="s">
        <v>737</v>
      </c>
    </row>
    <row r="615" spans="2:65" s="1" customFormat="1" ht="16.5" customHeight="1">
      <c r="B615" s="45"/>
      <c r="C615" s="216" t="s">
        <v>738</v>
      </c>
      <c r="D615" s="216" t="s">
        <v>134</v>
      </c>
      <c r="E615" s="217" t="s">
        <v>739</v>
      </c>
      <c r="F615" s="218" t="s">
        <v>740</v>
      </c>
      <c r="G615" s="219" t="s">
        <v>736</v>
      </c>
      <c r="H615" s="220">
        <v>190</v>
      </c>
      <c r="I615" s="221"/>
      <c r="J615" s="222">
        <f>ROUND(I615*H615,2)</f>
        <v>0</v>
      </c>
      <c r="K615" s="218" t="s">
        <v>34</v>
      </c>
      <c r="L615" s="71"/>
      <c r="M615" s="223" t="s">
        <v>34</v>
      </c>
      <c r="N615" s="224" t="s">
        <v>49</v>
      </c>
      <c r="O615" s="46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AR615" s="23" t="s">
        <v>423</v>
      </c>
      <c r="AT615" s="23" t="s">
        <v>134</v>
      </c>
      <c r="AU615" s="23" t="s">
        <v>132</v>
      </c>
      <c r="AY615" s="23" t="s">
        <v>131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23" t="s">
        <v>25</v>
      </c>
      <c r="BK615" s="227">
        <f>ROUND(I615*H615,2)</f>
        <v>0</v>
      </c>
      <c r="BL615" s="23" t="s">
        <v>423</v>
      </c>
      <c r="BM615" s="23" t="s">
        <v>741</v>
      </c>
    </row>
    <row r="616" spans="2:65" s="1" customFormat="1" ht="16.5" customHeight="1">
      <c r="B616" s="45"/>
      <c r="C616" s="242" t="s">
        <v>559</v>
      </c>
      <c r="D616" s="242" t="s">
        <v>312</v>
      </c>
      <c r="E616" s="243" t="s">
        <v>742</v>
      </c>
      <c r="F616" s="244" t="s">
        <v>743</v>
      </c>
      <c r="G616" s="245" t="s">
        <v>149</v>
      </c>
      <c r="H616" s="246">
        <v>1</v>
      </c>
      <c r="I616" s="247"/>
      <c r="J616" s="248">
        <f>ROUND(I616*H616,2)</f>
        <v>0</v>
      </c>
      <c r="K616" s="244" t="s">
        <v>34</v>
      </c>
      <c r="L616" s="249"/>
      <c r="M616" s="250" t="s">
        <v>34</v>
      </c>
      <c r="N616" s="251" t="s">
        <v>49</v>
      </c>
      <c r="O616" s="46"/>
      <c r="P616" s="225">
        <f>O616*H616</f>
        <v>0</v>
      </c>
      <c r="Q616" s="225">
        <v>0</v>
      </c>
      <c r="R616" s="225">
        <f>Q616*H616</f>
        <v>0</v>
      </c>
      <c r="S616" s="225">
        <v>0</v>
      </c>
      <c r="T616" s="226">
        <f>S616*H616</f>
        <v>0</v>
      </c>
      <c r="AR616" s="23" t="s">
        <v>434</v>
      </c>
      <c r="AT616" s="23" t="s">
        <v>312</v>
      </c>
      <c r="AU616" s="23" t="s">
        <v>132</v>
      </c>
      <c r="AY616" s="23" t="s">
        <v>131</v>
      </c>
      <c r="BE616" s="227">
        <f>IF(N616="základní",J616,0)</f>
        <v>0</v>
      </c>
      <c r="BF616" s="227">
        <f>IF(N616="snížená",J616,0)</f>
        <v>0</v>
      </c>
      <c r="BG616" s="227">
        <f>IF(N616="zákl. přenesená",J616,0)</f>
        <v>0</v>
      </c>
      <c r="BH616" s="227">
        <f>IF(N616="sníž. přenesená",J616,0)</f>
        <v>0</v>
      </c>
      <c r="BI616" s="227">
        <f>IF(N616="nulová",J616,0)</f>
        <v>0</v>
      </c>
      <c r="BJ616" s="23" t="s">
        <v>25</v>
      </c>
      <c r="BK616" s="227">
        <f>ROUND(I616*H616,2)</f>
        <v>0</v>
      </c>
      <c r="BL616" s="23" t="s">
        <v>423</v>
      </c>
      <c r="BM616" s="23" t="s">
        <v>744</v>
      </c>
    </row>
    <row r="617" spans="2:63" s="10" customFormat="1" ht="22.3" customHeight="1">
      <c r="B617" s="200"/>
      <c r="C617" s="201"/>
      <c r="D617" s="202" t="s">
        <v>77</v>
      </c>
      <c r="E617" s="214" t="s">
        <v>745</v>
      </c>
      <c r="F617" s="214" t="s">
        <v>746</v>
      </c>
      <c r="G617" s="201"/>
      <c r="H617" s="201"/>
      <c r="I617" s="204"/>
      <c r="J617" s="215">
        <f>BK617</f>
        <v>0</v>
      </c>
      <c r="K617" s="201"/>
      <c r="L617" s="206"/>
      <c r="M617" s="207"/>
      <c r="N617" s="208"/>
      <c r="O617" s="208"/>
      <c r="P617" s="209">
        <f>SUM(P618:P769)</f>
        <v>0</v>
      </c>
      <c r="Q617" s="208"/>
      <c r="R617" s="209">
        <f>SUM(R618:R769)</f>
        <v>0.0347</v>
      </c>
      <c r="S617" s="208"/>
      <c r="T617" s="210">
        <f>SUM(T618:T769)</f>
        <v>0</v>
      </c>
      <c r="AR617" s="211" t="s">
        <v>132</v>
      </c>
      <c r="AT617" s="212" t="s">
        <v>77</v>
      </c>
      <c r="AU617" s="212" t="s">
        <v>87</v>
      </c>
      <c r="AY617" s="211" t="s">
        <v>131</v>
      </c>
      <c r="BK617" s="213">
        <f>SUM(BK618:BK769)</f>
        <v>0</v>
      </c>
    </row>
    <row r="618" spans="2:65" s="1" customFormat="1" ht="25.5" customHeight="1">
      <c r="B618" s="45"/>
      <c r="C618" s="216" t="s">
        <v>747</v>
      </c>
      <c r="D618" s="216" t="s">
        <v>134</v>
      </c>
      <c r="E618" s="217" t="s">
        <v>748</v>
      </c>
      <c r="F618" s="218" t="s">
        <v>749</v>
      </c>
      <c r="G618" s="219" t="s">
        <v>221</v>
      </c>
      <c r="H618" s="220">
        <v>480</v>
      </c>
      <c r="I618" s="221"/>
      <c r="J618" s="222">
        <f>ROUND(I618*H618,2)</f>
        <v>0</v>
      </c>
      <c r="K618" s="218" t="s">
        <v>138</v>
      </c>
      <c r="L618" s="71"/>
      <c r="M618" s="223" t="s">
        <v>34</v>
      </c>
      <c r="N618" s="224" t="s">
        <v>49</v>
      </c>
      <c r="O618" s="46"/>
      <c r="P618" s="225">
        <f>O618*H618</f>
        <v>0</v>
      </c>
      <c r="Q618" s="225">
        <v>0</v>
      </c>
      <c r="R618" s="225">
        <f>Q618*H618</f>
        <v>0</v>
      </c>
      <c r="S618" s="225">
        <v>0</v>
      </c>
      <c r="T618" s="226">
        <f>S618*H618</f>
        <v>0</v>
      </c>
      <c r="AR618" s="23" t="s">
        <v>423</v>
      </c>
      <c r="AT618" s="23" t="s">
        <v>134</v>
      </c>
      <c r="AU618" s="23" t="s">
        <v>132</v>
      </c>
      <c r="AY618" s="23" t="s">
        <v>131</v>
      </c>
      <c r="BE618" s="227">
        <f>IF(N618="základní",J618,0)</f>
        <v>0</v>
      </c>
      <c r="BF618" s="227">
        <f>IF(N618="snížená",J618,0)</f>
        <v>0</v>
      </c>
      <c r="BG618" s="227">
        <f>IF(N618="zákl. přenesená",J618,0)</f>
        <v>0</v>
      </c>
      <c r="BH618" s="227">
        <f>IF(N618="sníž. přenesená",J618,0)</f>
        <v>0</v>
      </c>
      <c r="BI618" s="227">
        <f>IF(N618="nulová",J618,0)</f>
        <v>0</v>
      </c>
      <c r="BJ618" s="23" t="s">
        <v>25</v>
      </c>
      <c r="BK618" s="227">
        <f>ROUND(I618*H618,2)</f>
        <v>0</v>
      </c>
      <c r="BL618" s="23" t="s">
        <v>423</v>
      </c>
      <c r="BM618" s="23" t="s">
        <v>750</v>
      </c>
    </row>
    <row r="619" spans="2:51" s="12" customFormat="1" ht="13.5">
      <c r="B619" s="252"/>
      <c r="C619" s="253"/>
      <c r="D619" s="230" t="s">
        <v>141</v>
      </c>
      <c r="E619" s="254" t="s">
        <v>34</v>
      </c>
      <c r="F619" s="255" t="s">
        <v>456</v>
      </c>
      <c r="G619" s="253"/>
      <c r="H619" s="254" t="s">
        <v>34</v>
      </c>
      <c r="I619" s="256"/>
      <c r="J619" s="253"/>
      <c r="K619" s="253"/>
      <c r="L619" s="257"/>
      <c r="M619" s="258"/>
      <c r="N619" s="259"/>
      <c r="O619" s="259"/>
      <c r="P619" s="259"/>
      <c r="Q619" s="259"/>
      <c r="R619" s="259"/>
      <c r="S619" s="259"/>
      <c r="T619" s="260"/>
      <c r="AT619" s="261" t="s">
        <v>141</v>
      </c>
      <c r="AU619" s="261" t="s">
        <v>132</v>
      </c>
      <c r="AV619" s="12" t="s">
        <v>25</v>
      </c>
      <c r="AW619" s="12" t="s">
        <v>41</v>
      </c>
      <c r="AX619" s="12" t="s">
        <v>78</v>
      </c>
      <c r="AY619" s="261" t="s">
        <v>131</v>
      </c>
    </row>
    <row r="620" spans="2:51" s="11" customFormat="1" ht="13.5">
      <c r="B620" s="228"/>
      <c r="C620" s="229"/>
      <c r="D620" s="230" t="s">
        <v>141</v>
      </c>
      <c r="E620" s="231" t="s">
        <v>34</v>
      </c>
      <c r="F620" s="232" t="s">
        <v>751</v>
      </c>
      <c r="G620" s="229"/>
      <c r="H620" s="233">
        <v>480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141</v>
      </c>
      <c r="AU620" s="239" t="s">
        <v>132</v>
      </c>
      <c r="AV620" s="11" t="s">
        <v>87</v>
      </c>
      <c r="AW620" s="11" t="s">
        <v>41</v>
      </c>
      <c r="AX620" s="11" t="s">
        <v>78</v>
      </c>
      <c r="AY620" s="239" t="s">
        <v>131</v>
      </c>
    </row>
    <row r="621" spans="2:51" s="13" customFormat="1" ht="13.5">
      <c r="B621" s="262"/>
      <c r="C621" s="263"/>
      <c r="D621" s="230" t="s">
        <v>141</v>
      </c>
      <c r="E621" s="264" t="s">
        <v>34</v>
      </c>
      <c r="F621" s="265" t="s">
        <v>426</v>
      </c>
      <c r="G621" s="263"/>
      <c r="H621" s="266">
        <v>480</v>
      </c>
      <c r="I621" s="267"/>
      <c r="J621" s="263"/>
      <c r="K621" s="263"/>
      <c r="L621" s="268"/>
      <c r="M621" s="269"/>
      <c r="N621" s="270"/>
      <c r="O621" s="270"/>
      <c r="P621" s="270"/>
      <c r="Q621" s="270"/>
      <c r="R621" s="270"/>
      <c r="S621" s="270"/>
      <c r="T621" s="271"/>
      <c r="AT621" s="272" t="s">
        <v>141</v>
      </c>
      <c r="AU621" s="272" t="s">
        <v>132</v>
      </c>
      <c r="AV621" s="13" t="s">
        <v>139</v>
      </c>
      <c r="AW621" s="13" t="s">
        <v>41</v>
      </c>
      <c r="AX621" s="13" t="s">
        <v>25</v>
      </c>
      <c r="AY621" s="272" t="s">
        <v>131</v>
      </c>
    </row>
    <row r="622" spans="2:65" s="1" customFormat="1" ht="16.5" customHeight="1">
      <c r="B622" s="45"/>
      <c r="C622" s="242" t="s">
        <v>752</v>
      </c>
      <c r="D622" s="242" t="s">
        <v>312</v>
      </c>
      <c r="E622" s="243" t="s">
        <v>753</v>
      </c>
      <c r="F622" s="244" t="s">
        <v>754</v>
      </c>
      <c r="G622" s="245" t="s">
        <v>149</v>
      </c>
      <c r="H622" s="246">
        <v>480</v>
      </c>
      <c r="I622" s="247"/>
      <c r="J622" s="248">
        <f>ROUND(I622*H622,2)</f>
        <v>0</v>
      </c>
      <c r="K622" s="244" t="s">
        <v>34</v>
      </c>
      <c r="L622" s="249"/>
      <c r="M622" s="250" t="s">
        <v>34</v>
      </c>
      <c r="N622" s="251" t="s">
        <v>49</v>
      </c>
      <c r="O622" s="46"/>
      <c r="P622" s="225">
        <f>O622*H622</f>
        <v>0</v>
      </c>
      <c r="Q622" s="225">
        <v>0</v>
      </c>
      <c r="R622" s="225">
        <f>Q622*H622</f>
        <v>0</v>
      </c>
      <c r="S622" s="225">
        <v>0</v>
      </c>
      <c r="T622" s="226">
        <f>S622*H622</f>
        <v>0</v>
      </c>
      <c r="AR622" s="23" t="s">
        <v>434</v>
      </c>
      <c r="AT622" s="23" t="s">
        <v>312</v>
      </c>
      <c r="AU622" s="23" t="s">
        <v>132</v>
      </c>
      <c r="AY622" s="23" t="s">
        <v>131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23" t="s">
        <v>25</v>
      </c>
      <c r="BK622" s="227">
        <f>ROUND(I622*H622,2)</f>
        <v>0</v>
      </c>
      <c r="BL622" s="23" t="s">
        <v>423</v>
      </c>
      <c r="BM622" s="23" t="s">
        <v>755</v>
      </c>
    </row>
    <row r="623" spans="2:47" s="1" customFormat="1" ht="13.5">
      <c r="B623" s="45"/>
      <c r="C623" s="73"/>
      <c r="D623" s="230" t="s">
        <v>462</v>
      </c>
      <c r="E623" s="73"/>
      <c r="F623" s="240" t="s">
        <v>564</v>
      </c>
      <c r="G623" s="73"/>
      <c r="H623" s="73"/>
      <c r="I623" s="186"/>
      <c r="J623" s="73"/>
      <c r="K623" s="73"/>
      <c r="L623" s="71"/>
      <c r="M623" s="241"/>
      <c r="N623" s="46"/>
      <c r="O623" s="46"/>
      <c r="P623" s="46"/>
      <c r="Q623" s="46"/>
      <c r="R623" s="46"/>
      <c r="S623" s="46"/>
      <c r="T623" s="94"/>
      <c r="AT623" s="23" t="s">
        <v>462</v>
      </c>
      <c r="AU623" s="23" t="s">
        <v>132</v>
      </c>
    </row>
    <row r="624" spans="2:51" s="12" customFormat="1" ht="13.5">
      <c r="B624" s="252"/>
      <c r="C624" s="253"/>
      <c r="D624" s="230" t="s">
        <v>141</v>
      </c>
      <c r="E624" s="254" t="s">
        <v>34</v>
      </c>
      <c r="F624" s="255" t="s">
        <v>456</v>
      </c>
      <c r="G624" s="253"/>
      <c r="H624" s="254" t="s">
        <v>34</v>
      </c>
      <c r="I624" s="256"/>
      <c r="J624" s="253"/>
      <c r="K624" s="253"/>
      <c r="L624" s="257"/>
      <c r="M624" s="258"/>
      <c r="N624" s="259"/>
      <c r="O624" s="259"/>
      <c r="P624" s="259"/>
      <c r="Q624" s="259"/>
      <c r="R624" s="259"/>
      <c r="S624" s="259"/>
      <c r="T624" s="260"/>
      <c r="AT624" s="261" t="s">
        <v>141</v>
      </c>
      <c r="AU624" s="261" t="s">
        <v>132</v>
      </c>
      <c r="AV624" s="12" t="s">
        <v>25</v>
      </c>
      <c r="AW624" s="12" t="s">
        <v>41</v>
      </c>
      <c r="AX624" s="12" t="s">
        <v>78</v>
      </c>
      <c r="AY624" s="261" t="s">
        <v>131</v>
      </c>
    </row>
    <row r="625" spans="2:51" s="11" customFormat="1" ht="13.5">
      <c r="B625" s="228"/>
      <c r="C625" s="229"/>
      <c r="D625" s="230" t="s">
        <v>141</v>
      </c>
      <c r="E625" s="231" t="s">
        <v>34</v>
      </c>
      <c r="F625" s="232" t="s">
        <v>751</v>
      </c>
      <c r="G625" s="229"/>
      <c r="H625" s="233">
        <v>480</v>
      </c>
      <c r="I625" s="234"/>
      <c r="J625" s="229"/>
      <c r="K625" s="229"/>
      <c r="L625" s="235"/>
      <c r="M625" s="236"/>
      <c r="N625" s="237"/>
      <c r="O625" s="237"/>
      <c r="P625" s="237"/>
      <c r="Q625" s="237"/>
      <c r="R625" s="237"/>
      <c r="S625" s="237"/>
      <c r="T625" s="238"/>
      <c r="AT625" s="239" t="s">
        <v>141</v>
      </c>
      <c r="AU625" s="239" t="s">
        <v>132</v>
      </c>
      <c r="AV625" s="11" t="s">
        <v>87</v>
      </c>
      <c r="AW625" s="11" t="s">
        <v>41</v>
      </c>
      <c r="AX625" s="11" t="s">
        <v>78</v>
      </c>
      <c r="AY625" s="239" t="s">
        <v>131</v>
      </c>
    </row>
    <row r="626" spans="2:51" s="13" customFormat="1" ht="13.5">
      <c r="B626" s="262"/>
      <c r="C626" s="263"/>
      <c r="D626" s="230" t="s">
        <v>141</v>
      </c>
      <c r="E626" s="264" t="s">
        <v>34</v>
      </c>
      <c r="F626" s="265" t="s">
        <v>426</v>
      </c>
      <c r="G626" s="263"/>
      <c r="H626" s="266">
        <v>480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AT626" s="272" t="s">
        <v>141</v>
      </c>
      <c r="AU626" s="272" t="s">
        <v>132</v>
      </c>
      <c r="AV626" s="13" t="s">
        <v>139</v>
      </c>
      <c r="AW626" s="13" t="s">
        <v>41</v>
      </c>
      <c r="AX626" s="13" t="s">
        <v>25</v>
      </c>
      <c r="AY626" s="272" t="s">
        <v>131</v>
      </c>
    </row>
    <row r="627" spans="2:65" s="1" customFormat="1" ht="25.5" customHeight="1">
      <c r="B627" s="45"/>
      <c r="C627" s="216" t="s">
        <v>756</v>
      </c>
      <c r="D627" s="216" t="s">
        <v>134</v>
      </c>
      <c r="E627" s="217" t="s">
        <v>453</v>
      </c>
      <c r="F627" s="218" t="s">
        <v>454</v>
      </c>
      <c r="G627" s="219" t="s">
        <v>221</v>
      </c>
      <c r="H627" s="220">
        <v>11</v>
      </c>
      <c r="I627" s="221"/>
      <c r="J627" s="222">
        <f>ROUND(I627*H627,2)</f>
        <v>0</v>
      </c>
      <c r="K627" s="218" t="s">
        <v>138</v>
      </c>
      <c r="L627" s="71"/>
      <c r="M627" s="223" t="s">
        <v>34</v>
      </c>
      <c r="N627" s="224" t="s">
        <v>49</v>
      </c>
      <c r="O627" s="46"/>
      <c r="P627" s="225">
        <f>O627*H627</f>
        <v>0</v>
      </c>
      <c r="Q627" s="225">
        <v>0</v>
      </c>
      <c r="R627" s="225">
        <f>Q627*H627</f>
        <v>0</v>
      </c>
      <c r="S627" s="225">
        <v>0</v>
      </c>
      <c r="T627" s="226">
        <f>S627*H627</f>
        <v>0</v>
      </c>
      <c r="AR627" s="23" t="s">
        <v>423</v>
      </c>
      <c r="AT627" s="23" t="s">
        <v>134</v>
      </c>
      <c r="AU627" s="23" t="s">
        <v>132</v>
      </c>
      <c r="AY627" s="23" t="s">
        <v>131</v>
      </c>
      <c r="BE627" s="227">
        <f>IF(N627="základní",J627,0)</f>
        <v>0</v>
      </c>
      <c r="BF627" s="227">
        <f>IF(N627="snížená",J627,0)</f>
        <v>0</v>
      </c>
      <c r="BG627" s="227">
        <f>IF(N627="zákl. přenesená",J627,0)</f>
        <v>0</v>
      </c>
      <c r="BH627" s="227">
        <f>IF(N627="sníž. přenesená",J627,0)</f>
        <v>0</v>
      </c>
      <c r="BI627" s="227">
        <f>IF(N627="nulová",J627,0)</f>
        <v>0</v>
      </c>
      <c r="BJ627" s="23" t="s">
        <v>25</v>
      </c>
      <c r="BK627" s="227">
        <f>ROUND(I627*H627,2)</f>
        <v>0</v>
      </c>
      <c r="BL627" s="23" t="s">
        <v>423</v>
      </c>
      <c r="BM627" s="23" t="s">
        <v>757</v>
      </c>
    </row>
    <row r="628" spans="2:51" s="12" customFormat="1" ht="13.5">
      <c r="B628" s="252"/>
      <c r="C628" s="253"/>
      <c r="D628" s="230" t="s">
        <v>141</v>
      </c>
      <c r="E628" s="254" t="s">
        <v>34</v>
      </c>
      <c r="F628" s="255" t="s">
        <v>456</v>
      </c>
      <c r="G628" s="253"/>
      <c r="H628" s="254" t="s">
        <v>34</v>
      </c>
      <c r="I628" s="256"/>
      <c r="J628" s="253"/>
      <c r="K628" s="253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141</v>
      </c>
      <c r="AU628" s="261" t="s">
        <v>132</v>
      </c>
      <c r="AV628" s="12" t="s">
        <v>25</v>
      </c>
      <c r="AW628" s="12" t="s">
        <v>41</v>
      </c>
      <c r="AX628" s="12" t="s">
        <v>78</v>
      </c>
      <c r="AY628" s="261" t="s">
        <v>131</v>
      </c>
    </row>
    <row r="629" spans="2:51" s="11" customFormat="1" ht="13.5">
      <c r="B629" s="228"/>
      <c r="C629" s="229"/>
      <c r="D629" s="230" t="s">
        <v>141</v>
      </c>
      <c r="E629" s="231" t="s">
        <v>34</v>
      </c>
      <c r="F629" s="232" t="s">
        <v>209</v>
      </c>
      <c r="G629" s="229"/>
      <c r="H629" s="233">
        <v>11</v>
      </c>
      <c r="I629" s="234"/>
      <c r="J629" s="229"/>
      <c r="K629" s="229"/>
      <c r="L629" s="235"/>
      <c r="M629" s="236"/>
      <c r="N629" s="237"/>
      <c r="O629" s="237"/>
      <c r="P629" s="237"/>
      <c r="Q629" s="237"/>
      <c r="R629" s="237"/>
      <c r="S629" s="237"/>
      <c r="T629" s="238"/>
      <c r="AT629" s="239" t="s">
        <v>141</v>
      </c>
      <c r="AU629" s="239" t="s">
        <v>132</v>
      </c>
      <c r="AV629" s="11" t="s">
        <v>87</v>
      </c>
      <c r="AW629" s="11" t="s">
        <v>41</v>
      </c>
      <c r="AX629" s="11" t="s">
        <v>78</v>
      </c>
      <c r="AY629" s="239" t="s">
        <v>131</v>
      </c>
    </row>
    <row r="630" spans="2:51" s="13" customFormat="1" ht="13.5">
      <c r="B630" s="262"/>
      <c r="C630" s="263"/>
      <c r="D630" s="230" t="s">
        <v>141</v>
      </c>
      <c r="E630" s="264" t="s">
        <v>34</v>
      </c>
      <c r="F630" s="265" t="s">
        <v>426</v>
      </c>
      <c r="G630" s="263"/>
      <c r="H630" s="266">
        <v>11</v>
      </c>
      <c r="I630" s="267"/>
      <c r="J630" s="263"/>
      <c r="K630" s="263"/>
      <c r="L630" s="268"/>
      <c r="M630" s="269"/>
      <c r="N630" s="270"/>
      <c r="O630" s="270"/>
      <c r="P630" s="270"/>
      <c r="Q630" s="270"/>
      <c r="R630" s="270"/>
      <c r="S630" s="270"/>
      <c r="T630" s="271"/>
      <c r="AT630" s="272" t="s">
        <v>141</v>
      </c>
      <c r="AU630" s="272" t="s">
        <v>132</v>
      </c>
      <c r="AV630" s="13" t="s">
        <v>139</v>
      </c>
      <c r="AW630" s="13" t="s">
        <v>41</v>
      </c>
      <c r="AX630" s="13" t="s">
        <v>25</v>
      </c>
      <c r="AY630" s="272" t="s">
        <v>131</v>
      </c>
    </row>
    <row r="631" spans="2:65" s="1" customFormat="1" ht="25.5" customHeight="1">
      <c r="B631" s="45"/>
      <c r="C631" s="242" t="s">
        <v>758</v>
      </c>
      <c r="D631" s="242" t="s">
        <v>312</v>
      </c>
      <c r="E631" s="243" t="s">
        <v>459</v>
      </c>
      <c r="F631" s="244" t="s">
        <v>460</v>
      </c>
      <c r="G631" s="245" t="s">
        <v>221</v>
      </c>
      <c r="H631" s="246">
        <v>11</v>
      </c>
      <c r="I631" s="247"/>
      <c r="J631" s="248">
        <f>ROUND(I631*H631,2)</f>
        <v>0</v>
      </c>
      <c r="K631" s="244" t="s">
        <v>34</v>
      </c>
      <c r="L631" s="249"/>
      <c r="M631" s="250" t="s">
        <v>34</v>
      </c>
      <c r="N631" s="251" t="s">
        <v>49</v>
      </c>
      <c r="O631" s="46"/>
      <c r="P631" s="225">
        <f>O631*H631</f>
        <v>0</v>
      </c>
      <c r="Q631" s="225">
        <v>0</v>
      </c>
      <c r="R631" s="225">
        <f>Q631*H631</f>
        <v>0</v>
      </c>
      <c r="S631" s="225">
        <v>0</v>
      </c>
      <c r="T631" s="226">
        <f>S631*H631</f>
        <v>0</v>
      </c>
      <c r="AR631" s="23" t="s">
        <v>434</v>
      </c>
      <c r="AT631" s="23" t="s">
        <v>312</v>
      </c>
      <c r="AU631" s="23" t="s">
        <v>132</v>
      </c>
      <c r="AY631" s="23" t="s">
        <v>131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23" t="s">
        <v>25</v>
      </c>
      <c r="BK631" s="227">
        <f>ROUND(I631*H631,2)</f>
        <v>0</v>
      </c>
      <c r="BL631" s="23" t="s">
        <v>423</v>
      </c>
      <c r="BM631" s="23" t="s">
        <v>759</v>
      </c>
    </row>
    <row r="632" spans="2:47" s="1" customFormat="1" ht="13.5">
      <c r="B632" s="45"/>
      <c r="C632" s="73"/>
      <c r="D632" s="230" t="s">
        <v>462</v>
      </c>
      <c r="E632" s="73"/>
      <c r="F632" s="240" t="s">
        <v>463</v>
      </c>
      <c r="G632" s="73"/>
      <c r="H632" s="73"/>
      <c r="I632" s="186"/>
      <c r="J632" s="73"/>
      <c r="K632" s="73"/>
      <c r="L632" s="71"/>
      <c r="M632" s="241"/>
      <c r="N632" s="46"/>
      <c r="O632" s="46"/>
      <c r="P632" s="46"/>
      <c r="Q632" s="46"/>
      <c r="R632" s="46"/>
      <c r="S632" s="46"/>
      <c r="T632" s="94"/>
      <c r="AT632" s="23" t="s">
        <v>462</v>
      </c>
      <c r="AU632" s="23" t="s">
        <v>132</v>
      </c>
    </row>
    <row r="633" spans="2:51" s="12" customFormat="1" ht="13.5">
      <c r="B633" s="252"/>
      <c r="C633" s="253"/>
      <c r="D633" s="230" t="s">
        <v>141</v>
      </c>
      <c r="E633" s="254" t="s">
        <v>34</v>
      </c>
      <c r="F633" s="255" t="s">
        <v>456</v>
      </c>
      <c r="G633" s="253"/>
      <c r="H633" s="254" t="s">
        <v>34</v>
      </c>
      <c r="I633" s="256"/>
      <c r="J633" s="253"/>
      <c r="K633" s="253"/>
      <c r="L633" s="257"/>
      <c r="M633" s="258"/>
      <c r="N633" s="259"/>
      <c r="O633" s="259"/>
      <c r="P633" s="259"/>
      <c r="Q633" s="259"/>
      <c r="R633" s="259"/>
      <c r="S633" s="259"/>
      <c r="T633" s="260"/>
      <c r="AT633" s="261" t="s">
        <v>141</v>
      </c>
      <c r="AU633" s="261" t="s">
        <v>132</v>
      </c>
      <c r="AV633" s="12" t="s">
        <v>25</v>
      </c>
      <c r="AW633" s="12" t="s">
        <v>41</v>
      </c>
      <c r="AX633" s="12" t="s">
        <v>78</v>
      </c>
      <c r="AY633" s="261" t="s">
        <v>131</v>
      </c>
    </row>
    <row r="634" spans="2:51" s="11" customFormat="1" ht="13.5">
      <c r="B634" s="228"/>
      <c r="C634" s="229"/>
      <c r="D634" s="230" t="s">
        <v>141</v>
      </c>
      <c r="E634" s="231" t="s">
        <v>34</v>
      </c>
      <c r="F634" s="232" t="s">
        <v>209</v>
      </c>
      <c r="G634" s="229"/>
      <c r="H634" s="233">
        <v>11</v>
      </c>
      <c r="I634" s="234"/>
      <c r="J634" s="229"/>
      <c r="K634" s="229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141</v>
      </c>
      <c r="AU634" s="239" t="s">
        <v>132</v>
      </c>
      <c r="AV634" s="11" t="s">
        <v>87</v>
      </c>
      <c r="AW634" s="11" t="s">
        <v>41</v>
      </c>
      <c r="AX634" s="11" t="s">
        <v>78</v>
      </c>
      <c r="AY634" s="239" t="s">
        <v>131</v>
      </c>
    </row>
    <row r="635" spans="2:51" s="13" customFormat="1" ht="13.5">
      <c r="B635" s="262"/>
      <c r="C635" s="263"/>
      <c r="D635" s="230" t="s">
        <v>141</v>
      </c>
      <c r="E635" s="264" t="s">
        <v>34</v>
      </c>
      <c r="F635" s="265" t="s">
        <v>426</v>
      </c>
      <c r="G635" s="263"/>
      <c r="H635" s="266">
        <v>11</v>
      </c>
      <c r="I635" s="267"/>
      <c r="J635" s="263"/>
      <c r="K635" s="263"/>
      <c r="L635" s="268"/>
      <c r="M635" s="269"/>
      <c r="N635" s="270"/>
      <c r="O635" s="270"/>
      <c r="P635" s="270"/>
      <c r="Q635" s="270"/>
      <c r="R635" s="270"/>
      <c r="S635" s="270"/>
      <c r="T635" s="271"/>
      <c r="AT635" s="272" t="s">
        <v>141</v>
      </c>
      <c r="AU635" s="272" t="s">
        <v>132</v>
      </c>
      <c r="AV635" s="13" t="s">
        <v>139</v>
      </c>
      <c r="AW635" s="13" t="s">
        <v>41</v>
      </c>
      <c r="AX635" s="13" t="s">
        <v>25</v>
      </c>
      <c r="AY635" s="272" t="s">
        <v>131</v>
      </c>
    </row>
    <row r="636" spans="2:65" s="1" customFormat="1" ht="38.25" customHeight="1">
      <c r="B636" s="45"/>
      <c r="C636" s="216" t="s">
        <v>760</v>
      </c>
      <c r="D636" s="216" t="s">
        <v>134</v>
      </c>
      <c r="E636" s="217" t="s">
        <v>539</v>
      </c>
      <c r="F636" s="218" t="s">
        <v>540</v>
      </c>
      <c r="G636" s="219" t="s">
        <v>149</v>
      </c>
      <c r="H636" s="220">
        <v>34</v>
      </c>
      <c r="I636" s="221"/>
      <c r="J636" s="222">
        <f>ROUND(I636*H636,2)</f>
        <v>0</v>
      </c>
      <c r="K636" s="218" t="s">
        <v>138</v>
      </c>
      <c r="L636" s="71"/>
      <c r="M636" s="223" t="s">
        <v>34</v>
      </c>
      <c r="N636" s="224" t="s">
        <v>49</v>
      </c>
      <c r="O636" s="46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AR636" s="23" t="s">
        <v>423</v>
      </c>
      <c r="AT636" s="23" t="s">
        <v>134</v>
      </c>
      <c r="AU636" s="23" t="s">
        <v>132</v>
      </c>
      <c r="AY636" s="23" t="s">
        <v>131</v>
      </c>
      <c r="BE636" s="227">
        <f>IF(N636="základní",J636,0)</f>
        <v>0</v>
      </c>
      <c r="BF636" s="227">
        <f>IF(N636="snížená",J636,0)</f>
        <v>0</v>
      </c>
      <c r="BG636" s="227">
        <f>IF(N636="zákl. přenesená",J636,0)</f>
        <v>0</v>
      </c>
      <c r="BH636" s="227">
        <f>IF(N636="sníž. přenesená",J636,0)</f>
        <v>0</v>
      </c>
      <c r="BI636" s="227">
        <f>IF(N636="nulová",J636,0)</f>
        <v>0</v>
      </c>
      <c r="BJ636" s="23" t="s">
        <v>25</v>
      </c>
      <c r="BK636" s="227">
        <f>ROUND(I636*H636,2)</f>
        <v>0</v>
      </c>
      <c r="BL636" s="23" t="s">
        <v>423</v>
      </c>
      <c r="BM636" s="23" t="s">
        <v>761</v>
      </c>
    </row>
    <row r="637" spans="2:51" s="12" customFormat="1" ht="13.5">
      <c r="B637" s="252"/>
      <c r="C637" s="253"/>
      <c r="D637" s="230" t="s">
        <v>141</v>
      </c>
      <c r="E637" s="254" t="s">
        <v>34</v>
      </c>
      <c r="F637" s="255" t="s">
        <v>425</v>
      </c>
      <c r="G637" s="253"/>
      <c r="H637" s="254" t="s">
        <v>34</v>
      </c>
      <c r="I637" s="256"/>
      <c r="J637" s="253"/>
      <c r="K637" s="253"/>
      <c r="L637" s="257"/>
      <c r="M637" s="258"/>
      <c r="N637" s="259"/>
      <c r="O637" s="259"/>
      <c r="P637" s="259"/>
      <c r="Q637" s="259"/>
      <c r="R637" s="259"/>
      <c r="S637" s="259"/>
      <c r="T637" s="260"/>
      <c r="AT637" s="261" t="s">
        <v>141</v>
      </c>
      <c r="AU637" s="261" t="s">
        <v>132</v>
      </c>
      <c r="AV637" s="12" t="s">
        <v>25</v>
      </c>
      <c r="AW637" s="12" t="s">
        <v>41</v>
      </c>
      <c r="AX637" s="12" t="s">
        <v>78</v>
      </c>
      <c r="AY637" s="261" t="s">
        <v>131</v>
      </c>
    </row>
    <row r="638" spans="2:51" s="11" customFormat="1" ht="13.5">
      <c r="B638" s="228"/>
      <c r="C638" s="229"/>
      <c r="D638" s="230" t="s">
        <v>141</v>
      </c>
      <c r="E638" s="231" t="s">
        <v>34</v>
      </c>
      <c r="F638" s="232" t="s">
        <v>762</v>
      </c>
      <c r="G638" s="229"/>
      <c r="H638" s="233">
        <v>34</v>
      </c>
      <c r="I638" s="234"/>
      <c r="J638" s="229"/>
      <c r="K638" s="229"/>
      <c r="L638" s="235"/>
      <c r="M638" s="236"/>
      <c r="N638" s="237"/>
      <c r="O638" s="237"/>
      <c r="P638" s="237"/>
      <c r="Q638" s="237"/>
      <c r="R638" s="237"/>
      <c r="S638" s="237"/>
      <c r="T638" s="238"/>
      <c r="AT638" s="239" t="s">
        <v>141</v>
      </c>
      <c r="AU638" s="239" t="s">
        <v>132</v>
      </c>
      <c r="AV638" s="11" t="s">
        <v>87</v>
      </c>
      <c r="AW638" s="11" t="s">
        <v>41</v>
      </c>
      <c r="AX638" s="11" t="s">
        <v>78</v>
      </c>
      <c r="AY638" s="239" t="s">
        <v>131</v>
      </c>
    </row>
    <row r="639" spans="2:51" s="13" customFormat="1" ht="13.5">
      <c r="B639" s="262"/>
      <c r="C639" s="263"/>
      <c r="D639" s="230" t="s">
        <v>141</v>
      </c>
      <c r="E639" s="264" t="s">
        <v>34</v>
      </c>
      <c r="F639" s="265" t="s">
        <v>426</v>
      </c>
      <c r="G639" s="263"/>
      <c r="H639" s="266">
        <v>34</v>
      </c>
      <c r="I639" s="267"/>
      <c r="J639" s="263"/>
      <c r="K639" s="263"/>
      <c r="L639" s="268"/>
      <c r="M639" s="269"/>
      <c r="N639" s="270"/>
      <c r="O639" s="270"/>
      <c r="P639" s="270"/>
      <c r="Q639" s="270"/>
      <c r="R639" s="270"/>
      <c r="S639" s="270"/>
      <c r="T639" s="271"/>
      <c r="AT639" s="272" t="s">
        <v>141</v>
      </c>
      <c r="AU639" s="272" t="s">
        <v>132</v>
      </c>
      <c r="AV639" s="13" t="s">
        <v>139</v>
      </c>
      <c r="AW639" s="13" t="s">
        <v>41</v>
      </c>
      <c r="AX639" s="13" t="s">
        <v>25</v>
      </c>
      <c r="AY639" s="272" t="s">
        <v>131</v>
      </c>
    </row>
    <row r="640" spans="2:65" s="1" customFormat="1" ht="16.5" customHeight="1">
      <c r="B640" s="45"/>
      <c r="C640" s="242" t="s">
        <v>763</v>
      </c>
      <c r="D640" s="242" t="s">
        <v>312</v>
      </c>
      <c r="E640" s="243" t="s">
        <v>764</v>
      </c>
      <c r="F640" s="244" t="s">
        <v>765</v>
      </c>
      <c r="G640" s="245" t="s">
        <v>149</v>
      </c>
      <c r="H640" s="246">
        <v>24</v>
      </c>
      <c r="I640" s="247"/>
      <c r="J640" s="248">
        <f>ROUND(I640*H640,2)</f>
        <v>0</v>
      </c>
      <c r="K640" s="244" t="s">
        <v>34</v>
      </c>
      <c r="L640" s="249"/>
      <c r="M640" s="250" t="s">
        <v>34</v>
      </c>
      <c r="N640" s="251" t="s">
        <v>49</v>
      </c>
      <c r="O640" s="46"/>
      <c r="P640" s="225">
        <f>O640*H640</f>
        <v>0</v>
      </c>
      <c r="Q640" s="225">
        <v>0</v>
      </c>
      <c r="R640" s="225">
        <f>Q640*H640</f>
        <v>0</v>
      </c>
      <c r="S640" s="225">
        <v>0</v>
      </c>
      <c r="T640" s="226">
        <f>S640*H640</f>
        <v>0</v>
      </c>
      <c r="AR640" s="23" t="s">
        <v>434</v>
      </c>
      <c r="AT640" s="23" t="s">
        <v>312</v>
      </c>
      <c r="AU640" s="23" t="s">
        <v>132</v>
      </c>
      <c r="AY640" s="23" t="s">
        <v>131</v>
      </c>
      <c r="BE640" s="227">
        <f>IF(N640="základní",J640,0)</f>
        <v>0</v>
      </c>
      <c r="BF640" s="227">
        <f>IF(N640="snížená",J640,0)</f>
        <v>0</v>
      </c>
      <c r="BG640" s="227">
        <f>IF(N640="zákl. přenesená",J640,0)</f>
        <v>0</v>
      </c>
      <c r="BH640" s="227">
        <f>IF(N640="sníž. přenesená",J640,0)</f>
        <v>0</v>
      </c>
      <c r="BI640" s="227">
        <f>IF(N640="nulová",J640,0)</f>
        <v>0</v>
      </c>
      <c r="BJ640" s="23" t="s">
        <v>25</v>
      </c>
      <c r="BK640" s="227">
        <f>ROUND(I640*H640,2)</f>
        <v>0</v>
      </c>
      <c r="BL640" s="23" t="s">
        <v>423</v>
      </c>
      <c r="BM640" s="23" t="s">
        <v>766</v>
      </c>
    </row>
    <row r="641" spans="2:47" s="1" customFormat="1" ht="13.5">
      <c r="B641" s="45"/>
      <c r="C641" s="73"/>
      <c r="D641" s="230" t="s">
        <v>462</v>
      </c>
      <c r="E641" s="73"/>
      <c r="F641" s="240" t="s">
        <v>564</v>
      </c>
      <c r="G641" s="73"/>
      <c r="H641" s="73"/>
      <c r="I641" s="186"/>
      <c r="J641" s="73"/>
      <c r="K641" s="73"/>
      <c r="L641" s="71"/>
      <c r="M641" s="241"/>
      <c r="N641" s="46"/>
      <c r="O641" s="46"/>
      <c r="P641" s="46"/>
      <c r="Q641" s="46"/>
      <c r="R641" s="46"/>
      <c r="S641" s="46"/>
      <c r="T641" s="94"/>
      <c r="AT641" s="23" t="s">
        <v>462</v>
      </c>
      <c r="AU641" s="23" t="s">
        <v>132</v>
      </c>
    </row>
    <row r="642" spans="2:51" s="12" customFormat="1" ht="13.5">
      <c r="B642" s="252"/>
      <c r="C642" s="253"/>
      <c r="D642" s="230" t="s">
        <v>141</v>
      </c>
      <c r="E642" s="254" t="s">
        <v>34</v>
      </c>
      <c r="F642" s="255" t="s">
        <v>425</v>
      </c>
      <c r="G642" s="253"/>
      <c r="H642" s="254" t="s">
        <v>34</v>
      </c>
      <c r="I642" s="256"/>
      <c r="J642" s="253"/>
      <c r="K642" s="253"/>
      <c r="L642" s="257"/>
      <c r="M642" s="258"/>
      <c r="N642" s="259"/>
      <c r="O642" s="259"/>
      <c r="P642" s="259"/>
      <c r="Q642" s="259"/>
      <c r="R642" s="259"/>
      <c r="S642" s="259"/>
      <c r="T642" s="260"/>
      <c r="AT642" s="261" t="s">
        <v>141</v>
      </c>
      <c r="AU642" s="261" t="s">
        <v>132</v>
      </c>
      <c r="AV642" s="12" t="s">
        <v>25</v>
      </c>
      <c r="AW642" s="12" t="s">
        <v>41</v>
      </c>
      <c r="AX642" s="12" t="s">
        <v>78</v>
      </c>
      <c r="AY642" s="261" t="s">
        <v>131</v>
      </c>
    </row>
    <row r="643" spans="2:51" s="11" customFormat="1" ht="13.5">
      <c r="B643" s="228"/>
      <c r="C643" s="229"/>
      <c r="D643" s="230" t="s">
        <v>141</v>
      </c>
      <c r="E643" s="231" t="s">
        <v>34</v>
      </c>
      <c r="F643" s="232" t="s">
        <v>269</v>
      </c>
      <c r="G643" s="229"/>
      <c r="H643" s="233">
        <v>24</v>
      </c>
      <c r="I643" s="234"/>
      <c r="J643" s="229"/>
      <c r="K643" s="229"/>
      <c r="L643" s="235"/>
      <c r="M643" s="236"/>
      <c r="N643" s="237"/>
      <c r="O643" s="237"/>
      <c r="P643" s="237"/>
      <c r="Q643" s="237"/>
      <c r="R643" s="237"/>
      <c r="S643" s="237"/>
      <c r="T643" s="238"/>
      <c r="AT643" s="239" t="s">
        <v>141</v>
      </c>
      <c r="AU643" s="239" t="s">
        <v>132</v>
      </c>
      <c r="AV643" s="11" t="s">
        <v>87</v>
      </c>
      <c r="AW643" s="11" t="s">
        <v>41</v>
      </c>
      <c r="AX643" s="11" t="s">
        <v>78</v>
      </c>
      <c r="AY643" s="239" t="s">
        <v>131</v>
      </c>
    </row>
    <row r="644" spans="2:51" s="13" customFormat="1" ht="13.5">
      <c r="B644" s="262"/>
      <c r="C644" s="263"/>
      <c r="D644" s="230" t="s">
        <v>141</v>
      </c>
      <c r="E644" s="264" t="s">
        <v>34</v>
      </c>
      <c r="F644" s="265" t="s">
        <v>426</v>
      </c>
      <c r="G644" s="263"/>
      <c r="H644" s="266">
        <v>24</v>
      </c>
      <c r="I644" s="267"/>
      <c r="J644" s="263"/>
      <c r="K644" s="263"/>
      <c r="L644" s="268"/>
      <c r="M644" s="269"/>
      <c r="N644" s="270"/>
      <c r="O644" s="270"/>
      <c r="P644" s="270"/>
      <c r="Q644" s="270"/>
      <c r="R644" s="270"/>
      <c r="S644" s="270"/>
      <c r="T644" s="271"/>
      <c r="AT644" s="272" t="s">
        <v>141</v>
      </c>
      <c r="AU644" s="272" t="s">
        <v>132</v>
      </c>
      <c r="AV644" s="13" t="s">
        <v>139</v>
      </c>
      <c r="AW644" s="13" t="s">
        <v>41</v>
      </c>
      <c r="AX644" s="13" t="s">
        <v>25</v>
      </c>
      <c r="AY644" s="272" t="s">
        <v>131</v>
      </c>
    </row>
    <row r="645" spans="2:65" s="1" customFormat="1" ht="16.5" customHeight="1">
      <c r="B645" s="45"/>
      <c r="C645" s="242" t="s">
        <v>767</v>
      </c>
      <c r="D645" s="242" t="s">
        <v>312</v>
      </c>
      <c r="E645" s="243" t="s">
        <v>768</v>
      </c>
      <c r="F645" s="244" t="s">
        <v>769</v>
      </c>
      <c r="G645" s="245" t="s">
        <v>149</v>
      </c>
      <c r="H645" s="246">
        <v>10</v>
      </c>
      <c r="I645" s="247"/>
      <c r="J645" s="248">
        <f>ROUND(I645*H645,2)</f>
        <v>0</v>
      </c>
      <c r="K645" s="244" t="s">
        <v>34</v>
      </c>
      <c r="L645" s="249"/>
      <c r="M645" s="250" t="s">
        <v>34</v>
      </c>
      <c r="N645" s="251" t="s">
        <v>49</v>
      </c>
      <c r="O645" s="46"/>
      <c r="P645" s="225">
        <f>O645*H645</f>
        <v>0</v>
      </c>
      <c r="Q645" s="225">
        <v>0</v>
      </c>
      <c r="R645" s="225">
        <f>Q645*H645</f>
        <v>0</v>
      </c>
      <c r="S645" s="225">
        <v>0</v>
      </c>
      <c r="T645" s="226">
        <f>S645*H645</f>
        <v>0</v>
      </c>
      <c r="AR645" s="23" t="s">
        <v>434</v>
      </c>
      <c r="AT645" s="23" t="s">
        <v>312</v>
      </c>
      <c r="AU645" s="23" t="s">
        <v>132</v>
      </c>
      <c r="AY645" s="23" t="s">
        <v>131</v>
      </c>
      <c r="BE645" s="227">
        <f>IF(N645="základní",J645,0)</f>
        <v>0</v>
      </c>
      <c r="BF645" s="227">
        <f>IF(N645="snížená",J645,0)</f>
        <v>0</v>
      </c>
      <c r="BG645" s="227">
        <f>IF(N645="zákl. přenesená",J645,0)</f>
        <v>0</v>
      </c>
      <c r="BH645" s="227">
        <f>IF(N645="sníž. přenesená",J645,0)</f>
        <v>0</v>
      </c>
      <c r="BI645" s="227">
        <f>IF(N645="nulová",J645,0)</f>
        <v>0</v>
      </c>
      <c r="BJ645" s="23" t="s">
        <v>25</v>
      </c>
      <c r="BK645" s="227">
        <f>ROUND(I645*H645,2)</f>
        <v>0</v>
      </c>
      <c r="BL645" s="23" t="s">
        <v>423</v>
      </c>
      <c r="BM645" s="23" t="s">
        <v>770</v>
      </c>
    </row>
    <row r="646" spans="2:47" s="1" customFormat="1" ht="13.5">
      <c r="B646" s="45"/>
      <c r="C646" s="73"/>
      <c r="D646" s="230" t="s">
        <v>462</v>
      </c>
      <c r="E646" s="73"/>
      <c r="F646" s="240" t="s">
        <v>564</v>
      </c>
      <c r="G646" s="73"/>
      <c r="H646" s="73"/>
      <c r="I646" s="186"/>
      <c r="J646" s="73"/>
      <c r="K646" s="73"/>
      <c r="L646" s="71"/>
      <c r="M646" s="241"/>
      <c r="N646" s="46"/>
      <c r="O646" s="46"/>
      <c r="P646" s="46"/>
      <c r="Q646" s="46"/>
      <c r="R646" s="46"/>
      <c r="S646" s="46"/>
      <c r="T646" s="94"/>
      <c r="AT646" s="23" t="s">
        <v>462</v>
      </c>
      <c r="AU646" s="23" t="s">
        <v>132</v>
      </c>
    </row>
    <row r="647" spans="2:51" s="12" customFormat="1" ht="13.5">
      <c r="B647" s="252"/>
      <c r="C647" s="253"/>
      <c r="D647" s="230" t="s">
        <v>141</v>
      </c>
      <c r="E647" s="254" t="s">
        <v>34</v>
      </c>
      <c r="F647" s="255" t="s">
        <v>425</v>
      </c>
      <c r="G647" s="253"/>
      <c r="H647" s="254" t="s">
        <v>34</v>
      </c>
      <c r="I647" s="256"/>
      <c r="J647" s="253"/>
      <c r="K647" s="253"/>
      <c r="L647" s="257"/>
      <c r="M647" s="258"/>
      <c r="N647" s="259"/>
      <c r="O647" s="259"/>
      <c r="P647" s="259"/>
      <c r="Q647" s="259"/>
      <c r="R647" s="259"/>
      <c r="S647" s="259"/>
      <c r="T647" s="260"/>
      <c r="AT647" s="261" t="s">
        <v>141</v>
      </c>
      <c r="AU647" s="261" t="s">
        <v>132</v>
      </c>
      <c r="AV647" s="12" t="s">
        <v>25</v>
      </c>
      <c r="AW647" s="12" t="s">
        <v>41</v>
      </c>
      <c r="AX647" s="12" t="s">
        <v>78</v>
      </c>
      <c r="AY647" s="261" t="s">
        <v>131</v>
      </c>
    </row>
    <row r="648" spans="2:51" s="11" customFormat="1" ht="13.5">
      <c r="B648" s="228"/>
      <c r="C648" s="229"/>
      <c r="D648" s="230" t="s">
        <v>141</v>
      </c>
      <c r="E648" s="231" t="s">
        <v>34</v>
      </c>
      <c r="F648" s="232" t="s">
        <v>30</v>
      </c>
      <c r="G648" s="229"/>
      <c r="H648" s="233">
        <v>10</v>
      </c>
      <c r="I648" s="234"/>
      <c r="J648" s="229"/>
      <c r="K648" s="229"/>
      <c r="L648" s="235"/>
      <c r="M648" s="236"/>
      <c r="N648" s="237"/>
      <c r="O648" s="237"/>
      <c r="P648" s="237"/>
      <c r="Q648" s="237"/>
      <c r="R648" s="237"/>
      <c r="S648" s="237"/>
      <c r="T648" s="238"/>
      <c r="AT648" s="239" t="s">
        <v>141</v>
      </c>
      <c r="AU648" s="239" t="s">
        <v>132</v>
      </c>
      <c r="AV648" s="11" t="s">
        <v>87</v>
      </c>
      <c r="AW648" s="11" t="s">
        <v>41</v>
      </c>
      <c r="AX648" s="11" t="s">
        <v>78</v>
      </c>
      <c r="AY648" s="239" t="s">
        <v>131</v>
      </c>
    </row>
    <row r="649" spans="2:51" s="13" customFormat="1" ht="13.5">
      <c r="B649" s="262"/>
      <c r="C649" s="263"/>
      <c r="D649" s="230" t="s">
        <v>141</v>
      </c>
      <c r="E649" s="264" t="s">
        <v>34</v>
      </c>
      <c r="F649" s="265" t="s">
        <v>426</v>
      </c>
      <c r="G649" s="263"/>
      <c r="H649" s="266">
        <v>10</v>
      </c>
      <c r="I649" s="267"/>
      <c r="J649" s="263"/>
      <c r="K649" s="263"/>
      <c r="L649" s="268"/>
      <c r="M649" s="269"/>
      <c r="N649" s="270"/>
      <c r="O649" s="270"/>
      <c r="P649" s="270"/>
      <c r="Q649" s="270"/>
      <c r="R649" s="270"/>
      <c r="S649" s="270"/>
      <c r="T649" s="271"/>
      <c r="AT649" s="272" t="s">
        <v>141</v>
      </c>
      <c r="AU649" s="272" t="s">
        <v>132</v>
      </c>
      <c r="AV649" s="13" t="s">
        <v>139</v>
      </c>
      <c r="AW649" s="13" t="s">
        <v>41</v>
      </c>
      <c r="AX649" s="13" t="s">
        <v>25</v>
      </c>
      <c r="AY649" s="272" t="s">
        <v>131</v>
      </c>
    </row>
    <row r="650" spans="2:65" s="1" customFormat="1" ht="16.5" customHeight="1">
      <c r="B650" s="45"/>
      <c r="C650" s="242" t="s">
        <v>771</v>
      </c>
      <c r="D650" s="242" t="s">
        <v>312</v>
      </c>
      <c r="E650" s="243" t="s">
        <v>547</v>
      </c>
      <c r="F650" s="244" t="s">
        <v>548</v>
      </c>
      <c r="G650" s="245" t="s">
        <v>149</v>
      </c>
      <c r="H650" s="246">
        <v>34</v>
      </c>
      <c r="I650" s="247"/>
      <c r="J650" s="248">
        <f>ROUND(I650*H650,2)</f>
        <v>0</v>
      </c>
      <c r="K650" s="244" t="s">
        <v>34</v>
      </c>
      <c r="L650" s="249"/>
      <c r="M650" s="250" t="s">
        <v>34</v>
      </c>
      <c r="N650" s="251" t="s">
        <v>49</v>
      </c>
      <c r="O650" s="46"/>
      <c r="P650" s="225">
        <f>O650*H650</f>
        <v>0</v>
      </c>
      <c r="Q650" s="225">
        <v>0</v>
      </c>
      <c r="R650" s="225">
        <f>Q650*H650</f>
        <v>0</v>
      </c>
      <c r="S650" s="225">
        <v>0</v>
      </c>
      <c r="T650" s="226">
        <f>S650*H650</f>
        <v>0</v>
      </c>
      <c r="AR650" s="23" t="s">
        <v>434</v>
      </c>
      <c r="AT650" s="23" t="s">
        <v>312</v>
      </c>
      <c r="AU650" s="23" t="s">
        <v>132</v>
      </c>
      <c r="AY650" s="23" t="s">
        <v>131</v>
      </c>
      <c r="BE650" s="227">
        <f>IF(N650="základní",J650,0)</f>
        <v>0</v>
      </c>
      <c r="BF650" s="227">
        <f>IF(N650="snížená",J650,0)</f>
        <v>0</v>
      </c>
      <c r="BG650" s="227">
        <f>IF(N650="zákl. přenesená",J650,0)</f>
        <v>0</v>
      </c>
      <c r="BH650" s="227">
        <f>IF(N650="sníž. přenesená",J650,0)</f>
        <v>0</v>
      </c>
      <c r="BI650" s="227">
        <f>IF(N650="nulová",J650,0)</f>
        <v>0</v>
      </c>
      <c r="BJ650" s="23" t="s">
        <v>25</v>
      </c>
      <c r="BK650" s="227">
        <f>ROUND(I650*H650,2)</f>
        <v>0</v>
      </c>
      <c r="BL650" s="23" t="s">
        <v>423</v>
      </c>
      <c r="BM650" s="23" t="s">
        <v>772</v>
      </c>
    </row>
    <row r="651" spans="2:47" s="1" customFormat="1" ht="13.5">
      <c r="B651" s="45"/>
      <c r="C651" s="73"/>
      <c r="D651" s="230" t="s">
        <v>462</v>
      </c>
      <c r="E651" s="73"/>
      <c r="F651" s="240" t="s">
        <v>463</v>
      </c>
      <c r="G651" s="73"/>
      <c r="H651" s="73"/>
      <c r="I651" s="186"/>
      <c r="J651" s="73"/>
      <c r="K651" s="73"/>
      <c r="L651" s="71"/>
      <c r="M651" s="241"/>
      <c r="N651" s="46"/>
      <c r="O651" s="46"/>
      <c r="P651" s="46"/>
      <c r="Q651" s="46"/>
      <c r="R651" s="46"/>
      <c r="S651" s="46"/>
      <c r="T651" s="94"/>
      <c r="AT651" s="23" t="s">
        <v>462</v>
      </c>
      <c r="AU651" s="23" t="s">
        <v>132</v>
      </c>
    </row>
    <row r="652" spans="2:51" s="12" customFormat="1" ht="13.5">
      <c r="B652" s="252"/>
      <c r="C652" s="253"/>
      <c r="D652" s="230" t="s">
        <v>141</v>
      </c>
      <c r="E652" s="254" t="s">
        <v>34</v>
      </c>
      <c r="F652" s="255" t="s">
        <v>425</v>
      </c>
      <c r="G652" s="253"/>
      <c r="H652" s="254" t="s">
        <v>34</v>
      </c>
      <c r="I652" s="256"/>
      <c r="J652" s="253"/>
      <c r="K652" s="253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141</v>
      </c>
      <c r="AU652" s="261" t="s">
        <v>132</v>
      </c>
      <c r="AV652" s="12" t="s">
        <v>25</v>
      </c>
      <c r="AW652" s="12" t="s">
        <v>41</v>
      </c>
      <c r="AX652" s="12" t="s">
        <v>78</v>
      </c>
      <c r="AY652" s="261" t="s">
        <v>131</v>
      </c>
    </row>
    <row r="653" spans="2:51" s="11" customFormat="1" ht="13.5">
      <c r="B653" s="228"/>
      <c r="C653" s="229"/>
      <c r="D653" s="230" t="s">
        <v>141</v>
      </c>
      <c r="E653" s="231" t="s">
        <v>34</v>
      </c>
      <c r="F653" s="232" t="s">
        <v>342</v>
      </c>
      <c r="G653" s="229"/>
      <c r="H653" s="233">
        <v>34</v>
      </c>
      <c r="I653" s="234"/>
      <c r="J653" s="229"/>
      <c r="K653" s="229"/>
      <c r="L653" s="235"/>
      <c r="M653" s="236"/>
      <c r="N653" s="237"/>
      <c r="O653" s="237"/>
      <c r="P653" s="237"/>
      <c r="Q653" s="237"/>
      <c r="R653" s="237"/>
      <c r="S653" s="237"/>
      <c r="T653" s="238"/>
      <c r="AT653" s="239" t="s">
        <v>141</v>
      </c>
      <c r="AU653" s="239" t="s">
        <v>132</v>
      </c>
      <c r="AV653" s="11" t="s">
        <v>87</v>
      </c>
      <c r="AW653" s="11" t="s">
        <v>41</v>
      </c>
      <c r="AX653" s="11" t="s">
        <v>78</v>
      </c>
      <c r="AY653" s="239" t="s">
        <v>131</v>
      </c>
    </row>
    <row r="654" spans="2:51" s="13" customFormat="1" ht="13.5">
      <c r="B654" s="262"/>
      <c r="C654" s="263"/>
      <c r="D654" s="230" t="s">
        <v>141</v>
      </c>
      <c r="E654" s="264" t="s">
        <v>34</v>
      </c>
      <c r="F654" s="265" t="s">
        <v>426</v>
      </c>
      <c r="G654" s="263"/>
      <c r="H654" s="266">
        <v>34</v>
      </c>
      <c r="I654" s="267"/>
      <c r="J654" s="263"/>
      <c r="K654" s="263"/>
      <c r="L654" s="268"/>
      <c r="M654" s="269"/>
      <c r="N654" s="270"/>
      <c r="O654" s="270"/>
      <c r="P654" s="270"/>
      <c r="Q654" s="270"/>
      <c r="R654" s="270"/>
      <c r="S654" s="270"/>
      <c r="T654" s="271"/>
      <c r="AT654" s="272" t="s">
        <v>141</v>
      </c>
      <c r="AU654" s="272" t="s">
        <v>132</v>
      </c>
      <c r="AV654" s="13" t="s">
        <v>139</v>
      </c>
      <c r="AW654" s="13" t="s">
        <v>41</v>
      </c>
      <c r="AX654" s="13" t="s">
        <v>25</v>
      </c>
      <c r="AY654" s="272" t="s">
        <v>131</v>
      </c>
    </row>
    <row r="655" spans="2:65" s="1" customFormat="1" ht="16.5" customHeight="1">
      <c r="B655" s="45"/>
      <c r="C655" s="242" t="s">
        <v>773</v>
      </c>
      <c r="D655" s="242" t="s">
        <v>312</v>
      </c>
      <c r="E655" s="243" t="s">
        <v>552</v>
      </c>
      <c r="F655" s="244" t="s">
        <v>553</v>
      </c>
      <c r="G655" s="245" t="s">
        <v>149</v>
      </c>
      <c r="H655" s="246">
        <v>6</v>
      </c>
      <c r="I655" s="247"/>
      <c r="J655" s="248">
        <f>ROUND(I655*H655,2)</f>
        <v>0</v>
      </c>
      <c r="K655" s="244" t="s">
        <v>34</v>
      </c>
      <c r="L655" s="249"/>
      <c r="M655" s="250" t="s">
        <v>34</v>
      </c>
      <c r="N655" s="251" t="s">
        <v>49</v>
      </c>
      <c r="O655" s="46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AR655" s="23" t="s">
        <v>434</v>
      </c>
      <c r="AT655" s="23" t="s">
        <v>312</v>
      </c>
      <c r="AU655" s="23" t="s">
        <v>132</v>
      </c>
      <c r="AY655" s="23" t="s">
        <v>131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23" t="s">
        <v>25</v>
      </c>
      <c r="BK655" s="227">
        <f>ROUND(I655*H655,2)</f>
        <v>0</v>
      </c>
      <c r="BL655" s="23" t="s">
        <v>423</v>
      </c>
      <c r="BM655" s="23" t="s">
        <v>774</v>
      </c>
    </row>
    <row r="656" spans="2:47" s="1" customFormat="1" ht="13.5">
      <c r="B656" s="45"/>
      <c r="C656" s="73"/>
      <c r="D656" s="230" t="s">
        <v>462</v>
      </c>
      <c r="E656" s="73"/>
      <c r="F656" s="240" t="s">
        <v>463</v>
      </c>
      <c r="G656" s="73"/>
      <c r="H656" s="73"/>
      <c r="I656" s="186"/>
      <c r="J656" s="73"/>
      <c r="K656" s="73"/>
      <c r="L656" s="71"/>
      <c r="M656" s="241"/>
      <c r="N656" s="46"/>
      <c r="O656" s="46"/>
      <c r="P656" s="46"/>
      <c r="Q656" s="46"/>
      <c r="R656" s="46"/>
      <c r="S656" s="46"/>
      <c r="T656" s="94"/>
      <c r="AT656" s="23" t="s">
        <v>462</v>
      </c>
      <c r="AU656" s="23" t="s">
        <v>132</v>
      </c>
    </row>
    <row r="657" spans="2:51" s="12" customFormat="1" ht="13.5">
      <c r="B657" s="252"/>
      <c r="C657" s="253"/>
      <c r="D657" s="230" t="s">
        <v>141</v>
      </c>
      <c r="E657" s="254" t="s">
        <v>34</v>
      </c>
      <c r="F657" s="255" t="s">
        <v>425</v>
      </c>
      <c r="G657" s="253"/>
      <c r="H657" s="254" t="s">
        <v>34</v>
      </c>
      <c r="I657" s="256"/>
      <c r="J657" s="253"/>
      <c r="K657" s="253"/>
      <c r="L657" s="257"/>
      <c r="M657" s="258"/>
      <c r="N657" s="259"/>
      <c r="O657" s="259"/>
      <c r="P657" s="259"/>
      <c r="Q657" s="259"/>
      <c r="R657" s="259"/>
      <c r="S657" s="259"/>
      <c r="T657" s="260"/>
      <c r="AT657" s="261" t="s">
        <v>141</v>
      </c>
      <c r="AU657" s="261" t="s">
        <v>132</v>
      </c>
      <c r="AV657" s="12" t="s">
        <v>25</v>
      </c>
      <c r="AW657" s="12" t="s">
        <v>41</v>
      </c>
      <c r="AX657" s="12" t="s">
        <v>78</v>
      </c>
      <c r="AY657" s="261" t="s">
        <v>131</v>
      </c>
    </row>
    <row r="658" spans="2:51" s="11" customFormat="1" ht="13.5">
      <c r="B658" s="228"/>
      <c r="C658" s="229"/>
      <c r="D658" s="230" t="s">
        <v>141</v>
      </c>
      <c r="E658" s="231" t="s">
        <v>34</v>
      </c>
      <c r="F658" s="232" t="s">
        <v>145</v>
      </c>
      <c r="G658" s="229"/>
      <c r="H658" s="233">
        <v>6</v>
      </c>
      <c r="I658" s="234"/>
      <c r="J658" s="229"/>
      <c r="K658" s="229"/>
      <c r="L658" s="235"/>
      <c r="M658" s="236"/>
      <c r="N658" s="237"/>
      <c r="O658" s="237"/>
      <c r="P658" s="237"/>
      <c r="Q658" s="237"/>
      <c r="R658" s="237"/>
      <c r="S658" s="237"/>
      <c r="T658" s="238"/>
      <c r="AT658" s="239" t="s">
        <v>141</v>
      </c>
      <c r="AU658" s="239" t="s">
        <v>132</v>
      </c>
      <c r="AV658" s="11" t="s">
        <v>87</v>
      </c>
      <c r="AW658" s="11" t="s">
        <v>41</v>
      </c>
      <c r="AX658" s="11" t="s">
        <v>78</v>
      </c>
      <c r="AY658" s="239" t="s">
        <v>131</v>
      </c>
    </row>
    <row r="659" spans="2:51" s="13" customFormat="1" ht="13.5">
      <c r="B659" s="262"/>
      <c r="C659" s="263"/>
      <c r="D659" s="230" t="s">
        <v>141</v>
      </c>
      <c r="E659" s="264" t="s">
        <v>34</v>
      </c>
      <c r="F659" s="265" t="s">
        <v>426</v>
      </c>
      <c r="G659" s="263"/>
      <c r="H659" s="266">
        <v>6</v>
      </c>
      <c r="I659" s="267"/>
      <c r="J659" s="263"/>
      <c r="K659" s="263"/>
      <c r="L659" s="268"/>
      <c r="M659" s="269"/>
      <c r="N659" s="270"/>
      <c r="O659" s="270"/>
      <c r="P659" s="270"/>
      <c r="Q659" s="270"/>
      <c r="R659" s="270"/>
      <c r="S659" s="270"/>
      <c r="T659" s="271"/>
      <c r="AT659" s="272" t="s">
        <v>141</v>
      </c>
      <c r="AU659" s="272" t="s">
        <v>132</v>
      </c>
      <c r="AV659" s="13" t="s">
        <v>139</v>
      </c>
      <c r="AW659" s="13" t="s">
        <v>41</v>
      </c>
      <c r="AX659" s="13" t="s">
        <v>25</v>
      </c>
      <c r="AY659" s="272" t="s">
        <v>131</v>
      </c>
    </row>
    <row r="660" spans="2:65" s="1" customFormat="1" ht="25.5" customHeight="1">
      <c r="B660" s="45"/>
      <c r="C660" s="216" t="s">
        <v>775</v>
      </c>
      <c r="D660" s="216" t="s">
        <v>134</v>
      </c>
      <c r="E660" s="217" t="s">
        <v>776</v>
      </c>
      <c r="F660" s="218" t="s">
        <v>777</v>
      </c>
      <c r="G660" s="219" t="s">
        <v>149</v>
      </c>
      <c r="H660" s="220">
        <v>18</v>
      </c>
      <c r="I660" s="221"/>
      <c r="J660" s="222">
        <f>ROUND(I660*H660,2)</f>
        <v>0</v>
      </c>
      <c r="K660" s="218" t="s">
        <v>138</v>
      </c>
      <c r="L660" s="71"/>
      <c r="M660" s="223" t="s">
        <v>34</v>
      </c>
      <c r="N660" s="224" t="s">
        <v>49</v>
      </c>
      <c r="O660" s="46"/>
      <c r="P660" s="225">
        <f>O660*H660</f>
        <v>0</v>
      </c>
      <c r="Q660" s="225">
        <v>0</v>
      </c>
      <c r="R660" s="225">
        <f>Q660*H660</f>
        <v>0</v>
      </c>
      <c r="S660" s="225">
        <v>0</v>
      </c>
      <c r="T660" s="226">
        <f>S660*H660</f>
        <v>0</v>
      </c>
      <c r="AR660" s="23" t="s">
        <v>423</v>
      </c>
      <c r="AT660" s="23" t="s">
        <v>134</v>
      </c>
      <c r="AU660" s="23" t="s">
        <v>132</v>
      </c>
      <c r="AY660" s="23" t="s">
        <v>131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23" t="s">
        <v>25</v>
      </c>
      <c r="BK660" s="227">
        <f>ROUND(I660*H660,2)</f>
        <v>0</v>
      </c>
      <c r="BL660" s="23" t="s">
        <v>423</v>
      </c>
      <c r="BM660" s="23" t="s">
        <v>778</v>
      </c>
    </row>
    <row r="661" spans="2:51" s="12" customFormat="1" ht="13.5">
      <c r="B661" s="252"/>
      <c r="C661" s="253"/>
      <c r="D661" s="230" t="s">
        <v>141</v>
      </c>
      <c r="E661" s="254" t="s">
        <v>34</v>
      </c>
      <c r="F661" s="255" t="s">
        <v>425</v>
      </c>
      <c r="G661" s="253"/>
      <c r="H661" s="254" t="s">
        <v>34</v>
      </c>
      <c r="I661" s="256"/>
      <c r="J661" s="253"/>
      <c r="K661" s="253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141</v>
      </c>
      <c r="AU661" s="261" t="s">
        <v>132</v>
      </c>
      <c r="AV661" s="12" t="s">
        <v>25</v>
      </c>
      <c r="AW661" s="12" t="s">
        <v>41</v>
      </c>
      <c r="AX661" s="12" t="s">
        <v>78</v>
      </c>
      <c r="AY661" s="261" t="s">
        <v>131</v>
      </c>
    </row>
    <row r="662" spans="2:51" s="11" customFormat="1" ht="13.5">
      <c r="B662" s="228"/>
      <c r="C662" s="229"/>
      <c r="D662" s="230" t="s">
        <v>141</v>
      </c>
      <c r="E662" s="231" t="s">
        <v>34</v>
      </c>
      <c r="F662" s="232" t="s">
        <v>239</v>
      </c>
      <c r="G662" s="229"/>
      <c r="H662" s="233">
        <v>18</v>
      </c>
      <c r="I662" s="234"/>
      <c r="J662" s="229"/>
      <c r="K662" s="229"/>
      <c r="L662" s="235"/>
      <c r="M662" s="236"/>
      <c r="N662" s="237"/>
      <c r="O662" s="237"/>
      <c r="P662" s="237"/>
      <c r="Q662" s="237"/>
      <c r="R662" s="237"/>
      <c r="S662" s="237"/>
      <c r="T662" s="238"/>
      <c r="AT662" s="239" t="s">
        <v>141</v>
      </c>
      <c r="AU662" s="239" t="s">
        <v>132</v>
      </c>
      <c r="AV662" s="11" t="s">
        <v>87</v>
      </c>
      <c r="AW662" s="11" t="s">
        <v>41</v>
      </c>
      <c r="AX662" s="11" t="s">
        <v>78</v>
      </c>
      <c r="AY662" s="239" t="s">
        <v>131</v>
      </c>
    </row>
    <row r="663" spans="2:51" s="13" customFormat="1" ht="13.5">
      <c r="B663" s="262"/>
      <c r="C663" s="263"/>
      <c r="D663" s="230" t="s">
        <v>141</v>
      </c>
      <c r="E663" s="264" t="s">
        <v>34</v>
      </c>
      <c r="F663" s="265" t="s">
        <v>426</v>
      </c>
      <c r="G663" s="263"/>
      <c r="H663" s="266">
        <v>18</v>
      </c>
      <c r="I663" s="267"/>
      <c r="J663" s="263"/>
      <c r="K663" s="263"/>
      <c r="L663" s="268"/>
      <c r="M663" s="269"/>
      <c r="N663" s="270"/>
      <c r="O663" s="270"/>
      <c r="P663" s="270"/>
      <c r="Q663" s="270"/>
      <c r="R663" s="270"/>
      <c r="S663" s="270"/>
      <c r="T663" s="271"/>
      <c r="AT663" s="272" t="s">
        <v>141</v>
      </c>
      <c r="AU663" s="272" t="s">
        <v>132</v>
      </c>
      <c r="AV663" s="13" t="s">
        <v>139</v>
      </c>
      <c r="AW663" s="13" t="s">
        <v>41</v>
      </c>
      <c r="AX663" s="13" t="s">
        <v>25</v>
      </c>
      <c r="AY663" s="272" t="s">
        <v>131</v>
      </c>
    </row>
    <row r="664" spans="2:65" s="1" customFormat="1" ht="25.5" customHeight="1">
      <c r="B664" s="45"/>
      <c r="C664" s="242" t="s">
        <v>779</v>
      </c>
      <c r="D664" s="242" t="s">
        <v>312</v>
      </c>
      <c r="E664" s="243" t="s">
        <v>780</v>
      </c>
      <c r="F664" s="244" t="s">
        <v>781</v>
      </c>
      <c r="G664" s="245" t="s">
        <v>221</v>
      </c>
      <c r="H664" s="246">
        <v>1</v>
      </c>
      <c r="I664" s="247"/>
      <c r="J664" s="248">
        <f>ROUND(I664*H664,2)</f>
        <v>0</v>
      </c>
      <c r="K664" s="244" t="s">
        <v>34</v>
      </c>
      <c r="L664" s="249"/>
      <c r="M664" s="250" t="s">
        <v>34</v>
      </c>
      <c r="N664" s="251" t="s">
        <v>49</v>
      </c>
      <c r="O664" s="46"/>
      <c r="P664" s="225">
        <f>O664*H664</f>
        <v>0</v>
      </c>
      <c r="Q664" s="225">
        <v>0</v>
      </c>
      <c r="R664" s="225">
        <f>Q664*H664</f>
        <v>0</v>
      </c>
      <c r="S664" s="225">
        <v>0</v>
      </c>
      <c r="T664" s="226">
        <f>S664*H664</f>
        <v>0</v>
      </c>
      <c r="AR664" s="23" t="s">
        <v>434</v>
      </c>
      <c r="AT664" s="23" t="s">
        <v>312</v>
      </c>
      <c r="AU664" s="23" t="s">
        <v>132</v>
      </c>
      <c r="AY664" s="23" t="s">
        <v>131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23" t="s">
        <v>25</v>
      </c>
      <c r="BK664" s="227">
        <f>ROUND(I664*H664,2)</f>
        <v>0</v>
      </c>
      <c r="BL664" s="23" t="s">
        <v>423</v>
      </c>
      <c r="BM664" s="23" t="s">
        <v>782</v>
      </c>
    </row>
    <row r="665" spans="2:51" s="12" customFormat="1" ht="13.5">
      <c r="B665" s="252"/>
      <c r="C665" s="253"/>
      <c r="D665" s="230" t="s">
        <v>141</v>
      </c>
      <c r="E665" s="254" t="s">
        <v>34</v>
      </c>
      <c r="F665" s="255" t="s">
        <v>425</v>
      </c>
      <c r="G665" s="253"/>
      <c r="H665" s="254" t="s">
        <v>34</v>
      </c>
      <c r="I665" s="256"/>
      <c r="J665" s="253"/>
      <c r="K665" s="253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141</v>
      </c>
      <c r="AU665" s="261" t="s">
        <v>132</v>
      </c>
      <c r="AV665" s="12" t="s">
        <v>25</v>
      </c>
      <c r="AW665" s="12" t="s">
        <v>41</v>
      </c>
      <c r="AX665" s="12" t="s">
        <v>78</v>
      </c>
      <c r="AY665" s="261" t="s">
        <v>131</v>
      </c>
    </row>
    <row r="666" spans="2:51" s="11" customFormat="1" ht="13.5">
      <c r="B666" s="228"/>
      <c r="C666" s="229"/>
      <c r="D666" s="230" t="s">
        <v>141</v>
      </c>
      <c r="E666" s="231" t="s">
        <v>34</v>
      </c>
      <c r="F666" s="232" t="s">
        <v>25</v>
      </c>
      <c r="G666" s="229"/>
      <c r="H666" s="233">
        <v>1</v>
      </c>
      <c r="I666" s="234"/>
      <c r="J666" s="229"/>
      <c r="K666" s="229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141</v>
      </c>
      <c r="AU666" s="239" t="s">
        <v>132</v>
      </c>
      <c r="AV666" s="11" t="s">
        <v>87</v>
      </c>
      <c r="AW666" s="11" t="s">
        <v>41</v>
      </c>
      <c r="AX666" s="11" t="s">
        <v>78</v>
      </c>
      <c r="AY666" s="239" t="s">
        <v>131</v>
      </c>
    </row>
    <row r="667" spans="2:51" s="13" customFormat="1" ht="13.5">
      <c r="B667" s="262"/>
      <c r="C667" s="263"/>
      <c r="D667" s="230" t="s">
        <v>141</v>
      </c>
      <c r="E667" s="264" t="s">
        <v>34</v>
      </c>
      <c r="F667" s="265" t="s">
        <v>426</v>
      </c>
      <c r="G667" s="263"/>
      <c r="H667" s="266">
        <v>1</v>
      </c>
      <c r="I667" s="267"/>
      <c r="J667" s="263"/>
      <c r="K667" s="263"/>
      <c r="L667" s="268"/>
      <c r="M667" s="269"/>
      <c r="N667" s="270"/>
      <c r="O667" s="270"/>
      <c r="P667" s="270"/>
      <c r="Q667" s="270"/>
      <c r="R667" s="270"/>
      <c r="S667" s="270"/>
      <c r="T667" s="271"/>
      <c r="AT667" s="272" t="s">
        <v>141</v>
      </c>
      <c r="AU667" s="272" t="s">
        <v>132</v>
      </c>
      <c r="AV667" s="13" t="s">
        <v>139</v>
      </c>
      <c r="AW667" s="13" t="s">
        <v>41</v>
      </c>
      <c r="AX667" s="13" t="s">
        <v>25</v>
      </c>
      <c r="AY667" s="272" t="s">
        <v>131</v>
      </c>
    </row>
    <row r="668" spans="2:65" s="1" customFormat="1" ht="25.5" customHeight="1">
      <c r="B668" s="45"/>
      <c r="C668" s="216" t="s">
        <v>783</v>
      </c>
      <c r="D668" s="216" t="s">
        <v>134</v>
      </c>
      <c r="E668" s="217" t="s">
        <v>784</v>
      </c>
      <c r="F668" s="218" t="s">
        <v>785</v>
      </c>
      <c r="G668" s="219" t="s">
        <v>221</v>
      </c>
      <c r="H668" s="220">
        <v>347</v>
      </c>
      <c r="I668" s="221"/>
      <c r="J668" s="222">
        <f>ROUND(I668*H668,2)</f>
        <v>0</v>
      </c>
      <c r="K668" s="218" t="s">
        <v>138</v>
      </c>
      <c r="L668" s="71"/>
      <c r="M668" s="223" t="s">
        <v>34</v>
      </c>
      <c r="N668" s="224" t="s">
        <v>49</v>
      </c>
      <c r="O668" s="46"/>
      <c r="P668" s="225">
        <f>O668*H668</f>
        <v>0</v>
      </c>
      <c r="Q668" s="225">
        <v>0</v>
      </c>
      <c r="R668" s="225">
        <f>Q668*H668</f>
        <v>0</v>
      </c>
      <c r="S668" s="225">
        <v>0</v>
      </c>
      <c r="T668" s="226">
        <f>S668*H668</f>
        <v>0</v>
      </c>
      <c r="AR668" s="23" t="s">
        <v>423</v>
      </c>
      <c r="AT668" s="23" t="s">
        <v>134</v>
      </c>
      <c r="AU668" s="23" t="s">
        <v>132</v>
      </c>
      <c r="AY668" s="23" t="s">
        <v>131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23" t="s">
        <v>25</v>
      </c>
      <c r="BK668" s="227">
        <f>ROUND(I668*H668,2)</f>
        <v>0</v>
      </c>
      <c r="BL668" s="23" t="s">
        <v>423</v>
      </c>
      <c r="BM668" s="23" t="s">
        <v>786</v>
      </c>
    </row>
    <row r="669" spans="2:51" s="12" customFormat="1" ht="13.5">
      <c r="B669" s="252"/>
      <c r="C669" s="253"/>
      <c r="D669" s="230" t="s">
        <v>141</v>
      </c>
      <c r="E669" s="254" t="s">
        <v>34</v>
      </c>
      <c r="F669" s="255" t="s">
        <v>456</v>
      </c>
      <c r="G669" s="253"/>
      <c r="H669" s="254" t="s">
        <v>34</v>
      </c>
      <c r="I669" s="256"/>
      <c r="J669" s="253"/>
      <c r="K669" s="253"/>
      <c r="L669" s="257"/>
      <c r="M669" s="258"/>
      <c r="N669" s="259"/>
      <c r="O669" s="259"/>
      <c r="P669" s="259"/>
      <c r="Q669" s="259"/>
      <c r="R669" s="259"/>
      <c r="S669" s="259"/>
      <c r="T669" s="260"/>
      <c r="AT669" s="261" t="s">
        <v>141</v>
      </c>
      <c r="AU669" s="261" t="s">
        <v>132</v>
      </c>
      <c r="AV669" s="12" t="s">
        <v>25</v>
      </c>
      <c r="AW669" s="12" t="s">
        <v>41</v>
      </c>
      <c r="AX669" s="12" t="s">
        <v>78</v>
      </c>
      <c r="AY669" s="261" t="s">
        <v>131</v>
      </c>
    </row>
    <row r="670" spans="2:51" s="11" customFormat="1" ht="13.5">
      <c r="B670" s="228"/>
      <c r="C670" s="229"/>
      <c r="D670" s="230" t="s">
        <v>141</v>
      </c>
      <c r="E670" s="231" t="s">
        <v>34</v>
      </c>
      <c r="F670" s="232" t="s">
        <v>787</v>
      </c>
      <c r="G670" s="229"/>
      <c r="H670" s="233">
        <v>347</v>
      </c>
      <c r="I670" s="234"/>
      <c r="J670" s="229"/>
      <c r="K670" s="229"/>
      <c r="L670" s="235"/>
      <c r="M670" s="236"/>
      <c r="N670" s="237"/>
      <c r="O670" s="237"/>
      <c r="P670" s="237"/>
      <c r="Q670" s="237"/>
      <c r="R670" s="237"/>
      <c r="S670" s="237"/>
      <c r="T670" s="238"/>
      <c r="AT670" s="239" t="s">
        <v>141</v>
      </c>
      <c r="AU670" s="239" t="s">
        <v>132</v>
      </c>
      <c r="AV670" s="11" t="s">
        <v>87</v>
      </c>
      <c r="AW670" s="11" t="s">
        <v>41</v>
      </c>
      <c r="AX670" s="11" t="s">
        <v>78</v>
      </c>
      <c r="AY670" s="239" t="s">
        <v>131</v>
      </c>
    </row>
    <row r="671" spans="2:51" s="13" customFormat="1" ht="13.5">
      <c r="B671" s="262"/>
      <c r="C671" s="263"/>
      <c r="D671" s="230" t="s">
        <v>141</v>
      </c>
      <c r="E671" s="264" t="s">
        <v>34</v>
      </c>
      <c r="F671" s="265" t="s">
        <v>426</v>
      </c>
      <c r="G671" s="263"/>
      <c r="H671" s="266">
        <v>347</v>
      </c>
      <c r="I671" s="267"/>
      <c r="J671" s="263"/>
      <c r="K671" s="263"/>
      <c r="L671" s="268"/>
      <c r="M671" s="269"/>
      <c r="N671" s="270"/>
      <c r="O671" s="270"/>
      <c r="P671" s="270"/>
      <c r="Q671" s="270"/>
      <c r="R671" s="270"/>
      <c r="S671" s="270"/>
      <c r="T671" s="271"/>
      <c r="AT671" s="272" t="s">
        <v>141</v>
      </c>
      <c r="AU671" s="272" t="s">
        <v>132</v>
      </c>
      <c r="AV671" s="13" t="s">
        <v>139</v>
      </c>
      <c r="AW671" s="13" t="s">
        <v>41</v>
      </c>
      <c r="AX671" s="13" t="s">
        <v>25</v>
      </c>
      <c r="AY671" s="272" t="s">
        <v>131</v>
      </c>
    </row>
    <row r="672" spans="2:65" s="1" customFormat="1" ht="16.5" customHeight="1">
      <c r="B672" s="45"/>
      <c r="C672" s="242" t="s">
        <v>788</v>
      </c>
      <c r="D672" s="242" t="s">
        <v>312</v>
      </c>
      <c r="E672" s="243" t="s">
        <v>789</v>
      </c>
      <c r="F672" s="244" t="s">
        <v>790</v>
      </c>
      <c r="G672" s="245" t="s">
        <v>221</v>
      </c>
      <c r="H672" s="246">
        <v>347</v>
      </c>
      <c r="I672" s="247"/>
      <c r="J672" s="248">
        <f>ROUND(I672*H672,2)</f>
        <v>0</v>
      </c>
      <c r="K672" s="244" t="s">
        <v>138</v>
      </c>
      <c r="L672" s="249"/>
      <c r="M672" s="250" t="s">
        <v>34</v>
      </c>
      <c r="N672" s="251" t="s">
        <v>49</v>
      </c>
      <c r="O672" s="46"/>
      <c r="P672" s="225">
        <f>O672*H672</f>
        <v>0</v>
      </c>
      <c r="Q672" s="225">
        <v>0.0001</v>
      </c>
      <c r="R672" s="225">
        <f>Q672*H672</f>
        <v>0.0347</v>
      </c>
      <c r="S672" s="225">
        <v>0</v>
      </c>
      <c r="T672" s="226">
        <f>S672*H672</f>
        <v>0</v>
      </c>
      <c r="AR672" s="23" t="s">
        <v>434</v>
      </c>
      <c r="AT672" s="23" t="s">
        <v>312</v>
      </c>
      <c r="AU672" s="23" t="s">
        <v>132</v>
      </c>
      <c r="AY672" s="23" t="s">
        <v>131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23" t="s">
        <v>25</v>
      </c>
      <c r="BK672" s="227">
        <f>ROUND(I672*H672,2)</f>
        <v>0</v>
      </c>
      <c r="BL672" s="23" t="s">
        <v>423</v>
      </c>
      <c r="BM672" s="23" t="s">
        <v>791</v>
      </c>
    </row>
    <row r="673" spans="2:47" s="1" customFormat="1" ht="13.5">
      <c r="B673" s="45"/>
      <c r="C673" s="73"/>
      <c r="D673" s="230" t="s">
        <v>462</v>
      </c>
      <c r="E673" s="73"/>
      <c r="F673" s="240" t="s">
        <v>792</v>
      </c>
      <c r="G673" s="73"/>
      <c r="H673" s="73"/>
      <c r="I673" s="186"/>
      <c r="J673" s="73"/>
      <c r="K673" s="73"/>
      <c r="L673" s="71"/>
      <c r="M673" s="241"/>
      <c r="N673" s="46"/>
      <c r="O673" s="46"/>
      <c r="P673" s="46"/>
      <c r="Q673" s="46"/>
      <c r="R673" s="46"/>
      <c r="S673" s="46"/>
      <c r="T673" s="94"/>
      <c r="AT673" s="23" t="s">
        <v>462</v>
      </c>
      <c r="AU673" s="23" t="s">
        <v>132</v>
      </c>
    </row>
    <row r="674" spans="2:51" s="12" customFormat="1" ht="13.5">
      <c r="B674" s="252"/>
      <c r="C674" s="253"/>
      <c r="D674" s="230" t="s">
        <v>141</v>
      </c>
      <c r="E674" s="254" t="s">
        <v>34</v>
      </c>
      <c r="F674" s="255" t="s">
        <v>456</v>
      </c>
      <c r="G674" s="253"/>
      <c r="H674" s="254" t="s">
        <v>34</v>
      </c>
      <c r="I674" s="256"/>
      <c r="J674" s="253"/>
      <c r="K674" s="253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141</v>
      </c>
      <c r="AU674" s="261" t="s">
        <v>132</v>
      </c>
      <c r="AV674" s="12" t="s">
        <v>25</v>
      </c>
      <c r="AW674" s="12" t="s">
        <v>41</v>
      </c>
      <c r="AX674" s="12" t="s">
        <v>78</v>
      </c>
      <c r="AY674" s="261" t="s">
        <v>131</v>
      </c>
    </row>
    <row r="675" spans="2:51" s="11" customFormat="1" ht="13.5">
      <c r="B675" s="228"/>
      <c r="C675" s="229"/>
      <c r="D675" s="230" t="s">
        <v>141</v>
      </c>
      <c r="E675" s="231" t="s">
        <v>34</v>
      </c>
      <c r="F675" s="232" t="s">
        <v>787</v>
      </c>
      <c r="G675" s="229"/>
      <c r="H675" s="233">
        <v>347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141</v>
      </c>
      <c r="AU675" s="239" t="s">
        <v>132</v>
      </c>
      <c r="AV675" s="11" t="s">
        <v>87</v>
      </c>
      <c r="AW675" s="11" t="s">
        <v>41</v>
      </c>
      <c r="AX675" s="11" t="s">
        <v>78</v>
      </c>
      <c r="AY675" s="239" t="s">
        <v>131</v>
      </c>
    </row>
    <row r="676" spans="2:51" s="13" customFormat="1" ht="13.5">
      <c r="B676" s="262"/>
      <c r="C676" s="263"/>
      <c r="D676" s="230" t="s">
        <v>141</v>
      </c>
      <c r="E676" s="264" t="s">
        <v>34</v>
      </c>
      <c r="F676" s="265" t="s">
        <v>426</v>
      </c>
      <c r="G676" s="263"/>
      <c r="H676" s="266">
        <v>347</v>
      </c>
      <c r="I676" s="267"/>
      <c r="J676" s="263"/>
      <c r="K676" s="263"/>
      <c r="L676" s="268"/>
      <c r="M676" s="269"/>
      <c r="N676" s="270"/>
      <c r="O676" s="270"/>
      <c r="P676" s="270"/>
      <c r="Q676" s="270"/>
      <c r="R676" s="270"/>
      <c r="S676" s="270"/>
      <c r="T676" s="271"/>
      <c r="AT676" s="272" t="s">
        <v>141</v>
      </c>
      <c r="AU676" s="272" t="s">
        <v>132</v>
      </c>
      <c r="AV676" s="13" t="s">
        <v>139</v>
      </c>
      <c r="AW676" s="13" t="s">
        <v>41</v>
      </c>
      <c r="AX676" s="13" t="s">
        <v>25</v>
      </c>
      <c r="AY676" s="272" t="s">
        <v>131</v>
      </c>
    </row>
    <row r="677" spans="2:65" s="1" customFormat="1" ht="25.5" customHeight="1">
      <c r="B677" s="45"/>
      <c r="C677" s="216" t="s">
        <v>793</v>
      </c>
      <c r="D677" s="216" t="s">
        <v>134</v>
      </c>
      <c r="E677" s="217" t="s">
        <v>784</v>
      </c>
      <c r="F677" s="218" t="s">
        <v>785</v>
      </c>
      <c r="G677" s="219" t="s">
        <v>221</v>
      </c>
      <c r="H677" s="220">
        <v>19</v>
      </c>
      <c r="I677" s="221"/>
      <c r="J677" s="222">
        <f>ROUND(I677*H677,2)</f>
        <v>0</v>
      </c>
      <c r="K677" s="218" t="s">
        <v>138</v>
      </c>
      <c r="L677" s="71"/>
      <c r="M677" s="223" t="s">
        <v>34</v>
      </c>
      <c r="N677" s="224" t="s">
        <v>49</v>
      </c>
      <c r="O677" s="46"/>
      <c r="P677" s="225">
        <f>O677*H677</f>
        <v>0</v>
      </c>
      <c r="Q677" s="225">
        <v>0</v>
      </c>
      <c r="R677" s="225">
        <f>Q677*H677</f>
        <v>0</v>
      </c>
      <c r="S677" s="225">
        <v>0</v>
      </c>
      <c r="T677" s="226">
        <f>S677*H677</f>
        <v>0</v>
      </c>
      <c r="AR677" s="23" t="s">
        <v>423</v>
      </c>
      <c r="AT677" s="23" t="s">
        <v>134</v>
      </c>
      <c r="AU677" s="23" t="s">
        <v>132</v>
      </c>
      <c r="AY677" s="23" t="s">
        <v>131</v>
      </c>
      <c r="BE677" s="227">
        <f>IF(N677="základní",J677,0)</f>
        <v>0</v>
      </c>
      <c r="BF677" s="227">
        <f>IF(N677="snížená",J677,0)</f>
        <v>0</v>
      </c>
      <c r="BG677" s="227">
        <f>IF(N677="zákl. přenesená",J677,0)</f>
        <v>0</v>
      </c>
      <c r="BH677" s="227">
        <f>IF(N677="sníž. přenesená",J677,0)</f>
        <v>0</v>
      </c>
      <c r="BI677" s="227">
        <f>IF(N677="nulová",J677,0)</f>
        <v>0</v>
      </c>
      <c r="BJ677" s="23" t="s">
        <v>25</v>
      </c>
      <c r="BK677" s="227">
        <f>ROUND(I677*H677,2)</f>
        <v>0</v>
      </c>
      <c r="BL677" s="23" t="s">
        <v>423</v>
      </c>
      <c r="BM677" s="23" t="s">
        <v>794</v>
      </c>
    </row>
    <row r="678" spans="2:51" s="12" customFormat="1" ht="13.5">
      <c r="B678" s="252"/>
      <c r="C678" s="253"/>
      <c r="D678" s="230" t="s">
        <v>141</v>
      </c>
      <c r="E678" s="254" t="s">
        <v>34</v>
      </c>
      <c r="F678" s="255" t="s">
        <v>456</v>
      </c>
      <c r="G678" s="253"/>
      <c r="H678" s="254" t="s">
        <v>34</v>
      </c>
      <c r="I678" s="256"/>
      <c r="J678" s="253"/>
      <c r="K678" s="253"/>
      <c r="L678" s="257"/>
      <c r="M678" s="258"/>
      <c r="N678" s="259"/>
      <c r="O678" s="259"/>
      <c r="P678" s="259"/>
      <c r="Q678" s="259"/>
      <c r="R678" s="259"/>
      <c r="S678" s="259"/>
      <c r="T678" s="260"/>
      <c r="AT678" s="261" t="s">
        <v>141</v>
      </c>
      <c r="AU678" s="261" t="s">
        <v>132</v>
      </c>
      <c r="AV678" s="12" t="s">
        <v>25</v>
      </c>
      <c r="AW678" s="12" t="s">
        <v>41</v>
      </c>
      <c r="AX678" s="12" t="s">
        <v>78</v>
      </c>
      <c r="AY678" s="261" t="s">
        <v>131</v>
      </c>
    </row>
    <row r="679" spans="2:51" s="11" customFormat="1" ht="13.5">
      <c r="B679" s="228"/>
      <c r="C679" s="229"/>
      <c r="D679" s="230" t="s">
        <v>141</v>
      </c>
      <c r="E679" s="231" t="s">
        <v>34</v>
      </c>
      <c r="F679" s="232" t="s">
        <v>243</v>
      </c>
      <c r="G679" s="229"/>
      <c r="H679" s="233">
        <v>19</v>
      </c>
      <c r="I679" s="234"/>
      <c r="J679" s="229"/>
      <c r="K679" s="229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141</v>
      </c>
      <c r="AU679" s="239" t="s">
        <v>132</v>
      </c>
      <c r="AV679" s="11" t="s">
        <v>87</v>
      </c>
      <c r="AW679" s="11" t="s">
        <v>41</v>
      </c>
      <c r="AX679" s="11" t="s">
        <v>78</v>
      </c>
      <c r="AY679" s="239" t="s">
        <v>131</v>
      </c>
    </row>
    <row r="680" spans="2:51" s="13" customFormat="1" ht="13.5">
      <c r="B680" s="262"/>
      <c r="C680" s="263"/>
      <c r="D680" s="230" t="s">
        <v>141</v>
      </c>
      <c r="E680" s="264" t="s">
        <v>34</v>
      </c>
      <c r="F680" s="265" t="s">
        <v>426</v>
      </c>
      <c r="G680" s="263"/>
      <c r="H680" s="266">
        <v>19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AT680" s="272" t="s">
        <v>141</v>
      </c>
      <c r="AU680" s="272" t="s">
        <v>132</v>
      </c>
      <c r="AV680" s="13" t="s">
        <v>139</v>
      </c>
      <c r="AW680" s="13" t="s">
        <v>41</v>
      </c>
      <c r="AX680" s="13" t="s">
        <v>25</v>
      </c>
      <c r="AY680" s="272" t="s">
        <v>131</v>
      </c>
    </row>
    <row r="681" spans="2:65" s="1" customFormat="1" ht="16.5" customHeight="1">
      <c r="B681" s="45"/>
      <c r="C681" s="242" t="s">
        <v>795</v>
      </c>
      <c r="D681" s="242" t="s">
        <v>312</v>
      </c>
      <c r="E681" s="243" t="s">
        <v>796</v>
      </c>
      <c r="F681" s="244" t="s">
        <v>797</v>
      </c>
      <c r="G681" s="245" t="s">
        <v>221</v>
      </c>
      <c r="H681" s="246">
        <v>19</v>
      </c>
      <c r="I681" s="247"/>
      <c r="J681" s="248">
        <f>ROUND(I681*H681,2)</f>
        <v>0</v>
      </c>
      <c r="K681" s="244" t="s">
        <v>34</v>
      </c>
      <c r="L681" s="249"/>
      <c r="M681" s="250" t="s">
        <v>34</v>
      </c>
      <c r="N681" s="251" t="s">
        <v>49</v>
      </c>
      <c r="O681" s="46"/>
      <c r="P681" s="225">
        <f>O681*H681</f>
        <v>0</v>
      </c>
      <c r="Q681" s="225">
        <v>0</v>
      </c>
      <c r="R681" s="225">
        <f>Q681*H681</f>
        <v>0</v>
      </c>
      <c r="S681" s="225">
        <v>0</v>
      </c>
      <c r="T681" s="226">
        <f>S681*H681</f>
        <v>0</v>
      </c>
      <c r="AR681" s="23" t="s">
        <v>434</v>
      </c>
      <c r="AT681" s="23" t="s">
        <v>312</v>
      </c>
      <c r="AU681" s="23" t="s">
        <v>132</v>
      </c>
      <c r="AY681" s="23" t="s">
        <v>131</v>
      </c>
      <c r="BE681" s="227">
        <f>IF(N681="základní",J681,0)</f>
        <v>0</v>
      </c>
      <c r="BF681" s="227">
        <f>IF(N681="snížená",J681,0)</f>
        <v>0</v>
      </c>
      <c r="BG681" s="227">
        <f>IF(N681="zákl. přenesená",J681,0)</f>
        <v>0</v>
      </c>
      <c r="BH681" s="227">
        <f>IF(N681="sníž. přenesená",J681,0)</f>
        <v>0</v>
      </c>
      <c r="BI681" s="227">
        <f>IF(N681="nulová",J681,0)</f>
        <v>0</v>
      </c>
      <c r="BJ681" s="23" t="s">
        <v>25</v>
      </c>
      <c r="BK681" s="227">
        <f>ROUND(I681*H681,2)</f>
        <v>0</v>
      </c>
      <c r="BL681" s="23" t="s">
        <v>423</v>
      </c>
      <c r="BM681" s="23" t="s">
        <v>798</v>
      </c>
    </row>
    <row r="682" spans="2:47" s="1" customFormat="1" ht="13.5">
      <c r="B682" s="45"/>
      <c r="C682" s="73"/>
      <c r="D682" s="230" t="s">
        <v>462</v>
      </c>
      <c r="E682" s="73"/>
      <c r="F682" s="240" t="s">
        <v>463</v>
      </c>
      <c r="G682" s="73"/>
      <c r="H682" s="73"/>
      <c r="I682" s="186"/>
      <c r="J682" s="73"/>
      <c r="K682" s="73"/>
      <c r="L682" s="71"/>
      <c r="M682" s="241"/>
      <c r="N682" s="46"/>
      <c r="O682" s="46"/>
      <c r="P682" s="46"/>
      <c r="Q682" s="46"/>
      <c r="R682" s="46"/>
      <c r="S682" s="46"/>
      <c r="T682" s="94"/>
      <c r="AT682" s="23" t="s">
        <v>462</v>
      </c>
      <c r="AU682" s="23" t="s">
        <v>132</v>
      </c>
    </row>
    <row r="683" spans="2:51" s="12" customFormat="1" ht="13.5">
      <c r="B683" s="252"/>
      <c r="C683" s="253"/>
      <c r="D683" s="230" t="s">
        <v>141</v>
      </c>
      <c r="E683" s="254" t="s">
        <v>34</v>
      </c>
      <c r="F683" s="255" t="s">
        <v>456</v>
      </c>
      <c r="G683" s="253"/>
      <c r="H683" s="254" t="s">
        <v>34</v>
      </c>
      <c r="I683" s="256"/>
      <c r="J683" s="253"/>
      <c r="K683" s="253"/>
      <c r="L683" s="257"/>
      <c r="M683" s="258"/>
      <c r="N683" s="259"/>
      <c r="O683" s="259"/>
      <c r="P683" s="259"/>
      <c r="Q683" s="259"/>
      <c r="R683" s="259"/>
      <c r="S683" s="259"/>
      <c r="T683" s="260"/>
      <c r="AT683" s="261" t="s">
        <v>141</v>
      </c>
      <c r="AU683" s="261" t="s">
        <v>132</v>
      </c>
      <c r="AV683" s="12" t="s">
        <v>25</v>
      </c>
      <c r="AW683" s="12" t="s">
        <v>41</v>
      </c>
      <c r="AX683" s="12" t="s">
        <v>78</v>
      </c>
      <c r="AY683" s="261" t="s">
        <v>131</v>
      </c>
    </row>
    <row r="684" spans="2:51" s="11" customFormat="1" ht="13.5">
      <c r="B684" s="228"/>
      <c r="C684" s="229"/>
      <c r="D684" s="230" t="s">
        <v>141</v>
      </c>
      <c r="E684" s="231" t="s">
        <v>34</v>
      </c>
      <c r="F684" s="232" t="s">
        <v>243</v>
      </c>
      <c r="G684" s="229"/>
      <c r="H684" s="233">
        <v>19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141</v>
      </c>
      <c r="AU684" s="239" t="s">
        <v>132</v>
      </c>
      <c r="AV684" s="11" t="s">
        <v>87</v>
      </c>
      <c r="AW684" s="11" t="s">
        <v>41</v>
      </c>
      <c r="AX684" s="11" t="s">
        <v>78</v>
      </c>
      <c r="AY684" s="239" t="s">
        <v>131</v>
      </c>
    </row>
    <row r="685" spans="2:51" s="13" customFormat="1" ht="13.5">
      <c r="B685" s="262"/>
      <c r="C685" s="263"/>
      <c r="D685" s="230" t="s">
        <v>141</v>
      </c>
      <c r="E685" s="264" t="s">
        <v>34</v>
      </c>
      <c r="F685" s="265" t="s">
        <v>426</v>
      </c>
      <c r="G685" s="263"/>
      <c r="H685" s="266">
        <v>19</v>
      </c>
      <c r="I685" s="267"/>
      <c r="J685" s="263"/>
      <c r="K685" s="263"/>
      <c r="L685" s="268"/>
      <c r="M685" s="269"/>
      <c r="N685" s="270"/>
      <c r="O685" s="270"/>
      <c r="P685" s="270"/>
      <c r="Q685" s="270"/>
      <c r="R685" s="270"/>
      <c r="S685" s="270"/>
      <c r="T685" s="271"/>
      <c r="AT685" s="272" t="s">
        <v>141</v>
      </c>
      <c r="AU685" s="272" t="s">
        <v>132</v>
      </c>
      <c r="AV685" s="13" t="s">
        <v>139</v>
      </c>
      <c r="AW685" s="13" t="s">
        <v>41</v>
      </c>
      <c r="AX685" s="13" t="s">
        <v>25</v>
      </c>
      <c r="AY685" s="272" t="s">
        <v>131</v>
      </c>
    </row>
    <row r="686" spans="2:65" s="1" customFormat="1" ht="16.5" customHeight="1">
      <c r="B686" s="45"/>
      <c r="C686" s="216" t="s">
        <v>799</v>
      </c>
      <c r="D686" s="216" t="s">
        <v>134</v>
      </c>
      <c r="E686" s="217" t="s">
        <v>800</v>
      </c>
      <c r="F686" s="218" t="s">
        <v>801</v>
      </c>
      <c r="G686" s="219" t="s">
        <v>221</v>
      </c>
      <c r="H686" s="220">
        <v>199</v>
      </c>
      <c r="I686" s="221"/>
      <c r="J686" s="222">
        <f>ROUND(I686*H686,2)</f>
        <v>0</v>
      </c>
      <c r="K686" s="218" t="s">
        <v>138</v>
      </c>
      <c r="L686" s="71"/>
      <c r="M686" s="223" t="s">
        <v>34</v>
      </c>
      <c r="N686" s="224" t="s">
        <v>49</v>
      </c>
      <c r="O686" s="46"/>
      <c r="P686" s="225">
        <f>O686*H686</f>
        <v>0</v>
      </c>
      <c r="Q686" s="225">
        <v>0</v>
      </c>
      <c r="R686" s="225">
        <f>Q686*H686</f>
        <v>0</v>
      </c>
      <c r="S686" s="225">
        <v>0</v>
      </c>
      <c r="T686" s="226">
        <f>S686*H686</f>
        <v>0</v>
      </c>
      <c r="AR686" s="23" t="s">
        <v>423</v>
      </c>
      <c r="AT686" s="23" t="s">
        <v>134</v>
      </c>
      <c r="AU686" s="23" t="s">
        <v>132</v>
      </c>
      <c r="AY686" s="23" t="s">
        <v>131</v>
      </c>
      <c r="BE686" s="227">
        <f>IF(N686="základní",J686,0)</f>
        <v>0</v>
      </c>
      <c r="BF686" s="227">
        <f>IF(N686="snížená",J686,0)</f>
        <v>0</v>
      </c>
      <c r="BG686" s="227">
        <f>IF(N686="zákl. přenesená",J686,0)</f>
        <v>0</v>
      </c>
      <c r="BH686" s="227">
        <f>IF(N686="sníž. přenesená",J686,0)</f>
        <v>0</v>
      </c>
      <c r="BI686" s="227">
        <f>IF(N686="nulová",J686,0)</f>
        <v>0</v>
      </c>
      <c r="BJ686" s="23" t="s">
        <v>25</v>
      </c>
      <c r="BK686" s="227">
        <f>ROUND(I686*H686,2)</f>
        <v>0</v>
      </c>
      <c r="BL686" s="23" t="s">
        <v>423</v>
      </c>
      <c r="BM686" s="23" t="s">
        <v>802</v>
      </c>
    </row>
    <row r="687" spans="2:47" s="1" customFormat="1" ht="13.5">
      <c r="B687" s="45"/>
      <c r="C687" s="73"/>
      <c r="D687" s="230" t="s">
        <v>155</v>
      </c>
      <c r="E687" s="73"/>
      <c r="F687" s="240" t="s">
        <v>803</v>
      </c>
      <c r="G687" s="73"/>
      <c r="H687" s="73"/>
      <c r="I687" s="186"/>
      <c r="J687" s="73"/>
      <c r="K687" s="73"/>
      <c r="L687" s="71"/>
      <c r="M687" s="241"/>
      <c r="N687" s="46"/>
      <c r="O687" s="46"/>
      <c r="P687" s="46"/>
      <c r="Q687" s="46"/>
      <c r="R687" s="46"/>
      <c r="S687" s="46"/>
      <c r="T687" s="94"/>
      <c r="AT687" s="23" t="s">
        <v>155</v>
      </c>
      <c r="AU687" s="23" t="s">
        <v>132</v>
      </c>
    </row>
    <row r="688" spans="2:51" s="12" customFormat="1" ht="13.5">
      <c r="B688" s="252"/>
      <c r="C688" s="253"/>
      <c r="D688" s="230" t="s">
        <v>141</v>
      </c>
      <c r="E688" s="254" t="s">
        <v>34</v>
      </c>
      <c r="F688" s="255" t="s">
        <v>456</v>
      </c>
      <c r="G688" s="253"/>
      <c r="H688" s="254" t="s">
        <v>34</v>
      </c>
      <c r="I688" s="256"/>
      <c r="J688" s="253"/>
      <c r="K688" s="253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141</v>
      </c>
      <c r="AU688" s="261" t="s">
        <v>132</v>
      </c>
      <c r="AV688" s="12" t="s">
        <v>25</v>
      </c>
      <c r="AW688" s="12" t="s">
        <v>41</v>
      </c>
      <c r="AX688" s="12" t="s">
        <v>78</v>
      </c>
      <c r="AY688" s="261" t="s">
        <v>131</v>
      </c>
    </row>
    <row r="689" spans="2:51" s="11" customFormat="1" ht="13.5">
      <c r="B689" s="228"/>
      <c r="C689" s="229"/>
      <c r="D689" s="230" t="s">
        <v>141</v>
      </c>
      <c r="E689" s="231" t="s">
        <v>34</v>
      </c>
      <c r="F689" s="232" t="s">
        <v>804</v>
      </c>
      <c r="G689" s="229"/>
      <c r="H689" s="233">
        <v>199</v>
      </c>
      <c r="I689" s="234"/>
      <c r="J689" s="229"/>
      <c r="K689" s="229"/>
      <c r="L689" s="235"/>
      <c r="M689" s="236"/>
      <c r="N689" s="237"/>
      <c r="O689" s="237"/>
      <c r="P689" s="237"/>
      <c r="Q689" s="237"/>
      <c r="R689" s="237"/>
      <c r="S689" s="237"/>
      <c r="T689" s="238"/>
      <c r="AT689" s="239" t="s">
        <v>141</v>
      </c>
      <c r="AU689" s="239" t="s">
        <v>132</v>
      </c>
      <c r="AV689" s="11" t="s">
        <v>87</v>
      </c>
      <c r="AW689" s="11" t="s">
        <v>41</v>
      </c>
      <c r="AX689" s="11" t="s">
        <v>78</v>
      </c>
      <c r="AY689" s="239" t="s">
        <v>131</v>
      </c>
    </row>
    <row r="690" spans="2:51" s="13" customFormat="1" ht="13.5">
      <c r="B690" s="262"/>
      <c r="C690" s="263"/>
      <c r="D690" s="230" t="s">
        <v>141</v>
      </c>
      <c r="E690" s="264" t="s">
        <v>34</v>
      </c>
      <c r="F690" s="265" t="s">
        <v>426</v>
      </c>
      <c r="G690" s="263"/>
      <c r="H690" s="266">
        <v>199</v>
      </c>
      <c r="I690" s="267"/>
      <c r="J690" s="263"/>
      <c r="K690" s="263"/>
      <c r="L690" s="268"/>
      <c r="M690" s="269"/>
      <c r="N690" s="270"/>
      <c r="O690" s="270"/>
      <c r="P690" s="270"/>
      <c r="Q690" s="270"/>
      <c r="R690" s="270"/>
      <c r="S690" s="270"/>
      <c r="T690" s="271"/>
      <c r="AT690" s="272" t="s">
        <v>141</v>
      </c>
      <c r="AU690" s="272" t="s">
        <v>132</v>
      </c>
      <c r="AV690" s="13" t="s">
        <v>139</v>
      </c>
      <c r="AW690" s="13" t="s">
        <v>41</v>
      </c>
      <c r="AX690" s="13" t="s">
        <v>25</v>
      </c>
      <c r="AY690" s="272" t="s">
        <v>131</v>
      </c>
    </row>
    <row r="691" spans="2:65" s="1" customFormat="1" ht="16.5" customHeight="1">
      <c r="B691" s="45"/>
      <c r="C691" s="242" t="s">
        <v>805</v>
      </c>
      <c r="D691" s="242" t="s">
        <v>312</v>
      </c>
      <c r="E691" s="243" t="s">
        <v>806</v>
      </c>
      <c r="F691" s="244" t="s">
        <v>807</v>
      </c>
      <c r="G691" s="245" t="s">
        <v>221</v>
      </c>
      <c r="H691" s="246">
        <v>199</v>
      </c>
      <c r="I691" s="247"/>
      <c r="J691" s="248">
        <f>ROUND(I691*H691,2)</f>
        <v>0</v>
      </c>
      <c r="K691" s="244" t="s">
        <v>34</v>
      </c>
      <c r="L691" s="249"/>
      <c r="M691" s="250" t="s">
        <v>34</v>
      </c>
      <c r="N691" s="251" t="s">
        <v>49</v>
      </c>
      <c r="O691" s="46"/>
      <c r="P691" s="225">
        <f>O691*H691</f>
        <v>0</v>
      </c>
      <c r="Q691" s="225">
        <v>0</v>
      </c>
      <c r="R691" s="225">
        <f>Q691*H691</f>
        <v>0</v>
      </c>
      <c r="S691" s="225">
        <v>0</v>
      </c>
      <c r="T691" s="226">
        <f>S691*H691</f>
        <v>0</v>
      </c>
      <c r="AR691" s="23" t="s">
        <v>434</v>
      </c>
      <c r="AT691" s="23" t="s">
        <v>312</v>
      </c>
      <c r="AU691" s="23" t="s">
        <v>132</v>
      </c>
      <c r="AY691" s="23" t="s">
        <v>131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23" t="s">
        <v>25</v>
      </c>
      <c r="BK691" s="227">
        <f>ROUND(I691*H691,2)</f>
        <v>0</v>
      </c>
      <c r="BL691" s="23" t="s">
        <v>423</v>
      </c>
      <c r="BM691" s="23" t="s">
        <v>808</v>
      </c>
    </row>
    <row r="692" spans="2:51" s="12" customFormat="1" ht="13.5">
      <c r="B692" s="252"/>
      <c r="C692" s="253"/>
      <c r="D692" s="230" t="s">
        <v>141</v>
      </c>
      <c r="E692" s="254" t="s">
        <v>34</v>
      </c>
      <c r="F692" s="255" t="s">
        <v>456</v>
      </c>
      <c r="G692" s="253"/>
      <c r="H692" s="254" t="s">
        <v>34</v>
      </c>
      <c r="I692" s="256"/>
      <c r="J692" s="253"/>
      <c r="K692" s="253"/>
      <c r="L692" s="257"/>
      <c r="M692" s="258"/>
      <c r="N692" s="259"/>
      <c r="O692" s="259"/>
      <c r="P692" s="259"/>
      <c r="Q692" s="259"/>
      <c r="R692" s="259"/>
      <c r="S692" s="259"/>
      <c r="T692" s="260"/>
      <c r="AT692" s="261" t="s">
        <v>141</v>
      </c>
      <c r="AU692" s="261" t="s">
        <v>132</v>
      </c>
      <c r="AV692" s="12" t="s">
        <v>25</v>
      </c>
      <c r="AW692" s="12" t="s">
        <v>41</v>
      </c>
      <c r="AX692" s="12" t="s">
        <v>78</v>
      </c>
      <c r="AY692" s="261" t="s">
        <v>131</v>
      </c>
    </row>
    <row r="693" spans="2:51" s="11" customFormat="1" ht="13.5">
      <c r="B693" s="228"/>
      <c r="C693" s="229"/>
      <c r="D693" s="230" t="s">
        <v>141</v>
      </c>
      <c r="E693" s="231" t="s">
        <v>34</v>
      </c>
      <c r="F693" s="232" t="s">
        <v>804</v>
      </c>
      <c r="G693" s="229"/>
      <c r="H693" s="233">
        <v>199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AT693" s="239" t="s">
        <v>141</v>
      </c>
      <c r="AU693" s="239" t="s">
        <v>132</v>
      </c>
      <c r="AV693" s="11" t="s">
        <v>87</v>
      </c>
      <c r="AW693" s="11" t="s">
        <v>41</v>
      </c>
      <c r="AX693" s="11" t="s">
        <v>78</v>
      </c>
      <c r="AY693" s="239" t="s">
        <v>131</v>
      </c>
    </row>
    <row r="694" spans="2:51" s="13" customFormat="1" ht="13.5">
      <c r="B694" s="262"/>
      <c r="C694" s="263"/>
      <c r="D694" s="230" t="s">
        <v>141</v>
      </c>
      <c r="E694" s="264" t="s">
        <v>34</v>
      </c>
      <c r="F694" s="265" t="s">
        <v>426</v>
      </c>
      <c r="G694" s="263"/>
      <c r="H694" s="266">
        <v>199</v>
      </c>
      <c r="I694" s="267"/>
      <c r="J694" s="263"/>
      <c r="K694" s="263"/>
      <c r="L694" s="268"/>
      <c r="M694" s="269"/>
      <c r="N694" s="270"/>
      <c r="O694" s="270"/>
      <c r="P694" s="270"/>
      <c r="Q694" s="270"/>
      <c r="R694" s="270"/>
      <c r="S694" s="270"/>
      <c r="T694" s="271"/>
      <c r="AT694" s="272" t="s">
        <v>141</v>
      </c>
      <c r="AU694" s="272" t="s">
        <v>132</v>
      </c>
      <c r="AV694" s="13" t="s">
        <v>139</v>
      </c>
      <c r="AW694" s="13" t="s">
        <v>41</v>
      </c>
      <c r="AX694" s="13" t="s">
        <v>25</v>
      </c>
      <c r="AY694" s="272" t="s">
        <v>131</v>
      </c>
    </row>
    <row r="695" spans="2:65" s="1" customFormat="1" ht="16.5" customHeight="1">
      <c r="B695" s="45"/>
      <c r="C695" s="216" t="s">
        <v>809</v>
      </c>
      <c r="D695" s="216" t="s">
        <v>134</v>
      </c>
      <c r="E695" s="217" t="s">
        <v>810</v>
      </c>
      <c r="F695" s="218" t="s">
        <v>811</v>
      </c>
      <c r="G695" s="219" t="s">
        <v>149</v>
      </c>
      <c r="H695" s="220">
        <v>11</v>
      </c>
      <c r="I695" s="221"/>
      <c r="J695" s="222">
        <f>ROUND(I695*H695,2)</f>
        <v>0</v>
      </c>
      <c r="K695" s="218" t="s">
        <v>138</v>
      </c>
      <c r="L695" s="71"/>
      <c r="M695" s="223" t="s">
        <v>34</v>
      </c>
      <c r="N695" s="224" t="s">
        <v>49</v>
      </c>
      <c r="O695" s="46"/>
      <c r="P695" s="225">
        <f>O695*H695</f>
        <v>0</v>
      </c>
      <c r="Q695" s="225">
        <v>0</v>
      </c>
      <c r="R695" s="225">
        <f>Q695*H695</f>
        <v>0</v>
      </c>
      <c r="S695" s="225">
        <v>0</v>
      </c>
      <c r="T695" s="226">
        <f>S695*H695</f>
        <v>0</v>
      </c>
      <c r="AR695" s="23" t="s">
        <v>423</v>
      </c>
      <c r="AT695" s="23" t="s">
        <v>134</v>
      </c>
      <c r="AU695" s="23" t="s">
        <v>132</v>
      </c>
      <c r="AY695" s="23" t="s">
        <v>131</v>
      </c>
      <c r="BE695" s="227">
        <f>IF(N695="základní",J695,0)</f>
        <v>0</v>
      </c>
      <c r="BF695" s="227">
        <f>IF(N695="snížená",J695,0)</f>
        <v>0</v>
      </c>
      <c r="BG695" s="227">
        <f>IF(N695="zákl. přenesená",J695,0)</f>
        <v>0</v>
      </c>
      <c r="BH695" s="227">
        <f>IF(N695="sníž. přenesená",J695,0)</f>
        <v>0</v>
      </c>
      <c r="BI695" s="227">
        <f>IF(N695="nulová",J695,0)</f>
        <v>0</v>
      </c>
      <c r="BJ695" s="23" t="s">
        <v>25</v>
      </c>
      <c r="BK695" s="227">
        <f>ROUND(I695*H695,2)</f>
        <v>0</v>
      </c>
      <c r="BL695" s="23" t="s">
        <v>423</v>
      </c>
      <c r="BM695" s="23" t="s">
        <v>812</v>
      </c>
    </row>
    <row r="696" spans="2:51" s="12" customFormat="1" ht="13.5">
      <c r="B696" s="252"/>
      <c r="C696" s="253"/>
      <c r="D696" s="230" t="s">
        <v>141</v>
      </c>
      <c r="E696" s="254" t="s">
        <v>34</v>
      </c>
      <c r="F696" s="255" t="s">
        <v>425</v>
      </c>
      <c r="G696" s="253"/>
      <c r="H696" s="254" t="s">
        <v>34</v>
      </c>
      <c r="I696" s="256"/>
      <c r="J696" s="253"/>
      <c r="K696" s="253"/>
      <c r="L696" s="257"/>
      <c r="M696" s="258"/>
      <c r="N696" s="259"/>
      <c r="O696" s="259"/>
      <c r="P696" s="259"/>
      <c r="Q696" s="259"/>
      <c r="R696" s="259"/>
      <c r="S696" s="259"/>
      <c r="T696" s="260"/>
      <c r="AT696" s="261" t="s">
        <v>141</v>
      </c>
      <c r="AU696" s="261" t="s">
        <v>132</v>
      </c>
      <c r="AV696" s="12" t="s">
        <v>25</v>
      </c>
      <c r="AW696" s="12" t="s">
        <v>41</v>
      </c>
      <c r="AX696" s="12" t="s">
        <v>78</v>
      </c>
      <c r="AY696" s="261" t="s">
        <v>131</v>
      </c>
    </row>
    <row r="697" spans="2:51" s="11" customFormat="1" ht="13.5">
      <c r="B697" s="228"/>
      <c r="C697" s="229"/>
      <c r="D697" s="230" t="s">
        <v>141</v>
      </c>
      <c r="E697" s="231" t="s">
        <v>34</v>
      </c>
      <c r="F697" s="232" t="s">
        <v>209</v>
      </c>
      <c r="G697" s="229"/>
      <c r="H697" s="233">
        <v>11</v>
      </c>
      <c r="I697" s="234"/>
      <c r="J697" s="229"/>
      <c r="K697" s="229"/>
      <c r="L697" s="235"/>
      <c r="M697" s="236"/>
      <c r="N697" s="237"/>
      <c r="O697" s="237"/>
      <c r="P697" s="237"/>
      <c r="Q697" s="237"/>
      <c r="R697" s="237"/>
      <c r="S697" s="237"/>
      <c r="T697" s="238"/>
      <c r="AT697" s="239" t="s">
        <v>141</v>
      </c>
      <c r="AU697" s="239" t="s">
        <v>132</v>
      </c>
      <c r="AV697" s="11" t="s">
        <v>87</v>
      </c>
      <c r="AW697" s="11" t="s">
        <v>41</v>
      </c>
      <c r="AX697" s="11" t="s">
        <v>78</v>
      </c>
      <c r="AY697" s="239" t="s">
        <v>131</v>
      </c>
    </row>
    <row r="698" spans="2:51" s="13" customFormat="1" ht="13.5">
      <c r="B698" s="262"/>
      <c r="C698" s="263"/>
      <c r="D698" s="230" t="s">
        <v>141</v>
      </c>
      <c r="E698" s="264" t="s">
        <v>34</v>
      </c>
      <c r="F698" s="265" t="s">
        <v>426</v>
      </c>
      <c r="G698" s="263"/>
      <c r="H698" s="266">
        <v>11</v>
      </c>
      <c r="I698" s="267"/>
      <c r="J698" s="263"/>
      <c r="K698" s="263"/>
      <c r="L698" s="268"/>
      <c r="M698" s="269"/>
      <c r="N698" s="270"/>
      <c r="O698" s="270"/>
      <c r="P698" s="270"/>
      <c r="Q698" s="270"/>
      <c r="R698" s="270"/>
      <c r="S698" s="270"/>
      <c r="T698" s="271"/>
      <c r="AT698" s="272" t="s">
        <v>141</v>
      </c>
      <c r="AU698" s="272" t="s">
        <v>132</v>
      </c>
      <c r="AV698" s="13" t="s">
        <v>139</v>
      </c>
      <c r="AW698" s="13" t="s">
        <v>41</v>
      </c>
      <c r="AX698" s="13" t="s">
        <v>25</v>
      </c>
      <c r="AY698" s="272" t="s">
        <v>131</v>
      </c>
    </row>
    <row r="699" spans="2:65" s="1" customFormat="1" ht="16.5" customHeight="1">
      <c r="B699" s="45"/>
      <c r="C699" s="216" t="s">
        <v>813</v>
      </c>
      <c r="D699" s="216" t="s">
        <v>134</v>
      </c>
      <c r="E699" s="217" t="s">
        <v>814</v>
      </c>
      <c r="F699" s="218" t="s">
        <v>815</v>
      </c>
      <c r="G699" s="219" t="s">
        <v>149</v>
      </c>
      <c r="H699" s="220">
        <v>1</v>
      </c>
      <c r="I699" s="221"/>
      <c r="J699" s="222">
        <f>ROUND(I699*H699,2)</f>
        <v>0</v>
      </c>
      <c r="K699" s="218" t="s">
        <v>138</v>
      </c>
      <c r="L699" s="71"/>
      <c r="M699" s="223" t="s">
        <v>34</v>
      </c>
      <c r="N699" s="224" t="s">
        <v>49</v>
      </c>
      <c r="O699" s="46"/>
      <c r="P699" s="225">
        <f>O699*H699</f>
        <v>0</v>
      </c>
      <c r="Q699" s="225">
        <v>0</v>
      </c>
      <c r="R699" s="225">
        <f>Q699*H699</f>
        <v>0</v>
      </c>
      <c r="S699" s="225">
        <v>0</v>
      </c>
      <c r="T699" s="226">
        <f>S699*H699</f>
        <v>0</v>
      </c>
      <c r="AR699" s="23" t="s">
        <v>423</v>
      </c>
      <c r="AT699" s="23" t="s">
        <v>134</v>
      </c>
      <c r="AU699" s="23" t="s">
        <v>132</v>
      </c>
      <c r="AY699" s="23" t="s">
        <v>131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23" t="s">
        <v>25</v>
      </c>
      <c r="BK699" s="227">
        <f>ROUND(I699*H699,2)</f>
        <v>0</v>
      </c>
      <c r="BL699" s="23" t="s">
        <v>423</v>
      </c>
      <c r="BM699" s="23" t="s">
        <v>816</v>
      </c>
    </row>
    <row r="700" spans="2:51" s="12" customFormat="1" ht="13.5">
      <c r="B700" s="252"/>
      <c r="C700" s="253"/>
      <c r="D700" s="230" t="s">
        <v>141</v>
      </c>
      <c r="E700" s="254" t="s">
        <v>34</v>
      </c>
      <c r="F700" s="255" t="s">
        <v>425</v>
      </c>
      <c r="G700" s="253"/>
      <c r="H700" s="254" t="s">
        <v>34</v>
      </c>
      <c r="I700" s="256"/>
      <c r="J700" s="253"/>
      <c r="K700" s="253"/>
      <c r="L700" s="257"/>
      <c r="M700" s="258"/>
      <c r="N700" s="259"/>
      <c r="O700" s="259"/>
      <c r="P700" s="259"/>
      <c r="Q700" s="259"/>
      <c r="R700" s="259"/>
      <c r="S700" s="259"/>
      <c r="T700" s="260"/>
      <c r="AT700" s="261" t="s">
        <v>141</v>
      </c>
      <c r="AU700" s="261" t="s">
        <v>132</v>
      </c>
      <c r="AV700" s="12" t="s">
        <v>25</v>
      </c>
      <c r="AW700" s="12" t="s">
        <v>41</v>
      </c>
      <c r="AX700" s="12" t="s">
        <v>78</v>
      </c>
      <c r="AY700" s="261" t="s">
        <v>131</v>
      </c>
    </row>
    <row r="701" spans="2:51" s="11" customFormat="1" ht="13.5">
      <c r="B701" s="228"/>
      <c r="C701" s="229"/>
      <c r="D701" s="230" t="s">
        <v>141</v>
      </c>
      <c r="E701" s="231" t="s">
        <v>34</v>
      </c>
      <c r="F701" s="232" t="s">
        <v>25</v>
      </c>
      <c r="G701" s="229"/>
      <c r="H701" s="233">
        <v>1</v>
      </c>
      <c r="I701" s="234"/>
      <c r="J701" s="229"/>
      <c r="K701" s="229"/>
      <c r="L701" s="235"/>
      <c r="M701" s="236"/>
      <c r="N701" s="237"/>
      <c r="O701" s="237"/>
      <c r="P701" s="237"/>
      <c r="Q701" s="237"/>
      <c r="R701" s="237"/>
      <c r="S701" s="237"/>
      <c r="T701" s="238"/>
      <c r="AT701" s="239" t="s">
        <v>141</v>
      </c>
      <c r="AU701" s="239" t="s">
        <v>132</v>
      </c>
      <c r="AV701" s="11" t="s">
        <v>87</v>
      </c>
      <c r="AW701" s="11" t="s">
        <v>41</v>
      </c>
      <c r="AX701" s="11" t="s">
        <v>78</v>
      </c>
      <c r="AY701" s="239" t="s">
        <v>131</v>
      </c>
    </row>
    <row r="702" spans="2:51" s="13" customFormat="1" ht="13.5">
      <c r="B702" s="262"/>
      <c r="C702" s="263"/>
      <c r="D702" s="230" t="s">
        <v>141</v>
      </c>
      <c r="E702" s="264" t="s">
        <v>34</v>
      </c>
      <c r="F702" s="265" t="s">
        <v>426</v>
      </c>
      <c r="G702" s="263"/>
      <c r="H702" s="266">
        <v>1</v>
      </c>
      <c r="I702" s="267"/>
      <c r="J702" s="263"/>
      <c r="K702" s="263"/>
      <c r="L702" s="268"/>
      <c r="M702" s="269"/>
      <c r="N702" s="270"/>
      <c r="O702" s="270"/>
      <c r="P702" s="270"/>
      <c r="Q702" s="270"/>
      <c r="R702" s="270"/>
      <c r="S702" s="270"/>
      <c r="T702" s="271"/>
      <c r="AT702" s="272" t="s">
        <v>141</v>
      </c>
      <c r="AU702" s="272" t="s">
        <v>132</v>
      </c>
      <c r="AV702" s="13" t="s">
        <v>139</v>
      </c>
      <c r="AW702" s="13" t="s">
        <v>41</v>
      </c>
      <c r="AX702" s="13" t="s">
        <v>25</v>
      </c>
      <c r="AY702" s="272" t="s">
        <v>131</v>
      </c>
    </row>
    <row r="703" spans="2:65" s="1" customFormat="1" ht="16.5" customHeight="1">
      <c r="B703" s="45"/>
      <c r="C703" s="216" t="s">
        <v>817</v>
      </c>
      <c r="D703" s="216" t="s">
        <v>134</v>
      </c>
      <c r="E703" s="217" t="s">
        <v>818</v>
      </c>
      <c r="F703" s="218" t="s">
        <v>819</v>
      </c>
      <c r="G703" s="219" t="s">
        <v>149</v>
      </c>
      <c r="H703" s="220">
        <v>11</v>
      </c>
      <c r="I703" s="221"/>
      <c r="J703" s="222">
        <f>ROUND(I703*H703,2)</f>
        <v>0</v>
      </c>
      <c r="K703" s="218" t="s">
        <v>138</v>
      </c>
      <c r="L703" s="71"/>
      <c r="M703" s="223" t="s">
        <v>34</v>
      </c>
      <c r="N703" s="224" t="s">
        <v>49</v>
      </c>
      <c r="O703" s="46"/>
      <c r="P703" s="225">
        <f>O703*H703</f>
        <v>0</v>
      </c>
      <c r="Q703" s="225">
        <v>0</v>
      </c>
      <c r="R703" s="225">
        <f>Q703*H703</f>
        <v>0</v>
      </c>
      <c r="S703" s="225">
        <v>0</v>
      </c>
      <c r="T703" s="226">
        <f>S703*H703</f>
        <v>0</v>
      </c>
      <c r="AR703" s="23" t="s">
        <v>423</v>
      </c>
      <c r="AT703" s="23" t="s">
        <v>134</v>
      </c>
      <c r="AU703" s="23" t="s">
        <v>132</v>
      </c>
      <c r="AY703" s="23" t="s">
        <v>131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23" t="s">
        <v>25</v>
      </c>
      <c r="BK703" s="227">
        <f>ROUND(I703*H703,2)</f>
        <v>0</v>
      </c>
      <c r="BL703" s="23" t="s">
        <v>423</v>
      </c>
      <c r="BM703" s="23" t="s">
        <v>820</v>
      </c>
    </row>
    <row r="704" spans="2:51" s="12" customFormat="1" ht="13.5">
      <c r="B704" s="252"/>
      <c r="C704" s="253"/>
      <c r="D704" s="230" t="s">
        <v>141</v>
      </c>
      <c r="E704" s="254" t="s">
        <v>34</v>
      </c>
      <c r="F704" s="255" t="s">
        <v>425</v>
      </c>
      <c r="G704" s="253"/>
      <c r="H704" s="254" t="s">
        <v>34</v>
      </c>
      <c r="I704" s="256"/>
      <c r="J704" s="253"/>
      <c r="K704" s="253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141</v>
      </c>
      <c r="AU704" s="261" t="s">
        <v>132</v>
      </c>
      <c r="AV704" s="12" t="s">
        <v>25</v>
      </c>
      <c r="AW704" s="12" t="s">
        <v>41</v>
      </c>
      <c r="AX704" s="12" t="s">
        <v>78</v>
      </c>
      <c r="AY704" s="261" t="s">
        <v>131</v>
      </c>
    </row>
    <row r="705" spans="2:51" s="11" customFormat="1" ht="13.5">
      <c r="B705" s="228"/>
      <c r="C705" s="229"/>
      <c r="D705" s="230" t="s">
        <v>141</v>
      </c>
      <c r="E705" s="231" t="s">
        <v>34</v>
      </c>
      <c r="F705" s="232" t="s">
        <v>209</v>
      </c>
      <c r="G705" s="229"/>
      <c r="H705" s="233">
        <v>11</v>
      </c>
      <c r="I705" s="234"/>
      <c r="J705" s="229"/>
      <c r="K705" s="229"/>
      <c r="L705" s="235"/>
      <c r="M705" s="236"/>
      <c r="N705" s="237"/>
      <c r="O705" s="237"/>
      <c r="P705" s="237"/>
      <c r="Q705" s="237"/>
      <c r="R705" s="237"/>
      <c r="S705" s="237"/>
      <c r="T705" s="238"/>
      <c r="AT705" s="239" t="s">
        <v>141</v>
      </c>
      <c r="AU705" s="239" t="s">
        <v>132</v>
      </c>
      <c r="AV705" s="11" t="s">
        <v>87</v>
      </c>
      <c r="AW705" s="11" t="s">
        <v>41</v>
      </c>
      <c r="AX705" s="11" t="s">
        <v>78</v>
      </c>
      <c r="AY705" s="239" t="s">
        <v>131</v>
      </c>
    </row>
    <row r="706" spans="2:51" s="13" customFormat="1" ht="13.5">
      <c r="B706" s="262"/>
      <c r="C706" s="263"/>
      <c r="D706" s="230" t="s">
        <v>141</v>
      </c>
      <c r="E706" s="264" t="s">
        <v>34</v>
      </c>
      <c r="F706" s="265" t="s">
        <v>426</v>
      </c>
      <c r="G706" s="263"/>
      <c r="H706" s="266">
        <v>11</v>
      </c>
      <c r="I706" s="267"/>
      <c r="J706" s="263"/>
      <c r="K706" s="263"/>
      <c r="L706" s="268"/>
      <c r="M706" s="269"/>
      <c r="N706" s="270"/>
      <c r="O706" s="270"/>
      <c r="P706" s="270"/>
      <c r="Q706" s="270"/>
      <c r="R706" s="270"/>
      <c r="S706" s="270"/>
      <c r="T706" s="271"/>
      <c r="AT706" s="272" t="s">
        <v>141</v>
      </c>
      <c r="AU706" s="272" t="s">
        <v>132</v>
      </c>
      <c r="AV706" s="13" t="s">
        <v>139</v>
      </c>
      <c r="AW706" s="13" t="s">
        <v>41</v>
      </c>
      <c r="AX706" s="13" t="s">
        <v>25</v>
      </c>
      <c r="AY706" s="272" t="s">
        <v>131</v>
      </c>
    </row>
    <row r="707" spans="2:65" s="1" customFormat="1" ht="16.5" customHeight="1">
      <c r="B707" s="45"/>
      <c r="C707" s="216" t="s">
        <v>821</v>
      </c>
      <c r="D707" s="216" t="s">
        <v>134</v>
      </c>
      <c r="E707" s="217" t="s">
        <v>822</v>
      </c>
      <c r="F707" s="218" t="s">
        <v>823</v>
      </c>
      <c r="G707" s="219" t="s">
        <v>149</v>
      </c>
      <c r="H707" s="220">
        <v>9</v>
      </c>
      <c r="I707" s="221"/>
      <c r="J707" s="222">
        <f>ROUND(I707*H707,2)</f>
        <v>0</v>
      </c>
      <c r="K707" s="218" t="s">
        <v>138</v>
      </c>
      <c r="L707" s="71"/>
      <c r="M707" s="223" t="s">
        <v>34</v>
      </c>
      <c r="N707" s="224" t="s">
        <v>49</v>
      </c>
      <c r="O707" s="46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AR707" s="23" t="s">
        <v>423</v>
      </c>
      <c r="AT707" s="23" t="s">
        <v>134</v>
      </c>
      <c r="AU707" s="23" t="s">
        <v>132</v>
      </c>
      <c r="AY707" s="23" t="s">
        <v>131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23" t="s">
        <v>25</v>
      </c>
      <c r="BK707" s="227">
        <f>ROUND(I707*H707,2)</f>
        <v>0</v>
      </c>
      <c r="BL707" s="23" t="s">
        <v>423</v>
      </c>
      <c r="BM707" s="23" t="s">
        <v>824</v>
      </c>
    </row>
    <row r="708" spans="2:51" s="12" customFormat="1" ht="13.5">
      <c r="B708" s="252"/>
      <c r="C708" s="253"/>
      <c r="D708" s="230" t="s">
        <v>141</v>
      </c>
      <c r="E708" s="254" t="s">
        <v>34</v>
      </c>
      <c r="F708" s="255" t="s">
        <v>425</v>
      </c>
      <c r="G708" s="253"/>
      <c r="H708" s="254" t="s">
        <v>34</v>
      </c>
      <c r="I708" s="256"/>
      <c r="J708" s="253"/>
      <c r="K708" s="253"/>
      <c r="L708" s="257"/>
      <c r="M708" s="258"/>
      <c r="N708" s="259"/>
      <c r="O708" s="259"/>
      <c r="P708" s="259"/>
      <c r="Q708" s="259"/>
      <c r="R708" s="259"/>
      <c r="S708" s="259"/>
      <c r="T708" s="260"/>
      <c r="AT708" s="261" t="s">
        <v>141</v>
      </c>
      <c r="AU708" s="261" t="s">
        <v>132</v>
      </c>
      <c r="AV708" s="12" t="s">
        <v>25</v>
      </c>
      <c r="AW708" s="12" t="s">
        <v>41</v>
      </c>
      <c r="AX708" s="12" t="s">
        <v>78</v>
      </c>
      <c r="AY708" s="261" t="s">
        <v>131</v>
      </c>
    </row>
    <row r="709" spans="2:51" s="11" customFormat="1" ht="13.5">
      <c r="B709" s="228"/>
      <c r="C709" s="229"/>
      <c r="D709" s="230" t="s">
        <v>141</v>
      </c>
      <c r="E709" s="231" t="s">
        <v>34</v>
      </c>
      <c r="F709" s="232" t="s">
        <v>198</v>
      </c>
      <c r="G709" s="229"/>
      <c r="H709" s="233">
        <v>9</v>
      </c>
      <c r="I709" s="234"/>
      <c r="J709" s="229"/>
      <c r="K709" s="229"/>
      <c r="L709" s="235"/>
      <c r="M709" s="236"/>
      <c r="N709" s="237"/>
      <c r="O709" s="237"/>
      <c r="P709" s="237"/>
      <c r="Q709" s="237"/>
      <c r="R709" s="237"/>
      <c r="S709" s="237"/>
      <c r="T709" s="238"/>
      <c r="AT709" s="239" t="s">
        <v>141</v>
      </c>
      <c r="AU709" s="239" t="s">
        <v>132</v>
      </c>
      <c r="AV709" s="11" t="s">
        <v>87</v>
      </c>
      <c r="AW709" s="11" t="s">
        <v>41</v>
      </c>
      <c r="AX709" s="11" t="s">
        <v>78</v>
      </c>
      <c r="AY709" s="239" t="s">
        <v>131</v>
      </c>
    </row>
    <row r="710" spans="2:51" s="13" customFormat="1" ht="13.5">
      <c r="B710" s="262"/>
      <c r="C710" s="263"/>
      <c r="D710" s="230" t="s">
        <v>141</v>
      </c>
      <c r="E710" s="264" t="s">
        <v>34</v>
      </c>
      <c r="F710" s="265" t="s">
        <v>426</v>
      </c>
      <c r="G710" s="263"/>
      <c r="H710" s="266">
        <v>9</v>
      </c>
      <c r="I710" s="267"/>
      <c r="J710" s="263"/>
      <c r="K710" s="263"/>
      <c r="L710" s="268"/>
      <c r="M710" s="269"/>
      <c r="N710" s="270"/>
      <c r="O710" s="270"/>
      <c r="P710" s="270"/>
      <c r="Q710" s="270"/>
      <c r="R710" s="270"/>
      <c r="S710" s="270"/>
      <c r="T710" s="271"/>
      <c r="AT710" s="272" t="s">
        <v>141</v>
      </c>
      <c r="AU710" s="272" t="s">
        <v>132</v>
      </c>
      <c r="AV710" s="13" t="s">
        <v>139</v>
      </c>
      <c r="AW710" s="13" t="s">
        <v>41</v>
      </c>
      <c r="AX710" s="13" t="s">
        <v>25</v>
      </c>
      <c r="AY710" s="272" t="s">
        <v>131</v>
      </c>
    </row>
    <row r="711" spans="2:65" s="1" customFormat="1" ht="16.5" customHeight="1">
      <c r="B711" s="45"/>
      <c r="C711" s="242" t="s">
        <v>825</v>
      </c>
      <c r="D711" s="242" t="s">
        <v>312</v>
      </c>
      <c r="E711" s="243" t="s">
        <v>826</v>
      </c>
      <c r="F711" s="244" t="s">
        <v>827</v>
      </c>
      <c r="G711" s="245" t="s">
        <v>149</v>
      </c>
      <c r="H711" s="246">
        <v>9</v>
      </c>
      <c r="I711" s="247"/>
      <c r="J711" s="248">
        <f>ROUND(I711*H711,2)</f>
        <v>0</v>
      </c>
      <c r="K711" s="244" t="s">
        <v>34</v>
      </c>
      <c r="L711" s="249"/>
      <c r="M711" s="250" t="s">
        <v>34</v>
      </c>
      <c r="N711" s="251" t="s">
        <v>49</v>
      </c>
      <c r="O711" s="46"/>
      <c r="P711" s="225">
        <f>O711*H711</f>
        <v>0</v>
      </c>
      <c r="Q711" s="225">
        <v>0</v>
      </c>
      <c r="R711" s="225">
        <f>Q711*H711</f>
        <v>0</v>
      </c>
      <c r="S711" s="225">
        <v>0</v>
      </c>
      <c r="T711" s="226">
        <f>S711*H711</f>
        <v>0</v>
      </c>
      <c r="AR711" s="23" t="s">
        <v>434</v>
      </c>
      <c r="AT711" s="23" t="s">
        <v>312</v>
      </c>
      <c r="AU711" s="23" t="s">
        <v>132</v>
      </c>
      <c r="AY711" s="23" t="s">
        <v>131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23" t="s">
        <v>25</v>
      </c>
      <c r="BK711" s="227">
        <f>ROUND(I711*H711,2)</f>
        <v>0</v>
      </c>
      <c r="BL711" s="23" t="s">
        <v>423</v>
      </c>
      <c r="BM711" s="23" t="s">
        <v>828</v>
      </c>
    </row>
    <row r="712" spans="2:47" s="1" customFormat="1" ht="13.5">
      <c r="B712" s="45"/>
      <c r="C712" s="73"/>
      <c r="D712" s="230" t="s">
        <v>462</v>
      </c>
      <c r="E712" s="73"/>
      <c r="F712" s="240" t="s">
        <v>564</v>
      </c>
      <c r="G712" s="73"/>
      <c r="H712" s="73"/>
      <c r="I712" s="186"/>
      <c r="J712" s="73"/>
      <c r="K712" s="73"/>
      <c r="L712" s="71"/>
      <c r="M712" s="241"/>
      <c r="N712" s="46"/>
      <c r="O712" s="46"/>
      <c r="P712" s="46"/>
      <c r="Q712" s="46"/>
      <c r="R712" s="46"/>
      <c r="S712" s="46"/>
      <c r="T712" s="94"/>
      <c r="AT712" s="23" t="s">
        <v>462</v>
      </c>
      <c r="AU712" s="23" t="s">
        <v>132</v>
      </c>
    </row>
    <row r="713" spans="2:51" s="12" customFormat="1" ht="13.5">
      <c r="B713" s="252"/>
      <c r="C713" s="253"/>
      <c r="D713" s="230" t="s">
        <v>141</v>
      </c>
      <c r="E713" s="254" t="s">
        <v>34</v>
      </c>
      <c r="F713" s="255" t="s">
        <v>425</v>
      </c>
      <c r="G713" s="253"/>
      <c r="H713" s="254" t="s">
        <v>34</v>
      </c>
      <c r="I713" s="256"/>
      <c r="J713" s="253"/>
      <c r="K713" s="253"/>
      <c r="L713" s="257"/>
      <c r="M713" s="258"/>
      <c r="N713" s="259"/>
      <c r="O713" s="259"/>
      <c r="P713" s="259"/>
      <c r="Q713" s="259"/>
      <c r="R713" s="259"/>
      <c r="S713" s="259"/>
      <c r="T713" s="260"/>
      <c r="AT713" s="261" t="s">
        <v>141</v>
      </c>
      <c r="AU713" s="261" t="s">
        <v>132</v>
      </c>
      <c r="AV713" s="12" t="s">
        <v>25</v>
      </c>
      <c r="AW713" s="12" t="s">
        <v>41</v>
      </c>
      <c r="AX713" s="12" t="s">
        <v>78</v>
      </c>
      <c r="AY713" s="261" t="s">
        <v>131</v>
      </c>
    </row>
    <row r="714" spans="2:51" s="11" customFormat="1" ht="13.5">
      <c r="B714" s="228"/>
      <c r="C714" s="229"/>
      <c r="D714" s="230" t="s">
        <v>141</v>
      </c>
      <c r="E714" s="231" t="s">
        <v>34</v>
      </c>
      <c r="F714" s="232" t="s">
        <v>198</v>
      </c>
      <c r="G714" s="229"/>
      <c r="H714" s="233">
        <v>9</v>
      </c>
      <c r="I714" s="234"/>
      <c r="J714" s="229"/>
      <c r="K714" s="229"/>
      <c r="L714" s="235"/>
      <c r="M714" s="236"/>
      <c r="N714" s="237"/>
      <c r="O714" s="237"/>
      <c r="P714" s="237"/>
      <c r="Q714" s="237"/>
      <c r="R714" s="237"/>
      <c r="S714" s="237"/>
      <c r="T714" s="238"/>
      <c r="AT714" s="239" t="s">
        <v>141</v>
      </c>
      <c r="AU714" s="239" t="s">
        <v>132</v>
      </c>
      <c r="AV714" s="11" t="s">
        <v>87</v>
      </c>
      <c r="AW714" s="11" t="s">
        <v>41</v>
      </c>
      <c r="AX714" s="11" t="s">
        <v>78</v>
      </c>
      <c r="AY714" s="239" t="s">
        <v>131</v>
      </c>
    </row>
    <row r="715" spans="2:51" s="13" customFormat="1" ht="13.5">
      <c r="B715" s="262"/>
      <c r="C715" s="263"/>
      <c r="D715" s="230" t="s">
        <v>141</v>
      </c>
      <c r="E715" s="264" t="s">
        <v>34</v>
      </c>
      <c r="F715" s="265" t="s">
        <v>426</v>
      </c>
      <c r="G715" s="263"/>
      <c r="H715" s="266">
        <v>9</v>
      </c>
      <c r="I715" s="267"/>
      <c r="J715" s="263"/>
      <c r="K715" s="263"/>
      <c r="L715" s="268"/>
      <c r="M715" s="269"/>
      <c r="N715" s="270"/>
      <c r="O715" s="270"/>
      <c r="P715" s="270"/>
      <c r="Q715" s="270"/>
      <c r="R715" s="270"/>
      <c r="S715" s="270"/>
      <c r="T715" s="271"/>
      <c r="AT715" s="272" t="s">
        <v>141</v>
      </c>
      <c r="AU715" s="272" t="s">
        <v>132</v>
      </c>
      <c r="AV715" s="13" t="s">
        <v>139</v>
      </c>
      <c r="AW715" s="13" t="s">
        <v>41</v>
      </c>
      <c r="AX715" s="13" t="s">
        <v>25</v>
      </c>
      <c r="AY715" s="272" t="s">
        <v>131</v>
      </c>
    </row>
    <row r="716" spans="2:65" s="1" customFormat="1" ht="16.5" customHeight="1">
      <c r="B716" s="45"/>
      <c r="C716" s="216" t="s">
        <v>829</v>
      </c>
      <c r="D716" s="216" t="s">
        <v>134</v>
      </c>
      <c r="E716" s="217" t="s">
        <v>830</v>
      </c>
      <c r="F716" s="218" t="s">
        <v>831</v>
      </c>
      <c r="G716" s="219" t="s">
        <v>149</v>
      </c>
      <c r="H716" s="220">
        <v>1</v>
      </c>
      <c r="I716" s="221"/>
      <c r="J716" s="222">
        <f>ROUND(I716*H716,2)</f>
        <v>0</v>
      </c>
      <c r="K716" s="218" t="s">
        <v>138</v>
      </c>
      <c r="L716" s="71"/>
      <c r="M716" s="223" t="s">
        <v>34</v>
      </c>
      <c r="N716" s="224" t="s">
        <v>49</v>
      </c>
      <c r="O716" s="46"/>
      <c r="P716" s="225">
        <f>O716*H716</f>
        <v>0</v>
      </c>
      <c r="Q716" s="225">
        <v>0</v>
      </c>
      <c r="R716" s="225">
        <f>Q716*H716</f>
        <v>0</v>
      </c>
      <c r="S716" s="225">
        <v>0</v>
      </c>
      <c r="T716" s="226">
        <f>S716*H716</f>
        <v>0</v>
      </c>
      <c r="AR716" s="23" t="s">
        <v>423</v>
      </c>
      <c r="AT716" s="23" t="s">
        <v>134</v>
      </c>
      <c r="AU716" s="23" t="s">
        <v>132</v>
      </c>
      <c r="AY716" s="23" t="s">
        <v>131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23" t="s">
        <v>25</v>
      </c>
      <c r="BK716" s="227">
        <f>ROUND(I716*H716,2)</f>
        <v>0</v>
      </c>
      <c r="BL716" s="23" t="s">
        <v>423</v>
      </c>
      <c r="BM716" s="23" t="s">
        <v>832</v>
      </c>
    </row>
    <row r="717" spans="2:51" s="12" customFormat="1" ht="13.5">
      <c r="B717" s="252"/>
      <c r="C717" s="253"/>
      <c r="D717" s="230" t="s">
        <v>141</v>
      </c>
      <c r="E717" s="254" t="s">
        <v>34</v>
      </c>
      <c r="F717" s="255" t="s">
        <v>425</v>
      </c>
      <c r="G717" s="253"/>
      <c r="H717" s="254" t="s">
        <v>34</v>
      </c>
      <c r="I717" s="256"/>
      <c r="J717" s="253"/>
      <c r="K717" s="253"/>
      <c r="L717" s="257"/>
      <c r="M717" s="258"/>
      <c r="N717" s="259"/>
      <c r="O717" s="259"/>
      <c r="P717" s="259"/>
      <c r="Q717" s="259"/>
      <c r="R717" s="259"/>
      <c r="S717" s="259"/>
      <c r="T717" s="260"/>
      <c r="AT717" s="261" t="s">
        <v>141</v>
      </c>
      <c r="AU717" s="261" t="s">
        <v>132</v>
      </c>
      <c r="AV717" s="12" t="s">
        <v>25</v>
      </c>
      <c r="AW717" s="12" t="s">
        <v>41</v>
      </c>
      <c r="AX717" s="12" t="s">
        <v>78</v>
      </c>
      <c r="AY717" s="261" t="s">
        <v>131</v>
      </c>
    </row>
    <row r="718" spans="2:51" s="11" customFormat="1" ht="13.5">
      <c r="B718" s="228"/>
      <c r="C718" s="229"/>
      <c r="D718" s="230" t="s">
        <v>141</v>
      </c>
      <c r="E718" s="231" t="s">
        <v>34</v>
      </c>
      <c r="F718" s="232" t="s">
        <v>25</v>
      </c>
      <c r="G718" s="229"/>
      <c r="H718" s="233">
        <v>1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AT718" s="239" t="s">
        <v>141</v>
      </c>
      <c r="AU718" s="239" t="s">
        <v>132</v>
      </c>
      <c r="AV718" s="11" t="s">
        <v>87</v>
      </c>
      <c r="AW718" s="11" t="s">
        <v>41</v>
      </c>
      <c r="AX718" s="11" t="s">
        <v>78</v>
      </c>
      <c r="AY718" s="239" t="s">
        <v>131</v>
      </c>
    </row>
    <row r="719" spans="2:51" s="13" customFormat="1" ht="13.5">
      <c r="B719" s="262"/>
      <c r="C719" s="263"/>
      <c r="D719" s="230" t="s">
        <v>141</v>
      </c>
      <c r="E719" s="264" t="s">
        <v>34</v>
      </c>
      <c r="F719" s="265" t="s">
        <v>426</v>
      </c>
      <c r="G719" s="263"/>
      <c r="H719" s="266">
        <v>1</v>
      </c>
      <c r="I719" s="267"/>
      <c r="J719" s="263"/>
      <c r="K719" s="263"/>
      <c r="L719" s="268"/>
      <c r="M719" s="269"/>
      <c r="N719" s="270"/>
      <c r="O719" s="270"/>
      <c r="P719" s="270"/>
      <c r="Q719" s="270"/>
      <c r="R719" s="270"/>
      <c r="S719" s="270"/>
      <c r="T719" s="271"/>
      <c r="AT719" s="272" t="s">
        <v>141</v>
      </c>
      <c r="AU719" s="272" t="s">
        <v>132</v>
      </c>
      <c r="AV719" s="13" t="s">
        <v>139</v>
      </c>
      <c r="AW719" s="13" t="s">
        <v>41</v>
      </c>
      <c r="AX719" s="13" t="s">
        <v>25</v>
      </c>
      <c r="AY719" s="272" t="s">
        <v>131</v>
      </c>
    </row>
    <row r="720" spans="2:65" s="1" customFormat="1" ht="25.5" customHeight="1">
      <c r="B720" s="45"/>
      <c r="C720" s="242" t="s">
        <v>833</v>
      </c>
      <c r="D720" s="242" t="s">
        <v>312</v>
      </c>
      <c r="E720" s="243" t="s">
        <v>834</v>
      </c>
      <c r="F720" s="244" t="s">
        <v>835</v>
      </c>
      <c r="G720" s="245" t="s">
        <v>149</v>
      </c>
      <c r="H720" s="246">
        <v>1</v>
      </c>
      <c r="I720" s="247"/>
      <c r="J720" s="248">
        <f>ROUND(I720*H720,2)</f>
        <v>0</v>
      </c>
      <c r="K720" s="244" t="s">
        <v>34</v>
      </c>
      <c r="L720" s="249"/>
      <c r="M720" s="250" t="s">
        <v>34</v>
      </c>
      <c r="N720" s="251" t="s">
        <v>49</v>
      </c>
      <c r="O720" s="46"/>
      <c r="P720" s="225">
        <f>O720*H720</f>
        <v>0</v>
      </c>
      <c r="Q720" s="225">
        <v>0</v>
      </c>
      <c r="R720" s="225">
        <f>Q720*H720</f>
        <v>0</v>
      </c>
      <c r="S720" s="225">
        <v>0</v>
      </c>
      <c r="T720" s="226">
        <f>S720*H720</f>
        <v>0</v>
      </c>
      <c r="AR720" s="23" t="s">
        <v>434</v>
      </c>
      <c r="AT720" s="23" t="s">
        <v>312</v>
      </c>
      <c r="AU720" s="23" t="s">
        <v>132</v>
      </c>
      <c r="AY720" s="23" t="s">
        <v>131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23" t="s">
        <v>25</v>
      </c>
      <c r="BK720" s="227">
        <f>ROUND(I720*H720,2)</f>
        <v>0</v>
      </c>
      <c r="BL720" s="23" t="s">
        <v>423</v>
      </c>
      <c r="BM720" s="23" t="s">
        <v>836</v>
      </c>
    </row>
    <row r="721" spans="2:47" s="1" customFormat="1" ht="13.5">
      <c r="B721" s="45"/>
      <c r="C721" s="73"/>
      <c r="D721" s="230" t="s">
        <v>462</v>
      </c>
      <c r="E721" s="73"/>
      <c r="F721" s="240" t="s">
        <v>564</v>
      </c>
      <c r="G721" s="73"/>
      <c r="H721" s="73"/>
      <c r="I721" s="186"/>
      <c r="J721" s="73"/>
      <c r="K721" s="73"/>
      <c r="L721" s="71"/>
      <c r="M721" s="241"/>
      <c r="N721" s="46"/>
      <c r="O721" s="46"/>
      <c r="P721" s="46"/>
      <c r="Q721" s="46"/>
      <c r="R721" s="46"/>
      <c r="S721" s="46"/>
      <c r="T721" s="94"/>
      <c r="AT721" s="23" t="s">
        <v>462</v>
      </c>
      <c r="AU721" s="23" t="s">
        <v>132</v>
      </c>
    </row>
    <row r="722" spans="2:51" s="12" customFormat="1" ht="13.5">
      <c r="B722" s="252"/>
      <c r="C722" s="253"/>
      <c r="D722" s="230" t="s">
        <v>141</v>
      </c>
      <c r="E722" s="254" t="s">
        <v>34</v>
      </c>
      <c r="F722" s="255" t="s">
        <v>425</v>
      </c>
      <c r="G722" s="253"/>
      <c r="H722" s="254" t="s">
        <v>34</v>
      </c>
      <c r="I722" s="256"/>
      <c r="J722" s="253"/>
      <c r="K722" s="253"/>
      <c r="L722" s="257"/>
      <c r="M722" s="258"/>
      <c r="N722" s="259"/>
      <c r="O722" s="259"/>
      <c r="P722" s="259"/>
      <c r="Q722" s="259"/>
      <c r="R722" s="259"/>
      <c r="S722" s="259"/>
      <c r="T722" s="260"/>
      <c r="AT722" s="261" t="s">
        <v>141</v>
      </c>
      <c r="AU722" s="261" t="s">
        <v>132</v>
      </c>
      <c r="AV722" s="12" t="s">
        <v>25</v>
      </c>
      <c r="AW722" s="12" t="s">
        <v>41</v>
      </c>
      <c r="AX722" s="12" t="s">
        <v>78</v>
      </c>
      <c r="AY722" s="261" t="s">
        <v>131</v>
      </c>
    </row>
    <row r="723" spans="2:51" s="11" customFormat="1" ht="13.5">
      <c r="B723" s="228"/>
      <c r="C723" s="229"/>
      <c r="D723" s="230" t="s">
        <v>141</v>
      </c>
      <c r="E723" s="231" t="s">
        <v>34</v>
      </c>
      <c r="F723" s="232" t="s">
        <v>25</v>
      </c>
      <c r="G723" s="229"/>
      <c r="H723" s="233">
        <v>1</v>
      </c>
      <c r="I723" s="234"/>
      <c r="J723" s="229"/>
      <c r="K723" s="229"/>
      <c r="L723" s="235"/>
      <c r="M723" s="236"/>
      <c r="N723" s="237"/>
      <c r="O723" s="237"/>
      <c r="P723" s="237"/>
      <c r="Q723" s="237"/>
      <c r="R723" s="237"/>
      <c r="S723" s="237"/>
      <c r="T723" s="238"/>
      <c r="AT723" s="239" t="s">
        <v>141</v>
      </c>
      <c r="AU723" s="239" t="s">
        <v>132</v>
      </c>
      <c r="AV723" s="11" t="s">
        <v>87</v>
      </c>
      <c r="AW723" s="11" t="s">
        <v>41</v>
      </c>
      <c r="AX723" s="11" t="s">
        <v>78</v>
      </c>
      <c r="AY723" s="239" t="s">
        <v>131</v>
      </c>
    </row>
    <row r="724" spans="2:51" s="13" customFormat="1" ht="13.5">
      <c r="B724" s="262"/>
      <c r="C724" s="263"/>
      <c r="D724" s="230" t="s">
        <v>141</v>
      </c>
      <c r="E724" s="264" t="s">
        <v>34</v>
      </c>
      <c r="F724" s="265" t="s">
        <v>426</v>
      </c>
      <c r="G724" s="263"/>
      <c r="H724" s="266">
        <v>1</v>
      </c>
      <c r="I724" s="267"/>
      <c r="J724" s="263"/>
      <c r="K724" s="263"/>
      <c r="L724" s="268"/>
      <c r="M724" s="269"/>
      <c r="N724" s="270"/>
      <c r="O724" s="270"/>
      <c r="P724" s="270"/>
      <c r="Q724" s="270"/>
      <c r="R724" s="270"/>
      <c r="S724" s="270"/>
      <c r="T724" s="271"/>
      <c r="AT724" s="272" t="s">
        <v>141</v>
      </c>
      <c r="AU724" s="272" t="s">
        <v>132</v>
      </c>
      <c r="AV724" s="13" t="s">
        <v>139</v>
      </c>
      <c r="AW724" s="13" t="s">
        <v>41</v>
      </c>
      <c r="AX724" s="13" t="s">
        <v>25</v>
      </c>
      <c r="AY724" s="272" t="s">
        <v>131</v>
      </c>
    </row>
    <row r="725" spans="2:65" s="1" customFormat="1" ht="16.5" customHeight="1">
      <c r="B725" s="45"/>
      <c r="C725" s="216" t="s">
        <v>837</v>
      </c>
      <c r="D725" s="216" t="s">
        <v>134</v>
      </c>
      <c r="E725" s="217" t="s">
        <v>838</v>
      </c>
      <c r="F725" s="218" t="s">
        <v>839</v>
      </c>
      <c r="G725" s="219" t="s">
        <v>149</v>
      </c>
      <c r="H725" s="220">
        <v>1</v>
      </c>
      <c r="I725" s="221"/>
      <c r="J725" s="222">
        <f>ROUND(I725*H725,2)</f>
        <v>0</v>
      </c>
      <c r="K725" s="218" t="s">
        <v>138</v>
      </c>
      <c r="L725" s="71"/>
      <c r="M725" s="223" t="s">
        <v>34</v>
      </c>
      <c r="N725" s="224" t="s">
        <v>49</v>
      </c>
      <c r="O725" s="46"/>
      <c r="P725" s="225">
        <f>O725*H725</f>
        <v>0</v>
      </c>
      <c r="Q725" s="225">
        <v>0</v>
      </c>
      <c r="R725" s="225">
        <f>Q725*H725</f>
        <v>0</v>
      </c>
      <c r="S725" s="225">
        <v>0</v>
      </c>
      <c r="T725" s="226">
        <f>S725*H725</f>
        <v>0</v>
      </c>
      <c r="AR725" s="23" t="s">
        <v>423</v>
      </c>
      <c r="AT725" s="23" t="s">
        <v>134</v>
      </c>
      <c r="AU725" s="23" t="s">
        <v>132</v>
      </c>
      <c r="AY725" s="23" t="s">
        <v>131</v>
      </c>
      <c r="BE725" s="227">
        <f>IF(N725="základní",J725,0)</f>
        <v>0</v>
      </c>
      <c r="BF725" s="227">
        <f>IF(N725="snížená",J725,0)</f>
        <v>0</v>
      </c>
      <c r="BG725" s="227">
        <f>IF(N725="zákl. přenesená",J725,0)</f>
        <v>0</v>
      </c>
      <c r="BH725" s="227">
        <f>IF(N725="sníž. přenesená",J725,0)</f>
        <v>0</v>
      </c>
      <c r="BI725" s="227">
        <f>IF(N725="nulová",J725,0)</f>
        <v>0</v>
      </c>
      <c r="BJ725" s="23" t="s">
        <v>25</v>
      </c>
      <c r="BK725" s="227">
        <f>ROUND(I725*H725,2)</f>
        <v>0</v>
      </c>
      <c r="BL725" s="23" t="s">
        <v>423</v>
      </c>
      <c r="BM725" s="23" t="s">
        <v>840</v>
      </c>
    </row>
    <row r="726" spans="2:51" s="12" customFormat="1" ht="13.5">
      <c r="B726" s="252"/>
      <c r="C726" s="253"/>
      <c r="D726" s="230" t="s">
        <v>141</v>
      </c>
      <c r="E726" s="254" t="s">
        <v>34</v>
      </c>
      <c r="F726" s="255" t="s">
        <v>425</v>
      </c>
      <c r="G726" s="253"/>
      <c r="H726" s="254" t="s">
        <v>34</v>
      </c>
      <c r="I726" s="256"/>
      <c r="J726" s="253"/>
      <c r="K726" s="253"/>
      <c r="L726" s="257"/>
      <c r="M726" s="258"/>
      <c r="N726" s="259"/>
      <c r="O726" s="259"/>
      <c r="P726" s="259"/>
      <c r="Q726" s="259"/>
      <c r="R726" s="259"/>
      <c r="S726" s="259"/>
      <c r="T726" s="260"/>
      <c r="AT726" s="261" t="s">
        <v>141</v>
      </c>
      <c r="AU726" s="261" t="s">
        <v>132</v>
      </c>
      <c r="AV726" s="12" t="s">
        <v>25</v>
      </c>
      <c r="AW726" s="12" t="s">
        <v>41</v>
      </c>
      <c r="AX726" s="12" t="s">
        <v>78</v>
      </c>
      <c r="AY726" s="261" t="s">
        <v>131</v>
      </c>
    </row>
    <row r="727" spans="2:51" s="11" customFormat="1" ht="13.5">
      <c r="B727" s="228"/>
      <c r="C727" s="229"/>
      <c r="D727" s="230" t="s">
        <v>141</v>
      </c>
      <c r="E727" s="231" t="s">
        <v>34</v>
      </c>
      <c r="F727" s="232" t="s">
        <v>25</v>
      </c>
      <c r="G727" s="229"/>
      <c r="H727" s="233">
        <v>1</v>
      </c>
      <c r="I727" s="234"/>
      <c r="J727" s="229"/>
      <c r="K727" s="229"/>
      <c r="L727" s="235"/>
      <c r="M727" s="236"/>
      <c r="N727" s="237"/>
      <c r="O727" s="237"/>
      <c r="P727" s="237"/>
      <c r="Q727" s="237"/>
      <c r="R727" s="237"/>
      <c r="S727" s="237"/>
      <c r="T727" s="238"/>
      <c r="AT727" s="239" t="s">
        <v>141</v>
      </c>
      <c r="AU727" s="239" t="s">
        <v>132</v>
      </c>
      <c r="AV727" s="11" t="s">
        <v>87</v>
      </c>
      <c r="AW727" s="11" t="s">
        <v>41</v>
      </c>
      <c r="AX727" s="11" t="s">
        <v>78</v>
      </c>
      <c r="AY727" s="239" t="s">
        <v>131</v>
      </c>
    </row>
    <row r="728" spans="2:51" s="13" customFormat="1" ht="13.5">
      <c r="B728" s="262"/>
      <c r="C728" s="263"/>
      <c r="D728" s="230" t="s">
        <v>141</v>
      </c>
      <c r="E728" s="264" t="s">
        <v>34</v>
      </c>
      <c r="F728" s="265" t="s">
        <v>426</v>
      </c>
      <c r="G728" s="263"/>
      <c r="H728" s="266">
        <v>1</v>
      </c>
      <c r="I728" s="267"/>
      <c r="J728" s="263"/>
      <c r="K728" s="263"/>
      <c r="L728" s="268"/>
      <c r="M728" s="269"/>
      <c r="N728" s="270"/>
      <c r="O728" s="270"/>
      <c r="P728" s="270"/>
      <c r="Q728" s="270"/>
      <c r="R728" s="270"/>
      <c r="S728" s="270"/>
      <c r="T728" s="271"/>
      <c r="AT728" s="272" t="s">
        <v>141</v>
      </c>
      <c r="AU728" s="272" t="s">
        <v>132</v>
      </c>
      <c r="AV728" s="13" t="s">
        <v>139</v>
      </c>
      <c r="AW728" s="13" t="s">
        <v>41</v>
      </c>
      <c r="AX728" s="13" t="s">
        <v>25</v>
      </c>
      <c r="AY728" s="272" t="s">
        <v>131</v>
      </c>
    </row>
    <row r="729" spans="2:65" s="1" customFormat="1" ht="25.5" customHeight="1">
      <c r="B729" s="45"/>
      <c r="C729" s="242" t="s">
        <v>841</v>
      </c>
      <c r="D729" s="242" t="s">
        <v>312</v>
      </c>
      <c r="E729" s="243" t="s">
        <v>842</v>
      </c>
      <c r="F729" s="244" t="s">
        <v>843</v>
      </c>
      <c r="G729" s="245" t="s">
        <v>149</v>
      </c>
      <c r="H729" s="246">
        <v>1</v>
      </c>
      <c r="I729" s="247"/>
      <c r="J729" s="248">
        <f>ROUND(I729*H729,2)</f>
        <v>0</v>
      </c>
      <c r="K729" s="244" t="s">
        <v>34</v>
      </c>
      <c r="L729" s="249"/>
      <c r="M729" s="250" t="s">
        <v>34</v>
      </c>
      <c r="N729" s="251" t="s">
        <v>49</v>
      </c>
      <c r="O729" s="46"/>
      <c r="P729" s="225">
        <f>O729*H729</f>
        <v>0</v>
      </c>
      <c r="Q729" s="225">
        <v>0</v>
      </c>
      <c r="R729" s="225">
        <f>Q729*H729</f>
        <v>0</v>
      </c>
      <c r="S729" s="225">
        <v>0</v>
      </c>
      <c r="T729" s="226">
        <f>S729*H729</f>
        <v>0</v>
      </c>
      <c r="AR729" s="23" t="s">
        <v>434</v>
      </c>
      <c r="AT729" s="23" t="s">
        <v>312</v>
      </c>
      <c r="AU729" s="23" t="s">
        <v>132</v>
      </c>
      <c r="AY729" s="23" t="s">
        <v>131</v>
      </c>
      <c r="BE729" s="227">
        <f>IF(N729="základní",J729,0)</f>
        <v>0</v>
      </c>
      <c r="BF729" s="227">
        <f>IF(N729="snížená",J729,0)</f>
        <v>0</v>
      </c>
      <c r="BG729" s="227">
        <f>IF(N729="zákl. přenesená",J729,0)</f>
        <v>0</v>
      </c>
      <c r="BH729" s="227">
        <f>IF(N729="sníž. přenesená",J729,0)</f>
        <v>0</v>
      </c>
      <c r="BI729" s="227">
        <f>IF(N729="nulová",J729,0)</f>
        <v>0</v>
      </c>
      <c r="BJ729" s="23" t="s">
        <v>25</v>
      </c>
      <c r="BK729" s="227">
        <f>ROUND(I729*H729,2)</f>
        <v>0</v>
      </c>
      <c r="BL729" s="23" t="s">
        <v>423</v>
      </c>
      <c r="BM729" s="23" t="s">
        <v>844</v>
      </c>
    </row>
    <row r="730" spans="2:47" s="1" customFormat="1" ht="13.5">
      <c r="B730" s="45"/>
      <c r="C730" s="73"/>
      <c r="D730" s="230" t="s">
        <v>462</v>
      </c>
      <c r="E730" s="73"/>
      <c r="F730" s="240" t="s">
        <v>564</v>
      </c>
      <c r="G730" s="73"/>
      <c r="H730" s="73"/>
      <c r="I730" s="186"/>
      <c r="J730" s="73"/>
      <c r="K730" s="73"/>
      <c r="L730" s="71"/>
      <c r="M730" s="241"/>
      <c r="N730" s="46"/>
      <c r="O730" s="46"/>
      <c r="P730" s="46"/>
      <c r="Q730" s="46"/>
      <c r="R730" s="46"/>
      <c r="S730" s="46"/>
      <c r="T730" s="94"/>
      <c r="AT730" s="23" t="s">
        <v>462</v>
      </c>
      <c r="AU730" s="23" t="s">
        <v>132</v>
      </c>
    </row>
    <row r="731" spans="2:51" s="12" customFormat="1" ht="13.5">
      <c r="B731" s="252"/>
      <c r="C731" s="253"/>
      <c r="D731" s="230" t="s">
        <v>141</v>
      </c>
      <c r="E731" s="254" t="s">
        <v>34</v>
      </c>
      <c r="F731" s="255" t="s">
        <v>425</v>
      </c>
      <c r="G731" s="253"/>
      <c r="H731" s="254" t="s">
        <v>34</v>
      </c>
      <c r="I731" s="256"/>
      <c r="J731" s="253"/>
      <c r="K731" s="253"/>
      <c r="L731" s="257"/>
      <c r="M731" s="258"/>
      <c r="N731" s="259"/>
      <c r="O731" s="259"/>
      <c r="P731" s="259"/>
      <c r="Q731" s="259"/>
      <c r="R731" s="259"/>
      <c r="S731" s="259"/>
      <c r="T731" s="260"/>
      <c r="AT731" s="261" t="s">
        <v>141</v>
      </c>
      <c r="AU731" s="261" t="s">
        <v>132</v>
      </c>
      <c r="AV731" s="12" t="s">
        <v>25</v>
      </c>
      <c r="AW731" s="12" t="s">
        <v>41</v>
      </c>
      <c r="AX731" s="12" t="s">
        <v>78</v>
      </c>
      <c r="AY731" s="261" t="s">
        <v>131</v>
      </c>
    </row>
    <row r="732" spans="2:51" s="11" customFormat="1" ht="13.5">
      <c r="B732" s="228"/>
      <c r="C732" s="229"/>
      <c r="D732" s="230" t="s">
        <v>141</v>
      </c>
      <c r="E732" s="231" t="s">
        <v>34</v>
      </c>
      <c r="F732" s="232" t="s">
        <v>25</v>
      </c>
      <c r="G732" s="229"/>
      <c r="H732" s="233">
        <v>1</v>
      </c>
      <c r="I732" s="234"/>
      <c r="J732" s="229"/>
      <c r="K732" s="229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141</v>
      </c>
      <c r="AU732" s="239" t="s">
        <v>132</v>
      </c>
      <c r="AV732" s="11" t="s">
        <v>87</v>
      </c>
      <c r="AW732" s="11" t="s">
        <v>41</v>
      </c>
      <c r="AX732" s="11" t="s">
        <v>78</v>
      </c>
      <c r="AY732" s="239" t="s">
        <v>131</v>
      </c>
    </row>
    <row r="733" spans="2:51" s="13" customFormat="1" ht="13.5">
      <c r="B733" s="262"/>
      <c r="C733" s="263"/>
      <c r="D733" s="230" t="s">
        <v>141</v>
      </c>
      <c r="E733" s="264" t="s">
        <v>34</v>
      </c>
      <c r="F733" s="265" t="s">
        <v>426</v>
      </c>
      <c r="G733" s="263"/>
      <c r="H733" s="266">
        <v>1</v>
      </c>
      <c r="I733" s="267"/>
      <c r="J733" s="263"/>
      <c r="K733" s="263"/>
      <c r="L733" s="268"/>
      <c r="M733" s="269"/>
      <c r="N733" s="270"/>
      <c r="O733" s="270"/>
      <c r="P733" s="270"/>
      <c r="Q733" s="270"/>
      <c r="R733" s="270"/>
      <c r="S733" s="270"/>
      <c r="T733" s="271"/>
      <c r="AT733" s="272" t="s">
        <v>141</v>
      </c>
      <c r="AU733" s="272" t="s">
        <v>132</v>
      </c>
      <c r="AV733" s="13" t="s">
        <v>139</v>
      </c>
      <c r="AW733" s="13" t="s">
        <v>41</v>
      </c>
      <c r="AX733" s="13" t="s">
        <v>25</v>
      </c>
      <c r="AY733" s="272" t="s">
        <v>131</v>
      </c>
    </row>
    <row r="734" spans="2:65" s="1" customFormat="1" ht="16.5" customHeight="1">
      <c r="B734" s="45"/>
      <c r="C734" s="216" t="s">
        <v>845</v>
      </c>
      <c r="D734" s="216" t="s">
        <v>134</v>
      </c>
      <c r="E734" s="217" t="s">
        <v>846</v>
      </c>
      <c r="F734" s="218" t="s">
        <v>847</v>
      </c>
      <c r="G734" s="219" t="s">
        <v>149</v>
      </c>
      <c r="H734" s="220">
        <v>1</v>
      </c>
      <c r="I734" s="221"/>
      <c r="J734" s="222">
        <f>ROUND(I734*H734,2)</f>
        <v>0</v>
      </c>
      <c r="K734" s="218" t="s">
        <v>138</v>
      </c>
      <c r="L734" s="71"/>
      <c r="M734" s="223" t="s">
        <v>34</v>
      </c>
      <c r="N734" s="224" t="s">
        <v>49</v>
      </c>
      <c r="O734" s="46"/>
      <c r="P734" s="225">
        <f>O734*H734</f>
        <v>0</v>
      </c>
      <c r="Q734" s="225">
        <v>0</v>
      </c>
      <c r="R734" s="225">
        <f>Q734*H734</f>
        <v>0</v>
      </c>
      <c r="S734" s="225">
        <v>0</v>
      </c>
      <c r="T734" s="226">
        <f>S734*H734</f>
        <v>0</v>
      </c>
      <c r="AR734" s="23" t="s">
        <v>423</v>
      </c>
      <c r="AT734" s="23" t="s">
        <v>134</v>
      </c>
      <c r="AU734" s="23" t="s">
        <v>132</v>
      </c>
      <c r="AY734" s="23" t="s">
        <v>131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23" t="s">
        <v>25</v>
      </c>
      <c r="BK734" s="227">
        <f>ROUND(I734*H734,2)</f>
        <v>0</v>
      </c>
      <c r="BL734" s="23" t="s">
        <v>423</v>
      </c>
      <c r="BM734" s="23" t="s">
        <v>848</v>
      </c>
    </row>
    <row r="735" spans="2:51" s="12" customFormat="1" ht="13.5">
      <c r="B735" s="252"/>
      <c r="C735" s="253"/>
      <c r="D735" s="230" t="s">
        <v>141</v>
      </c>
      <c r="E735" s="254" t="s">
        <v>34</v>
      </c>
      <c r="F735" s="255" t="s">
        <v>425</v>
      </c>
      <c r="G735" s="253"/>
      <c r="H735" s="254" t="s">
        <v>34</v>
      </c>
      <c r="I735" s="256"/>
      <c r="J735" s="253"/>
      <c r="K735" s="253"/>
      <c r="L735" s="257"/>
      <c r="M735" s="258"/>
      <c r="N735" s="259"/>
      <c r="O735" s="259"/>
      <c r="P735" s="259"/>
      <c r="Q735" s="259"/>
      <c r="R735" s="259"/>
      <c r="S735" s="259"/>
      <c r="T735" s="260"/>
      <c r="AT735" s="261" t="s">
        <v>141</v>
      </c>
      <c r="AU735" s="261" t="s">
        <v>132</v>
      </c>
      <c r="AV735" s="12" t="s">
        <v>25</v>
      </c>
      <c r="AW735" s="12" t="s">
        <v>41</v>
      </c>
      <c r="AX735" s="12" t="s">
        <v>78</v>
      </c>
      <c r="AY735" s="261" t="s">
        <v>131</v>
      </c>
    </row>
    <row r="736" spans="2:51" s="11" customFormat="1" ht="13.5">
      <c r="B736" s="228"/>
      <c r="C736" s="229"/>
      <c r="D736" s="230" t="s">
        <v>141</v>
      </c>
      <c r="E736" s="231" t="s">
        <v>34</v>
      </c>
      <c r="F736" s="232" t="s">
        <v>25</v>
      </c>
      <c r="G736" s="229"/>
      <c r="H736" s="233">
        <v>1</v>
      </c>
      <c r="I736" s="234"/>
      <c r="J736" s="229"/>
      <c r="K736" s="229"/>
      <c r="L736" s="235"/>
      <c r="M736" s="236"/>
      <c r="N736" s="237"/>
      <c r="O736" s="237"/>
      <c r="P736" s="237"/>
      <c r="Q736" s="237"/>
      <c r="R736" s="237"/>
      <c r="S736" s="237"/>
      <c r="T736" s="238"/>
      <c r="AT736" s="239" t="s">
        <v>141</v>
      </c>
      <c r="AU736" s="239" t="s">
        <v>132</v>
      </c>
      <c r="AV736" s="11" t="s">
        <v>87</v>
      </c>
      <c r="AW736" s="11" t="s">
        <v>41</v>
      </c>
      <c r="AX736" s="11" t="s">
        <v>78</v>
      </c>
      <c r="AY736" s="239" t="s">
        <v>131</v>
      </c>
    </row>
    <row r="737" spans="2:51" s="13" customFormat="1" ht="13.5">
      <c r="B737" s="262"/>
      <c r="C737" s="263"/>
      <c r="D737" s="230" t="s">
        <v>141</v>
      </c>
      <c r="E737" s="264" t="s">
        <v>34</v>
      </c>
      <c r="F737" s="265" t="s">
        <v>426</v>
      </c>
      <c r="G737" s="263"/>
      <c r="H737" s="266">
        <v>1</v>
      </c>
      <c r="I737" s="267"/>
      <c r="J737" s="263"/>
      <c r="K737" s="263"/>
      <c r="L737" s="268"/>
      <c r="M737" s="269"/>
      <c r="N737" s="270"/>
      <c r="O737" s="270"/>
      <c r="P737" s="270"/>
      <c r="Q737" s="270"/>
      <c r="R737" s="270"/>
      <c r="S737" s="270"/>
      <c r="T737" s="271"/>
      <c r="AT737" s="272" t="s">
        <v>141</v>
      </c>
      <c r="AU737" s="272" t="s">
        <v>132</v>
      </c>
      <c r="AV737" s="13" t="s">
        <v>139</v>
      </c>
      <c r="AW737" s="13" t="s">
        <v>41</v>
      </c>
      <c r="AX737" s="13" t="s">
        <v>25</v>
      </c>
      <c r="AY737" s="272" t="s">
        <v>131</v>
      </c>
    </row>
    <row r="738" spans="2:65" s="1" customFormat="1" ht="25.5" customHeight="1">
      <c r="B738" s="45"/>
      <c r="C738" s="242" t="s">
        <v>849</v>
      </c>
      <c r="D738" s="242" t="s">
        <v>312</v>
      </c>
      <c r="E738" s="243" t="s">
        <v>850</v>
      </c>
      <c r="F738" s="244" t="s">
        <v>851</v>
      </c>
      <c r="G738" s="245" t="s">
        <v>149</v>
      </c>
      <c r="H738" s="246">
        <v>1</v>
      </c>
      <c r="I738" s="247"/>
      <c r="J738" s="248">
        <f>ROUND(I738*H738,2)</f>
        <v>0</v>
      </c>
      <c r="K738" s="244" t="s">
        <v>34</v>
      </c>
      <c r="L738" s="249"/>
      <c r="M738" s="250" t="s">
        <v>34</v>
      </c>
      <c r="N738" s="251" t="s">
        <v>49</v>
      </c>
      <c r="O738" s="46"/>
      <c r="P738" s="225">
        <f>O738*H738</f>
        <v>0</v>
      </c>
      <c r="Q738" s="225">
        <v>0</v>
      </c>
      <c r="R738" s="225">
        <f>Q738*H738</f>
        <v>0</v>
      </c>
      <c r="S738" s="225">
        <v>0</v>
      </c>
      <c r="T738" s="226">
        <f>S738*H738</f>
        <v>0</v>
      </c>
      <c r="AR738" s="23" t="s">
        <v>434</v>
      </c>
      <c r="AT738" s="23" t="s">
        <v>312</v>
      </c>
      <c r="AU738" s="23" t="s">
        <v>132</v>
      </c>
      <c r="AY738" s="23" t="s">
        <v>131</v>
      </c>
      <c r="BE738" s="227">
        <f>IF(N738="základní",J738,0)</f>
        <v>0</v>
      </c>
      <c r="BF738" s="227">
        <f>IF(N738="snížená",J738,0)</f>
        <v>0</v>
      </c>
      <c r="BG738" s="227">
        <f>IF(N738="zákl. přenesená",J738,0)</f>
        <v>0</v>
      </c>
      <c r="BH738" s="227">
        <f>IF(N738="sníž. přenesená",J738,0)</f>
        <v>0</v>
      </c>
      <c r="BI738" s="227">
        <f>IF(N738="nulová",J738,0)</f>
        <v>0</v>
      </c>
      <c r="BJ738" s="23" t="s">
        <v>25</v>
      </c>
      <c r="BK738" s="227">
        <f>ROUND(I738*H738,2)</f>
        <v>0</v>
      </c>
      <c r="BL738" s="23" t="s">
        <v>423</v>
      </c>
      <c r="BM738" s="23" t="s">
        <v>852</v>
      </c>
    </row>
    <row r="739" spans="2:47" s="1" customFormat="1" ht="13.5">
      <c r="B739" s="45"/>
      <c r="C739" s="73"/>
      <c r="D739" s="230" t="s">
        <v>462</v>
      </c>
      <c r="E739" s="73"/>
      <c r="F739" s="240" t="s">
        <v>564</v>
      </c>
      <c r="G739" s="73"/>
      <c r="H739" s="73"/>
      <c r="I739" s="186"/>
      <c r="J739" s="73"/>
      <c r="K739" s="73"/>
      <c r="L739" s="71"/>
      <c r="M739" s="241"/>
      <c r="N739" s="46"/>
      <c r="O739" s="46"/>
      <c r="P739" s="46"/>
      <c r="Q739" s="46"/>
      <c r="R739" s="46"/>
      <c r="S739" s="46"/>
      <c r="T739" s="94"/>
      <c r="AT739" s="23" t="s">
        <v>462</v>
      </c>
      <c r="AU739" s="23" t="s">
        <v>132</v>
      </c>
    </row>
    <row r="740" spans="2:51" s="12" customFormat="1" ht="13.5">
      <c r="B740" s="252"/>
      <c r="C740" s="253"/>
      <c r="D740" s="230" t="s">
        <v>141</v>
      </c>
      <c r="E740" s="254" t="s">
        <v>34</v>
      </c>
      <c r="F740" s="255" t="s">
        <v>425</v>
      </c>
      <c r="G740" s="253"/>
      <c r="H740" s="254" t="s">
        <v>34</v>
      </c>
      <c r="I740" s="256"/>
      <c r="J740" s="253"/>
      <c r="K740" s="253"/>
      <c r="L740" s="257"/>
      <c r="M740" s="258"/>
      <c r="N740" s="259"/>
      <c r="O740" s="259"/>
      <c r="P740" s="259"/>
      <c r="Q740" s="259"/>
      <c r="R740" s="259"/>
      <c r="S740" s="259"/>
      <c r="T740" s="260"/>
      <c r="AT740" s="261" t="s">
        <v>141</v>
      </c>
      <c r="AU740" s="261" t="s">
        <v>132</v>
      </c>
      <c r="AV740" s="12" t="s">
        <v>25</v>
      </c>
      <c r="AW740" s="12" t="s">
        <v>41</v>
      </c>
      <c r="AX740" s="12" t="s">
        <v>78</v>
      </c>
      <c r="AY740" s="261" t="s">
        <v>131</v>
      </c>
    </row>
    <row r="741" spans="2:51" s="11" customFormat="1" ht="13.5">
      <c r="B741" s="228"/>
      <c r="C741" s="229"/>
      <c r="D741" s="230" t="s">
        <v>141</v>
      </c>
      <c r="E741" s="231" t="s">
        <v>34</v>
      </c>
      <c r="F741" s="232" t="s">
        <v>25</v>
      </c>
      <c r="G741" s="229"/>
      <c r="H741" s="233">
        <v>1</v>
      </c>
      <c r="I741" s="234"/>
      <c r="J741" s="229"/>
      <c r="K741" s="229"/>
      <c r="L741" s="235"/>
      <c r="M741" s="236"/>
      <c r="N741" s="237"/>
      <c r="O741" s="237"/>
      <c r="P741" s="237"/>
      <c r="Q741" s="237"/>
      <c r="R741" s="237"/>
      <c r="S741" s="237"/>
      <c r="T741" s="238"/>
      <c r="AT741" s="239" t="s">
        <v>141</v>
      </c>
      <c r="AU741" s="239" t="s">
        <v>132</v>
      </c>
      <c r="AV741" s="11" t="s">
        <v>87</v>
      </c>
      <c r="AW741" s="11" t="s">
        <v>41</v>
      </c>
      <c r="AX741" s="11" t="s">
        <v>78</v>
      </c>
      <c r="AY741" s="239" t="s">
        <v>131</v>
      </c>
    </row>
    <row r="742" spans="2:51" s="13" customFormat="1" ht="13.5">
      <c r="B742" s="262"/>
      <c r="C742" s="263"/>
      <c r="D742" s="230" t="s">
        <v>141</v>
      </c>
      <c r="E742" s="264" t="s">
        <v>34</v>
      </c>
      <c r="F742" s="265" t="s">
        <v>426</v>
      </c>
      <c r="G742" s="263"/>
      <c r="H742" s="266">
        <v>1</v>
      </c>
      <c r="I742" s="267"/>
      <c r="J742" s="263"/>
      <c r="K742" s="263"/>
      <c r="L742" s="268"/>
      <c r="M742" s="269"/>
      <c r="N742" s="270"/>
      <c r="O742" s="270"/>
      <c r="P742" s="270"/>
      <c r="Q742" s="270"/>
      <c r="R742" s="270"/>
      <c r="S742" s="270"/>
      <c r="T742" s="271"/>
      <c r="AT742" s="272" t="s">
        <v>141</v>
      </c>
      <c r="AU742" s="272" t="s">
        <v>132</v>
      </c>
      <c r="AV742" s="13" t="s">
        <v>139</v>
      </c>
      <c r="AW742" s="13" t="s">
        <v>41</v>
      </c>
      <c r="AX742" s="13" t="s">
        <v>25</v>
      </c>
      <c r="AY742" s="272" t="s">
        <v>131</v>
      </c>
    </row>
    <row r="743" spans="2:65" s="1" customFormat="1" ht="16.5" customHeight="1">
      <c r="B743" s="45"/>
      <c r="C743" s="242" t="s">
        <v>853</v>
      </c>
      <c r="D743" s="242" t="s">
        <v>312</v>
      </c>
      <c r="E743" s="243" t="s">
        <v>854</v>
      </c>
      <c r="F743" s="244" t="s">
        <v>855</v>
      </c>
      <c r="G743" s="245" t="s">
        <v>149</v>
      </c>
      <c r="H743" s="246">
        <v>2</v>
      </c>
      <c r="I743" s="247"/>
      <c r="J743" s="248">
        <f>ROUND(I743*H743,2)</f>
        <v>0</v>
      </c>
      <c r="K743" s="244" t="s">
        <v>34</v>
      </c>
      <c r="L743" s="249"/>
      <c r="M743" s="250" t="s">
        <v>34</v>
      </c>
      <c r="N743" s="251" t="s">
        <v>49</v>
      </c>
      <c r="O743" s="46"/>
      <c r="P743" s="225">
        <f>O743*H743</f>
        <v>0</v>
      </c>
      <c r="Q743" s="225">
        <v>0</v>
      </c>
      <c r="R743" s="225">
        <f>Q743*H743</f>
        <v>0</v>
      </c>
      <c r="S743" s="225">
        <v>0</v>
      </c>
      <c r="T743" s="226">
        <f>S743*H743</f>
        <v>0</v>
      </c>
      <c r="AR743" s="23" t="s">
        <v>434</v>
      </c>
      <c r="AT743" s="23" t="s">
        <v>312</v>
      </c>
      <c r="AU743" s="23" t="s">
        <v>132</v>
      </c>
      <c r="AY743" s="23" t="s">
        <v>131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23" t="s">
        <v>25</v>
      </c>
      <c r="BK743" s="227">
        <f>ROUND(I743*H743,2)</f>
        <v>0</v>
      </c>
      <c r="BL743" s="23" t="s">
        <v>423</v>
      </c>
      <c r="BM743" s="23" t="s">
        <v>856</v>
      </c>
    </row>
    <row r="744" spans="2:47" s="1" customFormat="1" ht="13.5">
      <c r="B744" s="45"/>
      <c r="C744" s="73"/>
      <c r="D744" s="230" t="s">
        <v>462</v>
      </c>
      <c r="E744" s="73"/>
      <c r="F744" s="240" t="s">
        <v>564</v>
      </c>
      <c r="G744" s="73"/>
      <c r="H744" s="73"/>
      <c r="I744" s="186"/>
      <c r="J744" s="73"/>
      <c r="K744" s="73"/>
      <c r="L744" s="71"/>
      <c r="M744" s="241"/>
      <c r="N744" s="46"/>
      <c r="O744" s="46"/>
      <c r="P744" s="46"/>
      <c r="Q744" s="46"/>
      <c r="R744" s="46"/>
      <c r="S744" s="46"/>
      <c r="T744" s="94"/>
      <c r="AT744" s="23" t="s">
        <v>462</v>
      </c>
      <c r="AU744" s="23" t="s">
        <v>132</v>
      </c>
    </row>
    <row r="745" spans="2:51" s="12" customFormat="1" ht="13.5">
      <c r="B745" s="252"/>
      <c r="C745" s="253"/>
      <c r="D745" s="230" t="s">
        <v>141</v>
      </c>
      <c r="E745" s="254" t="s">
        <v>34</v>
      </c>
      <c r="F745" s="255" t="s">
        <v>425</v>
      </c>
      <c r="G745" s="253"/>
      <c r="H745" s="254" t="s">
        <v>34</v>
      </c>
      <c r="I745" s="256"/>
      <c r="J745" s="253"/>
      <c r="K745" s="253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141</v>
      </c>
      <c r="AU745" s="261" t="s">
        <v>132</v>
      </c>
      <c r="AV745" s="12" t="s">
        <v>25</v>
      </c>
      <c r="AW745" s="12" t="s">
        <v>41</v>
      </c>
      <c r="AX745" s="12" t="s">
        <v>78</v>
      </c>
      <c r="AY745" s="261" t="s">
        <v>131</v>
      </c>
    </row>
    <row r="746" spans="2:51" s="11" customFormat="1" ht="13.5">
      <c r="B746" s="228"/>
      <c r="C746" s="229"/>
      <c r="D746" s="230" t="s">
        <v>141</v>
      </c>
      <c r="E746" s="231" t="s">
        <v>34</v>
      </c>
      <c r="F746" s="232" t="s">
        <v>87</v>
      </c>
      <c r="G746" s="229"/>
      <c r="H746" s="233">
        <v>2</v>
      </c>
      <c r="I746" s="234"/>
      <c r="J746" s="229"/>
      <c r="K746" s="229"/>
      <c r="L746" s="235"/>
      <c r="M746" s="236"/>
      <c r="N746" s="237"/>
      <c r="O746" s="237"/>
      <c r="P746" s="237"/>
      <c r="Q746" s="237"/>
      <c r="R746" s="237"/>
      <c r="S746" s="237"/>
      <c r="T746" s="238"/>
      <c r="AT746" s="239" t="s">
        <v>141</v>
      </c>
      <c r="AU746" s="239" t="s">
        <v>132</v>
      </c>
      <c r="AV746" s="11" t="s">
        <v>87</v>
      </c>
      <c r="AW746" s="11" t="s">
        <v>41</v>
      </c>
      <c r="AX746" s="11" t="s">
        <v>78</v>
      </c>
      <c r="AY746" s="239" t="s">
        <v>131</v>
      </c>
    </row>
    <row r="747" spans="2:51" s="13" customFormat="1" ht="13.5">
      <c r="B747" s="262"/>
      <c r="C747" s="263"/>
      <c r="D747" s="230" t="s">
        <v>141</v>
      </c>
      <c r="E747" s="264" t="s">
        <v>34</v>
      </c>
      <c r="F747" s="265" t="s">
        <v>426</v>
      </c>
      <c r="G747" s="263"/>
      <c r="H747" s="266">
        <v>2</v>
      </c>
      <c r="I747" s="267"/>
      <c r="J747" s="263"/>
      <c r="K747" s="263"/>
      <c r="L747" s="268"/>
      <c r="M747" s="269"/>
      <c r="N747" s="270"/>
      <c r="O747" s="270"/>
      <c r="P747" s="270"/>
      <c r="Q747" s="270"/>
      <c r="R747" s="270"/>
      <c r="S747" s="270"/>
      <c r="T747" s="271"/>
      <c r="AT747" s="272" t="s">
        <v>141</v>
      </c>
      <c r="AU747" s="272" t="s">
        <v>132</v>
      </c>
      <c r="AV747" s="13" t="s">
        <v>139</v>
      </c>
      <c r="AW747" s="13" t="s">
        <v>41</v>
      </c>
      <c r="AX747" s="13" t="s">
        <v>25</v>
      </c>
      <c r="AY747" s="272" t="s">
        <v>131</v>
      </c>
    </row>
    <row r="748" spans="2:65" s="1" customFormat="1" ht="25.5" customHeight="1">
      <c r="B748" s="45"/>
      <c r="C748" s="216" t="s">
        <v>857</v>
      </c>
      <c r="D748" s="216" t="s">
        <v>134</v>
      </c>
      <c r="E748" s="217" t="s">
        <v>858</v>
      </c>
      <c r="F748" s="218" t="s">
        <v>859</v>
      </c>
      <c r="G748" s="219" t="s">
        <v>149</v>
      </c>
      <c r="H748" s="220">
        <v>1</v>
      </c>
      <c r="I748" s="221"/>
      <c r="J748" s="222">
        <f>ROUND(I748*H748,2)</f>
        <v>0</v>
      </c>
      <c r="K748" s="218" t="s">
        <v>138</v>
      </c>
      <c r="L748" s="71"/>
      <c r="M748" s="223" t="s">
        <v>34</v>
      </c>
      <c r="N748" s="224" t="s">
        <v>49</v>
      </c>
      <c r="O748" s="46"/>
      <c r="P748" s="225">
        <f>O748*H748</f>
        <v>0</v>
      </c>
      <c r="Q748" s="225">
        <v>0</v>
      </c>
      <c r="R748" s="225">
        <f>Q748*H748</f>
        <v>0</v>
      </c>
      <c r="S748" s="225">
        <v>0</v>
      </c>
      <c r="T748" s="226">
        <f>S748*H748</f>
        <v>0</v>
      </c>
      <c r="AR748" s="23" t="s">
        <v>423</v>
      </c>
      <c r="AT748" s="23" t="s">
        <v>134</v>
      </c>
      <c r="AU748" s="23" t="s">
        <v>132</v>
      </c>
      <c r="AY748" s="23" t="s">
        <v>131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23" t="s">
        <v>25</v>
      </c>
      <c r="BK748" s="227">
        <f>ROUND(I748*H748,2)</f>
        <v>0</v>
      </c>
      <c r="BL748" s="23" t="s">
        <v>423</v>
      </c>
      <c r="BM748" s="23" t="s">
        <v>860</v>
      </c>
    </row>
    <row r="749" spans="2:51" s="12" customFormat="1" ht="13.5">
      <c r="B749" s="252"/>
      <c r="C749" s="253"/>
      <c r="D749" s="230" t="s">
        <v>141</v>
      </c>
      <c r="E749" s="254" t="s">
        <v>34</v>
      </c>
      <c r="F749" s="255" t="s">
        <v>425</v>
      </c>
      <c r="G749" s="253"/>
      <c r="H749" s="254" t="s">
        <v>34</v>
      </c>
      <c r="I749" s="256"/>
      <c r="J749" s="253"/>
      <c r="K749" s="253"/>
      <c r="L749" s="257"/>
      <c r="M749" s="258"/>
      <c r="N749" s="259"/>
      <c r="O749" s="259"/>
      <c r="P749" s="259"/>
      <c r="Q749" s="259"/>
      <c r="R749" s="259"/>
      <c r="S749" s="259"/>
      <c r="T749" s="260"/>
      <c r="AT749" s="261" t="s">
        <v>141</v>
      </c>
      <c r="AU749" s="261" t="s">
        <v>132</v>
      </c>
      <c r="AV749" s="12" t="s">
        <v>25</v>
      </c>
      <c r="AW749" s="12" t="s">
        <v>41</v>
      </c>
      <c r="AX749" s="12" t="s">
        <v>78</v>
      </c>
      <c r="AY749" s="261" t="s">
        <v>131</v>
      </c>
    </row>
    <row r="750" spans="2:51" s="11" customFormat="1" ht="13.5">
      <c r="B750" s="228"/>
      <c r="C750" s="229"/>
      <c r="D750" s="230" t="s">
        <v>141</v>
      </c>
      <c r="E750" s="231" t="s">
        <v>34</v>
      </c>
      <c r="F750" s="232" t="s">
        <v>25</v>
      </c>
      <c r="G750" s="229"/>
      <c r="H750" s="233">
        <v>1</v>
      </c>
      <c r="I750" s="234"/>
      <c r="J750" s="229"/>
      <c r="K750" s="229"/>
      <c r="L750" s="235"/>
      <c r="M750" s="236"/>
      <c r="N750" s="237"/>
      <c r="O750" s="237"/>
      <c r="P750" s="237"/>
      <c r="Q750" s="237"/>
      <c r="R750" s="237"/>
      <c r="S750" s="237"/>
      <c r="T750" s="238"/>
      <c r="AT750" s="239" t="s">
        <v>141</v>
      </c>
      <c r="AU750" s="239" t="s">
        <v>132</v>
      </c>
      <c r="AV750" s="11" t="s">
        <v>87</v>
      </c>
      <c r="AW750" s="11" t="s">
        <v>41</v>
      </c>
      <c r="AX750" s="11" t="s">
        <v>78</v>
      </c>
      <c r="AY750" s="239" t="s">
        <v>131</v>
      </c>
    </row>
    <row r="751" spans="2:51" s="13" customFormat="1" ht="13.5">
      <c r="B751" s="262"/>
      <c r="C751" s="263"/>
      <c r="D751" s="230" t="s">
        <v>141</v>
      </c>
      <c r="E751" s="264" t="s">
        <v>34</v>
      </c>
      <c r="F751" s="265" t="s">
        <v>426</v>
      </c>
      <c r="G751" s="263"/>
      <c r="H751" s="266">
        <v>1</v>
      </c>
      <c r="I751" s="267"/>
      <c r="J751" s="263"/>
      <c r="K751" s="263"/>
      <c r="L751" s="268"/>
      <c r="M751" s="269"/>
      <c r="N751" s="270"/>
      <c r="O751" s="270"/>
      <c r="P751" s="270"/>
      <c r="Q751" s="270"/>
      <c r="R751" s="270"/>
      <c r="S751" s="270"/>
      <c r="T751" s="271"/>
      <c r="AT751" s="272" t="s">
        <v>141</v>
      </c>
      <c r="AU751" s="272" t="s">
        <v>132</v>
      </c>
      <c r="AV751" s="13" t="s">
        <v>139</v>
      </c>
      <c r="AW751" s="13" t="s">
        <v>41</v>
      </c>
      <c r="AX751" s="13" t="s">
        <v>25</v>
      </c>
      <c r="AY751" s="272" t="s">
        <v>131</v>
      </c>
    </row>
    <row r="752" spans="2:65" s="1" customFormat="1" ht="16.5" customHeight="1">
      <c r="B752" s="45"/>
      <c r="C752" s="242" t="s">
        <v>861</v>
      </c>
      <c r="D752" s="242" t="s">
        <v>312</v>
      </c>
      <c r="E752" s="243" t="s">
        <v>862</v>
      </c>
      <c r="F752" s="244" t="s">
        <v>863</v>
      </c>
      <c r="G752" s="245" t="s">
        <v>149</v>
      </c>
      <c r="H752" s="246">
        <v>1</v>
      </c>
      <c r="I752" s="247"/>
      <c r="J752" s="248">
        <f>ROUND(I752*H752,2)</f>
        <v>0</v>
      </c>
      <c r="K752" s="244" t="s">
        <v>34</v>
      </c>
      <c r="L752" s="249"/>
      <c r="M752" s="250" t="s">
        <v>34</v>
      </c>
      <c r="N752" s="251" t="s">
        <v>49</v>
      </c>
      <c r="O752" s="46"/>
      <c r="P752" s="225">
        <f>O752*H752</f>
        <v>0</v>
      </c>
      <c r="Q752" s="225">
        <v>0</v>
      </c>
      <c r="R752" s="225">
        <f>Q752*H752</f>
        <v>0</v>
      </c>
      <c r="S752" s="225">
        <v>0</v>
      </c>
      <c r="T752" s="226">
        <f>S752*H752</f>
        <v>0</v>
      </c>
      <c r="AR752" s="23" t="s">
        <v>434</v>
      </c>
      <c r="AT752" s="23" t="s">
        <v>312</v>
      </c>
      <c r="AU752" s="23" t="s">
        <v>132</v>
      </c>
      <c r="AY752" s="23" t="s">
        <v>131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23" t="s">
        <v>25</v>
      </c>
      <c r="BK752" s="227">
        <f>ROUND(I752*H752,2)</f>
        <v>0</v>
      </c>
      <c r="BL752" s="23" t="s">
        <v>423</v>
      </c>
      <c r="BM752" s="23" t="s">
        <v>864</v>
      </c>
    </row>
    <row r="753" spans="2:51" s="12" customFormat="1" ht="13.5">
      <c r="B753" s="252"/>
      <c r="C753" s="253"/>
      <c r="D753" s="230" t="s">
        <v>141</v>
      </c>
      <c r="E753" s="254" t="s">
        <v>34</v>
      </c>
      <c r="F753" s="255" t="s">
        <v>425</v>
      </c>
      <c r="G753" s="253"/>
      <c r="H753" s="254" t="s">
        <v>34</v>
      </c>
      <c r="I753" s="256"/>
      <c r="J753" s="253"/>
      <c r="K753" s="253"/>
      <c r="L753" s="257"/>
      <c r="M753" s="258"/>
      <c r="N753" s="259"/>
      <c r="O753" s="259"/>
      <c r="P753" s="259"/>
      <c r="Q753" s="259"/>
      <c r="R753" s="259"/>
      <c r="S753" s="259"/>
      <c r="T753" s="260"/>
      <c r="AT753" s="261" t="s">
        <v>141</v>
      </c>
      <c r="AU753" s="261" t="s">
        <v>132</v>
      </c>
      <c r="AV753" s="12" t="s">
        <v>25</v>
      </c>
      <c r="AW753" s="12" t="s">
        <v>41</v>
      </c>
      <c r="AX753" s="12" t="s">
        <v>78</v>
      </c>
      <c r="AY753" s="261" t="s">
        <v>131</v>
      </c>
    </row>
    <row r="754" spans="2:51" s="11" customFormat="1" ht="13.5">
      <c r="B754" s="228"/>
      <c r="C754" s="229"/>
      <c r="D754" s="230" t="s">
        <v>141</v>
      </c>
      <c r="E754" s="231" t="s">
        <v>34</v>
      </c>
      <c r="F754" s="232" t="s">
        <v>25</v>
      </c>
      <c r="G754" s="229"/>
      <c r="H754" s="233">
        <v>1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AT754" s="239" t="s">
        <v>141</v>
      </c>
      <c r="AU754" s="239" t="s">
        <v>132</v>
      </c>
      <c r="AV754" s="11" t="s">
        <v>87</v>
      </c>
      <c r="AW754" s="11" t="s">
        <v>41</v>
      </c>
      <c r="AX754" s="11" t="s">
        <v>78</v>
      </c>
      <c r="AY754" s="239" t="s">
        <v>131</v>
      </c>
    </row>
    <row r="755" spans="2:51" s="13" customFormat="1" ht="13.5">
      <c r="B755" s="262"/>
      <c r="C755" s="263"/>
      <c r="D755" s="230" t="s">
        <v>141</v>
      </c>
      <c r="E755" s="264" t="s">
        <v>34</v>
      </c>
      <c r="F755" s="265" t="s">
        <v>426</v>
      </c>
      <c r="G755" s="263"/>
      <c r="H755" s="266">
        <v>1</v>
      </c>
      <c r="I755" s="267"/>
      <c r="J755" s="263"/>
      <c r="K755" s="263"/>
      <c r="L755" s="268"/>
      <c r="M755" s="269"/>
      <c r="N755" s="270"/>
      <c r="O755" s="270"/>
      <c r="P755" s="270"/>
      <c r="Q755" s="270"/>
      <c r="R755" s="270"/>
      <c r="S755" s="270"/>
      <c r="T755" s="271"/>
      <c r="AT755" s="272" t="s">
        <v>141</v>
      </c>
      <c r="AU755" s="272" t="s">
        <v>132</v>
      </c>
      <c r="AV755" s="13" t="s">
        <v>139</v>
      </c>
      <c r="AW755" s="13" t="s">
        <v>41</v>
      </c>
      <c r="AX755" s="13" t="s">
        <v>25</v>
      </c>
      <c r="AY755" s="272" t="s">
        <v>131</v>
      </c>
    </row>
    <row r="756" spans="2:65" s="1" customFormat="1" ht="16.5" customHeight="1">
      <c r="B756" s="45"/>
      <c r="C756" s="216" t="s">
        <v>865</v>
      </c>
      <c r="D756" s="216" t="s">
        <v>134</v>
      </c>
      <c r="E756" s="217" t="s">
        <v>866</v>
      </c>
      <c r="F756" s="218" t="s">
        <v>867</v>
      </c>
      <c r="G756" s="219" t="s">
        <v>149</v>
      </c>
      <c r="H756" s="220">
        <v>8</v>
      </c>
      <c r="I756" s="221"/>
      <c r="J756" s="222">
        <f>ROUND(I756*H756,2)</f>
        <v>0</v>
      </c>
      <c r="K756" s="218" t="s">
        <v>138</v>
      </c>
      <c r="L756" s="71"/>
      <c r="M756" s="223" t="s">
        <v>34</v>
      </c>
      <c r="N756" s="224" t="s">
        <v>49</v>
      </c>
      <c r="O756" s="46"/>
      <c r="P756" s="225">
        <f>O756*H756</f>
        <v>0</v>
      </c>
      <c r="Q756" s="225">
        <v>0</v>
      </c>
      <c r="R756" s="225">
        <f>Q756*H756</f>
        <v>0</v>
      </c>
      <c r="S756" s="225">
        <v>0</v>
      </c>
      <c r="T756" s="226">
        <f>S756*H756</f>
        <v>0</v>
      </c>
      <c r="AR756" s="23" t="s">
        <v>423</v>
      </c>
      <c r="AT756" s="23" t="s">
        <v>134</v>
      </c>
      <c r="AU756" s="23" t="s">
        <v>132</v>
      </c>
      <c r="AY756" s="23" t="s">
        <v>131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23" t="s">
        <v>25</v>
      </c>
      <c r="BK756" s="227">
        <f>ROUND(I756*H756,2)</f>
        <v>0</v>
      </c>
      <c r="BL756" s="23" t="s">
        <v>423</v>
      </c>
      <c r="BM756" s="23" t="s">
        <v>868</v>
      </c>
    </row>
    <row r="757" spans="2:51" s="12" customFormat="1" ht="13.5">
      <c r="B757" s="252"/>
      <c r="C757" s="253"/>
      <c r="D757" s="230" t="s">
        <v>141</v>
      </c>
      <c r="E757" s="254" t="s">
        <v>34</v>
      </c>
      <c r="F757" s="255" t="s">
        <v>425</v>
      </c>
      <c r="G757" s="253"/>
      <c r="H757" s="254" t="s">
        <v>34</v>
      </c>
      <c r="I757" s="256"/>
      <c r="J757" s="253"/>
      <c r="K757" s="253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141</v>
      </c>
      <c r="AU757" s="261" t="s">
        <v>132</v>
      </c>
      <c r="AV757" s="12" t="s">
        <v>25</v>
      </c>
      <c r="AW757" s="12" t="s">
        <v>41</v>
      </c>
      <c r="AX757" s="12" t="s">
        <v>78</v>
      </c>
      <c r="AY757" s="261" t="s">
        <v>131</v>
      </c>
    </row>
    <row r="758" spans="2:51" s="11" customFormat="1" ht="13.5">
      <c r="B758" s="228"/>
      <c r="C758" s="229"/>
      <c r="D758" s="230" t="s">
        <v>141</v>
      </c>
      <c r="E758" s="231" t="s">
        <v>34</v>
      </c>
      <c r="F758" s="232" t="s">
        <v>189</v>
      </c>
      <c r="G758" s="229"/>
      <c r="H758" s="233">
        <v>8</v>
      </c>
      <c r="I758" s="234"/>
      <c r="J758" s="229"/>
      <c r="K758" s="229"/>
      <c r="L758" s="235"/>
      <c r="M758" s="236"/>
      <c r="N758" s="237"/>
      <c r="O758" s="237"/>
      <c r="P758" s="237"/>
      <c r="Q758" s="237"/>
      <c r="R758" s="237"/>
      <c r="S758" s="237"/>
      <c r="T758" s="238"/>
      <c r="AT758" s="239" t="s">
        <v>141</v>
      </c>
      <c r="AU758" s="239" t="s">
        <v>132</v>
      </c>
      <c r="AV758" s="11" t="s">
        <v>87</v>
      </c>
      <c r="AW758" s="11" t="s">
        <v>41</v>
      </c>
      <c r="AX758" s="11" t="s">
        <v>78</v>
      </c>
      <c r="AY758" s="239" t="s">
        <v>131</v>
      </c>
    </row>
    <row r="759" spans="2:51" s="13" customFormat="1" ht="13.5">
      <c r="B759" s="262"/>
      <c r="C759" s="263"/>
      <c r="D759" s="230" t="s">
        <v>141</v>
      </c>
      <c r="E759" s="264" t="s">
        <v>34</v>
      </c>
      <c r="F759" s="265" t="s">
        <v>426</v>
      </c>
      <c r="G759" s="263"/>
      <c r="H759" s="266">
        <v>8</v>
      </c>
      <c r="I759" s="267"/>
      <c r="J759" s="263"/>
      <c r="K759" s="263"/>
      <c r="L759" s="268"/>
      <c r="M759" s="269"/>
      <c r="N759" s="270"/>
      <c r="O759" s="270"/>
      <c r="P759" s="270"/>
      <c r="Q759" s="270"/>
      <c r="R759" s="270"/>
      <c r="S759" s="270"/>
      <c r="T759" s="271"/>
      <c r="AT759" s="272" t="s">
        <v>141</v>
      </c>
      <c r="AU759" s="272" t="s">
        <v>132</v>
      </c>
      <c r="AV759" s="13" t="s">
        <v>139</v>
      </c>
      <c r="AW759" s="13" t="s">
        <v>41</v>
      </c>
      <c r="AX759" s="13" t="s">
        <v>25</v>
      </c>
      <c r="AY759" s="272" t="s">
        <v>131</v>
      </c>
    </row>
    <row r="760" spans="2:65" s="1" customFormat="1" ht="25.5" customHeight="1">
      <c r="B760" s="45"/>
      <c r="C760" s="242" t="s">
        <v>869</v>
      </c>
      <c r="D760" s="242" t="s">
        <v>312</v>
      </c>
      <c r="E760" s="243" t="s">
        <v>870</v>
      </c>
      <c r="F760" s="244" t="s">
        <v>871</v>
      </c>
      <c r="G760" s="245" t="s">
        <v>149</v>
      </c>
      <c r="H760" s="246">
        <v>8</v>
      </c>
      <c r="I760" s="247"/>
      <c r="J760" s="248">
        <f>ROUND(I760*H760,2)</f>
        <v>0</v>
      </c>
      <c r="K760" s="244" t="s">
        <v>34</v>
      </c>
      <c r="L760" s="249"/>
      <c r="M760" s="250" t="s">
        <v>34</v>
      </c>
      <c r="N760" s="251" t="s">
        <v>49</v>
      </c>
      <c r="O760" s="46"/>
      <c r="P760" s="225">
        <f>O760*H760</f>
        <v>0</v>
      </c>
      <c r="Q760" s="225">
        <v>0</v>
      </c>
      <c r="R760" s="225">
        <f>Q760*H760</f>
        <v>0</v>
      </c>
      <c r="S760" s="225">
        <v>0</v>
      </c>
      <c r="T760" s="226">
        <f>S760*H760</f>
        <v>0</v>
      </c>
      <c r="AR760" s="23" t="s">
        <v>434</v>
      </c>
      <c r="AT760" s="23" t="s">
        <v>312</v>
      </c>
      <c r="AU760" s="23" t="s">
        <v>132</v>
      </c>
      <c r="AY760" s="23" t="s">
        <v>131</v>
      </c>
      <c r="BE760" s="227">
        <f>IF(N760="základní",J760,0)</f>
        <v>0</v>
      </c>
      <c r="BF760" s="227">
        <f>IF(N760="snížená",J760,0)</f>
        <v>0</v>
      </c>
      <c r="BG760" s="227">
        <f>IF(N760="zákl. přenesená",J760,0)</f>
        <v>0</v>
      </c>
      <c r="BH760" s="227">
        <f>IF(N760="sníž. přenesená",J760,0)</f>
        <v>0</v>
      </c>
      <c r="BI760" s="227">
        <f>IF(N760="nulová",J760,0)</f>
        <v>0</v>
      </c>
      <c r="BJ760" s="23" t="s">
        <v>25</v>
      </c>
      <c r="BK760" s="227">
        <f>ROUND(I760*H760,2)</f>
        <v>0</v>
      </c>
      <c r="BL760" s="23" t="s">
        <v>423</v>
      </c>
      <c r="BM760" s="23" t="s">
        <v>872</v>
      </c>
    </row>
    <row r="761" spans="2:47" s="1" customFormat="1" ht="13.5">
      <c r="B761" s="45"/>
      <c r="C761" s="73"/>
      <c r="D761" s="230" t="s">
        <v>462</v>
      </c>
      <c r="E761" s="73"/>
      <c r="F761" s="240" t="s">
        <v>564</v>
      </c>
      <c r="G761" s="73"/>
      <c r="H761" s="73"/>
      <c r="I761" s="186"/>
      <c r="J761" s="73"/>
      <c r="K761" s="73"/>
      <c r="L761" s="71"/>
      <c r="M761" s="241"/>
      <c r="N761" s="46"/>
      <c r="O761" s="46"/>
      <c r="P761" s="46"/>
      <c r="Q761" s="46"/>
      <c r="R761" s="46"/>
      <c r="S761" s="46"/>
      <c r="T761" s="94"/>
      <c r="AT761" s="23" t="s">
        <v>462</v>
      </c>
      <c r="AU761" s="23" t="s">
        <v>132</v>
      </c>
    </row>
    <row r="762" spans="2:51" s="12" customFormat="1" ht="13.5">
      <c r="B762" s="252"/>
      <c r="C762" s="253"/>
      <c r="D762" s="230" t="s">
        <v>141</v>
      </c>
      <c r="E762" s="254" t="s">
        <v>34</v>
      </c>
      <c r="F762" s="255" t="s">
        <v>425</v>
      </c>
      <c r="G762" s="253"/>
      <c r="H762" s="254" t="s">
        <v>34</v>
      </c>
      <c r="I762" s="256"/>
      <c r="J762" s="253"/>
      <c r="K762" s="253"/>
      <c r="L762" s="257"/>
      <c r="M762" s="258"/>
      <c r="N762" s="259"/>
      <c r="O762" s="259"/>
      <c r="P762" s="259"/>
      <c r="Q762" s="259"/>
      <c r="R762" s="259"/>
      <c r="S762" s="259"/>
      <c r="T762" s="260"/>
      <c r="AT762" s="261" t="s">
        <v>141</v>
      </c>
      <c r="AU762" s="261" t="s">
        <v>132</v>
      </c>
      <c r="AV762" s="12" t="s">
        <v>25</v>
      </c>
      <c r="AW762" s="12" t="s">
        <v>41</v>
      </c>
      <c r="AX762" s="12" t="s">
        <v>78</v>
      </c>
      <c r="AY762" s="261" t="s">
        <v>131</v>
      </c>
    </row>
    <row r="763" spans="2:51" s="11" customFormat="1" ht="13.5">
      <c r="B763" s="228"/>
      <c r="C763" s="229"/>
      <c r="D763" s="230" t="s">
        <v>141</v>
      </c>
      <c r="E763" s="231" t="s">
        <v>34</v>
      </c>
      <c r="F763" s="232" t="s">
        <v>189</v>
      </c>
      <c r="G763" s="229"/>
      <c r="H763" s="233">
        <v>8</v>
      </c>
      <c r="I763" s="234"/>
      <c r="J763" s="229"/>
      <c r="K763" s="229"/>
      <c r="L763" s="235"/>
      <c r="M763" s="236"/>
      <c r="N763" s="237"/>
      <c r="O763" s="237"/>
      <c r="P763" s="237"/>
      <c r="Q763" s="237"/>
      <c r="R763" s="237"/>
      <c r="S763" s="237"/>
      <c r="T763" s="238"/>
      <c r="AT763" s="239" t="s">
        <v>141</v>
      </c>
      <c r="AU763" s="239" t="s">
        <v>132</v>
      </c>
      <c r="AV763" s="11" t="s">
        <v>87</v>
      </c>
      <c r="AW763" s="11" t="s">
        <v>41</v>
      </c>
      <c r="AX763" s="11" t="s">
        <v>78</v>
      </c>
      <c r="AY763" s="239" t="s">
        <v>131</v>
      </c>
    </row>
    <row r="764" spans="2:51" s="13" customFormat="1" ht="13.5">
      <c r="B764" s="262"/>
      <c r="C764" s="263"/>
      <c r="D764" s="230" t="s">
        <v>141</v>
      </c>
      <c r="E764" s="264" t="s">
        <v>34</v>
      </c>
      <c r="F764" s="265" t="s">
        <v>426</v>
      </c>
      <c r="G764" s="263"/>
      <c r="H764" s="266">
        <v>8</v>
      </c>
      <c r="I764" s="267"/>
      <c r="J764" s="263"/>
      <c r="K764" s="263"/>
      <c r="L764" s="268"/>
      <c r="M764" s="269"/>
      <c r="N764" s="270"/>
      <c r="O764" s="270"/>
      <c r="P764" s="270"/>
      <c r="Q764" s="270"/>
      <c r="R764" s="270"/>
      <c r="S764" s="270"/>
      <c r="T764" s="271"/>
      <c r="AT764" s="272" t="s">
        <v>141</v>
      </c>
      <c r="AU764" s="272" t="s">
        <v>132</v>
      </c>
      <c r="AV764" s="13" t="s">
        <v>139</v>
      </c>
      <c r="AW764" s="13" t="s">
        <v>41</v>
      </c>
      <c r="AX764" s="13" t="s">
        <v>25</v>
      </c>
      <c r="AY764" s="272" t="s">
        <v>131</v>
      </c>
    </row>
    <row r="765" spans="2:65" s="1" customFormat="1" ht="25.5" customHeight="1">
      <c r="B765" s="45"/>
      <c r="C765" s="216" t="s">
        <v>873</v>
      </c>
      <c r="D765" s="216" t="s">
        <v>134</v>
      </c>
      <c r="E765" s="217" t="s">
        <v>729</v>
      </c>
      <c r="F765" s="218" t="s">
        <v>730</v>
      </c>
      <c r="G765" s="219" t="s">
        <v>149</v>
      </c>
      <c r="H765" s="220">
        <v>204</v>
      </c>
      <c r="I765" s="221"/>
      <c r="J765" s="222">
        <f>ROUND(I765*H765,2)</f>
        <v>0</v>
      </c>
      <c r="K765" s="218" t="s">
        <v>138</v>
      </c>
      <c r="L765" s="71"/>
      <c r="M765" s="223" t="s">
        <v>34</v>
      </c>
      <c r="N765" s="224" t="s">
        <v>49</v>
      </c>
      <c r="O765" s="46"/>
      <c r="P765" s="225">
        <f>O765*H765</f>
        <v>0</v>
      </c>
      <c r="Q765" s="225">
        <v>0</v>
      </c>
      <c r="R765" s="225">
        <f>Q765*H765</f>
        <v>0</v>
      </c>
      <c r="S765" s="225">
        <v>0</v>
      </c>
      <c r="T765" s="226">
        <f>S765*H765</f>
        <v>0</v>
      </c>
      <c r="AR765" s="23" t="s">
        <v>423</v>
      </c>
      <c r="AT765" s="23" t="s">
        <v>134</v>
      </c>
      <c r="AU765" s="23" t="s">
        <v>132</v>
      </c>
      <c r="AY765" s="23" t="s">
        <v>131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3" t="s">
        <v>25</v>
      </c>
      <c r="BK765" s="227">
        <f>ROUND(I765*H765,2)</f>
        <v>0</v>
      </c>
      <c r="BL765" s="23" t="s">
        <v>423</v>
      </c>
      <c r="BM765" s="23" t="s">
        <v>874</v>
      </c>
    </row>
    <row r="766" spans="2:51" s="12" customFormat="1" ht="13.5">
      <c r="B766" s="252"/>
      <c r="C766" s="253"/>
      <c r="D766" s="230" t="s">
        <v>141</v>
      </c>
      <c r="E766" s="254" t="s">
        <v>34</v>
      </c>
      <c r="F766" s="255" t="s">
        <v>425</v>
      </c>
      <c r="G766" s="253"/>
      <c r="H766" s="254" t="s">
        <v>34</v>
      </c>
      <c r="I766" s="256"/>
      <c r="J766" s="253"/>
      <c r="K766" s="253"/>
      <c r="L766" s="257"/>
      <c r="M766" s="258"/>
      <c r="N766" s="259"/>
      <c r="O766" s="259"/>
      <c r="P766" s="259"/>
      <c r="Q766" s="259"/>
      <c r="R766" s="259"/>
      <c r="S766" s="259"/>
      <c r="T766" s="260"/>
      <c r="AT766" s="261" t="s">
        <v>141</v>
      </c>
      <c r="AU766" s="261" t="s">
        <v>132</v>
      </c>
      <c r="AV766" s="12" t="s">
        <v>25</v>
      </c>
      <c r="AW766" s="12" t="s">
        <v>41</v>
      </c>
      <c r="AX766" s="12" t="s">
        <v>78</v>
      </c>
      <c r="AY766" s="261" t="s">
        <v>131</v>
      </c>
    </row>
    <row r="767" spans="2:51" s="11" customFormat="1" ht="13.5">
      <c r="B767" s="228"/>
      <c r="C767" s="229"/>
      <c r="D767" s="230" t="s">
        <v>141</v>
      </c>
      <c r="E767" s="231" t="s">
        <v>34</v>
      </c>
      <c r="F767" s="232" t="s">
        <v>875</v>
      </c>
      <c r="G767" s="229"/>
      <c r="H767" s="233">
        <v>204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141</v>
      </c>
      <c r="AU767" s="239" t="s">
        <v>132</v>
      </c>
      <c r="AV767" s="11" t="s">
        <v>87</v>
      </c>
      <c r="AW767" s="11" t="s">
        <v>41</v>
      </c>
      <c r="AX767" s="11" t="s">
        <v>78</v>
      </c>
      <c r="AY767" s="239" t="s">
        <v>131</v>
      </c>
    </row>
    <row r="768" spans="2:51" s="13" customFormat="1" ht="13.5">
      <c r="B768" s="262"/>
      <c r="C768" s="263"/>
      <c r="D768" s="230" t="s">
        <v>141</v>
      </c>
      <c r="E768" s="264" t="s">
        <v>34</v>
      </c>
      <c r="F768" s="265" t="s">
        <v>426</v>
      </c>
      <c r="G768" s="263"/>
      <c r="H768" s="266">
        <v>204</v>
      </c>
      <c r="I768" s="267"/>
      <c r="J768" s="263"/>
      <c r="K768" s="263"/>
      <c r="L768" s="268"/>
      <c r="M768" s="269"/>
      <c r="N768" s="270"/>
      <c r="O768" s="270"/>
      <c r="P768" s="270"/>
      <c r="Q768" s="270"/>
      <c r="R768" s="270"/>
      <c r="S768" s="270"/>
      <c r="T768" s="271"/>
      <c r="AT768" s="272" t="s">
        <v>141</v>
      </c>
      <c r="AU768" s="272" t="s">
        <v>132</v>
      </c>
      <c r="AV768" s="13" t="s">
        <v>139</v>
      </c>
      <c r="AW768" s="13" t="s">
        <v>41</v>
      </c>
      <c r="AX768" s="13" t="s">
        <v>25</v>
      </c>
      <c r="AY768" s="272" t="s">
        <v>131</v>
      </c>
    </row>
    <row r="769" spans="2:65" s="1" customFormat="1" ht="25.5" customHeight="1">
      <c r="B769" s="45"/>
      <c r="C769" s="216" t="s">
        <v>876</v>
      </c>
      <c r="D769" s="216" t="s">
        <v>134</v>
      </c>
      <c r="E769" s="217" t="s">
        <v>734</v>
      </c>
      <c r="F769" s="218" t="s">
        <v>735</v>
      </c>
      <c r="G769" s="219" t="s">
        <v>736</v>
      </c>
      <c r="H769" s="220">
        <v>23</v>
      </c>
      <c r="I769" s="221"/>
      <c r="J769" s="222">
        <f>ROUND(I769*H769,2)</f>
        <v>0</v>
      </c>
      <c r="K769" s="218" t="s">
        <v>138</v>
      </c>
      <c r="L769" s="71"/>
      <c r="M769" s="223" t="s">
        <v>34</v>
      </c>
      <c r="N769" s="224" t="s">
        <v>49</v>
      </c>
      <c r="O769" s="46"/>
      <c r="P769" s="225">
        <f>O769*H769</f>
        <v>0</v>
      </c>
      <c r="Q769" s="225">
        <v>0</v>
      </c>
      <c r="R769" s="225">
        <f>Q769*H769</f>
        <v>0</v>
      </c>
      <c r="S769" s="225">
        <v>0</v>
      </c>
      <c r="T769" s="226">
        <f>S769*H769</f>
        <v>0</v>
      </c>
      <c r="AR769" s="23" t="s">
        <v>423</v>
      </c>
      <c r="AT769" s="23" t="s">
        <v>134</v>
      </c>
      <c r="AU769" s="23" t="s">
        <v>132</v>
      </c>
      <c r="AY769" s="23" t="s">
        <v>131</v>
      </c>
      <c r="BE769" s="227">
        <f>IF(N769="základní",J769,0)</f>
        <v>0</v>
      </c>
      <c r="BF769" s="227">
        <f>IF(N769="snížená",J769,0)</f>
        <v>0</v>
      </c>
      <c r="BG769" s="227">
        <f>IF(N769="zákl. přenesená",J769,0)</f>
        <v>0</v>
      </c>
      <c r="BH769" s="227">
        <f>IF(N769="sníž. přenesená",J769,0)</f>
        <v>0</v>
      </c>
      <c r="BI769" s="227">
        <f>IF(N769="nulová",J769,0)</f>
        <v>0</v>
      </c>
      <c r="BJ769" s="23" t="s">
        <v>25</v>
      </c>
      <c r="BK769" s="227">
        <f>ROUND(I769*H769,2)</f>
        <v>0</v>
      </c>
      <c r="BL769" s="23" t="s">
        <v>423</v>
      </c>
      <c r="BM769" s="23" t="s">
        <v>877</v>
      </c>
    </row>
    <row r="770" spans="2:63" s="10" customFormat="1" ht="37.4" customHeight="1">
      <c r="B770" s="200"/>
      <c r="C770" s="201"/>
      <c r="D770" s="202" t="s">
        <v>77</v>
      </c>
      <c r="E770" s="203" t="s">
        <v>878</v>
      </c>
      <c r="F770" s="203" t="s">
        <v>879</v>
      </c>
      <c r="G770" s="201"/>
      <c r="H770" s="201"/>
      <c r="I770" s="204"/>
      <c r="J770" s="205">
        <f>BK770</f>
        <v>0</v>
      </c>
      <c r="K770" s="201"/>
      <c r="L770" s="206"/>
      <c r="M770" s="207"/>
      <c r="N770" s="208"/>
      <c r="O770" s="208"/>
      <c r="P770" s="209">
        <f>P771</f>
        <v>0</v>
      </c>
      <c r="Q770" s="208"/>
      <c r="R770" s="209">
        <f>R771</f>
        <v>0</v>
      </c>
      <c r="S770" s="208"/>
      <c r="T770" s="210">
        <f>T771</f>
        <v>0</v>
      </c>
      <c r="AR770" s="211" t="s">
        <v>139</v>
      </c>
      <c r="AT770" s="212" t="s">
        <v>77</v>
      </c>
      <c r="AU770" s="212" t="s">
        <v>78</v>
      </c>
      <c r="AY770" s="211" t="s">
        <v>131</v>
      </c>
      <c r="BK770" s="213">
        <f>BK771</f>
        <v>0</v>
      </c>
    </row>
    <row r="771" spans="2:63" s="10" customFormat="1" ht="19.9" customHeight="1">
      <c r="B771" s="200"/>
      <c r="C771" s="201"/>
      <c r="D771" s="202" t="s">
        <v>77</v>
      </c>
      <c r="E771" s="214" t="s">
        <v>880</v>
      </c>
      <c r="F771" s="214" t="s">
        <v>881</v>
      </c>
      <c r="G771" s="201"/>
      <c r="H771" s="201"/>
      <c r="I771" s="204"/>
      <c r="J771" s="215">
        <f>BK771</f>
        <v>0</v>
      </c>
      <c r="K771" s="201"/>
      <c r="L771" s="206"/>
      <c r="M771" s="207"/>
      <c r="N771" s="208"/>
      <c r="O771" s="208"/>
      <c r="P771" s="209">
        <f>SUM(P772:P774)</f>
        <v>0</v>
      </c>
      <c r="Q771" s="208"/>
      <c r="R771" s="209">
        <f>SUM(R772:R774)</f>
        <v>0</v>
      </c>
      <c r="S771" s="208"/>
      <c r="T771" s="210">
        <f>SUM(T772:T774)</f>
        <v>0</v>
      </c>
      <c r="AR771" s="211" t="s">
        <v>139</v>
      </c>
      <c r="AT771" s="212" t="s">
        <v>77</v>
      </c>
      <c r="AU771" s="212" t="s">
        <v>25</v>
      </c>
      <c r="AY771" s="211" t="s">
        <v>131</v>
      </c>
      <c r="BK771" s="213">
        <f>SUM(BK772:BK774)</f>
        <v>0</v>
      </c>
    </row>
    <row r="772" spans="2:65" s="1" customFormat="1" ht="38.25" customHeight="1">
      <c r="B772" s="45"/>
      <c r="C772" s="216" t="s">
        <v>882</v>
      </c>
      <c r="D772" s="216" t="s">
        <v>134</v>
      </c>
      <c r="E772" s="217" t="s">
        <v>883</v>
      </c>
      <c r="F772" s="218" t="s">
        <v>884</v>
      </c>
      <c r="G772" s="219" t="s">
        <v>149</v>
      </c>
      <c r="H772" s="220">
        <v>1</v>
      </c>
      <c r="I772" s="221"/>
      <c r="J772" s="222">
        <f>ROUND(I772*H772,2)</f>
        <v>0</v>
      </c>
      <c r="K772" s="218" t="s">
        <v>138</v>
      </c>
      <c r="L772" s="71"/>
      <c r="M772" s="223" t="s">
        <v>34</v>
      </c>
      <c r="N772" s="224" t="s">
        <v>49</v>
      </c>
      <c r="O772" s="46"/>
      <c r="P772" s="225">
        <f>O772*H772</f>
        <v>0</v>
      </c>
      <c r="Q772" s="225">
        <v>0</v>
      </c>
      <c r="R772" s="225">
        <f>Q772*H772</f>
        <v>0</v>
      </c>
      <c r="S772" s="225">
        <v>0</v>
      </c>
      <c r="T772" s="226">
        <f>S772*H772</f>
        <v>0</v>
      </c>
      <c r="AR772" s="23" t="s">
        <v>423</v>
      </c>
      <c r="AT772" s="23" t="s">
        <v>134</v>
      </c>
      <c r="AU772" s="23" t="s">
        <v>87</v>
      </c>
      <c r="AY772" s="23" t="s">
        <v>131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23" t="s">
        <v>25</v>
      </c>
      <c r="BK772" s="227">
        <f>ROUND(I772*H772,2)</f>
        <v>0</v>
      </c>
      <c r="BL772" s="23" t="s">
        <v>423</v>
      </c>
      <c r="BM772" s="23" t="s">
        <v>885</v>
      </c>
    </row>
    <row r="773" spans="2:47" s="1" customFormat="1" ht="13.5">
      <c r="B773" s="45"/>
      <c r="C773" s="73"/>
      <c r="D773" s="230" t="s">
        <v>155</v>
      </c>
      <c r="E773" s="73"/>
      <c r="F773" s="240" t="s">
        <v>886</v>
      </c>
      <c r="G773" s="73"/>
      <c r="H773" s="73"/>
      <c r="I773" s="186"/>
      <c r="J773" s="73"/>
      <c r="K773" s="73"/>
      <c r="L773" s="71"/>
      <c r="M773" s="241"/>
      <c r="N773" s="46"/>
      <c r="O773" s="46"/>
      <c r="P773" s="46"/>
      <c r="Q773" s="46"/>
      <c r="R773" s="46"/>
      <c r="S773" s="46"/>
      <c r="T773" s="94"/>
      <c r="AT773" s="23" t="s">
        <v>155</v>
      </c>
      <c r="AU773" s="23" t="s">
        <v>87</v>
      </c>
    </row>
    <row r="774" spans="2:65" s="1" customFormat="1" ht="16.5" customHeight="1">
      <c r="B774" s="45"/>
      <c r="C774" s="216" t="s">
        <v>887</v>
      </c>
      <c r="D774" s="216" t="s">
        <v>134</v>
      </c>
      <c r="E774" s="217" t="s">
        <v>888</v>
      </c>
      <c r="F774" s="218" t="s">
        <v>889</v>
      </c>
      <c r="G774" s="219" t="s">
        <v>890</v>
      </c>
      <c r="H774" s="220">
        <v>1</v>
      </c>
      <c r="I774" s="221"/>
      <c r="J774" s="222">
        <f>ROUND(I774*H774,2)</f>
        <v>0</v>
      </c>
      <c r="K774" s="218" t="s">
        <v>138</v>
      </c>
      <c r="L774" s="71"/>
      <c r="M774" s="223" t="s">
        <v>34</v>
      </c>
      <c r="N774" s="273" t="s">
        <v>49</v>
      </c>
      <c r="O774" s="274"/>
      <c r="P774" s="275">
        <f>O774*H774</f>
        <v>0</v>
      </c>
      <c r="Q774" s="275">
        <v>0</v>
      </c>
      <c r="R774" s="275">
        <f>Q774*H774</f>
        <v>0</v>
      </c>
      <c r="S774" s="275">
        <v>0</v>
      </c>
      <c r="T774" s="276">
        <f>S774*H774</f>
        <v>0</v>
      </c>
      <c r="AR774" s="23" t="s">
        <v>891</v>
      </c>
      <c r="AT774" s="23" t="s">
        <v>134</v>
      </c>
      <c r="AU774" s="23" t="s">
        <v>87</v>
      </c>
      <c r="AY774" s="23" t="s">
        <v>131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23" t="s">
        <v>25</v>
      </c>
      <c r="BK774" s="227">
        <f>ROUND(I774*H774,2)</f>
        <v>0</v>
      </c>
      <c r="BL774" s="23" t="s">
        <v>891</v>
      </c>
      <c r="BM774" s="23" t="s">
        <v>892</v>
      </c>
    </row>
    <row r="775" spans="2:12" s="1" customFormat="1" ht="6.95" customHeight="1">
      <c r="B775" s="66"/>
      <c r="C775" s="67"/>
      <c r="D775" s="67"/>
      <c r="E775" s="67"/>
      <c r="F775" s="67"/>
      <c r="G775" s="67"/>
      <c r="H775" s="67"/>
      <c r="I775" s="161"/>
      <c r="J775" s="67"/>
      <c r="K775" s="67"/>
      <c r="L775" s="71"/>
    </row>
  </sheetData>
  <sheetProtection password="CC35" sheet="1" objects="1" scenarios="1" formatColumns="0" formatRows="0" autoFilter="0"/>
  <autoFilter ref="C90:K774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4" customFormat="1" ht="45" customHeight="1">
      <c r="B3" s="281"/>
      <c r="C3" s="282" t="s">
        <v>893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4"/>
      <c r="C4" s="285" t="s">
        <v>894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895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896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288" t="s">
        <v>897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88"/>
      <c r="D10" s="288" t="s">
        <v>898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0"/>
      <c r="D11" s="288" t="s">
        <v>899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288" t="s">
        <v>900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0"/>
      <c r="D14" s="288" t="s">
        <v>901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0"/>
      <c r="D15" s="288" t="s">
        <v>902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0"/>
      <c r="D16" s="290"/>
      <c r="E16" s="291" t="s">
        <v>85</v>
      </c>
      <c r="F16" s="288" t="s">
        <v>903</v>
      </c>
      <c r="G16" s="288"/>
      <c r="H16" s="288"/>
      <c r="I16" s="288"/>
      <c r="J16" s="288"/>
      <c r="K16" s="286"/>
    </row>
    <row r="17" spans="2:11" ht="15" customHeight="1">
      <c r="B17" s="289"/>
      <c r="C17" s="290"/>
      <c r="D17" s="290"/>
      <c r="E17" s="291" t="s">
        <v>904</v>
      </c>
      <c r="F17" s="288" t="s">
        <v>905</v>
      </c>
      <c r="G17" s="288"/>
      <c r="H17" s="288"/>
      <c r="I17" s="288"/>
      <c r="J17" s="288"/>
      <c r="K17" s="286"/>
    </row>
    <row r="18" spans="2:11" ht="15" customHeight="1">
      <c r="B18" s="289"/>
      <c r="C18" s="290"/>
      <c r="D18" s="290"/>
      <c r="E18" s="291" t="s">
        <v>906</v>
      </c>
      <c r="F18" s="288" t="s">
        <v>907</v>
      </c>
      <c r="G18" s="288"/>
      <c r="H18" s="288"/>
      <c r="I18" s="288"/>
      <c r="J18" s="288"/>
      <c r="K18" s="286"/>
    </row>
    <row r="19" spans="2:11" ht="15" customHeight="1">
      <c r="B19" s="289"/>
      <c r="C19" s="290"/>
      <c r="D19" s="290"/>
      <c r="E19" s="291" t="s">
        <v>908</v>
      </c>
      <c r="F19" s="288" t="s">
        <v>909</v>
      </c>
      <c r="G19" s="288"/>
      <c r="H19" s="288"/>
      <c r="I19" s="288"/>
      <c r="J19" s="288"/>
      <c r="K19" s="286"/>
    </row>
    <row r="20" spans="2:11" ht="15" customHeight="1">
      <c r="B20" s="289"/>
      <c r="C20" s="290"/>
      <c r="D20" s="290"/>
      <c r="E20" s="291" t="s">
        <v>878</v>
      </c>
      <c r="F20" s="288" t="s">
        <v>879</v>
      </c>
      <c r="G20" s="288"/>
      <c r="H20" s="288"/>
      <c r="I20" s="288"/>
      <c r="J20" s="288"/>
      <c r="K20" s="286"/>
    </row>
    <row r="21" spans="2:11" ht="15" customHeight="1">
      <c r="B21" s="289"/>
      <c r="C21" s="290"/>
      <c r="D21" s="290"/>
      <c r="E21" s="291" t="s">
        <v>910</v>
      </c>
      <c r="F21" s="288" t="s">
        <v>911</v>
      </c>
      <c r="G21" s="288"/>
      <c r="H21" s="288"/>
      <c r="I21" s="288"/>
      <c r="J21" s="288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288" t="s">
        <v>912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913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88"/>
      <c r="D25" s="288" t="s">
        <v>914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0"/>
      <c r="D26" s="288" t="s">
        <v>915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288" t="s">
        <v>916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0"/>
      <c r="D29" s="288" t="s">
        <v>917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288" t="s">
        <v>918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0"/>
      <c r="D32" s="288" t="s">
        <v>919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0"/>
      <c r="D33" s="288" t="s">
        <v>920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0"/>
      <c r="D34" s="288"/>
      <c r="E34" s="292" t="s">
        <v>117</v>
      </c>
      <c r="F34" s="288"/>
      <c r="G34" s="288" t="s">
        <v>921</v>
      </c>
      <c r="H34" s="288"/>
      <c r="I34" s="288"/>
      <c r="J34" s="288"/>
      <c r="K34" s="286"/>
    </row>
    <row r="35" spans="2:11" ht="30.75" customHeight="1">
      <c r="B35" s="289"/>
      <c r="C35" s="290"/>
      <c r="D35" s="288"/>
      <c r="E35" s="292" t="s">
        <v>922</v>
      </c>
      <c r="F35" s="288"/>
      <c r="G35" s="288" t="s">
        <v>923</v>
      </c>
      <c r="H35" s="288"/>
      <c r="I35" s="288"/>
      <c r="J35" s="288"/>
      <c r="K35" s="286"/>
    </row>
    <row r="36" spans="2:11" ht="15" customHeight="1">
      <c r="B36" s="289"/>
      <c r="C36" s="290"/>
      <c r="D36" s="288"/>
      <c r="E36" s="292" t="s">
        <v>59</v>
      </c>
      <c r="F36" s="288"/>
      <c r="G36" s="288" t="s">
        <v>924</v>
      </c>
      <c r="H36" s="288"/>
      <c r="I36" s="288"/>
      <c r="J36" s="288"/>
      <c r="K36" s="286"/>
    </row>
    <row r="37" spans="2:11" ht="15" customHeight="1">
      <c r="B37" s="289"/>
      <c r="C37" s="290"/>
      <c r="D37" s="288"/>
      <c r="E37" s="292" t="s">
        <v>118</v>
      </c>
      <c r="F37" s="288"/>
      <c r="G37" s="288" t="s">
        <v>925</v>
      </c>
      <c r="H37" s="288"/>
      <c r="I37" s="288"/>
      <c r="J37" s="288"/>
      <c r="K37" s="286"/>
    </row>
    <row r="38" spans="2:11" ht="15" customHeight="1">
      <c r="B38" s="289"/>
      <c r="C38" s="290"/>
      <c r="D38" s="288"/>
      <c r="E38" s="292" t="s">
        <v>119</v>
      </c>
      <c r="F38" s="288"/>
      <c r="G38" s="288" t="s">
        <v>926</v>
      </c>
      <c r="H38" s="288"/>
      <c r="I38" s="288"/>
      <c r="J38" s="288"/>
      <c r="K38" s="286"/>
    </row>
    <row r="39" spans="2:11" ht="15" customHeight="1">
      <c r="B39" s="289"/>
      <c r="C39" s="290"/>
      <c r="D39" s="288"/>
      <c r="E39" s="292" t="s">
        <v>120</v>
      </c>
      <c r="F39" s="288"/>
      <c r="G39" s="288" t="s">
        <v>927</v>
      </c>
      <c r="H39" s="288"/>
      <c r="I39" s="288"/>
      <c r="J39" s="288"/>
      <c r="K39" s="286"/>
    </row>
    <row r="40" spans="2:11" ht="15" customHeight="1">
      <c r="B40" s="289"/>
      <c r="C40" s="290"/>
      <c r="D40" s="288"/>
      <c r="E40" s="292" t="s">
        <v>928</v>
      </c>
      <c r="F40" s="288"/>
      <c r="G40" s="288" t="s">
        <v>929</v>
      </c>
      <c r="H40" s="288"/>
      <c r="I40" s="288"/>
      <c r="J40" s="288"/>
      <c r="K40" s="286"/>
    </row>
    <row r="41" spans="2:11" ht="15" customHeight="1">
      <c r="B41" s="289"/>
      <c r="C41" s="290"/>
      <c r="D41" s="288"/>
      <c r="E41" s="292"/>
      <c r="F41" s="288"/>
      <c r="G41" s="288" t="s">
        <v>930</v>
      </c>
      <c r="H41" s="288"/>
      <c r="I41" s="288"/>
      <c r="J41" s="288"/>
      <c r="K41" s="286"/>
    </row>
    <row r="42" spans="2:11" ht="15" customHeight="1">
      <c r="B42" s="289"/>
      <c r="C42" s="290"/>
      <c r="D42" s="288"/>
      <c r="E42" s="292" t="s">
        <v>931</v>
      </c>
      <c r="F42" s="288"/>
      <c r="G42" s="288" t="s">
        <v>932</v>
      </c>
      <c r="H42" s="288"/>
      <c r="I42" s="288"/>
      <c r="J42" s="288"/>
      <c r="K42" s="286"/>
    </row>
    <row r="43" spans="2:11" ht="15" customHeight="1">
      <c r="B43" s="289"/>
      <c r="C43" s="290"/>
      <c r="D43" s="288"/>
      <c r="E43" s="292" t="s">
        <v>122</v>
      </c>
      <c r="F43" s="288"/>
      <c r="G43" s="288" t="s">
        <v>933</v>
      </c>
      <c r="H43" s="288"/>
      <c r="I43" s="288"/>
      <c r="J43" s="288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288" t="s">
        <v>934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0"/>
      <c r="D46" s="290"/>
      <c r="E46" s="288" t="s">
        <v>935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0"/>
      <c r="D47" s="290"/>
      <c r="E47" s="288" t="s">
        <v>936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0"/>
      <c r="D48" s="290"/>
      <c r="E48" s="288" t="s">
        <v>937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0"/>
      <c r="D49" s="288" t="s">
        <v>938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939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940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941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4"/>
      <c r="C55" s="288" t="s">
        <v>942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0"/>
      <c r="D56" s="288" t="s">
        <v>943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0"/>
      <c r="D57" s="288" t="s">
        <v>944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0"/>
      <c r="D58" s="288" t="s">
        <v>945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0"/>
      <c r="D59" s="288" t="s">
        <v>946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0"/>
      <c r="D60" s="293" t="s">
        <v>947</v>
      </c>
      <c r="E60" s="293"/>
      <c r="F60" s="293"/>
      <c r="G60" s="293"/>
      <c r="H60" s="293"/>
      <c r="I60" s="293"/>
      <c r="J60" s="293"/>
      <c r="K60" s="286"/>
    </row>
    <row r="61" spans="2:11" ht="15" customHeight="1">
      <c r="B61" s="284"/>
      <c r="C61" s="290"/>
      <c r="D61" s="288" t="s">
        <v>948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0"/>
      <c r="D62" s="290"/>
      <c r="E62" s="294"/>
      <c r="F62" s="290"/>
      <c r="G62" s="290"/>
      <c r="H62" s="290"/>
      <c r="I62" s="290"/>
      <c r="J62" s="290"/>
      <c r="K62" s="286"/>
    </row>
    <row r="63" spans="2:11" ht="15" customHeight="1">
      <c r="B63" s="284"/>
      <c r="C63" s="290"/>
      <c r="D63" s="288" t="s">
        <v>949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0"/>
      <c r="D64" s="293" t="s">
        <v>950</v>
      </c>
      <c r="E64" s="293"/>
      <c r="F64" s="293"/>
      <c r="G64" s="293"/>
      <c r="H64" s="293"/>
      <c r="I64" s="293"/>
      <c r="J64" s="293"/>
      <c r="K64" s="286"/>
    </row>
    <row r="65" spans="2:11" ht="15" customHeight="1">
      <c r="B65" s="284"/>
      <c r="C65" s="290"/>
      <c r="D65" s="288" t="s">
        <v>951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0"/>
      <c r="D66" s="288" t="s">
        <v>952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0"/>
      <c r="D67" s="288" t="s">
        <v>953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0"/>
      <c r="D68" s="288" t="s">
        <v>954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304" t="s">
        <v>92</v>
      </c>
      <c r="D73" s="304"/>
      <c r="E73" s="304"/>
      <c r="F73" s="304"/>
      <c r="G73" s="304"/>
      <c r="H73" s="304"/>
      <c r="I73" s="304"/>
      <c r="J73" s="304"/>
      <c r="K73" s="305"/>
    </row>
    <row r="74" spans="2:11" ht="17.25" customHeight="1">
      <c r="B74" s="303"/>
      <c r="C74" s="306" t="s">
        <v>955</v>
      </c>
      <c r="D74" s="306"/>
      <c r="E74" s="306"/>
      <c r="F74" s="306" t="s">
        <v>956</v>
      </c>
      <c r="G74" s="307"/>
      <c r="H74" s="306" t="s">
        <v>118</v>
      </c>
      <c r="I74" s="306" t="s">
        <v>63</v>
      </c>
      <c r="J74" s="306" t="s">
        <v>957</v>
      </c>
      <c r="K74" s="305"/>
    </row>
    <row r="75" spans="2:11" ht="17.25" customHeight="1">
      <c r="B75" s="303"/>
      <c r="C75" s="308" t="s">
        <v>958</v>
      </c>
      <c r="D75" s="308"/>
      <c r="E75" s="308"/>
      <c r="F75" s="309" t="s">
        <v>959</v>
      </c>
      <c r="G75" s="310"/>
      <c r="H75" s="308"/>
      <c r="I75" s="308"/>
      <c r="J75" s="308" t="s">
        <v>960</v>
      </c>
      <c r="K75" s="305"/>
    </row>
    <row r="76" spans="2:11" ht="5.25" customHeight="1">
      <c r="B76" s="303"/>
      <c r="C76" s="311"/>
      <c r="D76" s="311"/>
      <c r="E76" s="311"/>
      <c r="F76" s="311"/>
      <c r="G76" s="312"/>
      <c r="H76" s="311"/>
      <c r="I76" s="311"/>
      <c r="J76" s="311"/>
      <c r="K76" s="305"/>
    </row>
    <row r="77" spans="2:11" ht="15" customHeight="1">
      <c r="B77" s="303"/>
      <c r="C77" s="292" t="s">
        <v>59</v>
      </c>
      <c r="D77" s="311"/>
      <c r="E77" s="311"/>
      <c r="F77" s="313" t="s">
        <v>961</v>
      </c>
      <c r="G77" s="312"/>
      <c r="H77" s="292" t="s">
        <v>962</v>
      </c>
      <c r="I77" s="292" t="s">
        <v>963</v>
      </c>
      <c r="J77" s="292">
        <v>20</v>
      </c>
      <c r="K77" s="305"/>
    </row>
    <row r="78" spans="2:11" ht="15" customHeight="1">
      <c r="B78" s="303"/>
      <c r="C78" s="292" t="s">
        <v>964</v>
      </c>
      <c r="D78" s="292"/>
      <c r="E78" s="292"/>
      <c r="F78" s="313" t="s">
        <v>961</v>
      </c>
      <c r="G78" s="312"/>
      <c r="H78" s="292" t="s">
        <v>965</v>
      </c>
      <c r="I78" s="292" t="s">
        <v>963</v>
      </c>
      <c r="J78" s="292">
        <v>120</v>
      </c>
      <c r="K78" s="305"/>
    </row>
    <row r="79" spans="2:11" ht="15" customHeight="1">
      <c r="B79" s="314"/>
      <c r="C79" s="292" t="s">
        <v>966</v>
      </c>
      <c r="D79" s="292"/>
      <c r="E79" s="292"/>
      <c r="F79" s="313" t="s">
        <v>967</v>
      </c>
      <c r="G79" s="312"/>
      <c r="H79" s="292" t="s">
        <v>968</v>
      </c>
      <c r="I79" s="292" t="s">
        <v>963</v>
      </c>
      <c r="J79" s="292">
        <v>50</v>
      </c>
      <c r="K79" s="305"/>
    </row>
    <row r="80" spans="2:11" ht="15" customHeight="1">
      <c r="B80" s="314"/>
      <c r="C80" s="292" t="s">
        <v>969</v>
      </c>
      <c r="D80" s="292"/>
      <c r="E80" s="292"/>
      <c r="F80" s="313" t="s">
        <v>961</v>
      </c>
      <c r="G80" s="312"/>
      <c r="H80" s="292" t="s">
        <v>970</v>
      </c>
      <c r="I80" s="292" t="s">
        <v>971</v>
      </c>
      <c r="J80" s="292"/>
      <c r="K80" s="305"/>
    </row>
    <row r="81" spans="2:11" ht="15" customHeight="1">
      <c r="B81" s="314"/>
      <c r="C81" s="315" t="s">
        <v>972</v>
      </c>
      <c r="D81" s="315"/>
      <c r="E81" s="315"/>
      <c r="F81" s="316" t="s">
        <v>967</v>
      </c>
      <c r="G81" s="315"/>
      <c r="H81" s="315" t="s">
        <v>973</v>
      </c>
      <c r="I81" s="315" t="s">
        <v>963</v>
      </c>
      <c r="J81" s="315">
        <v>15</v>
      </c>
      <c r="K81" s="305"/>
    </row>
    <row r="82" spans="2:11" ht="15" customHeight="1">
      <c r="B82" s="314"/>
      <c r="C82" s="315" t="s">
        <v>974</v>
      </c>
      <c r="D82" s="315"/>
      <c r="E82" s="315"/>
      <c r="F82" s="316" t="s">
        <v>967</v>
      </c>
      <c r="G82" s="315"/>
      <c r="H82" s="315" t="s">
        <v>975</v>
      </c>
      <c r="I82" s="315" t="s">
        <v>963</v>
      </c>
      <c r="J82" s="315">
        <v>15</v>
      </c>
      <c r="K82" s="305"/>
    </row>
    <row r="83" spans="2:11" ht="15" customHeight="1">
      <c r="B83" s="314"/>
      <c r="C83" s="315" t="s">
        <v>976</v>
      </c>
      <c r="D83" s="315"/>
      <c r="E83" s="315"/>
      <c r="F83" s="316" t="s">
        <v>967</v>
      </c>
      <c r="G83" s="315"/>
      <c r="H83" s="315" t="s">
        <v>977</v>
      </c>
      <c r="I83" s="315" t="s">
        <v>963</v>
      </c>
      <c r="J83" s="315">
        <v>20</v>
      </c>
      <c r="K83" s="305"/>
    </row>
    <row r="84" spans="2:11" ht="15" customHeight="1">
      <c r="B84" s="314"/>
      <c r="C84" s="315" t="s">
        <v>978</v>
      </c>
      <c r="D84" s="315"/>
      <c r="E84" s="315"/>
      <c r="F84" s="316" t="s">
        <v>967</v>
      </c>
      <c r="G84" s="315"/>
      <c r="H84" s="315" t="s">
        <v>979</v>
      </c>
      <c r="I84" s="315" t="s">
        <v>963</v>
      </c>
      <c r="J84" s="315">
        <v>20</v>
      </c>
      <c r="K84" s="305"/>
    </row>
    <row r="85" spans="2:11" ht="15" customHeight="1">
      <c r="B85" s="314"/>
      <c r="C85" s="292" t="s">
        <v>980</v>
      </c>
      <c r="D85" s="292"/>
      <c r="E85" s="292"/>
      <c r="F85" s="313" t="s">
        <v>967</v>
      </c>
      <c r="G85" s="312"/>
      <c r="H85" s="292" t="s">
        <v>981</v>
      </c>
      <c r="I85" s="292" t="s">
        <v>963</v>
      </c>
      <c r="J85" s="292">
        <v>50</v>
      </c>
      <c r="K85" s="305"/>
    </row>
    <row r="86" spans="2:11" ht="15" customHeight="1">
      <c r="B86" s="314"/>
      <c r="C86" s="292" t="s">
        <v>982</v>
      </c>
      <c r="D86" s="292"/>
      <c r="E86" s="292"/>
      <c r="F86" s="313" t="s">
        <v>967</v>
      </c>
      <c r="G86" s="312"/>
      <c r="H86" s="292" t="s">
        <v>983</v>
      </c>
      <c r="I86" s="292" t="s">
        <v>963</v>
      </c>
      <c r="J86" s="292">
        <v>20</v>
      </c>
      <c r="K86" s="305"/>
    </row>
    <row r="87" spans="2:11" ht="15" customHeight="1">
      <c r="B87" s="314"/>
      <c r="C87" s="292" t="s">
        <v>984</v>
      </c>
      <c r="D87" s="292"/>
      <c r="E87" s="292"/>
      <c r="F87" s="313" t="s">
        <v>967</v>
      </c>
      <c r="G87" s="312"/>
      <c r="H87" s="292" t="s">
        <v>985</v>
      </c>
      <c r="I87" s="292" t="s">
        <v>963</v>
      </c>
      <c r="J87" s="292">
        <v>20</v>
      </c>
      <c r="K87" s="305"/>
    </row>
    <row r="88" spans="2:11" ht="15" customHeight="1">
      <c r="B88" s="314"/>
      <c r="C88" s="292" t="s">
        <v>986</v>
      </c>
      <c r="D88" s="292"/>
      <c r="E88" s="292"/>
      <c r="F88" s="313" t="s">
        <v>967</v>
      </c>
      <c r="G88" s="312"/>
      <c r="H88" s="292" t="s">
        <v>987</v>
      </c>
      <c r="I88" s="292" t="s">
        <v>963</v>
      </c>
      <c r="J88" s="292">
        <v>50</v>
      </c>
      <c r="K88" s="305"/>
    </row>
    <row r="89" spans="2:11" ht="15" customHeight="1">
      <c r="B89" s="314"/>
      <c r="C89" s="292" t="s">
        <v>988</v>
      </c>
      <c r="D89" s="292"/>
      <c r="E89" s="292"/>
      <c r="F89" s="313" t="s">
        <v>967</v>
      </c>
      <c r="G89" s="312"/>
      <c r="H89" s="292" t="s">
        <v>988</v>
      </c>
      <c r="I89" s="292" t="s">
        <v>963</v>
      </c>
      <c r="J89" s="292">
        <v>50</v>
      </c>
      <c r="K89" s="305"/>
    </row>
    <row r="90" spans="2:11" ht="15" customHeight="1">
      <c r="B90" s="314"/>
      <c r="C90" s="292" t="s">
        <v>123</v>
      </c>
      <c r="D90" s="292"/>
      <c r="E90" s="292"/>
      <c r="F90" s="313" t="s">
        <v>967</v>
      </c>
      <c r="G90" s="312"/>
      <c r="H90" s="292" t="s">
        <v>989</v>
      </c>
      <c r="I90" s="292" t="s">
        <v>963</v>
      </c>
      <c r="J90" s="292">
        <v>255</v>
      </c>
      <c r="K90" s="305"/>
    </row>
    <row r="91" spans="2:11" ht="15" customHeight="1">
      <c r="B91" s="314"/>
      <c r="C91" s="292" t="s">
        <v>990</v>
      </c>
      <c r="D91" s="292"/>
      <c r="E91" s="292"/>
      <c r="F91" s="313" t="s">
        <v>961</v>
      </c>
      <c r="G91" s="312"/>
      <c r="H91" s="292" t="s">
        <v>991</v>
      </c>
      <c r="I91" s="292" t="s">
        <v>992</v>
      </c>
      <c r="J91" s="292"/>
      <c r="K91" s="305"/>
    </row>
    <row r="92" spans="2:11" ht="15" customHeight="1">
      <c r="B92" s="314"/>
      <c r="C92" s="292" t="s">
        <v>993</v>
      </c>
      <c r="D92" s="292"/>
      <c r="E92" s="292"/>
      <c r="F92" s="313" t="s">
        <v>961</v>
      </c>
      <c r="G92" s="312"/>
      <c r="H92" s="292" t="s">
        <v>994</v>
      </c>
      <c r="I92" s="292" t="s">
        <v>995</v>
      </c>
      <c r="J92" s="292"/>
      <c r="K92" s="305"/>
    </row>
    <row r="93" spans="2:11" ht="15" customHeight="1">
      <c r="B93" s="314"/>
      <c r="C93" s="292" t="s">
        <v>996</v>
      </c>
      <c r="D93" s="292"/>
      <c r="E93" s="292"/>
      <c r="F93" s="313" t="s">
        <v>961</v>
      </c>
      <c r="G93" s="312"/>
      <c r="H93" s="292" t="s">
        <v>996</v>
      </c>
      <c r="I93" s="292" t="s">
        <v>995</v>
      </c>
      <c r="J93" s="292"/>
      <c r="K93" s="305"/>
    </row>
    <row r="94" spans="2:11" ht="15" customHeight="1">
      <c r="B94" s="314"/>
      <c r="C94" s="292" t="s">
        <v>44</v>
      </c>
      <c r="D94" s="292"/>
      <c r="E94" s="292"/>
      <c r="F94" s="313" t="s">
        <v>961</v>
      </c>
      <c r="G94" s="312"/>
      <c r="H94" s="292" t="s">
        <v>997</v>
      </c>
      <c r="I94" s="292" t="s">
        <v>995</v>
      </c>
      <c r="J94" s="292"/>
      <c r="K94" s="305"/>
    </row>
    <row r="95" spans="2:11" ht="15" customHeight="1">
      <c r="B95" s="314"/>
      <c r="C95" s="292" t="s">
        <v>54</v>
      </c>
      <c r="D95" s="292"/>
      <c r="E95" s="292"/>
      <c r="F95" s="313" t="s">
        <v>961</v>
      </c>
      <c r="G95" s="312"/>
      <c r="H95" s="292" t="s">
        <v>998</v>
      </c>
      <c r="I95" s="292" t="s">
        <v>995</v>
      </c>
      <c r="J95" s="292"/>
      <c r="K95" s="305"/>
    </row>
    <row r="96" spans="2:11" ht="15" customHeight="1">
      <c r="B96" s="317"/>
      <c r="C96" s="318"/>
      <c r="D96" s="318"/>
      <c r="E96" s="318"/>
      <c r="F96" s="318"/>
      <c r="G96" s="318"/>
      <c r="H96" s="318"/>
      <c r="I96" s="318"/>
      <c r="J96" s="318"/>
      <c r="K96" s="319"/>
    </row>
    <row r="97" spans="2:11" ht="18.75" customHeight="1">
      <c r="B97" s="320"/>
      <c r="C97" s="321"/>
      <c r="D97" s="321"/>
      <c r="E97" s="321"/>
      <c r="F97" s="321"/>
      <c r="G97" s="321"/>
      <c r="H97" s="321"/>
      <c r="I97" s="321"/>
      <c r="J97" s="321"/>
      <c r="K97" s="320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304" t="s">
        <v>999</v>
      </c>
      <c r="D100" s="304"/>
      <c r="E100" s="304"/>
      <c r="F100" s="304"/>
      <c r="G100" s="304"/>
      <c r="H100" s="304"/>
      <c r="I100" s="304"/>
      <c r="J100" s="304"/>
      <c r="K100" s="305"/>
    </row>
    <row r="101" spans="2:11" ht="17.25" customHeight="1">
      <c r="B101" s="303"/>
      <c r="C101" s="306" t="s">
        <v>955</v>
      </c>
      <c r="D101" s="306"/>
      <c r="E101" s="306"/>
      <c r="F101" s="306" t="s">
        <v>956</v>
      </c>
      <c r="G101" s="307"/>
      <c r="H101" s="306" t="s">
        <v>118</v>
      </c>
      <c r="I101" s="306" t="s">
        <v>63</v>
      </c>
      <c r="J101" s="306" t="s">
        <v>957</v>
      </c>
      <c r="K101" s="305"/>
    </row>
    <row r="102" spans="2:11" ht="17.25" customHeight="1">
      <c r="B102" s="303"/>
      <c r="C102" s="308" t="s">
        <v>958</v>
      </c>
      <c r="D102" s="308"/>
      <c r="E102" s="308"/>
      <c r="F102" s="309" t="s">
        <v>959</v>
      </c>
      <c r="G102" s="310"/>
      <c r="H102" s="308"/>
      <c r="I102" s="308"/>
      <c r="J102" s="308" t="s">
        <v>960</v>
      </c>
      <c r="K102" s="305"/>
    </row>
    <row r="103" spans="2:11" ht="5.25" customHeight="1">
      <c r="B103" s="303"/>
      <c r="C103" s="306"/>
      <c r="D103" s="306"/>
      <c r="E103" s="306"/>
      <c r="F103" s="306"/>
      <c r="G103" s="322"/>
      <c r="H103" s="306"/>
      <c r="I103" s="306"/>
      <c r="J103" s="306"/>
      <c r="K103" s="305"/>
    </row>
    <row r="104" spans="2:11" ht="15" customHeight="1">
      <c r="B104" s="303"/>
      <c r="C104" s="292" t="s">
        <v>59</v>
      </c>
      <c r="D104" s="311"/>
      <c r="E104" s="311"/>
      <c r="F104" s="313" t="s">
        <v>961</v>
      </c>
      <c r="G104" s="322"/>
      <c r="H104" s="292" t="s">
        <v>1000</v>
      </c>
      <c r="I104" s="292" t="s">
        <v>963</v>
      </c>
      <c r="J104" s="292">
        <v>20</v>
      </c>
      <c r="K104" s="305"/>
    </row>
    <row r="105" spans="2:11" ht="15" customHeight="1">
      <c r="B105" s="303"/>
      <c r="C105" s="292" t="s">
        <v>964</v>
      </c>
      <c r="D105" s="292"/>
      <c r="E105" s="292"/>
      <c r="F105" s="313" t="s">
        <v>961</v>
      </c>
      <c r="G105" s="292"/>
      <c r="H105" s="292" t="s">
        <v>1000</v>
      </c>
      <c r="I105" s="292" t="s">
        <v>963</v>
      </c>
      <c r="J105" s="292">
        <v>120</v>
      </c>
      <c r="K105" s="305"/>
    </row>
    <row r="106" spans="2:11" ht="15" customHeight="1">
      <c r="B106" s="314"/>
      <c r="C106" s="292" t="s">
        <v>966</v>
      </c>
      <c r="D106" s="292"/>
      <c r="E106" s="292"/>
      <c r="F106" s="313" t="s">
        <v>967</v>
      </c>
      <c r="G106" s="292"/>
      <c r="H106" s="292" t="s">
        <v>1000</v>
      </c>
      <c r="I106" s="292" t="s">
        <v>963</v>
      </c>
      <c r="J106" s="292">
        <v>50</v>
      </c>
      <c r="K106" s="305"/>
    </row>
    <row r="107" spans="2:11" ht="15" customHeight="1">
      <c r="B107" s="314"/>
      <c r="C107" s="292" t="s">
        <v>969</v>
      </c>
      <c r="D107" s="292"/>
      <c r="E107" s="292"/>
      <c r="F107" s="313" t="s">
        <v>961</v>
      </c>
      <c r="G107" s="292"/>
      <c r="H107" s="292" t="s">
        <v>1000</v>
      </c>
      <c r="I107" s="292" t="s">
        <v>971</v>
      </c>
      <c r="J107" s="292"/>
      <c r="K107" s="305"/>
    </row>
    <row r="108" spans="2:11" ht="15" customHeight="1">
      <c r="B108" s="314"/>
      <c r="C108" s="292" t="s">
        <v>980</v>
      </c>
      <c r="D108" s="292"/>
      <c r="E108" s="292"/>
      <c r="F108" s="313" t="s">
        <v>967</v>
      </c>
      <c r="G108" s="292"/>
      <c r="H108" s="292" t="s">
        <v>1000</v>
      </c>
      <c r="I108" s="292" t="s">
        <v>963</v>
      </c>
      <c r="J108" s="292">
        <v>50</v>
      </c>
      <c r="K108" s="305"/>
    </row>
    <row r="109" spans="2:11" ht="15" customHeight="1">
      <c r="B109" s="314"/>
      <c r="C109" s="292" t="s">
        <v>988</v>
      </c>
      <c r="D109" s="292"/>
      <c r="E109" s="292"/>
      <c r="F109" s="313" t="s">
        <v>967</v>
      </c>
      <c r="G109" s="292"/>
      <c r="H109" s="292" t="s">
        <v>1000</v>
      </c>
      <c r="I109" s="292" t="s">
        <v>963</v>
      </c>
      <c r="J109" s="292">
        <v>50</v>
      </c>
      <c r="K109" s="305"/>
    </row>
    <row r="110" spans="2:11" ht="15" customHeight="1">
      <c r="B110" s="314"/>
      <c r="C110" s="292" t="s">
        <v>986</v>
      </c>
      <c r="D110" s="292"/>
      <c r="E110" s="292"/>
      <c r="F110" s="313" t="s">
        <v>967</v>
      </c>
      <c r="G110" s="292"/>
      <c r="H110" s="292" t="s">
        <v>1000</v>
      </c>
      <c r="I110" s="292" t="s">
        <v>963</v>
      </c>
      <c r="J110" s="292">
        <v>50</v>
      </c>
      <c r="K110" s="305"/>
    </row>
    <row r="111" spans="2:11" ht="15" customHeight="1">
      <c r="B111" s="314"/>
      <c r="C111" s="292" t="s">
        <v>59</v>
      </c>
      <c r="D111" s="292"/>
      <c r="E111" s="292"/>
      <c r="F111" s="313" t="s">
        <v>961</v>
      </c>
      <c r="G111" s="292"/>
      <c r="H111" s="292" t="s">
        <v>1001</v>
      </c>
      <c r="I111" s="292" t="s">
        <v>963</v>
      </c>
      <c r="J111" s="292">
        <v>20</v>
      </c>
      <c r="K111" s="305"/>
    </row>
    <row r="112" spans="2:11" ht="15" customHeight="1">
      <c r="B112" s="314"/>
      <c r="C112" s="292" t="s">
        <v>1002</v>
      </c>
      <c r="D112" s="292"/>
      <c r="E112" s="292"/>
      <c r="F112" s="313" t="s">
        <v>961</v>
      </c>
      <c r="G112" s="292"/>
      <c r="H112" s="292" t="s">
        <v>1003</v>
      </c>
      <c r="I112" s="292" t="s">
        <v>963</v>
      </c>
      <c r="J112" s="292">
        <v>120</v>
      </c>
      <c r="K112" s="305"/>
    </row>
    <row r="113" spans="2:11" ht="15" customHeight="1">
      <c r="B113" s="314"/>
      <c r="C113" s="292" t="s">
        <v>44</v>
      </c>
      <c r="D113" s="292"/>
      <c r="E113" s="292"/>
      <c r="F113" s="313" t="s">
        <v>961</v>
      </c>
      <c r="G113" s="292"/>
      <c r="H113" s="292" t="s">
        <v>1004</v>
      </c>
      <c r="I113" s="292" t="s">
        <v>995</v>
      </c>
      <c r="J113" s="292"/>
      <c r="K113" s="305"/>
    </row>
    <row r="114" spans="2:11" ht="15" customHeight="1">
      <c r="B114" s="314"/>
      <c r="C114" s="292" t="s">
        <v>54</v>
      </c>
      <c r="D114" s="292"/>
      <c r="E114" s="292"/>
      <c r="F114" s="313" t="s">
        <v>961</v>
      </c>
      <c r="G114" s="292"/>
      <c r="H114" s="292" t="s">
        <v>1005</v>
      </c>
      <c r="I114" s="292" t="s">
        <v>995</v>
      </c>
      <c r="J114" s="292"/>
      <c r="K114" s="305"/>
    </row>
    <row r="115" spans="2:11" ht="15" customHeight="1">
      <c r="B115" s="314"/>
      <c r="C115" s="292" t="s">
        <v>63</v>
      </c>
      <c r="D115" s="292"/>
      <c r="E115" s="292"/>
      <c r="F115" s="313" t="s">
        <v>961</v>
      </c>
      <c r="G115" s="292"/>
      <c r="H115" s="292" t="s">
        <v>1006</v>
      </c>
      <c r="I115" s="292" t="s">
        <v>1007</v>
      </c>
      <c r="J115" s="292"/>
      <c r="K115" s="305"/>
    </row>
    <row r="116" spans="2:11" ht="15" customHeight="1">
      <c r="B116" s="317"/>
      <c r="C116" s="323"/>
      <c r="D116" s="323"/>
      <c r="E116" s="323"/>
      <c r="F116" s="323"/>
      <c r="G116" s="323"/>
      <c r="H116" s="323"/>
      <c r="I116" s="323"/>
      <c r="J116" s="323"/>
      <c r="K116" s="319"/>
    </row>
    <row r="117" spans="2:11" ht="18.75" customHeight="1">
      <c r="B117" s="324"/>
      <c r="C117" s="288"/>
      <c r="D117" s="288"/>
      <c r="E117" s="288"/>
      <c r="F117" s="325"/>
      <c r="G117" s="288"/>
      <c r="H117" s="288"/>
      <c r="I117" s="288"/>
      <c r="J117" s="288"/>
      <c r="K117" s="324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6"/>
      <c r="C119" s="327"/>
      <c r="D119" s="327"/>
      <c r="E119" s="327"/>
      <c r="F119" s="327"/>
      <c r="G119" s="327"/>
      <c r="H119" s="327"/>
      <c r="I119" s="327"/>
      <c r="J119" s="327"/>
      <c r="K119" s="328"/>
    </row>
    <row r="120" spans="2:11" ht="45" customHeight="1">
      <c r="B120" s="329"/>
      <c r="C120" s="282" t="s">
        <v>1008</v>
      </c>
      <c r="D120" s="282"/>
      <c r="E120" s="282"/>
      <c r="F120" s="282"/>
      <c r="G120" s="282"/>
      <c r="H120" s="282"/>
      <c r="I120" s="282"/>
      <c r="J120" s="282"/>
      <c r="K120" s="330"/>
    </row>
    <row r="121" spans="2:11" ht="17.25" customHeight="1">
      <c r="B121" s="331"/>
      <c r="C121" s="306" t="s">
        <v>955</v>
      </c>
      <c r="D121" s="306"/>
      <c r="E121" s="306"/>
      <c r="F121" s="306" t="s">
        <v>956</v>
      </c>
      <c r="G121" s="307"/>
      <c r="H121" s="306" t="s">
        <v>118</v>
      </c>
      <c r="I121" s="306" t="s">
        <v>63</v>
      </c>
      <c r="J121" s="306" t="s">
        <v>957</v>
      </c>
      <c r="K121" s="332"/>
    </row>
    <row r="122" spans="2:11" ht="17.25" customHeight="1">
      <c r="B122" s="331"/>
      <c r="C122" s="308" t="s">
        <v>958</v>
      </c>
      <c r="D122" s="308"/>
      <c r="E122" s="308"/>
      <c r="F122" s="309" t="s">
        <v>959</v>
      </c>
      <c r="G122" s="310"/>
      <c r="H122" s="308"/>
      <c r="I122" s="308"/>
      <c r="J122" s="308" t="s">
        <v>960</v>
      </c>
      <c r="K122" s="332"/>
    </row>
    <row r="123" spans="2:11" ht="5.25" customHeight="1">
      <c r="B123" s="333"/>
      <c r="C123" s="311"/>
      <c r="D123" s="311"/>
      <c r="E123" s="311"/>
      <c r="F123" s="311"/>
      <c r="G123" s="292"/>
      <c r="H123" s="311"/>
      <c r="I123" s="311"/>
      <c r="J123" s="311"/>
      <c r="K123" s="334"/>
    </row>
    <row r="124" spans="2:11" ht="15" customHeight="1">
      <c r="B124" s="333"/>
      <c r="C124" s="292" t="s">
        <v>964</v>
      </c>
      <c r="D124" s="311"/>
      <c r="E124" s="311"/>
      <c r="F124" s="313" t="s">
        <v>961</v>
      </c>
      <c r="G124" s="292"/>
      <c r="H124" s="292" t="s">
        <v>1000</v>
      </c>
      <c r="I124" s="292" t="s">
        <v>963</v>
      </c>
      <c r="J124" s="292">
        <v>120</v>
      </c>
      <c r="K124" s="335"/>
    </row>
    <row r="125" spans="2:11" ht="15" customHeight="1">
      <c r="B125" s="333"/>
      <c r="C125" s="292" t="s">
        <v>1009</v>
      </c>
      <c r="D125" s="292"/>
      <c r="E125" s="292"/>
      <c r="F125" s="313" t="s">
        <v>961</v>
      </c>
      <c r="G125" s="292"/>
      <c r="H125" s="292" t="s">
        <v>1010</v>
      </c>
      <c r="I125" s="292" t="s">
        <v>963</v>
      </c>
      <c r="J125" s="292" t="s">
        <v>1011</v>
      </c>
      <c r="K125" s="335"/>
    </row>
    <row r="126" spans="2:11" ht="15" customHeight="1">
      <c r="B126" s="333"/>
      <c r="C126" s="292" t="s">
        <v>910</v>
      </c>
      <c r="D126" s="292"/>
      <c r="E126" s="292"/>
      <c r="F126" s="313" t="s">
        <v>961</v>
      </c>
      <c r="G126" s="292"/>
      <c r="H126" s="292" t="s">
        <v>1012</v>
      </c>
      <c r="I126" s="292" t="s">
        <v>963</v>
      </c>
      <c r="J126" s="292" t="s">
        <v>1011</v>
      </c>
      <c r="K126" s="335"/>
    </row>
    <row r="127" spans="2:11" ht="15" customHeight="1">
      <c r="B127" s="333"/>
      <c r="C127" s="292" t="s">
        <v>972</v>
      </c>
      <c r="D127" s="292"/>
      <c r="E127" s="292"/>
      <c r="F127" s="313" t="s">
        <v>967</v>
      </c>
      <c r="G127" s="292"/>
      <c r="H127" s="292" t="s">
        <v>973</v>
      </c>
      <c r="I127" s="292" t="s">
        <v>963</v>
      </c>
      <c r="J127" s="292">
        <v>15</v>
      </c>
      <c r="K127" s="335"/>
    </row>
    <row r="128" spans="2:11" ht="15" customHeight="1">
      <c r="B128" s="333"/>
      <c r="C128" s="315" t="s">
        <v>974</v>
      </c>
      <c r="D128" s="315"/>
      <c r="E128" s="315"/>
      <c r="F128" s="316" t="s">
        <v>967</v>
      </c>
      <c r="G128" s="315"/>
      <c r="H128" s="315" t="s">
        <v>975</v>
      </c>
      <c r="I128" s="315" t="s">
        <v>963</v>
      </c>
      <c r="J128" s="315">
        <v>15</v>
      </c>
      <c r="K128" s="335"/>
    </row>
    <row r="129" spans="2:11" ht="15" customHeight="1">
      <c r="B129" s="333"/>
      <c r="C129" s="315" t="s">
        <v>976</v>
      </c>
      <c r="D129" s="315"/>
      <c r="E129" s="315"/>
      <c r="F129" s="316" t="s">
        <v>967</v>
      </c>
      <c r="G129" s="315"/>
      <c r="H129" s="315" t="s">
        <v>977</v>
      </c>
      <c r="I129" s="315" t="s">
        <v>963</v>
      </c>
      <c r="J129" s="315">
        <v>20</v>
      </c>
      <c r="K129" s="335"/>
    </row>
    <row r="130" spans="2:11" ht="15" customHeight="1">
      <c r="B130" s="333"/>
      <c r="C130" s="315" t="s">
        <v>978</v>
      </c>
      <c r="D130" s="315"/>
      <c r="E130" s="315"/>
      <c r="F130" s="316" t="s">
        <v>967</v>
      </c>
      <c r="G130" s="315"/>
      <c r="H130" s="315" t="s">
        <v>979</v>
      </c>
      <c r="I130" s="315" t="s">
        <v>963</v>
      </c>
      <c r="J130" s="315">
        <v>20</v>
      </c>
      <c r="K130" s="335"/>
    </row>
    <row r="131" spans="2:11" ht="15" customHeight="1">
      <c r="B131" s="333"/>
      <c r="C131" s="292" t="s">
        <v>966</v>
      </c>
      <c r="D131" s="292"/>
      <c r="E131" s="292"/>
      <c r="F131" s="313" t="s">
        <v>967</v>
      </c>
      <c r="G131" s="292"/>
      <c r="H131" s="292" t="s">
        <v>1000</v>
      </c>
      <c r="I131" s="292" t="s">
        <v>963</v>
      </c>
      <c r="J131" s="292">
        <v>50</v>
      </c>
      <c r="K131" s="335"/>
    </row>
    <row r="132" spans="2:11" ht="15" customHeight="1">
      <c r="B132" s="333"/>
      <c r="C132" s="292" t="s">
        <v>980</v>
      </c>
      <c r="D132" s="292"/>
      <c r="E132" s="292"/>
      <c r="F132" s="313" t="s">
        <v>967</v>
      </c>
      <c r="G132" s="292"/>
      <c r="H132" s="292" t="s">
        <v>1000</v>
      </c>
      <c r="I132" s="292" t="s">
        <v>963</v>
      </c>
      <c r="J132" s="292">
        <v>50</v>
      </c>
      <c r="K132" s="335"/>
    </row>
    <row r="133" spans="2:11" ht="15" customHeight="1">
      <c r="B133" s="333"/>
      <c r="C133" s="292" t="s">
        <v>986</v>
      </c>
      <c r="D133" s="292"/>
      <c r="E133" s="292"/>
      <c r="F133" s="313" t="s">
        <v>967</v>
      </c>
      <c r="G133" s="292"/>
      <c r="H133" s="292" t="s">
        <v>1000</v>
      </c>
      <c r="I133" s="292" t="s">
        <v>963</v>
      </c>
      <c r="J133" s="292">
        <v>50</v>
      </c>
      <c r="K133" s="335"/>
    </row>
    <row r="134" spans="2:11" ht="15" customHeight="1">
      <c r="B134" s="333"/>
      <c r="C134" s="292" t="s">
        <v>988</v>
      </c>
      <c r="D134" s="292"/>
      <c r="E134" s="292"/>
      <c r="F134" s="313" t="s">
        <v>967</v>
      </c>
      <c r="G134" s="292"/>
      <c r="H134" s="292" t="s">
        <v>1000</v>
      </c>
      <c r="I134" s="292" t="s">
        <v>963</v>
      </c>
      <c r="J134" s="292">
        <v>50</v>
      </c>
      <c r="K134" s="335"/>
    </row>
    <row r="135" spans="2:11" ht="15" customHeight="1">
      <c r="B135" s="333"/>
      <c r="C135" s="292" t="s">
        <v>123</v>
      </c>
      <c r="D135" s="292"/>
      <c r="E135" s="292"/>
      <c r="F135" s="313" t="s">
        <v>967</v>
      </c>
      <c r="G135" s="292"/>
      <c r="H135" s="292" t="s">
        <v>1013</v>
      </c>
      <c r="I135" s="292" t="s">
        <v>963</v>
      </c>
      <c r="J135" s="292">
        <v>255</v>
      </c>
      <c r="K135" s="335"/>
    </row>
    <row r="136" spans="2:11" ht="15" customHeight="1">
      <c r="B136" s="333"/>
      <c r="C136" s="292" t="s">
        <v>990</v>
      </c>
      <c r="D136" s="292"/>
      <c r="E136" s="292"/>
      <c r="F136" s="313" t="s">
        <v>961</v>
      </c>
      <c r="G136" s="292"/>
      <c r="H136" s="292" t="s">
        <v>1014</v>
      </c>
      <c r="I136" s="292" t="s">
        <v>992</v>
      </c>
      <c r="J136" s="292"/>
      <c r="K136" s="335"/>
    </row>
    <row r="137" spans="2:11" ht="15" customHeight="1">
      <c r="B137" s="333"/>
      <c r="C137" s="292" t="s">
        <v>993</v>
      </c>
      <c r="D137" s="292"/>
      <c r="E137" s="292"/>
      <c r="F137" s="313" t="s">
        <v>961</v>
      </c>
      <c r="G137" s="292"/>
      <c r="H137" s="292" t="s">
        <v>1015</v>
      </c>
      <c r="I137" s="292" t="s">
        <v>995</v>
      </c>
      <c r="J137" s="292"/>
      <c r="K137" s="335"/>
    </row>
    <row r="138" spans="2:11" ht="15" customHeight="1">
      <c r="B138" s="333"/>
      <c r="C138" s="292" t="s">
        <v>996</v>
      </c>
      <c r="D138" s="292"/>
      <c r="E138" s="292"/>
      <c r="F138" s="313" t="s">
        <v>961</v>
      </c>
      <c r="G138" s="292"/>
      <c r="H138" s="292" t="s">
        <v>996</v>
      </c>
      <c r="I138" s="292" t="s">
        <v>995</v>
      </c>
      <c r="J138" s="292"/>
      <c r="K138" s="335"/>
    </row>
    <row r="139" spans="2:11" ht="15" customHeight="1">
      <c r="B139" s="333"/>
      <c r="C139" s="292" t="s">
        <v>44</v>
      </c>
      <c r="D139" s="292"/>
      <c r="E139" s="292"/>
      <c r="F139" s="313" t="s">
        <v>961</v>
      </c>
      <c r="G139" s="292"/>
      <c r="H139" s="292" t="s">
        <v>1016</v>
      </c>
      <c r="I139" s="292" t="s">
        <v>995</v>
      </c>
      <c r="J139" s="292"/>
      <c r="K139" s="335"/>
    </row>
    <row r="140" spans="2:11" ht="15" customHeight="1">
      <c r="B140" s="333"/>
      <c r="C140" s="292" t="s">
        <v>1017</v>
      </c>
      <c r="D140" s="292"/>
      <c r="E140" s="292"/>
      <c r="F140" s="313" t="s">
        <v>961</v>
      </c>
      <c r="G140" s="292"/>
      <c r="H140" s="292" t="s">
        <v>1018</v>
      </c>
      <c r="I140" s="292" t="s">
        <v>995</v>
      </c>
      <c r="J140" s="292"/>
      <c r="K140" s="335"/>
    </row>
    <row r="141" spans="2:11" ht="15" customHeight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spans="2:11" ht="18.75" customHeight="1">
      <c r="B142" s="288"/>
      <c r="C142" s="288"/>
      <c r="D142" s="288"/>
      <c r="E142" s="288"/>
      <c r="F142" s="325"/>
      <c r="G142" s="288"/>
      <c r="H142" s="288"/>
      <c r="I142" s="288"/>
      <c r="J142" s="288"/>
      <c r="K142" s="288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304" t="s">
        <v>1019</v>
      </c>
      <c r="D145" s="304"/>
      <c r="E145" s="304"/>
      <c r="F145" s="304"/>
      <c r="G145" s="304"/>
      <c r="H145" s="304"/>
      <c r="I145" s="304"/>
      <c r="J145" s="304"/>
      <c r="K145" s="305"/>
    </row>
    <row r="146" spans="2:11" ht="17.25" customHeight="1">
      <c r="B146" s="303"/>
      <c r="C146" s="306" t="s">
        <v>955</v>
      </c>
      <c r="D146" s="306"/>
      <c r="E146" s="306"/>
      <c r="F146" s="306" t="s">
        <v>956</v>
      </c>
      <c r="G146" s="307"/>
      <c r="H146" s="306" t="s">
        <v>118</v>
      </c>
      <c r="I146" s="306" t="s">
        <v>63</v>
      </c>
      <c r="J146" s="306" t="s">
        <v>957</v>
      </c>
      <c r="K146" s="305"/>
    </row>
    <row r="147" spans="2:11" ht="17.25" customHeight="1">
      <c r="B147" s="303"/>
      <c r="C147" s="308" t="s">
        <v>958</v>
      </c>
      <c r="D147" s="308"/>
      <c r="E147" s="308"/>
      <c r="F147" s="309" t="s">
        <v>959</v>
      </c>
      <c r="G147" s="310"/>
      <c r="H147" s="308"/>
      <c r="I147" s="308"/>
      <c r="J147" s="308" t="s">
        <v>960</v>
      </c>
      <c r="K147" s="305"/>
    </row>
    <row r="148" spans="2:11" ht="5.25" customHeight="1">
      <c r="B148" s="314"/>
      <c r="C148" s="311"/>
      <c r="D148" s="311"/>
      <c r="E148" s="311"/>
      <c r="F148" s="311"/>
      <c r="G148" s="312"/>
      <c r="H148" s="311"/>
      <c r="I148" s="311"/>
      <c r="J148" s="311"/>
      <c r="K148" s="335"/>
    </row>
    <row r="149" spans="2:11" ht="15" customHeight="1">
      <c r="B149" s="314"/>
      <c r="C149" s="339" t="s">
        <v>964</v>
      </c>
      <c r="D149" s="292"/>
      <c r="E149" s="292"/>
      <c r="F149" s="340" t="s">
        <v>961</v>
      </c>
      <c r="G149" s="292"/>
      <c r="H149" s="339" t="s">
        <v>1000</v>
      </c>
      <c r="I149" s="339" t="s">
        <v>963</v>
      </c>
      <c r="J149" s="339">
        <v>120</v>
      </c>
      <c r="K149" s="335"/>
    </row>
    <row r="150" spans="2:11" ht="15" customHeight="1">
      <c r="B150" s="314"/>
      <c r="C150" s="339" t="s">
        <v>1009</v>
      </c>
      <c r="D150" s="292"/>
      <c r="E150" s="292"/>
      <c r="F150" s="340" t="s">
        <v>961</v>
      </c>
      <c r="G150" s="292"/>
      <c r="H150" s="339" t="s">
        <v>1020</v>
      </c>
      <c r="I150" s="339" t="s">
        <v>963</v>
      </c>
      <c r="J150" s="339" t="s">
        <v>1011</v>
      </c>
      <c r="K150" s="335"/>
    </row>
    <row r="151" spans="2:11" ht="15" customHeight="1">
      <c r="B151" s="314"/>
      <c r="C151" s="339" t="s">
        <v>910</v>
      </c>
      <c r="D151" s="292"/>
      <c r="E151" s="292"/>
      <c r="F151" s="340" t="s">
        <v>961</v>
      </c>
      <c r="G151" s="292"/>
      <c r="H151" s="339" t="s">
        <v>1021</v>
      </c>
      <c r="I151" s="339" t="s">
        <v>963</v>
      </c>
      <c r="J151" s="339" t="s">
        <v>1011</v>
      </c>
      <c r="K151" s="335"/>
    </row>
    <row r="152" spans="2:11" ht="15" customHeight="1">
      <c r="B152" s="314"/>
      <c r="C152" s="339" t="s">
        <v>966</v>
      </c>
      <c r="D152" s="292"/>
      <c r="E152" s="292"/>
      <c r="F152" s="340" t="s">
        <v>967</v>
      </c>
      <c r="G152" s="292"/>
      <c r="H152" s="339" t="s">
        <v>1000</v>
      </c>
      <c r="I152" s="339" t="s">
        <v>963</v>
      </c>
      <c r="J152" s="339">
        <v>50</v>
      </c>
      <c r="K152" s="335"/>
    </row>
    <row r="153" spans="2:11" ht="15" customHeight="1">
      <c r="B153" s="314"/>
      <c r="C153" s="339" t="s">
        <v>969</v>
      </c>
      <c r="D153" s="292"/>
      <c r="E153" s="292"/>
      <c r="F153" s="340" t="s">
        <v>961</v>
      </c>
      <c r="G153" s="292"/>
      <c r="H153" s="339" t="s">
        <v>1000</v>
      </c>
      <c r="I153" s="339" t="s">
        <v>971</v>
      </c>
      <c r="J153" s="339"/>
      <c r="K153" s="335"/>
    </row>
    <row r="154" spans="2:11" ht="15" customHeight="1">
      <c r="B154" s="314"/>
      <c r="C154" s="339" t="s">
        <v>980</v>
      </c>
      <c r="D154" s="292"/>
      <c r="E154" s="292"/>
      <c r="F154" s="340" t="s">
        <v>967</v>
      </c>
      <c r="G154" s="292"/>
      <c r="H154" s="339" t="s">
        <v>1000</v>
      </c>
      <c r="I154" s="339" t="s">
        <v>963</v>
      </c>
      <c r="J154" s="339">
        <v>50</v>
      </c>
      <c r="K154" s="335"/>
    </row>
    <row r="155" spans="2:11" ht="15" customHeight="1">
      <c r="B155" s="314"/>
      <c r="C155" s="339" t="s">
        <v>988</v>
      </c>
      <c r="D155" s="292"/>
      <c r="E155" s="292"/>
      <c r="F155" s="340" t="s">
        <v>967</v>
      </c>
      <c r="G155" s="292"/>
      <c r="H155" s="339" t="s">
        <v>1000</v>
      </c>
      <c r="I155" s="339" t="s">
        <v>963</v>
      </c>
      <c r="J155" s="339">
        <v>50</v>
      </c>
      <c r="K155" s="335"/>
    </row>
    <row r="156" spans="2:11" ht="15" customHeight="1">
      <c r="B156" s="314"/>
      <c r="C156" s="339" t="s">
        <v>986</v>
      </c>
      <c r="D156" s="292"/>
      <c r="E156" s="292"/>
      <c r="F156" s="340" t="s">
        <v>967</v>
      </c>
      <c r="G156" s="292"/>
      <c r="H156" s="339" t="s">
        <v>1000</v>
      </c>
      <c r="I156" s="339" t="s">
        <v>963</v>
      </c>
      <c r="J156" s="339">
        <v>50</v>
      </c>
      <c r="K156" s="335"/>
    </row>
    <row r="157" spans="2:11" ht="15" customHeight="1">
      <c r="B157" s="314"/>
      <c r="C157" s="339" t="s">
        <v>97</v>
      </c>
      <c r="D157" s="292"/>
      <c r="E157" s="292"/>
      <c r="F157" s="340" t="s">
        <v>961</v>
      </c>
      <c r="G157" s="292"/>
      <c r="H157" s="339" t="s">
        <v>1022</v>
      </c>
      <c r="I157" s="339" t="s">
        <v>963</v>
      </c>
      <c r="J157" s="339" t="s">
        <v>1023</v>
      </c>
      <c r="K157" s="335"/>
    </row>
    <row r="158" spans="2:11" ht="15" customHeight="1">
      <c r="B158" s="314"/>
      <c r="C158" s="339" t="s">
        <v>1024</v>
      </c>
      <c r="D158" s="292"/>
      <c r="E158" s="292"/>
      <c r="F158" s="340" t="s">
        <v>961</v>
      </c>
      <c r="G158" s="292"/>
      <c r="H158" s="339" t="s">
        <v>1025</v>
      </c>
      <c r="I158" s="339" t="s">
        <v>995</v>
      </c>
      <c r="J158" s="339"/>
      <c r="K158" s="335"/>
    </row>
    <row r="159" spans="2:11" ht="15" customHeight="1">
      <c r="B159" s="341"/>
      <c r="C159" s="323"/>
      <c r="D159" s="323"/>
      <c r="E159" s="323"/>
      <c r="F159" s="323"/>
      <c r="G159" s="323"/>
      <c r="H159" s="323"/>
      <c r="I159" s="323"/>
      <c r="J159" s="323"/>
      <c r="K159" s="342"/>
    </row>
    <row r="160" spans="2:11" ht="18.75" customHeight="1">
      <c r="B160" s="288"/>
      <c r="C160" s="292"/>
      <c r="D160" s="292"/>
      <c r="E160" s="292"/>
      <c r="F160" s="313"/>
      <c r="G160" s="292"/>
      <c r="H160" s="292"/>
      <c r="I160" s="292"/>
      <c r="J160" s="292"/>
      <c r="K160" s="288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1026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6" t="s">
        <v>955</v>
      </c>
      <c r="D164" s="306"/>
      <c r="E164" s="306"/>
      <c r="F164" s="306" t="s">
        <v>956</v>
      </c>
      <c r="G164" s="343"/>
      <c r="H164" s="344" t="s">
        <v>118</v>
      </c>
      <c r="I164" s="344" t="s">
        <v>63</v>
      </c>
      <c r="J164" s="306" t="s">
        <v>957</v>
      </c>
      <c r="K164" s="283"/>
    </row>
    <row r="165" spans="2:11" ht="17.25" customHeight="1">
      <c r="B165" s="284"/>
      <c r="C165" s="308" t="s">
        <v>958</v>
      </c>
      <c r="D165" s="308"/>
      <c r="E165" s="308"/>
      <c r="F165" s="309" t="s">
        <v>959</v>
      </c>
      <c r="G165" s="345"/>
      <c r="H165" s="346"/>
      <c r="I165" s="346"/>
      <c r="J165" s="308" t="s">
        <v>960</v>
      </c>
      <c r="K165" s="286"/>
    </row>
    <row r="166" spans="2:11" ht="5.25" customHeight="1">
      <c r="B166" s="314"/>
      <c r="C166" s="311"/>
      <c r="D166" s="311"/>
      <c r="E166" s="311"/>
      <c r="F166" s="311"/>
      <c r="G166" s="312"/>
      <c r="H166" s="311"/>
      <c r="I166" s="311"/>
      <c r="J166" s="311"/>
      <c r="K166" s="335"/>
    </row>
    <row r="167" spans="2:11" ht="15" customHeight="1">
      <c r="B167" s="314"/>
      <c r="C167" s="292" t="s">
        <v>964</v>
      </c>
      <c r="D167" s="292"/>
      <c r="E167" s="292"/>
      <c r="F167" s="313" t="s">
        <v>961</v>
      </c>
      <c r="G167" s="292"/>
      <c r="H167" s="292" t="s">
        <v>1000</v>
      </c>
      <c r="I167" s="292" t="s">
        <v>963</v>
      </c>
      <c r="J167" s="292">
        <v>120</v>
      </c>
      <c r="K167" s="335"/>
    </row>
    <row r="168" spans="2:11" ht="15" customHeight="1">
      <c r="B168" s="314"/>
      <c r="C168" s="292" t="s">
        <v>1009</v>
      </c>
      <c r="D168" s="292"/>
      <c r="E168" s="292"/>
      <c r="F168" s="313" t="s">
        <v>961</v>
      </c>
      <c r="G168" s="292"/>
      <c r="H168" s="292" t="s">
        <v>1010</v>
      </c>
      <c r="I168" s="292" t="s">
        <v>963</v>
      </c>
      <c r="J168" s="292" t="s">
        <v>1011</v>
      </c>
      <c r="K168" s="335"/>
    </row>
    <row r="169" spans="2:11" ht="15" customHeight="1">
      <c r="B169" s="314"/>
      <c r="C169" s="292" t="s">
        <v>910</v>
      </c>
      <c r="D169" s="292"/>
      <c r="E169" s="292"/>
      <c r="F169" s="313" t="s">
        <v>961</v>
      </c>
      <c r="G169" s="292"/>
      <c r="H169" s="292" t="s">
        <v>1027</v>
      </c>
      <c r="I169" s="292" t="s">
        <v>963</v>
      </c>
      <c r="J169" s="292" t="s">
        <v>1011</v>
      </c>
      <c r="K169" s="335"/>
    </row>
    <row r="170" spans="2:11" ht="15" customHeight="1">
      <c r="B170" s="314"/>
      <c r="C170" s="292" t="s">
        <v>966</v>
      </c>
      <c r="D170" s="292"/>
      <c r="E170" s="292"/>
      <c r="F170" s="313" t="s">
        <v>967</v>
      </c>
      <c r="G170" s="292"/>
      <c r="H170" s="292" t="s">
        <v>1027</v>
      </c>
      <c r="I170" s="292" t="s">
        <v>963</v>
      </c>
      <c r="J170" s="292">
        <v>50</v>
      </c>
      <c r="K170" s="335"/>
    </row>
    <row r="171" spans="2:11" ht="15" customHeight="1">
      <c r="B171" s="314"/>
      <c r="C171" s="292" t="s">
        <v>969</v>
      </c>
      <c r="D171" s="292"/>
      <c r="E171" s="292"/>
      <c r="F171" s="313" t="s">
        <v>961</v>
      </c>
      <c r="G171" s="292"/>
      <c r="H171" s="292" t="s">
        <v>1027</v>
      </c>
      <c r="I171" s="292" t="s">
        <v>971</v>
      </c>
      <c r="J171" s="292"/>
      <c r="K171" s="335"/>
    </row>
    <row r="172" spans="2:11" ht="15" customHeight="1">
      <c r="B172" s="314"/>
      <c r="C172" s="292" t="s">
        <v>980</v>
      </c>
      <c r="D172" s="292"/>
      <c r="E172" s="292"/>
      <c r="F172" s="313" t="s">
        <v>967</v>
      </c>
      <c r="G172" s="292"/>
      <c r="H172" s="292" t="s">
        <v>1027</v>
      </c>
      <c r="I172" s="292" t="s">
        <v>963</v>
      </c>
      <c r="J172" s="292">
        <v>50</v>
      </c>
      <c r="K172" s="335"/>
    </row>
    <row r="173" spans="2:11" ht="15" customHeight="1">
      <c r="B173" s="314"/>
      <c r="C173" s="292" t="s">
        <v>988</v>
      </c>
      <c r="D173" s="292"/>
      <c r="E173" s="292"/>
      <c r="F173" s="313" t="s">
        <v>967</v>
      </c>
      <c r="G173" s="292"/>
      <c r="H173" s="292" t="s">
        <v>1027</v>
      </c>
      <c r="I173" s="292" t="s">
        <v>963</v>
      </c>
      <c r="J173" s="292">
        <v>50</v>
      </c>
      <c r="K173" s="335"/>
    </row>
    <row r="174" spans="2:11" ht="15" customHeight="1">
      <c r="B174" s="314"/>
      <c r="C174" s="292" t="s">
        <v>986</v>
      </c>
      <c r="D174" s="292"/>
      <c r="E174" s="292"/>
      <c r="F174" s="313" t="s">
        <v>967</v>
      </c>
      <c r="G174" s="292"/>
      <c r="H174" s="292" t="s">
        <v>1027</v>
      </c>
      <c r="I174" s="292" t="s">
        <v>963</v>
      </c>
      <c r="J174" s="292">
        <v>50</v>
      </c>
      <c r="K174" s="335"/>
    </row>
    <row r="175" spans="2:11" ht="15" customHeight="1">
      <c r="B175" s="314"/>
      <c r="C175" s="292" t="s">
        <v>117</v>
      </c>
      <c r="D175" s="292"/>
      <c r="E175" s="292"/>
      <c r="F175" s="313" t="s">
        <v>961</v>
      </c>
      <c r="G175" s="292"/>
      <c r="H175" s="292" t="s">
        <v>1028</v>
      </c>
      <c r="I175" s="292" t="s">
        <v>1029</v>
      </c>
      <c r="J175" s="292"/>
      <c r="K175" s="335"/>
    </row>
    <row r="176" spans="2:11" ht="15" customHeight="1">
      <c r="B176" s="314"/>
      <c r="C176" s="292" t="s">
        <v>63</v>
      </c>
      <c r="D176" s="292"/>
      <c r="E176" s="292"/>
      <c r="F176" s="313" t="s">
        <v>961</v>
      </c>
      <c r="G176" s="292"/>
      <c r="H176" s="292" t="s">
        <v>1030</v>
      </c>
      <c r="I176" s="292" t="s">
        <v>1031</v>
      </c>
      <c r="J176" s="292">
        <v>1</v>
      </c>
      <c r="K176" s="335"/>
    </row>
    <row r="177" spans="2:11" ht="15" customHeight="1">
      <c r="B177" s="314"/>
      <c r="C177" s="292" t="s">
        <v>59</v>
      </c>
      <c r="D177" s="292"/>
      <c r="E177" s="292"/>
      <c r="F177" s="313" t="s">
        <v>961</v>
      </c>
      <c r="G177" s="292"/>
      <c r="H177" s="292" t="s">
        <v>1032</v>
      </c>
      <c r="I177" s="292" t="s">
        <v>963</v>
      </c>
      <c r="J177" s="292">
        <v>20</v>
      </c>
      <c r="K177" s="335"/>
    </row>
    <row r="178" spans="2:11" ht="15" customHeight="1">
      <c r="B178" s="314"/>
      <c r="C178" s="292" t="s">
        <v>118</v>
      </c>
      <c r="D178" s="292"/>
      <c r="E178" s="292"/>
      <c r="F178" s="313" t="s">
        <v>961</v>
      </c>
      <c r="G178" s="292"/>
      <c r="H178" s="292" t="s">
        <v>1033</v>
      </c>
      <c r="I178" s="292" t="s">
        <v>963</v>
      </c>
      <c r="J178" s="292">
        <v>255</v>
      </c>
      <c r="K178" s="335"/>
    </row>
    <row r="179" spans="2:11" ht="15" customHeight="1">
      <c r="B179" s="314"/>
      <c r="C179" s="292" t="s">
        <v>119</v>
      </c>
      <c r="D179" s="292"/>
      <c r="E179" s="292"/>
      <c r="F179" s="313" t="s">
        <v>961</v>
      </c>
      <c r="G179" s="292"/>
      <c r="H179" s="292" t="s">
        <v>926</v>
      </c>
      <c r="I179" s="292" t="s">
        <v>963</v>
      </c>
      <c r="J179" s="292">
        <v>10</v>
      </c>
      <c r="K179" s="335"/>
    </row>
    <row r="180" spans="2:11" ht="15" customHeight="1">
      <c r="B180" s="314"/>
      <c r="C180" s="292" t="s">
        <v>120</v>
      </c>
      <c r="D180" s="292"/>
      <c r="E180" s="292"/>
      <c r="F180" s="313" t="s">
        <v>961</v>
      </c>
      <c r="G180" s="292"/>
      <c r="H180" s="292" t="s">
        <v>1034</v>
      </c>
      <c r="I180" s="292" t="s">
        <v>995</v>
      </c>
      <c r="J180" s="292"/>
      <c r="K180" s="335"/>
    </row>
    <row r="181" spans="2:11" ht="15" customHeight="1">
      <c r="B181" s="314"/>
      <c r="C181" s="292" t="s">
        <v>1035</v>
      </c>
      <c r="D181" s="292"/>
      <c r="E181" s="292"/>
      <c r="F181" s="313" t="s">
        <v>961</v>
      </c>
      <c r="G181" s="292"/>
      <c r="H181" s="292" t="s">
        <v>1036</v>
      </c>
      <c r="I181" s="292" t="s">
        <v>995</v>
      </c>
      <c r="J181" s="292"/>
      <c r="K181" s="335"/>
    </row>
    <row r="182" spans="2:11" ht="15" customHeight="1">
      <c r="B182" s="314"/>
      <c r="C182" s="292" t="s">
        <v>1024</v>
      </c>
      <c r="D182" s="292"/>
      <c r="E182" s="292"/>
      <c r="F182" s="313" t="s">
        <v>961</v>
      </c>
      <c r="G182" s="292"/>
      <c r="H182" s="292" t="s">
        <v>1037</v>
      </c>
      <c r="I182" s="292" t="s">
        <v>995</v>
      </c>
      <c r="J182" s="292"/>
      <c r="K182" s="335"/>
    </row>
    <row r="183" spans="2:11" ht="15" customHeight="1">
      <c r="B183" s="314"/>
      <c r="C183" s="292" t="s">
        <v>122</v>
      </c>
      <c r="D183" s="292"/>
      <c r="E183" s="292"/>
      <c r="F183" s="313" t="s">
        <v>967</v>
      </c>
      <c r="G183" s="292"/>
      <c r="H183" s="292" t="s">
        <v>1038</v>
      </c>
      <c r="I183" s="292" t="s">
        <v>963</v>
      </c>
      <c r="J183" s="292">
        <v>50</v>
      </c>
      <c r="K183" s="335"/>
    </row>
    <row r="184" spans="2:11" ht="15" customHeight="1">
      <c r="B184" s="314"/>
      <c r="C184" s="292" t="s">
        <v>1039</v>
      </c>
      <c r="D184" s="292"/>
      <c r="E184" s="292"/>
      <c r="F184" s="313" t="s">
        <v>967</v>
      </c>
      <c r="G184" s="292"/>
      <c r="H184" s="292" t="s">
        <v>1040</v>
      </c>
      <c r="I184" s="292" t="s">
        <v>1041</v>
      </c>
      <c r="J184" s="292"/>
      <c r="K184" s="335"/>
    </row>
    <row r="185" spans="2:11" ht="15" customHeight="1">
      <c r="B185" s="314"/>
      <c r="C185" s="292" t="s">
        <v>1042</v>
      </c>
      <c r="D185" s="292"/>
      <c r="E185" s="292"/>
      <c r="F185" s="313" t="s">
        <v>967</v>
      </c>
      <c r="G185" s="292"/>
      <c r="H185" s="292" t="s">
        <v>1043</v>
      </c>
      <c r="I185" s="292" t="s">
        <v>1041</v>
      </c>
      <c r="J185" s="292"/>
      <c r="K185" s="335"/>
    </row>
    <row r="186" spans="2:11" ht="15" customHeight="1">
      <c r="B186" s="314"/>
      <c r="C186" s="292" t="s">
        <v>1044</v>
      </c>
      <c r="D186" s="292"/>
      <c r="E186" s="292"/>
      <c r="F186" s="313" t="s">
        <v>967</v>
      </c>
      <c r="G186" s="292"/>
      <c r="H186" s="292" t="s">
        <v>1045</v>
      </c>
      <c r="I186" s="292" t="s">
        <v>1041</v>
      </c>
      <c r="J186" s="292"/>
      <c r="K186" s="335"/>
    </row>
    <row r="187" spans="2:11" ht="15" customHeight="1">
      <c r="B187" s="314"/>
      <c r="C187" s="347" t="s">
        <v>1046</v>
      </c>
      <c r="D187" s="292"/>
      <c r="E187" s="292"/>
      <c r="F187" s="313" t="s">
        <v>967</v>
      </c>
      <c r="G187" s="292"/>
      <c r="H187" s="292" t="s">
        <v>1047</v>
      </c>
      <c r="I187" s="292" t="s">
        <v>1048</v>
      </c>
      <c r="J187" s="348" t="s">
        <v>1049</v>
      </c>
      <c r="K187" s="335"/>
    </row>
    <row r="188" spans="2:11" ht="15" customHeight="1">
      <c r="B188" s="314"/>
      <c r="C188" s="298" t="s">
        <v>48</v>
      </c>
      <c r="D188" s="292"/>
      <c r="E188" s="292"/>
      <c r="F188" s="313" t="s">
        <v>961</v>
      </c>
      <c r="G188" s="292"/>
      <c r="H188" s="288" t="s">
        <v>1050</v>
      </c>
      <c r="I188" s="292" t="s">
        <v>1051</v>
      </c>
      <c r="J188" s="292"/>
      <c r="K188" s="335"/>
    </row>
    <row r="189" spans="2:11" ht="15" customHeight="1">
      <c r="B189" s="314"/>
      <c r="C189" s="298" t="s">
        <v>1052</v>
      </c>
      <c r="D189" s="292"/>
      <c r="E189" s="292"/>
      <c r="F189" s="313" t="s">
        <v>961</v>
      </c>
      <c r="G189" s="292"/>
      <c r="H189" s="292" t="s">
        <v>1053</v>
      </c>
      <c r="I189" s="292" t="s">
        <v>995</v>
      </c>
      <c r="J189" s="292"/>
      <c r="K189" s="335"/>
    </row>
    <row r="190" spans="2:11" ht="15" customHeight="1">
      <c r="B190" s="314"/>
      <c r="C190" s="298" t="s">
        <v>1054</v>
      </c>
      <c r="D190" s="292"/>
      <c r="E190" s="292"/>
      <c r="F190" s="313" t="s">
        <v>961</v>
      </c>
      <c r="G190" s="292"/>
      <c r="H190" s="292" t="s">
        <v>1055</v>
      </c>
      <c r="I190" s="292" t="s">
        <v>995</v>
      </c>
      <c r="J190" s="292"/>
      <c r="K190" s="335"/>
    </row>
    <row r="191" spans="2:11" ht="15" customHeight="1">
      <c r="B191" s="314"/>
      <c r="C191" s="298" t="s">
        <v>1056</v>
      </c>
      <c r="D191" s="292"/>
      <c r="E191" s="292"/>
      <c r="F191" s="313" t="s">
        <v>967</v>
      </c>
      <c r="G191" s="292"/>
      <c r="H191" s="292" t="s">
        <v>1057</v>
      </c>
      <c r="I191" s="292" t="s">
        <v>995</v>
      </c>
      <c r="J191" s="292"/>
      <c r="K191" s="335"/>
    </row>
    <row r="192" spans="2:11" ht="15" customHeight="1">
      <c r="B192" s="341"/>
      <c r="C192" s="349"/>
      <c r="D192" s="323"/>
      <c r="E192" s="323"/>
      <c r="F192" s="323"/>
      <c r="G192" s="323"/>
      <c r="H192" s="323"/>
      <c r="I192" s="323"/>
      <c r="J192" s="323"/>
      <c r="K192" s="342"/>
    </row>
    <row r="193" spans="2:11" ht="18.75" customHeight="1">
      <c r="B193" s="288"/>
      <c r="C193" s="292"/>
      <c r="D193" s="292"/>
      <c r="E193" s="292"/>
      <c r="F193" s="313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3"/>
      <c r="G194" s="292"/>
      <c r="H194" s="292"/>
      <c r="I194" s="292"/>
      <c r="J194" s="292"/>
      <c r="K194" s="288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282" t="s">
        <v>1058</v>
      </c>
      <c r="D197" s="282"/>
      <c r="E197" s="282"/>
      <c r="F197" s="282"/>
      <c r="G197" s="282"/>
      <c r="H197" s="282"/>
      <c r="I197" s="282"/>
      <c r="J197" s="282"/>
      <c r="K197" s="283"/>
    </row>
    <row r="198" spans="2:11" ht="25.5" customHeight="1">
      <c r="B198" s="281"/>
      <c r="C198" s="350" t="s">
        <v>1059</v>
      </c>
      <c r="D198" s="350"/>
      <c r="E198" s="350"/>
      <c r="F198" s="350" t="s">
        <v>1060</v>
      </c>
      <c r="G198" s="351"/>
      <c r="H198" s="350" t="s">
        <v>1061</v>
      </c>
      <c r="I198" s="350"/>
      <c r="J198" s="350"/>
      <c r="K198" s="283"/>
    </row>
    <row r="199" spans="2:11" ht="5.25" customHeight="1">
      <c r="B199" s="314"/>
      <c r="C199" s="311"/>
      <c r="D199" s="311"/>
      <c r="E199" s="311"/>
      <c r="F199" s="311"/>
      <c r="G199" s="292"/>
      <c r="H199" s="311"/>
      <c r="I199" s="311"/>
      <c r="J199" s="311"/>
      <c r="K199" s="335"/>
    </row>
    <row r="200" spans="2:11" ht="15" customHeight="1">
      <c r="B200" s="314"/>
      <c r="C200" s="292" t="s">
        <v>1051</v>
      </c>
      <c r="D200" s="292"/>
      <c r="E200" s="292"/>
      <c r="F200" s="313" t="s">
        <v>49</v>
      </c>
      <c r="G200" s="292"/>
      <c r="H200" s="292" t="s">
        <v>1062</v>
      </c>
      <c r="I200" s="292"/>
      <c r="J200" s="292"/>
      <c r="K200" s="335"/>
    </row>
    <row r="201" spans="2:11" ht="15" customHeight="1">
      <c r="B201" s="314"/>
      <c r="C201" s="320"/>
      <c r="D201" s="292"/>
      <c r="E201" s="292"/>
      <c r="F201" s="313" t="s">
        <v>50</v>
      </c>
      <c r="G201" s="292"/>
      <c r="H201" s="292" t="s">
        <v>1063</v>
      </c>
      <c r="I201" s="292"/>
      <c r="J201" s="292"/>
      <c r="K201" s="335"/>
    </row>
    <row r="202" spans="2:11" ht="15" customHeight="1">
      <c r="B202" s="314"/>
      <c r="C202" s="320"/>
      <c r="D202" s="292"/>
      <c r="E202" s="292"/>
      <c r="F202" s="313" t="s">
        <v>53</v>
      </c>
      <c r="G202" s="292"/>
      <c r="H202" s="292" t="s">
        <v>1064</v>
      </c>
      <c r="I202" s="292"/>
      <c r="J202" s="292"/>
      <c r="K202" s="335"/>
    </row>
    <row r="203" spans="2:11" ht="15" customHeight="1">
      <c r="B203" s="314"/>
      <c r="C203" s="292"/>
      <c r="D203" s="292"/>
      <c r="E203" s="292"/>
      <c r="F203" s="313" t="s">
        <v>51</v>
      </c>
      <c r="G203" s="292"/>
      <c r="H203" s="292" t="s">
        <v>1065</v>
      </c>
      <c r="I203" s="292"/>
      <c r="J203" s="292"/>
      <c r="K203" s="335"/>
    </row>
    <row r="204" spans="2:11" ht="15" customHeight="1">
      <c r="B204" s="314"/>
      <c r="C204" s="292"/>
      <c r="D204" s="292"/>
      <c r="E204" s="292"/>
      <c r="F204" s="313" t="s">
        <v>52</v>
      </c>
      <c r="G204" s="292"/>
      <c r="H204" s="292" t="s">
        <v>1066</v>
      </c>
      <c r="I204" s="292"/>
      <c r="J204" s="292"/>
      <c r="K204" s="335"/>
    </row>
    <row r="205" spans="2:11" ht="15" customHeight="1">
      <c r="B205" s="314"/>
      <c r="C205" s="292"/>
      <c r="D205" s="292"/>
      <c r="E205" s="292"/>
      <c r="F205" s="313"/>
      <c r="G205" s="292"/>
      <c r="H205" s="292"/>
      <c r="I205" s="292"/>
      <c r="J205" s="292"/>
      <c r="K205" s="335"/>
    </row>
    <row r="206" spans="2:11" ht="15" customHeight="1">
      <c r="B206" s="314"/>
      <c r="C206" s="292" t="s">
        <v>1007</v>
      </c>
      <c r="D206" s="292"/>
      <c r="E206" s="292"/>
      <c r="F206" s="313" t="s">
        <v>85</v>
      </c>
      <c r="G206" s="292"/>
      <c r="H206" s="292" t="s">
        <v>1067</v>
      </c>
      <c r="I206" s="292"/>
      <c r="J206" s="292"/>
      <c r="K206" s="335"/>
    </row>
    <row r="207" spans="2:11" ht="15" customHeight="1">
      <c r="B207" s="314"/>
      <c r="C207" s="320"/>
      <c r="D207" s="292"/>
      <c r="E207" s="292"/>
      <c r="F207" s="313" t="s">
        <v>906</v>
      </c>
      <c r="G207" s="292"/>
      <c r="H207" s="292" t="s">
        <v>907</v>
      </c>
      <c r="I207" s="292"/>
      <c r="J207" s="292"/>
      <c r="K207" s="335"/>
    </row>
    <row r="208" spans="2:11" ht="15" customHeight="1">
      <c r="B208" s="314"/>
      <c r="C208" s="292"/>
      <c r="D208" s="292"/>
      <c r="E208" s="292"/>
      <c r="F208" s="313" t="s">
        <v>904</v>
      </c>
      <c r="G208" s="292"/>
      <c r="H208" s="292" t="s">
        <v>1068</v>
      </c>
      <c r="I208" s="292"/>
      <c r="J208" s="292"/>
      <c r="K208" s="335"/>
    </row>
    <row r="209" spans="2:11" ht="15" customHeight="1">
      <c r="B209" s="352"/>
      <c r="C209" s="320"/>
      <c r="D209" s="320"/>
      <c r="E209" s="320"/>
      <c r="F209" s="313" t="s">
        <v>908</v>
      </c>
      <c r="G209" s="298"/>
      <c r="H209" s="339" t="s">
        <v>909</v>
      </c>
      <c r="I209" s="339"/>
      <c r="J209" s="339"/>
      <c r="K209" s="353"/>
    </row>
    <row r="210" spans="2:11" ht="15" customHeight="1">
      <c r="B210" s="352"/>
      <c r="C210" s="320"/>
      <c r="D210" s="320"/>
      <c r="E210" s="320"/>
      <c r="F210" s="313" t="s">
        <v>878</v>
      </c>
      <c r="G210" s="298"/>
      <c r="H210" s="339" t="s">
        <v>1069</v>
      </c>
      <c r="I210" s="339"/>
      <c r="J210" s="339"/>
      <c r="K210" s="353"/>
    </row>
    <row r="211" spans="2:11" ht="15" customHeight="1">
      <c r="B211" s="352"/>
      <c r="C211" s="320"/>
      <c r="D211" s="320"/>
      <c r="E211" s="320"/>
      <c r="F211" s="354"/>
      <c r="G211" s="298"/>
      <c r="H211" s="355"/>
      <c r="I211" s="355"/>
      <c r="J211" s="355"/>
      <c r="K211" s="353"/>
    </row>
    <row r="212" spans="2:11" ht="15" customHeight="1">
      <c r="B212" s="352"/>
      <c r="C212" s="292" t="s">
        <v>1031</v>
      </c>
      <c r="D212" s="320"/>
      <c r="E212" s="320"/>
      <c r="F212" s="313">
        <v>1</v>
      </c>
      <c r="G212" s="298"/>
      <c r="H212" s="339" t="s">
        <v>1070</v>
      </c>
      <c r="I212" s="339"/>
      <c r="J212" s="339"/>
      <c r="K212" s="353"/>
    </row>
    <row r="213" spans="2:11" ht="15" customHeight="1">
      <c r="B213" s="352"/>
      <c r="C213" s="320"/>
      <c r="D213" s="320"/>
      <c r="E213" s="320"/>
      <c r="F213" s="313">
        <v>2</v>
      </c>
      <c r="G213" s="298"/>
      <c r="H213" s="339" t="s">
        <v>1071</v>
      </c>
      <c r="I213" s="339"/>
      <c r="J213" s="339"/>
      <c r="K213" s="353"/>
    </row>
    <row r="214" spans="2:11" ht="15" customHeight="1">
      <c r="B214" s="352"/>
      <c r="C214" s="320"/>
      <c r="D214" s="320"/>
      <c r="E214" s="320"/>
      <c r="F214" s="313">
        <v>3</v>
      </c>
      <c r="G214" s="298"/>
      <c r="H214" s="339" t="s">
        <v>1072</v>
      </c>
      <c r="I214" s="339"/>
      <c r="J214" s="339"/>
      <c r="K214" s="353"/>
    </row>
    <row r="215" spans="2:11" ht="15" customHeight="1">
      <c r="B215" s="352"/>
      <c r="C215" s="320"/>
      <c r="D215" s="320"/>
      <c r="E215" s="320"/>
      <c r="F215" s="313">
        <v>4</v>
      </c>
      <c r="G215" s="298"/>
      <c r="H215" s="339" t="s">
        <v>1073</v>
      </c>
      <c r="I215" s="339"/>
      <c r="J215" s="339"/>
      <c r="K215" s="353"/>
    </row>
    <row r="216" spans="2:11" ht="12.75" customHeight="1">
      <c r="B216" s="356"/>
      <c r="C216" s="357"/>
      <c r="D216" s="357"/>
      <c r="E216" s="357"/>
      <c r="F216" s="357"/>
      <c r="G216" s="357"/>
      <c r="H216" s="357"/>
      <c r="I216" s="357"/>
      <c r="J216" s="357"/>
      <c r="K216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VORAC\user</dc:creator>
  <cp:keywords/>
  <dc:description/>
  <cp:lastModifiedBy>VORAC\user</cp:lastModifiedBy>
  <dcterms:created xsi:type="dcterms:W3CDTF">2018-03-13T07:49:56Z</dcterms:created>
  <dcterms:modified xsi:type="dcterms:W3CDTF">2018-03-13T07:50:00Z</dcterms:modified>
  <cp:category/>
  <cp:version/>
  <cp:contentType/>
  <cp:contentStatus/>
</cp:coreProperties>
</file>