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mac\Desktop\"/>
    </mc:Choice>
  </mc:AlternateContent>
  <bookViews>
    <workbookView xWindow="360" yWindow="270" windowWidth="18735" windowHeight="12210" activeTab="4"/>
  </bookViews>
  <sheets>
    <sheet name="Pokyny pro vyplnění" sheetId="11" r:id="rId1"/>
    <sheet name="Stavba" sheetId="1" r:id="rId2"/>
    <sheet name="VzorPolozky" sheetId="10" state="hidden" r:id="rId3"/>
    <sheet name="SO-00 1 Naklady" sheetId="12" r:id="rId4"/>
    <sheet name="SO-01 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1 Naklady'!$1:$7</definedName>
    <definedName name="_xlnm.Print_Titles" localSheetId="4">'SO-01 1 Pol'!$1:$7</definedName>
    <definedName name="oadresa">Stavba!$D$6</definedName>
    <definedName name="Objednatel" localSheetId="1">Stavba!$D$5</definedName>
    <definedName name="Objekt" localSheetId="1">Stavba!$B$38</definedName>
    <definedName name="_xlnm.Print_Area" localSheetId="3">'SO-00 1 Naklady'!$A$1:$W$24</definedName>
    <definedName name="_xlnm.Print_Area" localSheetId="4">'SO-01 1 Pol'!$A$1:$W$208</definedName>
    <definedName name="_xlnm.Print_Area" localSheetId="1">Stavba!$A$1:$J$138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7" i="1" l="1"/>
  <c r="I136" i="1"/>
  <c r="I135" i="1"/>
  <c r="I134" i="1"/>
  <c r="I133" i="1"/>
  <c r="I132" i="1"/>
  <c r="I131" i="1"/>
  <c r="I130" i="1"/>
  <c r="I129" i="1"/>
  <c r="I128" i="1"/>
  <c r="I17" i="1" s="1"/>
  <c r="I127" i="1"/>
  <c r="I126" i="1"/>
  <c r="I125" i="1"/>
  <c r="I124" i="1"/>
  <c r="I123" i="1"/>
  <c r="I122" i="1"/>
  <c r="G43" i="1"/>
  <c r="F43" i="1"/>
  <c r="I43" i="1" s="1"/>
  <c r="G42" i="1"/>
  <c r="F42" i="1"/>
  <c r="G41" i="1"/>
  <c r="F41" i="1"/>
  <c r="G40" i="1"/>
  <c r="F40" i="1"/>
  <c r="G39" i="1"/>
  <c r="F39" i="1"/>
  <c r="G198" i="13"/>
  <c r="BA176" i="13"/>
  <c r="BA124" i="13"/>
  <c r="BA20" i="13"/>
  <c r="G9" i="13"/>
  <c r="I9" i="13"/>
  <c r="I8" i="13" s="1"/>
  <c r="K9" i="13"/>
  <c r="M9" i="13"/>
  <c r="O9" i="13"/>
  <c r="Q9" i="13"/>
  <c r="Q8" i="13" s="1"/>
  <c r="V9" i="13"/>
  <c r="G12" i="13"/>
  <c r="M12" i="13" s="1"/>
  <c r="I12" i="13"/>
  <c r="K12" i="13"/>
  <c r="K8" i="13" s="1"/>
  <c r="O12" i="13"/>
  <c r="O8" i="13" s="1"/>
  <c r="Q12" i="13"/>
  <c r="V12" i="13"/>
  <c r="V8" i="13" s="1"/>
  <c r="G18" i="13"/>
  <c r="K18" i="13"/>
  <c r="O18" i="13"/>
  <c r="V18" i="13"/>
  <c r="G19" i="13"/>
  <c r="I19" i="13"/>
  <c r="I18" i="13" s="1"/>
  <c r="K19" i="13"/>
  <c r="M19" i="13"/>
  <c r="M18" i="13" s="1"/>
  <c r="O19" i="13"/>
  <c r="Q19" i="13"/>
  <c r="Q18" i="13" s="1"/>
  <c r="V19" i="13"/>
  <c r="G24" i="13"/>
  <c r="I24" i="13"/>
  <c r="I23" i="13" s="1"/>
  <c r="K24" i="13"/>
  <c r="M24" i="13"/>
  <c r="O24" i="13"/>
  <c r="Q24" i="13"/>
  <c r="Q23" i="13" s="1"/>
  <c r="V24" i="13"/>
  <c r="G29" i="13"/>
  <c r="G23" i="13" s="1"/>
  <c r="I29" i="13"/>
  <c r="K29" i="13"/>
  <c r="K23" i="13" s="1"/>
  <c r="O29" i="13"/>
  <c r="O23" i="13" s="1"/>
  <c r="Q29" i="13"/>
  <c r="V29" i="13"/>
  <c r="V23" i="13" s="1"/>
  <c r="G33" i="13"/>
  <c r="I33" i="13"/>
  <c r="K33" i="13"/>
  <c r="M33" i="13"/>
  <c r="O33" i="13"/>
  <c r="Q33" i="13"/>
  <c r="V33" i="13"/>
  <c r="G37" i="13"/>
  <c r="M37" i="13" s="1"/>
  <c r="I37" i="13"/>
  <c r="K37" i="13"/>
  <c r="O37" i="13"/>
  <c r="Q37" i="13"/>
  <c r="V37" i="13"/>
  <c r="I39" i="13"/>
  <c r="Q39" i="13"/>
  <c r="G40" i="13"/>
  <c r="G39" i="13" s="1"/>
  <c r="I40" i="13"/>
  <c r="K40" i="13"/>
  <c r="K39" i="13" s="1"/>
  <c r="O40" i="13"/>
  <c r="O39" i="13" s="1"/>
  <c r="Q40" i="13"/>
  <c r="V40" i="13"/>
  <c r="V39" i="13" s="1"/>
  <c r="G42" i="13"/>
  <c r="G41" i="13" s="1"/>
  <c r="I42" i="13"/>
  <c r="K42" i="13"/>
  <c r="K41" i="13" s="1"/>
  <c r="O42" i="13"/>
  <c r="O41" i="13" s="1"/>
  <c r="Q42" i="13"/>
  <c r="V42" i="13"/>
  <c r="V41" i="13" s="1"/>
  <c r="G44" i="13"/>
  <c r="I44" i="13"/>
  <c r="I41" i="13" s="1"/>
  <c r="K44" i="13"/>
  <c r="M44" i="13"/>
  <c r="O44" i="13"/>
  <c r="Q44" i="13"/>
  <c r="Q41" i="13" s="1"/>
  <c r="V44" i="13"/>
  <c r="G59" i="13"/>
  <c r="M59" i="13" s="1"/>
  <c r="I59" i="13"/>
  <c r="K59" i="13"/>
  <c r="O59" i="13"/>
  <c r="Q59" i="13"/>
  <c r="V59" i="13"/>
  <c r="G61" i="13"/>
  <c r="I61" i="13"/>
  <c r="K61" i="13"/>
  <c r="M61" i="13"/>
  <c r="O61" i="13"/>
  <c r="Q61" i="13"/>
  <c r="V61" i="13"/>
  <c r="G64" i="13"/>
  <c r="M64" i="13" s="1"/>
  <c r="I64" i="13"/>
  <c r="K64" i="13"/>
  <c r="O64" i="13"/>
  <c r="Q64" i="13"/>
  <c r="V64" i="13"/>
  <c r="G67" i="13"/>
  <c r="I67" i="13"/>
  <c r="K67" i="13"/>
  <c r="M67" i="13"/>
  <c r="O67" i="13"/>
  <c r="Q67" i="13"/>
  <c r="V67" i="13"/>
  <c r="G70" i="13"/>
  <c r="M70" i="13" s="1"/>
  <c r="I70" i="13"/>
  <c r="K70" i="13"/>
  <c r="O70" i="13"/>
  <c r="Q70" i="13"/>
  <c r="V70" i="13"/>
  <c r="G84" i="13"/>
  <c r="I84" i="13"/>
  <c r="K84" i="13"/>
  <c r="M84" i="13"/>
  <c r="O84" i="13"/>
  <c r="Q84" i="13"/>
  <c r="V84" i="13"/>
  <c r="G85" i="13"/>
  <c r="M85" i="13" s="1"/>
  <c r="I85" i="13"/>
  <c r="K85" i="13"/>
  <c r="O85" i="13"/>
  <c r="Q85" i="13"/>
  <c r="V85" i="13"/>
  <c r="G88" i="13"/>
  <c r="I88" i="13"/>
  <c r="K88" i="13"/>
  <c r="M88" i="13"/>
  <c r="O88" i="13"/>
  <c r="Q88" i="13"/>
  <c r="V88" i="13"/>
  <c r="G89" i="13"/>
  <c r="M89" i="13" s="1"/>
  <c r="I89" i="13"/>
  <c r="K89" i="13"/>
  <c r="O89" i="13"/>
  <c r="Q89" i="13"/>
  <c r="V89" i="13"/>
  <c r="G104" i="13"/>
  <c r="I104" i="13"/>
  <c r="K104" i="13"/>
  <c r="M104" i="13"/>
  <c r="O104" i="13"/>
  <c r="Q104" i="13"/>
  <c r="V104" i="13"/>
  <c r="G105" i="13"/>
  <c r="M105" i="13" s="1"/>
  <c r="I105" i="13"/>
  <c r="K105" i="13"/>
  <c r="O105" i="13"/>
  <c r="Q105" i="13"/>
  <c r="V105" i="13"/>
  <c r="G106" i="13"/>
  <c r="I106" i="13"/>
  <c r="K106" i="13"/>
  <c r="M106" i="13"/>
  <c r="O106" i="13"/>
  <c r="Q106" i="13"/>
  <c r="V106" i="13"/>
  <c r="G107" i="13"/>
  <c r="M107" i="13" s="1"/>
  <c r="I107" i="13"/>
  <c r="K107" i="13"/>
  <c r="O107" i="13"/>
  <c r="Q107" i="13"/>
  <c r="V107" i="13"/>
  <c r="G108" i="13"/>
  <c r="I108" i="13"/>
  <c r="K108" i="13"/>
  <c r="M108" i="13"/>
  <c r="O108" i="13"/>
  <c r="Q108" i="13"/>
  <c r="V108" i="13"/>
  <c r="G110" i="13"/>
  <c r="I110" i="13"/>
  <c r="I109" i="13" s="1"/>
  <c r="K110" i="13"/>
  <c r="M110" i="13"/>
  <c r="O110" i="13"/>
  <c r="Q110" i="13"/>
  <c r="Q109" i="13" s="1"/>
  <c r="V110" i="13"/>
  <c r="G111" i="13"/>
  <c r="G109" i="13" s="1"/>
  <c r="I111" i="13"/>
  <c r="K111" i="13"/>
  <c r="K109" i="13" s="1"/>
  <c r="O111" i="13"/>
  <c r="O109" i="13" s="1"/>
  <c r="Q111" i="13"/>
  <c r="V111" i="13"/>
  <c r="V109" i="13" s="1"/>
  <c r="G112" i="13"/>
  <c r="I112" i="13"/>
  <c r="K112" i="13"/>
  <c r="M112" i="13"/>
  <c r="O112" i="13"/>
  <c r="Q112" i="13"/>
  <c r="V112" i="13"/>
  <c r="G113" i="13"/>
  <c r="M113" i="13" s="1"/>
  <c r="I113" i="13"/>
  <c r="K113" i="13"/>
  <c r="O113" i="13"/>
  <c r="Q113" i="13"/>
  <c r="V113" i="13"/>
  <c r="G115" i="13"/>
  <c r="G114" i="13" s="1"/>
  <c r="I115" i="13"/>
  <c r="K115" i="13"/>
  <c r="K114" i="13" s="1"/>
  <c r="O115" i="13"/>
  <c r="O114" i="13" s="1"/>
  <c r="Q115" i="13"/>
  <c r="V115" i="13"/>
  <c r="V114" i="13" s="1"/>
  <c r="G117" i="13"/>
  <c r="I117" i="13"/>
  <c r="I114" i="13" s="1"/>
  <c r="K117" i="13"/>
  <c r="M117" i="13"/>
  <c r="O117" i="13"/>
  <c r="Q117" i="13"/>
  <c r="Q114" i="13" s="1"/>
  <c r="V117" i="13"/>
  <c r="G121" i="13"/>
  <c r="M121" i="13" s="1"/>
  <c r="I121" i="13"/>
  <c r="K121" i="13"/>
  <c r="O121" i="13"/>
  <c r="Q121" i="13"/>
  <c r="V121" i="13"/>
  <c r="G123" i="13"/>
  <c r="G122" i="13" s="1"/>
  <c r="I123" i="13"/>
  <c r="I122" i="13" s="1"/>
  <c r="K123" i="13"/>
  <c r="K122" i="13" s="1"/>
  <c r="M123" i="13"/>
  <c r="M122" i="13" s="1"/>
  <c r="O123" i="13"/>
  <c r="O122" i="13" s="1"/>
  <c r="Q123" i="13"/>
  <c r="Q122" i="13" s="1"/>
  <c r="V123" i="13"/>
  <c r="V122" i="13" s="1"/>
  <c r="G126" i="13"/>
  <c r="I126" i="13"/>
  <c r="K126" i="13"/>
  <c r="M126" i="13"/>
  <c r="O126" i="13"/>
  <c r="Q126" i="13"/>
  <c r="V126" i="13"/>
  <c r="G135" i="13"/>
  <c r="I135" i="13"/>
  <c r="K135" i="13"/>
  <c r="M135" i="13"/>
  <c r="O135" i="13"/>
  <c r="Q135" i="13"/>
  <c r="V135" i="13"/>
  <c r="G136" i="13"/>
  <c r="I136" i="13"/>
  <c r="K136" i="13"/>
  <c r="M136" i="13"/>
  <c r="O136" i="13"/>
  <c r="Q136" i="13"/>
  <c r="V136" i="13"/>
  <c r="G137" i="13"/>
  <c r="I137" i="13"/>
  <c r="K137" i="13"/>
  <c r="M137" i="13"/>
  <c r="O137" i="13"/>
  <c r="Q137" i="13"/>
  <c r="V137" i="13"/>
  <c r="G139" i="13"/>
  <c r="I139" i="13"/>
  <c r="K139" i="13"/>
  <c r="M139" i="13"/>
  <c r="O139" i="13"/>
  <c r="Q139" i="13"/>
  <c r="V139" i="13"/>
  <c r="G141" i="13"/>
  <c r="I141" i="13"/>
  <c r="I140" i="13" s="1"/>
  <c r="K141" i="13"/>
  <c r="M141" i="13"/>
  <c r="O141" i="13"/>
  <c r="Q141" i="13"/>
  <c r="Q140" i="13" s="1"/>
  <c r="V141" i="13"/>
  <c r="V140" i="13" s="1"/>
  <c r="G142" i="13"/>
  <c r="G140" i="13" s="1"/>
  <c r="I142" i="13"/>
  <c r="K142" i="13"/>
  <c r="K140" i="13" s="1"/>
  <c r="O142" i="13"/>
  <c r="O140" i="13" s="1"/>
  <c r="Q142" i="13"/>
  <c r="V142" i="13"/>
  <c r="G146" i="13"/>
  <c r="I146" i="13"/>
  <c r="K146" i="13"/>
  <c r="M146" i="13"/>
  <c r="O146" i="13"/>
  <c r="Q146" i="13"/>
  <c r="V146" i="13"/>
  <c r="G149" i="13"/>
  <c r="M149" i="13" s="1"/>
  <c r="I149" i="13"/>
  <c r="K149" i="13"/>
  <c r="O149" i="13"/>
  <c r="Q149" i="13"/>
  <c r="V149" i="13"/>
  <c r="G151" i="13"/>
  <c r="I151" i="13"/>
  <c r="K151" i="13"/>
  <c r="M151" i="13"/>
  <c r="O151" i="13"/>
  <c r="Q151" i="13"/>
  <c r="V151" i="13"/>
  <c r="G153" i="13"/>
  <c r="I153" i="13"/>
  <c r="I152" i="13" s="1"/>
  <c r="K153" i="13"/>
  <c r="M153" i="13"/>
  <c r="O153" i="13"/>
  <c r="Q153" i="13"/>
  <c r="Q152" i="13" s="1"/>
  <c r="V153" i="13"/>
  <c r="G156" i="13"/>
  <c r="G152" i="13" s="1"/>
  <c r="I156" i="13"/>
  <c r="K156" i="13"/>
  <c r="K152" i="13" s="1"/>
  <c r="O156" i="13"/>
  <c r="O152" i="13" s="1"/>
  <c r="Q156" i="13"/>
  <c r="V156" i="13"/>
  <c r="V152" i="13" s="1"/>
  <c r="G160" i="13"/>
  <c r="I160" i="13"/>
  <c r="K160" i="13"/>
  <c r="M160" i="13"/>
  <c r="O160" i="13"/>
  <c r="Q160" i="13"/>
  <c r="V160" i="13"/>
  <c r="G162" i="13"/>
  <c r="M162" i="13" s="1"/>
  <c r="I162" i="13"/>
  <c r="K162" i="13"/>
  <c r="O162" i="13"/>
  <c r="Q162" i="13"/>
  <c r="V162" i="13"/>
  <c r="G165" i="13"/>
  <c r="I165" i="13"/>
  <c r="K165" i="13"/>
  <c r="M165" i="13"/>
  <c r="O165" i="13"/>
  <c r="Q165" i="13"/>
  <c r="V165" i="13"/>
  <c r="G167" i="13"/>
  <c r="M167" i="13" s="1"/>
  <c r="I167" i="13"/>
  <c r="K167" i="13"/>
  <c r="O167" i="13"/>
  <c r="Q167" i="13"/>
  <c r="V167" i="13"/>
  <c r="G169" i="13"/>
  <c r="G168" i="13" s="1"/>
  <c r="I169" i="13"/>
  <c r="K169" i="13"/>
  <c r="K168" i="13" s="1"/>
  <c r="O169" i="13"/>
  <c r="O168" i="13" s="1"/>
  <c r="Q169" i="13"/>
  <c r="V169" i="13"/>
  <c r="V168" i="13" s="1"/>
  <c r="G172" i="13"/>
  <c r="I172" i="13"/>
  <c r="I168" i="13" s="1"/>
  <c r="K172" i="13"/>
  <c r="M172" i="13"/>
  <c r="O172" i="13"/>
  <c r="Q172" i="13"/>
  <c r="Q168" i="13" s="1"/>
  <c r="V172" i="13"/>
  <c r="G175" i="13"/>
  <c r="I175" i="13"/>
  <c r="I174" i="13" s="1"/>
  <c r="K175" i="13"/>
  <c r="M175" i="13"/>
  <c r="O175" i="13"/>
  <c r="Q175" i="13"/>
  <c r="Q174" i="13" s="1"/>
  <c r="V175" i="13"/>
  <c r="G182" i="13"/>
  <c r="G174" i="13" s="1"/>
  <c r="I182" i="13"/>
  <c r="K182" i="13"/>
  <c r="K174" i="13" s="1"/>
  <c r="O182" i="13"/>
  <c r="O174" i="13" s="1"/>
  <c r="Q182" i="13"/>
  <c r="V182" i="13"/>
  <c r="V174" i="13" s="1"/>
  <c r="G185" i="13"/>
  <c r="I185" i="13"/>
  <c r="K185" i="13"/>
  <c r="M185" i="13"/>
  <c r="O185" i="13"/>
  <c r="Q185" i="13"/>
  <c r="V185" i="13"/>
  <c r="G186" i="13"/>
  <c r="K186" i="13"/>
  <c r="O186" i="13"/>
  <c r="V186" i="13"/>
  <c r="G187" i="13"/>
  <c r="I187" i="13"/>
  <c r="I186" i="13" s="1"/>
  <c r="K187" i="13"/>
  <c r="M187" i="13"/>
  <c r="M186" i="13" s="1"/>
  <c r="O187" i="13"/>
  <c r="Q187" i="13"/>
  <c r="Q186" i="13" s="1"/>
  <c r="V187" i="13"/>
  <c r="G189" i="13"/>
  <c r="I189" i="13"/>
  <c r="I188" i="13" s="1"/>
  <c r="K189" i="13"/>
  <c r="M189" i="13"/>
  <c r="O189" i="13"/>
  <c r="Q189" i="13"/>
  <c r="Q188" i="13" s="1"/>
  <c r="V189" i="13"/>
  <c r="G190" i="13"/>
  <c r="G188" i="13" s="1"/>
  <c r="I190" i="13"/>
  <c r="K190" i="13"/>
  <c r="K188" i="13" s="1"/>
  <c r="O190" i="13"/>
  <c r="O188" i="13" s="1"/>
  <c r="Q190" i="13"/>
  <c r="V190" i="13"/>
  <c r="V188" i="13" s="1"/>
  <c r="G191" i="13"/>
  <c r="I191" i="13"/>
  <c r="K191" i="13"/>
  <c r="M191" i="13"/>
  <c r="O191" i="13"/>
  <c r="Q191" i="13"/>
  <c r="V191" i="13"/>
  <c r="G192" i="13"/>
  <c r="M192" i="13" s="1"/>
  <c r="I192" i="13"/>
  <c r="K192" i="13"/>
  <c r="O192" i="13"/>
  <c r="Q192" i="13"/>
  <c r="V192" i="13"/>
  <c r="G193" i="13"/>
  <c r="I193" i="13"/>
  <c r="K193" i="13"/>
  <c r="M193" i="13"/>
  <c r="O193" i="13"/>
  <c r="Q193" i="13"/>
  <c r="V193" i="13"/>
  <c r="G194" i="13"/>
  <c r="M194" i="13" s="1"/>
  <c r="I194" i="13"/>
  <c r="K194" i="13"/>
  <c r="O194" i="13"/>
  <c r="Q194" i="13"/>
  <c r="V194" i="13"/>
  <c r="G195" i="13"/>
  <c r="I195" i="13"/>
  <c r="K195" i="13"/>
  <c r="M195" i="13"/>
  <c r="O195" i="13"/>
  <c r="Q195" i="13"/>
  <c r="V195" i="13"/>
  <c r="G196" i="13"/>
  <c r="M196" i="13" s="1"/>
  <c r="I196" i="13"/>
  <c r="K196" i="13"/>
  <c r="O196" i="13"/>
  <c r="Q196" i="13"/>
  <c r="V196" i="13"/>
  <c r="AE198" i="13"/>
  <c r="AF198" i="13"/>
  <c r="G14" i="12"/>
  <c r="G9" i="12"/>
  <c r="I9" i="12"/>
  <c r="I8" i="12" s="1"/>
  <c r="K9" i="12"/>
  <c r="M9" i="12"/>
  <c r="O9" i="12"/>
  <c r="Q9" i="12"/>
  <c r="Q8" i="12" s="1"/>
  <c r="V9" i="12"/>
  <c r="G10" i="12"/>
  <c r="G8" i="12" s="1"/>
  <c r="I10" i="12"/>
  <c r="K10" i="12"/>
  <c r="K8" i="12" s="1"/>
  <c r="O10" i="12"/>
  <c r="O8" i="12" s="1"/>
  <c r="Q10" i="12"/>
  <c r="V10" i="12"/>
  <c r="V8" i="12" s="1"/>
  <c r="I11" i="12"/>
  <c r="Q11" i="12"/>
  <c r="G12" i="12"/>
  <c r="G11" i="12" s="1"/>
  <c r="I12" i="12"/>
  <c r="K12" i="12"/>
  <c r="K11" i="12" s="1"/>
  <c r="O12" i="12"/>
  <c r="O11" i="12" s="1"/>
  <c r="Q12" i="12"/>
  <c r="V12" i="12"/>
  <c r="V11" i="12" s="1"/>
  <c r="AE14" i="12"/>
  <c r="AF14" i="12"/>
  <c r="I20" i="1"/>
  <c r="I19" i="1"/>
  <c r="I18" i="1"/>
  <c r="I16" i="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4" i="1"/>
  <c r="G44" i="1"/>
  <c r="G25" i="1" s="1"/>
  <c r="A25" i="1" s="1"/>
  <c r="A26" i="1" s="1"/>
  <c r="G26" i="1" s="1"/>
  <c r="H43" i="1"/>
  <c r="H42" i="1"/>
  <c r="I42" i="1" s="1"/>
  <c r="H41" i="1"/>
  <c r="I41" i="1" s="1"/>
  <c r="H40" i="1"/>
  <c r="I40" i="1" s="1"/>
  <c r="H39" i="1"/>
  <c r="I39" i="1" s="1"/>
  <c r="I44" i="1" s="1"/>
  <c r="I138" i="1" l="1"/>
  <c r="J125" i="1" s="1"/>
  <c r="G28" i="1"/>
  <c r="G23" i="1"/>
  <c r="M188" i="13"/>
  <c r="M109" i="13"/>
  <c r="M8" i="13"/>
  <c r="M190" i="13"/>
  <c r="M182" i="13"/>
  <c r="M174" i="13" s="1"/>
  <c r="M169" i="13"/>
  <c r="M168" i="13" s="1"/>
  <c r="M156" i="13"/>
  <c r="M152" i="13" s="1"/>
  <c r="M142" i="13"/>
  <c r="M140" i="13" s="1"/>
  <c r="M115" i="13"/>
  <c r="M114" i="13" s="1"/>
  <c r="M111" i="13"/>
  <c r="M42" i="13"/>
  <c r="M41" i="13" s="1"/>
  <c r="M40" i="13"/>
  <c r="M39" i="13" s="1"/>
  <c r="M29" i="13"/>
  <c r="M23" i="13" s="1"/>
  <c r="G8" i="13"/>
  <c r="M12" i="12"/>
  <c r="M11" i="12" s="1"/>
  <c r="M10" i="12"/>
  <c r="M8" i="12" s="1"/>
  <c r="J42" i="1"/>
  <c r="J40" i="1"/>
  <c r="J43" i="1"/>
  <c r="J41" i="1"/>
  <c r="J39" i="1"/>
  <c r="J44" i="1" s="1"/>
  <c r="H44" i="1"/>
  <c r="I21" i="1"/>
  <c r="J28" i="1"/>
  <c r="J26" i="1"/>
  <c r="G38" i="1"/>
  <c r="F38" i="1"/>
  <c r="H32" i="1"/>
  <c r="J23" i="1"/>
  <c r="J24" i="1"/>
  <c r="J25" i="1"/>
  <c r="J27" i="1"/>
  <c r="E24" i="1"/>
  <c r="E26" i="1"/>
  <c r="J131" i="1" l="1"/>
  <c r="J135" i="1"/>
  <c r="J127" i="1"/>
  <c r="J137" i="1"/>
  <c r="J133" i="1"/>
  <c r="J129" i="1"/>
  <c r="J122" i="1"/>
  <c r="J124" i="1"/>
  <c r="J136" i="1"/>
  <c r="J134" i="1"/>
  <c r="J132" i="1"/>
  <c r="J130" i="1"/>
  <c r="J128" i="1"/>
  <c r="J126" i="1"/>
  <c r="J123" i="1"/>
  <c r="A23" i="1"/>
  <c r="A24" i="1" s="1"/>
  <c r="G24" i="1" s="1"/>
  <c r="A27" i="1" s="1"/>
  <c r="A29" i="1" s="1"/>
  <c r="G29" i="1" s="1"/>
  <c r="G27" i="1" s="1"/>
  <c r="J138" i="1" l="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<sst xmlns="http://schemas.openxmlformats.org/spreadsheetml/2006/main" count="942" uniqueCount="393">
  <si>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</si>
  <si>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</si>
  <si>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</si>
  <si>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</si>
  <si>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</si>
  <si>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</si>
  <si>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</si>
  <si>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</si>
  <si>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</si>
  <si>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</si>
  <si>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</si>
  <si>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</si>
  <si>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</si>
  <si>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</si>
  <si>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</si>
  <si>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</si>
  <si>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</si>
  <si>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</si>
  <si>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</si>
  <si>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</si>
  <si>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</si>
  <si>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</si>
  <si>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</si>
  <si>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</si>
  <si>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</si>
  <si>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</si>
  <si>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</si>
  <si>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</si>
  <si>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</si>
  <si>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</si>
  <si>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</si>
  <si>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</si>
  <si>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</si>
  <si>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</si>
  <si>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</si>
  <si>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</si>
  <si>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</si>
  <si>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</si>
  <si>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</si>
  <si>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</si>
  <si>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</si>
  <si>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</si>
  <si>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</si>
  <si>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Radomír Ryška</t>
  </si>
  <si>
    <t>04/2017</t>
  </si>
  <si>
    <t>Oprava sociálního zázemí Základní škola Boženy Němcové 1784, Sokolov</t>
  </si>
  <si>
    <t>Město Sokolov</t>
  </si>
  <si>
    <t>Rokycanova 1929</t>
  </si>
  <si>
    <t>Sokolov-Sokolov</t>
  </si>
  <si>
    <t>35601</t>
  </si>
  <si>
    <t>00259586</t>
  </si>
  <si>
    <t>CZ00259586</t>
  </si>
  <si>
    <t>Stavba</t>
  </si>
  <si>
    <t>SO-00</t>
  </si>
  <si>
    <t>VRN</t>
  </si>
  <si>
    <t>1</t>
  </si>
  <si>
    <t>Vedlejší rozpočtové náklady</t>
  </si>
  <si>
    <t>SO-01</t>
  </si>
  <si>
    <t xml:space="preserve">Oprava sociálního zázemí </t>
  </si>
  <si>
    <t>Stavební a instalatérské práce</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</si>
  <si>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</si>
  <si>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</si>
  <si>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</si>
  <si>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</si>
  <si>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</si>
  <si>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</si>
  <si>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</si>
  <si>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</si>
  <si>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</si>
  <si>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</si>
  <si>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</si>
  <si>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</si>
  <si>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</si>
  <si>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</si>
  <si>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</si>
  <si>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</si>
  <si>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</si>
  <si>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</si>
  <si>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</si>
  <si>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</si>
  <si>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</si>
  <si>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</si>
  <si>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</si>
  <si>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</si>
  <si>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</si>
  <si>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</si>
  <si>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</si>
  <si>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</si>
  <si>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</si>
  <si>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</si>
  <si>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</si>
  <si>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</si>
  <si>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</si>
  <si>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</si>
  <si>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</si>
  <si>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</si>
  <si>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</si>
  <si>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</si>
  <si>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</si>
  <si>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</si>
  <si>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</si>
  <si>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</si>
  <si>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</si>
  <si>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</si>
  <si>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</si>
  <si>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</si>
  <si>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</si>
  <si>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</si>
  <si>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61</t>
  </si>
  <si>
    <t>Úpravy povrchů vnitřní</t>
  </si>
  <si>
    <t>95</t>
  </si>
  <si>
    <t>Dokončovací konstrukce na pozemních stavbách</t>
  </si>
  <si>
    <t>96</t>
  </si>
  <si>
    <t>Bourání konstrukcí</t>
  </si>
  <si>
    <t>99</t>
  </si>
  <si>
    <t>Staveništní přesun hmot</t>
  </si>
  <si>
    <t>725</t>
  </si>
  <si>
    <t>Zařizovací předměty</t>
  </si>
  <si>
    <t>734</t>
  </si>
  <si>
    <t>Armatury</t>
  </si>
  <si>
    <t>735</t>
  </si>
  <si>
    <t>Otopná tělesa</t>
  </si>
  <si>
    <t>766</t>
  </si>
  <si>
    <t>Konstrukce truhlářské</t>
  </si>
  <si>
    <t>771</t>
  </si>
  <si>
    <t>Podlahy z dlaždic a obklady</t>
  </si>
  <si>
    <t>781</t>
  </si>
  <si>
    <t>Obklady keramické</t>
  </si>
  <si>
    <t>783</t>
  </si>
  <si>
    <t>Nátěry</t>
  </si>
  <si>
    <t>784</t>
  </si>
  <si>
    <t>Malby</t>
  </si>
  <si>
    <t>M21</t>
  </si>
  <si>
    <t>Elektromontáže</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</si>
  <si>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</si>
  <si>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</si>
  <si>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</si>
  <si>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</si>
  <si>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</si>
  <si>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</si>
  <si>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</si>
  <si>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</si>
  <si>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</si>
  <si>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</si>
  <si>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</si>
  <si>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</si>
  <si>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</si>
  <si>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</si>
  <si>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</si>
  <si>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</si>
  <si>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</si>
  <si>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</si>
  <si>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</si>
  <si>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</si>
  <si>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</si>
  <si>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</si>
  <si>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</si>
  <si>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</si>
  <si>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</si>
  <si>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</si>
  <si>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</si>
  <si>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</si>
  <si>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</si>
  <si>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</si>
  <si>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</si>
  <si>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</si>
  <si>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</si>
  <si>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</si>
  <si>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Soubor</t>
  </si>
  <si>
    <t>RTS 17/ II</t>
  </si>
  <si>
    <t>Indiv</t>
  </si>
  <si>
    <t>POL99_8</t>
  </si>
  <si>
    <t>005121030R</t>
  </si>
  <si>
    <t>Odstranění zařízení staveniště</t>
  </si>
  <si>
    <t>005231010R</t>
  </si>
  <si>
    <t>Revize- elektro, zkošky tesnosti a tlakové zkoušky</t>
  </si>
  <si>
    <t>SUM</t>
  </si>
  <si>
    <t>Poznámky uchazeče k zadání</t>
  </si>
  <si>
    <t>POPUZIV</t>
  </si>
  <si>
    <t>END</t>
  </si>
  <si>
    <t>612421411R00</t>
  </si>
  <si>
    <t>Oprava vápen.omítek stěn do 50 % pl. - hrubých</t>
  </si>
  <si>
    <t>m2</t>
  </si>
  <si>
    <t>POL1_</t>
  </si>
  <si>
    <t xml:space="preserve"> V položce jsou zakalkulovány náklady na pomocné pracovní lešení o výšce podlahy do 1900 mm a pro zatížení do 1,5 kPa.</t>
  </si>
  <si>
    <t>POP</t>
  </si>
  <si>
    <t>3NP WC hoši - oprava omítek po odsekání obkladů(vyrovnání, dohození) : (5,25+5,25+1,35+1,35-0,8-0,8+3,7-0,8+1,08+0,3+0,4+0,3+0,9+0,25+0,3+1,4+1,4+1,7+0,25+0,4+1,13-0,6-0,6+1,05+1,22+0,84+0,38+0,2+0,87-0,6+1,25+0,72+0,72+1,25-0,6)*2</t>
  </si>
  <si>
    <t>VV</t>
  </si>
  <si>
    <t>612421431RT2</t>
  </si>
  <si>
    <t>Oprava vápen.omítek stěn do 50 % pl. - štukových, s použitím suché maltové směsi</t>
  </si>
  <si>
    <t xml:space="preserve">Drobné opravy štukových omítek na WC : </t>
  </si>
  <si>
    <t>3NP hoši : (5,25+1,35+1,35+5,25+3,7+1,13+0,4+0,25+1,7+1,08+0,3+0,4+0,3+0,9+0,25+0,3+1,4+1,4+1,25+1,25+0,72+0,72+1,05+1,22+0,87+0,2+0,38+0,84)*0,5</t>
  </si>
  <si>
    <t>2NP hoši : 5</t>
  </si>
  <si>
    <t>1NP hoši : 5</t>
  </si>
  <si>
    <t>952901111R00</t>
  </si>
  <si>
    <t>Vyčištění budov o výšce podlaží do 4 m</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</si>
  <si>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</si>
  <si>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úklid po provedených pracech : 5,25*(1,35+1,08+0,4+0,9+0,3)</t>
  </si>
  <si>
    <t>30</t>
  </si>
  <si>
    <t>965048130R00</t>
  </si>
  <si>
    <t>Dočištění povrchu po odsekání ker.obkladu, tmel do 30%</t>
  </si>
  <si>
    <t>Položka se používá pro dočištění povrchu od tmele (tl. 3-5 mm) po vybourání obkladu.</t>
  </si>
  <si>
    <t>V položce není kalkulována manipulace se sutí, která se oceňuje samostatně položkami souboru 979.</t>
  </si>
  <si>
    <t>obklady : 60,82</t>
  </si>
  <si>
    <t>dlažba -nutno probrat provedení se školníkem : 17,07</t>
  </si>
  <si>
    <t>965081713RT2</t>
  </si>
  <si>
    <t>Bourání dlažeb keramických tl.10 mm, nad 1 m2, sbíječka, dlaždice keramické</t>
  </si>
  <si>
    <t xml:space="preserve">Provedení dlažeb v této místnosti bude nejprve dohodnuto se školníkem : </t>
  </si>
  <si>
    <t>3NP WC hoši : 5,25*1,35</t>
  </si>
  <si>
    <t>2,7*3,7</t>
  </si>
  <si>
    <t>978013161R00</t>
  </si>
  <si>
    <t>Otlučení omítek vnitřních stěn v rozsahu do 50 %</t>
  </si>
  <si>
    <t>S vyškrabáním spár, s očištěním zdiva.</t>
  </si>
  <si>
    <t>3NP WC hoši : (5,25+5,25+1,35+1,35-0,8-0,8+3,7-0,8+1,08+0,3+0,4+0,3+0,9+0,25+0,3+1,4+1,4+1,7+0,25+0,4+1,13-0,6-0,6+1,05+1,22+0,84+0,38+0,2+0,87-0,6+1,25+0,72+0,72+1,25-0,6)*2</t>
  </si>
  <si>
    <t>978059531R00</t>
  </si>
  <si>
    <t>Odsekání vnitřních obkladů stěn nad 2 m2</t>
  </si>
  <si>
    <t>999281108R00</t>
  </si>
  <si>
    <t>Přesun hmot pro opravy a údržbu do výšky 12 m</t>
  </si>
  <si>
    <t>t</t>
  </si>
  <si>
    <t>POL7_</t>
  </si>
  <si>
    <t>725114921R00</t>
  </si>
  <si>
    <t>Odmontování a zpětná montáž sedátka</t>
  </si>
  <si>
    <t>kus</t>
  </si>
  <si>
    <t>U všech WC dojde k demontáži a u 2 ks ke zpětné montáži stáv sedátka a u 24ks nového sedátka : 26</t>
  </si>
  <si>
    <t>725110811R00</t>
  </si>
  <si>
    <t>Demontáž klozetů splachovacích vč propojovacího potrubí a nástěnného ventilu</t>
  </si>
  <si>
    <t>soubor</t>
  </si>
  <si>
    <t xml:space="preserve">Demontáž WC pro výměnu za jiné, dohoda se školníkem pro případné uschování, jinak počítáno do odpadu : </t>
  </si>
  <si>
    <t xml:space="preserve">3NP : </t>
  </si>
  <si>
    <t>WC hoši - počítáno dem. v jiné položce : 0</t>
  </si>
  <si>
    <t>WC dívky : 5</t>
  </si>
  <si>
    <t xml:space="preserve">2NP : </t>
  </si>
  <si>
    <t>WC hoši : 2</t>
  </si>
  <si>
    <t xml:space="preserve">1NP : </t>
  </si>
  <si>
    <t xml:space="preserve">Tělocvična : </t>
  </si>
  <si>
    <t>WC dívky : 2</t>
  </si>
  <si>
    <t>WC hoši : 1</t>
  </si>
  <si>
    <t>Učitelské WC - chodba + kancelář : 2</t>
  </si>
  <si>
    <t>725110814R00</t>
  </si>
  <si>
    <t>Demontáž klozetů kombinovaných vč připojovací hadičky a nástěnného ventilu</t>
  </si>
  <si>
    <t>3 NP Hoši - zde jsou WC kombi, jedná se o demontáž pro opětovné použití : 2</t>
  </si>
  <si>
    <t>725210911R00</t>
  </si>
  <si>
    <t>Demontáž a zpět.montáž umyvadla bez výtok.armtur. vč dem. a mon. sifonu</t>
  </si>
  <si>
    <t xml:space="preserve">3 NP : </t>
  </si>
  <si>
    <t>WC hoši - dem a zpětná montáž umyvadel po provedení nových obkladů : 3</t>
  </si>
  <si>
    <t>725820801R00</t>
  </si>
  <si>
    <t>Demontáž baterie nástěnné do G 3/4</t>
  </si>
  <si>
    <t>WC hoši - demontáž baterie pro zpětné použití : 3</t>
  </si>
  <si>
    <t>725829201R00</t>
  </si>
  <si>
    <t>Montáž baterie umyv.a dřezové nástěnné chromové</t>
  </si>
  <si>
    <t>WC hoši - montáž stáv baterie po provedení nových obkladů : 3</t>
  </si>
  <si>
    <t>725112002</t>
  </si>
  <si>
    <t>Klozet keramický standardní samostatně stojící s hlubokým splachováním odpad svislý + sedátko, a propojení odpadu vč tr. a manžety</t>
  </si>
  <si>
    <t>Vlastní</t>
  </si>
  <si>
    <t>POL1_7</t>
  </si>
  <si>
    <t>WC hoši - jsou stávajíci : 0</t>
  </si>
  <si>
    <t>725119122</t>
  </si>
  <si>
    <t>Montáž klozetových mís kombi</t>
  </si>
  <si>
    <t>725121599</t>
  </si>
  <si>
    <t>Pisoárový záchodek keramický demontáž a zpětná montáž vč odpadu a výtokových armaturl</t>
  </si>
  <si>
    <t>WC hoši demontáž a zpětná montáž posolárů vč odpadů a výtokových armatur po provedení nových obkladů : 7</t>
  </si>
  <si>
    <t>725813111</t>
  </si>
  <si>
    <t>Ventil rohový bez připojovací trubičky nebo flexi hadičky G 1/2, D+M</t>
  </si>
  <si>
    <t>72582</t>
  </si>
  <si>
    <t>Trubka nerezová DN 3/8 vč. nakrácení na pož.délku, nasazení matíce 2ks a těsnění 2ks , Dodávka a montáž</t>
  </si>
  <si>
    <t xml:space="preserve">Na propojení WC a rohového ventilu ve zdi z důvodu trvanlivosti zvoleno nerez potrubí, na 1 ks WC 0,6m : </t>
  </si>
  <si>
    <t>7250096</t>
  </si>
  <si>
    <t xml:space="preserve">Kotvící materiál pro pisoláry </t>
  </si>
  <si>
    <t>POL3_</t>
  </si>
  <si>
    <t>7250097</t>
  </si>
  <si>
    <t xml:space="preserve">Kotvící materiál pro umyvadla </t>
  </si>
  <si>
    <t>7250098</t>
  </si>
  <si>
    <t>Kotvící materiál pro klozet kombinovaný</t>
  </si>
  <si>
    <t>7250099</t>
  </si>
  <si>
    <t>Podružný materiál-těsnění, páska.....</t>
  </si>
  <si>
    <t>kpl</t>
  </si>
  <si>
    <t>998725102R00</t>
  </si>
  <si>
    <t>Přesun hmot pro zařizovací předměty, výšky do 12 m</t>
  </si>
  <si>
    <t>734221545</t>
  </si>
  <si>
    <t>Ventil závitový termostatický přímý jednoregulační G 1/2 PN 16 do 110°C bez hlavice ovládání</t>
  </si>
  <si>
    <t>734221683</t>
  </si>
  <si>
    <t>Termostatická hlavice kapalinová PN 10 do 110°C s vestavěným čidlem</t>
  </si>
  <si>
    <t>734261712</t>
  </si>
  <si>
    <t>Šroubení regulační radiátorové přímé G 1/2 bez vypouštění</t>
  </si>
  <si>
    <t>998734103R00</t>
  </si>
  <si>
    <t>Přesun hmot pro armatury, výšky do 24 m</t>
  </si>
  <si>
    <t>735151579</t>
  </si>
  <si>
    <t>Otopné těleso panelové Korado Radik Klasik typ 22 výška/délka 600/1200 mm</t>
  </si>
  <si>
    <t>3NP WC hoši : 2</t>
  </si>
  <si>
    <t>73516</t>
  </si>
  <si>
    <t>Montáž ÚT</t>
  </si>
  <si>
    <t>soub</t>
  </si>
  <si>
    <t xml:space="preserve">Montáž otopného tělesa na stávající rozvod ocelového potrubí, nutno zmrazit přívod a odvod nebo napustit a vypustit stoupací vedení : </t>
  </si>
  <si>
    <t xml:space="preserve">po dohodě se školníkem. Vč podružného materiálu a tlakové zkoušky! : </t>
  </si>
  <si>
    <t>WC hoši 3NP : 2</t>
  </si>
  <si>
    <t>998735102R00</t>
  </si>
  <si>
    <t>Přesun hmot pro otopná tělesa, výšky do 12 m</t>
  </si>
  <si>
    <t>968061125R00</t>
  </si>
  <si>
    <t>Vyvěšení dřevěných dveřních křídel pl. do 2 m2</t>
  </si>
  <si>
    <t>Položka obsahuje náklady na vyvěšení křídel, jejich uložení a zpětné zavěšení po provedených stavebních úpravách. Položka se používá i pro vyvěšení křídel určených k likvidaci.</t>
  </si>
  <si>
    <t>8+2</t>
  </si>
  <si>
    <t>766661112R00</t>
  </si>
  <si>
    <t>Montáž dveří do zárubně,otevíravých 1kř.do 0,8 m</t>
  </si>
  <si>
    <t>Hoši : 2+2</t>
  </si>
  <si>
    <t>Hoši : 2</t>
  </si>
  <si>
    <t>Dívky : 2</t>
  </si>
  <si>
    <t>Dívky : 1</t>
  </si>
  <si>
    <t>tělocvična : 1</t>
  </si>
  <si>
    <t>766000001</t>
  </si>
  <si>
    <t>Montáž kování na interiérové dveře klika klika</t>
  </si>
  <si>
    <t>54915362R</t>
  </si>
  <si>
    <t>Kování ocel chom mat pro interiérové dveře , WC zámek jednostranný - kulatý</t>
  </si>
  <si>
    <t>SPCM</t>
  </si>
  <si>
    <t>61160126R</t>
  </si>
  <si>
    <t xml:space="preserve">Dveře vnitřní hladké plné 1 kříd. 60x197 bílé </t>
  </si>
  <si>
    <t>8</t>
  </si>
  <si>
    <t>998766102R00</t>
  </si>
  <si>
    <t>Přesun hmot pro truhlářské konstr., výšky do 12 m</t>
  </si>
  <si>
    <t>771101210RT1</t>
  </si>
  <si>
    <t>Penetrace podkladu pod dlažby, penetrační nátěr Primer G</t>
  </si>
  <si>
    <t>771575109RV1</t>
  </si>
  <si>
    <t>Montáž podlah keram.,hladké, tmel, 30x30 cm, CARO FK flex (lepidlo), ASO-Fugenbunt (spára)</t>
  </si>
  <si>
    <t>771577133RS2</t>
  </si>
  <si>
    <t>Lišta nerezová přechodová, stejná výška dlaždic, profil UIS, pro tloušťku dlaždic 10 mm</t>
  </si>
  <si>
    <t>m</t>
  </si>
  <si>
    <t>Pokládání do tmele.</t>
  </si>
  <si>
    <t>Položka je určena pro dekorativní spojení podlah o stejné výšce např. dlažba/dlažba, dlažba/lino, atd.</t>
  </si>
  <si>
    <t>597642209</t>
  </si>
  <si>
    <t>Dlažba  např Taurus Granit  300x300x8 mm protiskluz R10</t>
  </si>
  <si>
    <t>17,077*1,15</t>
  </si>
  <si>
    <t>998771102R00</t>
  </si>
  <si>
    <t>Přesun hmot pro podlahy z dlaždic, výšky do 12 m</t>
  </si>
  <si>
    <t>771578011R00</t>
  </si>
  <si>
    <t>Spára podlaha - stěna, silikonem</t>
  </si>
  <si>
    <t>3NP WC hoši : 5,25+5,25+1,35+1,35-0,8-0,8+3,7-0,8+1,08+0,3+0,4+0,3+0,9+0,25+0,3+1,4+1,4+1,7+0,25+0,4+1,13-0,6-0,6+1,05+1,22+0,84+0,38+0,2+0,87-0,6+1,25+0,72+0,72+1,25-0,6</t>
  </si>
  <si>
    <t>10</t>
  </si>
  <si>
    <t>781475115RV1</t>
  </si>
  <si>
    <t>Obklad vnitřní stěn keramický, do tmele, 25x25 cm, CARO FK flex (lepidlo), ASO-Fugenbunt (spára)</t>
  </si>
  <si>
    <t>Lepidlo vhodné pro vnitřní obklady. Výrobek firmy Schömburg.</t>
  </si>
  <si>
    <t>Spotřeba lepidla pro zubovou stěrku 8 mm, spotřeba spárovací hmoty pro spáru šířky 5, výšky 8 mm.</t>
  </si>
  <si>
    <t>781497132R00</t>
  </si>
  <si>
    <t>Lišta nerezová rohová k obkladům 8mm , dodávka + montáž</t>
  </si>
  <si>
    <t>3 NP WC hoši - použít jen na rohy - 5x roh dl.2m : 10</t>
  </si>
  <si>
    <t>59781538</t>
  </si>
  <si>
    <t xml:space="preserve">Obklad  RAKO ONE 20x20 cm lesk pastelová plná barva např zelenožlutá, modrá, červená </t>
  </si>
  <si>
    <t>3NP WC hoši : (5,25+5,25+1,35+1,35-0,8-0,8+3,7-0,8+1,08+0,3+0,4+0,3+0,9+0,25+0,3+1,4+1,4+1,7+0,25+0,4+1,13-0,6-0,6+1,05+1,22+0,84+0,38+0,2+0,87-0,6+1,25+0,72+0,72+1,25-0,6)*0,2</t>
  </si>
  <si>
    <t>6,082*0,15</t>
  </si>
  <si>
    <t>59781539</t>
  </si>
  <si>
    <t xml:space="preserve">Obklad  RAKO ONE 20x20 cm lesk bílá </t>
  </si>
  <si>
    <t>(60,82-6,99)*1,15</t>
  </si>
  <si>
    <t>998781102R00</t>
  </si>
  <si>
    <t>Přesun hmot pro obklady keramické, výšky do 12 m</t>
  </si>
  <si>
    <t>783122111RT4</t>
  </si>
  <si>
    <t>Nátěr syntetický OK "A" dvojnásobný, Paulín, lesklý email 2 x</t>
  </si>
  <si>
    <t>3NP WC hoši zárubně : 4,8*0,25*2</t>
  </si>
  <si>
    <t>4,6*0,25*2</t>
  </si>
  <si>
    <t>783424140R00</t>
  </si>
  <si>
    <t>Nátěr syntetický potrubí do DN 50 mm  Z + 2x</t>
  </si>
  <si>
    <t>3NP WC hoši : 3,5+3,5+6</t>
  </si>
  <si>
    <t>784191101R00</t>
  </si>
  <si>
    <t>Penetrace podkladu univerzální Primalex 1x</t>
  </si>
  <si>
    <t>Penetrační přípravek k provádění základního napouštěcího nátěru pod interiérové a fasádní akrylátové barvy, zpevňuje podklad, sjednocuje savost, omezuje tvorbu vlasových trhlinek a zvyšuje přilnavost dalších vrstev nátěrů, lepidel či tmelů.</t>
  </si>
  <si>
    <t>malba po opravě omítek mimo 3NP WC hoši : 20</t>
  </si>
  <si>
    <t>3NP  WC hoši : (5,25+1,35+1,35+5,25+3,7+1,13+0,4+0,25+1,7+1,08+0,3+0,4+0,3+0,9+0,25+0,3+1,4+1,4+1,25+1,25+0,72+0,72+1,05+1,22+0,87+0,2+0,38+0,84)*1,55</t>
  </si>
  <si>
    <t>-(0,6*1,5*3)</t>
  </si>
  <si>
    <t>5,25*1,35</t>
  </si>
  <si>
    <t>(1,22+0,25+1,130)*3,7</t>
  </si>
  <si>
    <t>784195112R00</t>
  </si>
  <si>
    <t>Malba Primalex Standard, bílá, bez penetrace, 2 x</t>
  </si>
  <si>
    <t>Klasický tekutý malířský nátěr pro nenáročné aplikace. Ředí se vodou 0,5 - 0,75 l čisté vody na 1 kg barvy.</t>
  </si>
  <si>
    <t>Bez vyspravení sádrou a bez penetrace.</t>
  </si>
  <si>
    <t>784402801R00</t>
  </si>
  <si>
    <t>Odstranění maleb oškrabáním, v místnostech do 3,8 m</t>
  </si>
  <si>
    <t>Kalkul</t>
  </si>
  <si>
    <t>2100099</t>
  </si>
  <si>
    <t>Demontáž a montáž vypínačů WC hoši 3NP pro provedení nového keram.obkladu</t>
  </si>
  <si>
    <t>979087112R00</t>
  </si>
  <si>
    <t>Nakládání suti na dopravní prostředky</t>
  </si>
  <si>
    <t>POL8_</t>
  </si>
  <si>
    <t>979011211R00</t>
  </si>
  <si>
    <t>Svislá doprava suti a vybour. hmot za 2.NP nošením</t>
  </si>
  <si>
    <t>979011219R00</t>
  </si>
  <si>
    <t>Přípl.k svislé dopr.suti za každé další NP nošením</t>
  </si>
  <si>
    <t>979082111R00</t>
  </si>
  <si>
    <t>Vnitrostaveništní doprava suti do 10 m</t>
  </si>
  <si>
    <t>979082121R00</t>
  </si>
  <si>
    <t>Příplatek k vnitrost. dopravě suti za dalších 5 m</t>
  </si>
  <si>
    <t>979083117R00</t>
  </si>
  <si>
    <t>Vodorovné přemístění suti na skládku do 6000 m</t>
  </si>
  <si>
    <t>979083191R00</t>
  </si>
  <si>
    <t>Příplatek za dalších započatých 1000 m nad 6000 m</t>
  </si>
  <si>
    <t>979999999R00</t>
  </si>
  <si>
    <t xml:space="preserve">Poplatek za skládku stavební suť + 10 % příměsí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</si>
</sst>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4" xfId="0" applyNumberFormat="1" applyBorder="1" applyAlignment="1">
      <alignment vertical="center"/>
    </xf>
    <xf numFmtId="3" fontId="0" fillId="0" borderId="34" xfId="0" applyNumberFormat="1" applyBorder="1" applyAlignment="1">
      <alignment vertical="center" wrapText="1"/>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19" fillId="0" borderId="0" xfId="0" applyNumberFormat="1" applyFont="1" applyBorder="1" applyAlignment="1">
      <alignment horizontal="center" vertical="top" wrapText="1" shrinkToFit="1"/>
    </xf>
    <xf numFmtId="0" fontId="19" fillId="0" borderId="0" xfId="0" applyNumberFormat="1" applyFont="1" applyBorder="1" applyAlignment="1">
      <alignment vertical="top" wrapText="1" shrinkToFi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8"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9"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6" t="s">
        <v>40</v>
      </c>
    </row>
    <row r="2" spans="1:7" ht="57.75" customHeight="1" x14ac:dyDescent="0.2">
      <c r="A2" s="78" t="s">
        <v>41</v>
      </c>
      <c r="B2" s="78"/>
      <c r="C2" s="78"/>
      <c r="D2" s="78"/>
      <c r="E2" s="78"/>
      <c r="F2" s="78"/>
      <c r="G2" s="78"/>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41"/>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72" t="s">
        <v>38</v>
      </c>
      <c r="B1" s="79" t="s">
        <v>4</v>
      </c>
      <c r="C1" s="80"/>
      <c r="D1" s="80"/>
      <c r="E1" s="80"/>
      <c r="F1" s="80"/>
      <c r="G1" s="80"/>
      <c r="H1" s="80"/>
      <c r="I1" s="80"/>
      <c r="J1" s="81"/>
    </row>
    <row r="2" spans="1:15" ht="36" customHeight="1" x14ac:dyDescent="0.2">
      <c r="A2" s="3"/>
      <c r="B2" s="103" t="s">
        <v>24</v>
      </c>
      <c r="C2" s="104"/>
      <c r="D2" s="105" t="s">
        <v>44</v>
      </c>
      <c r="E2" s="106" t="s">
        <v>45</v>
      </c>
      <c r="F2" s="107"/>
      <c r="G2" s="107"/>
      <c r="H2" s="107"/>
      <c r="I2" s="107"/>
      <c r="J2" s="108"/>
      <c r="O2" s="2"/>
    </row>
    <row r="3" spans="1:15" ht="27" hidden="1" customHeight="1" x14ac:dyDescent="0.2">
      <c r="A3" s="3"/>
      <c r="B3" s="109"/>
      <c r="C3" s="104"/>
      <c r="D3" s="110"/>
      <c r="E3" s="111"/>
      <c r="F3" s="112"/>
      <c r="G3" s="112"/>
      <c r="H3" s="112"/>
      <c r="I3" s="112"/>
      <c r="J3" s="113"/>
    </row>
    <row r="4" spans="1:15" ht="23.25" customHeight="1" x14ac:dyDescent="0.2">
      <c r="A4" s="3"/>
      <c r="B4" s="114"/>
      <c r="C4" s="115"/>
      <c r="D4" s="116"/>
      <c r="E4" s="117"/>
      <c r="F4" s="117"/>
      <c r="G4" s="117"/>
      <c r="H4" s="117"/>
      <c r="I4" s="117"/>
      <c r="J4" s="118"/>
    </row>
    <row r="5" spans="1:15" ht="24" customHeight="1" x14ac:dyDescent="0.2">
      <c r="A5" s="3"/>
      <c r="B5" s="46" t="s">
        <v>23</v>
      </c>
      <c r="C5" s="4"/>
      <c r="D5" s="119" t="s">
        <v>46</v>
      </c>
      <c r="E5" s="25"/>
      <c r="F5" s="25"/>
      <c r="G5" s="25"/>
      <c r="H5" s="27" t="s">
        <v>42</v>
      </c>
      <c r="I5" s="119" t="s">
        <v>50</v>
      </c>
      <c r="J5" s="10"/>
    </row>
    <row r="6" spans="1:15" ht="15.75" customHeight="1" x14ac:dyDescent="0.2">
      <c r="A6" s="3"/>
      <c r="B6" s="40"/>
      <c r="C6" s="25"/>
      <c r="D6" s="119" t="s">
        <v>47</v>
      </c>
      <c r="E6" s="25"/>
      <c r="F6" s="25"/>
      <c r="G6" s="25"/>
      <c r="H6" s="27" t="s">
        <v>36</v>
      </c>
      <c r="I6" s="119" t="s">
        <v>51</v>
      </c>
      <c r="J6" s="10"/>
    </row>
    <row r="7" spans="1:15" ht="15.75" customHeight="1" x14ac:dyDescent="0.2">
      <c r="A7" s="3"/>
      <c r="B7" s="41"/>
      <c r="C7" s="121" t="s">
        <v>49</v>
      </c>
      <c r="D7" s="120" t="s">
        <v>48</v>
      </c>
      <c r="E7" s="33"/>
      <c r="F7" s="33"/>
      <c r="G7" s="33"/>
      <c r="H7" s="35"/>
      <c r="I7" s="33"/>
      <c r="J7" s="50"/>
    </row>
    <row r="8" spans="1:15" ht="24" hidden="1" customHeight="1" x14ac:dyDescent="0.2">
      <c r="A8" s="3"/>
      <c r="B8" s="46" t="s">
        <v>21</v>
      </c>
      <c r="C8" s="4"/>
      <c r="D8" s="34"/>
      <c r="E8" s="4"/>
      <c r="F8" s="4"/>
      <c r="G8" s="44"/>
      <c r="H8" s="27" t="s">
        <v>42</v>
      </c>
      <c r="I8" s="32"/>
      <c r="J8" s="10"/>
    </row>
    <row r="9" spans="1:15" ht="15.75" hidden="1" customHeight="1" x14ac:dyDescent="0.2">
      <c r="A9" s="3"/>
      <c r="B9" s="3"/>
      <c r="C9" s="4"/>
      <c r="D9" s="34"/>
      <c r="E9" s="4"/>
      <c r="F9" s="4"/>
      <c r="G9" s="44"/>
      <c r="H9" s="27" t="s">
        <v>36</v>
      </c>
      <c r="I9" s="32"/>
      <c r="J9" s="10"/>
    </row>
    <row r="10" spans="1:15" ht="15.75" hidden="1" customHeight="1" x14ac:dyDescent="0.2">
      <c r="A10" s="3"/>
      <c r="B10" s="51"/>
      <c r="C10" s="26"/>
      <c r="D10" s="45"/>
      <c r="E10" s="54"/>
      <c r="F10" s="54"/>
      <c r="G10" s="52"/>
      <c r="H10" s="52"/>
      <c r="I10" s="53"/>
      <c r="J10" s="50"/>
    </row>
    <row r="11" spans="1:15" ht="24" customHeight="1" x14ac:dyDescent="0.2">
      <c r="A11" s="3"/>
      <c r="B11" s="46" t="s">
        <v>20</v>
      </c>
      <c r="C11" s="4"/>
      <c r="D11" s="122"/>
      <c r="E11" s="122"/>
      <c r="F11" s="122"/>
      <c r="G11" s="122"/>
      <c r="H11" s="27" t="s">
        <v>42</v>
      </c>
      <c r="I11" s="126"/>
      <c r="J11" s="10"/>
    </row>
    <row r="12" spans="1:15" ht="15.75" customHeight="1" x14ac:dyDescent="0.2">
      <c r="A12" s="3"/>
      <c r="B12" s="40"/>
      <c r="C12" s="25"/>
      <c r="D12" s="123"/>
      <c r="E12" s="123"/>
      <c r="F12" s="123"/>
      <c r="G12" s="123"/>
      <c r="H12" s="27" t="s">
        <v>36</v>
      </c>
      <c r="I12" s="126"/>
      <c r="J12" s="10"/>
    </row>
    <row r="13" spans="1:15" ht="15.75" customHeight="1" x14ac:dyDescent="0.2">
      <c r="A13" s="3"/>
      <c r="B13" s="41"/>
      <c r="C13" s="125"/>
      <c r="D13" s="124"/>
      <c r="E13" s="124"/>
      <c r="F13" s="124"/>
      <c r="G13" s="124"/>
      <c r="H13" s="28"/>
      <c r="I13" s="33"/>
      <c r="J13" s="50"/>
    </row>
    <row r="14" spans="1:15" ht="24" hidden="1" customHeight="1" x14ac:dyDescent="0.2">
      <c r="A14" s="3"/>
      <c r="B14" s="65" t="s">
        <v>22</v>
      </c>
      <c r="C14" s="66"/>
      <c r="D14" s="67" t="s">
        <v>43</v>
      </c>
      <c r="E14" s="68"/>
      <c r="F14" s="68"/>
      <c r="G14" s="68"/>
      <c r="H14" s="69"/>
      <c r="I14" s="68"/>
      <c r="J14" s="70"/>
    </row>
    <row r="15" spans="1:15" ht="32.25" customHeight="1" x14ac:dyDescent="0.2">
      <c r="A15" s="3"/>
      <c r="B15" s="51" t="s">
        <v>34</v>
      </c>
      <c r="C15" s="71"/>
      <c r="D15" s="52"/>
      <c r="E15" s="88"/>
      <c r="F15" s="88"/>
      <c r="G15" s="89"/>
      <c r="H15" s="89"/>
      <c r="I15" s="89" t="s">
        <v>31</v>
      </c>
      <c r="J15" s="90"/>
    </row>
    <row r="16" spans="1:15" ht="23.25" customHeight="1" x14ac:dyDescent="0.2">
      <c r="A16" s="191" t="s">
        <v>26</v>
      </c>
      <c r="B16" s="56" t="s">
        <v>26</v>
      </c>
      <c r="C16" s="57"/>
      <c r="D16" s="58"/>
      <c r="E16" s="85"/>
      <c r="F16" s="86"/>
      <c r="G16" s="85"/>
      <c r="H16" s="86"/>
      <c r="I16" s="85">
        <f>SUMIF(F122:F137,A16,I122:I137)+SUMIF(F122:F137,"PSU",I122:I137)</f>
        <v>0</v>
      </c>
      <c r="J16" s="87"/>
    </row>
    <row r="17" spans="1:10" ht="23.25" customHeight="1" x14ac:dyDescent="0.2">
      <c r="A17" s="191" t="s">
        <v>27</v>
      </c>
      <c r="B17" s="56" t="s">
        <v>27</v>
      </c>
      <c r="C17" s="57"/>
      <c r="D17" s="58"/>
      <c r="E17" s="85"/>
      <c r="F17" s="86"/>
      <c r="G17" s="85"/>
      <c r="H17" s="86"/>
      <c r="I17" s="85">
        <f>SUMIF(F122:F137,A17,I122:I137)</f>
        <v>0</v>
      </c>
      <c r="J17" s="87"/>
    </row>
    <row r="18" spans="1:10" ht="23.25" customHeight="1" x14ac:dyDescent="0.2">
      <c r="A18" s="191" t="s">
        <v>28</v>
      </c>
      <c r="B18" s="56" t="s">
        <v>28</v>
      </c>
      <c r="C18" s="57"/>
      <c r="D18" s="58"/>
      <c r="E18" s="85"/>
      <c r="F18" s="86"/>
      <c r="G18" s="85"/>
      <c r="H18" s="86"/>
      <c r="I18" s="85">
        <f>SUMIF(F122:F137,A18,I122:I137)</f>
        <v>0</v>
      </c>
      <c r="J18" s="87"/>
    </row>
    <row r="19" spans="1:10" ht="23.25" customHeight="1" x14ac:dyDescent="0.2">
      <c r="A19" s="191" t="s">
        <v>137</v>
      </c>
      <c r="B19" s="56" t="s">
        <v>29</v>
      </c>
      <c r="C19" s="57"/>
      <c r="D19" s="58"/>
      <c r="E19" s="85"/>
      <c r="F19" s="86"/>
      <c r="G19" s="85"/>
      <c r="H19" s="86"/>
      <c r="I19" s="85">
        <f>SUMIF(F122:F137,A19,I122:I137)</f>
        <v>0</v>
      </c>
      <c r="J19" s="87"/>
    </row>
    <row r="20" spans="1:10" ht="23.25" customHeight="1" x14ac:dyDescent="0.2">
      <c r="A20" s="191" t="s">
        <v>138</v>
      </c>
      <c r="B20" s="56" t="s">
        <v>30</v>
      </c>
      <c r="C20" s="57"/>
      <c r="D20" s="58"/>
      <c r="E20" s="85"/>
      <c r="F20" s="86"/>
      <c r="G20" s="85"/>
      <c r="H20" s="86"/>
      <c r="I20" s="85">
        <f>SUMIF(F122:F137,A20,I122:I137)</f>
        <v>0</v>
      </c>
      <c r="J20" s="87"/>
    </row>
    <row r="21" spans="1:10" ht="23.25" customHeight="1" x14ac:dyDescent="0.2">
      <c r="A21" s="3"/>
      <c r="B21" s="73" t="s">
        <v>31</v>
      </c>
      <c r="C21" s="74"/>
      <c r="D21" s="75"/>
      <c r="E21" s="91"/>
      <c r="F21" s="92"/>
      <c r="G21" s="91"/>
      <c r="H21" s="92"/>
      <c r="I21" s="91">
        <f>SUM(I16:J20)</f>
        <v>0</v>
      </c>
      <c r="J21" s="98"/>
    </row>
    <row r="22" spans="1:10" ht="33" customHeight="1" x14ac:dyDescent="0.2">
      <c r="A22" s="3"/>
      <c r="B22" s="64" t="s">
        <v>35</v>
      </c>
      <c r="C22" s="57"/>
      <c r="D22" s="58"/>
      <c r="E22" s="63"/>
      <c r="F22" s="60"/>
      <c r="G22" s="49"/>
      <c r="H22" s="49"/>
      <c r="I22" s="49"/>
      <c r="J22" s="61"/>
    </row>
    <row r="23" spans="1:10" ht="23.25" customHeight="1" x14ac:dyDescent="0.2">
      <c r="A23" s="3">
        <f>ZakladDPHSni*SazbaDPH1/100</f>
        <v>0</v>
      </c>
      <c r="B23" s="56" t="s">
        <v>13</v>
      </c>
      <c r="C23" s="57"/>
      <c r="D23" s="58"/>
      <c r="E23" s="59">
        <v>15</v>
      </c>
      <c r="F23" s="60" t="s">
        <v>0</v>
      </c>
      <c r="G23" s="96">
        <f>ZakladDPHSniVypocet</f>
        <v>0</v>
      </c>
      <c r="H23" s="97"/>
      <c r="I23" s="97"/>
      <c r="J23" s="61" t="str">
        <f t="shared" ref="J23:J28" si="0">Mena</f>
        <v>CZK</v>
      </c>
    </row>
    <row r="24" spans="1:10" ht="23.25" customHeight="1" x14ac:dyDescent="0.2">
      <c r="A24" s="3">
        <f>(A23-INT(A23))*100</f>
        <v>0</v>
      </c>
      <c r="B24" s="56" t="s">
        <v>14</v>
      </c>
      <c r="C24" s="57"/>
      <c r="D24" s="58"/>
      <c r="E24" s="59">
        <f>SazbaDPH1</f>
        <v>15</v>
      </c>
      <c r="F24" s="60" t="s">
        <v>0</v>
      </c>
      <c r="G24" s="94">
        <f>IF(A24&gt;50, ROUNDUP(A23, 0), ROUNDDOWN(A23, 0))</f>
        <v>0</v>
      </c>
      <c r="H24" s="95"/>
      <c r="I24" s="95"/>
      <c r="J24" s="61" t="str">
        <f t="shared" si="0"/>
        <v>CZK</v>
      </c>
    </row>
    <row r="25" spans="1:10" ht="23.25" customHeight="1" x14ac:dyDescent="0.2">
      <c r="A25" s="3">
        <f>ZakladDPHZakl*SazbaDPH2/100</f>
        <v>0</v>
      </c>
      <c r="B25" s="56" t="s">
        <v>15</v>
      </c>
      <c r="C25" s="57"/>
      <c r="D25" s="58"/>
      <c r="E25" s="59">
        <v>21</v>
      </c>
      <c r="F25" s="60" t="s">
        <v>0</v>
      </c>
      <c r="G25" s="96">
        <f>ZakladDPHZaklVypocet</f>
        <v>0</v>
      </c>
      <c r="H25" s="97"/>
      <c r="I25" s="97"/>
      <c r="J25" s="61" t="str">
        <f t="shared" si="0"/>
        <v>CZK</v>
      </c>
    </row>
    <row r="26" spans="1:10" ht="23.25" customHeight="1" x14ac:dyDescent="0.2">
      <c r="A26" s="3">
        <f>(A25-INT(A25))*100</f>
        <v>0</v>
      </c>
      <c r="B26" s="48" t="s">
        <v>16</v>
      </c>
      <c r="C26" s="21"/>
      <c r="D26" s="17"/>
      <c r="E26" s="42">
        <f>SazbaDPH2</f>
        <v>21</v>
      </c>
      <c r="F26" s="43" t="s">
        <v>0</v>
      </c>
      <c r="G26" s="82">
        <f>IF(A26&gt;50, ROUNDUP(A25, 0), ROUNDDOWN(A25, 0))</f>
        <v>0</v>
      </c>
      <c r="H26" s="83"/>
      <c r="I26" s="83"/>
      <c r="J26" s="55" t="str">
        <f t="shared" si="0"/>
        <v>CZK</v>
      </c>
    </row>
    <row r="27" spans="1:10" ht="23.25" customHeight="1" thickBot="1" x14ac:dyDescent="0.25">
      <c r="A27" s="3">
        <f>ZakladDPHSni+DPHSni+ZakladDPHZakl+DPHZakl</f>
        <v>0</v>
      </c>
      <c r="B27" s="47" t="s">
        <v>5</v>
      </c>
      <c r="C27" s="19"/>
      <c r="D27" s="22"/>
      <c r="E27" s="19"/>
      <c r="F27" s="20"/>
      <c r="G27" s="84">
        <f>CenaCelkem-(ZakladDPHSni+DPHSni+ZakladDPHZakl+DPHZakl)</f>
        <v>0</v>
      </c>
      <c r="H27" s="84"/>
      <c r="I27" s="84"/>
      <c r="J27" s="62" t="str">
        <f t="shared" si="0"/>
        <v>CZK</v>
      </c>
    </row>
    <row r="28" spans="1:10" ht="27.75" hidden="1" customHeight="1" thickBot="1" x14ac:dyDescent="0.25">
      <c r="A28" s="3"/>
      <c r="B28" s="162" t="s">
        <v>25</v>
      </c>
      <c r="C28" s="163"/>
      <c r="D28" s="163"/>
      <c r="E28" s="164"/>
      <c r="F28" s="165"/>
      <c r="G28" s="166">
        <f>ZakladDPHSniVypocet+ZakladDPHZaklVypocet</f>
        <v>0</v>
      </c>
      <c r="H28" s="166"/>
      <c r="I28" s="166"/>
      <c r="J28" s="167" t="str">
        <f t="shared" si="0"/>
        <v>CZK</v>
      </c>
    </row>
    <row r="29" spans="1:10" ht="27.75" customHeight="1" thickBot="1" x14ac:dyDescent="0.25">
      <c r="A29" s="3">
        <f>(A27-INT(A27))*100</f>
        <v>0</v>
      </c>
      <c r="B29" s="162" t="s">
        <v>37</v>
      </c>
      <c r="C29" s="168"/>
      <c r="D29" s="168"/>
      <c r="E29" s="168"/>
      <c r="F29" s="168"/>
      <c r="G29" s="169">
        <f>IF(A29&gt;50, ROUNDUP(A27, 0), ROUNDDOWN(A27, 0))</f>
        <v>0</v>
      </c>
      <c r="H29" s="169"/>
      <c r="I29" s="169"/>
      <c r="J29" s="170" t="s">
        <v>61</v>
      </c>
    </row>
    <row r="30" spans="1:10" ht="12.75" customHeight="1" x14ac:dyDescent="0.2">
      <c r="A30" s="3"/>
      <c r="B30" s="3"/>
      <c r="C30" s="4"/>
      <c r="D30" s="4"/>
      <c r="E30" s="4"/>
      <c r="F30" s="4"/>
      <c r="G30" s="44"/>
      <c r="H30" s="4"/>
      <c r="I30" s="44"/>
      <c r="J30" s="11"/>
    </row>
    <row r="31" spans="1:10" ht="30" customHeight="1" x14ac:dyDescent="0.2">
      <c r="A31" s="3"/>
      <c r="B31" s="3"/>
      <c r="C31" s="4"/>
      <c r="D31" s="4"/>
      <c r="E31" s="4"/>
      <c r="F31" s="4"/>
      <c r="G31" s="44"/>
      <c r="H31" s="4"/>
      <c r="I31" s="44"/>
      <c r="J31" s="11"/>
    </row>
    <row r="32" spans="1:10" ht="18.75" customHeight="1" x14ac:dyDescent="0.2">
      <c r="A32" s="3"/>
      <c r="B32" s="23"/>
      <c r="C32" s="18" t="s">
        <v>12</v>
      </c>
      <c r="D32" s="38"/>
      <c r="E32" s="38"/>
      <c r="F32" s="18" t="s">
        <v>11</v>
      </c>
      <c r="G32" s="38"/>
      <c r="H32" s="39">
        <f ca="1">TODAY()</f>
        <v>43118</v>
      </c>
      <c r="I32" s="38"/>
      <c r="J32" s="11"/>
    </row>
    <row r="33" spans="1:52" ht="47.25" customHeight="1" x14ac:dyDescent="0.2">
      <c r="A33" s="3"/>
      <c r="B33" s="3"/>
      <c r="C33" s="4"/>
      <c r="D33" s="4"/>
      <c r="E33" s="4"/>
      <c r="F33" s="4"/>
      <c r="G33" s="44"/>
      <c r="H33" s="4"/>
      <c r="I33" s="44"/>
      <c r="J33" s="11"/>
    </row>
    <row r="34" spans="1:52" s="36" customFormat="1" ht="18.75" customHeight="1" x14ac:dyDescent="0.2">
      <c r="A34" s="29"/>
      <c r="B34" s="29"/>
      <c r="C34" s="30"/>
      <c r="D34" s="24"/>
      <c r="E34" s="24"/>
      <c r="F34" s="30"/>
      <c r="G34" s="31"/>
      <c r="H34" s="24"/>
      <c r="I34" s="31"/>
      <c r="J34" s="37"/>
    </row>
    <row r="35" spans="1:52" ht="12.75" customHeight="1" x14ac:dyDescent="0.2">
      <c r="A35" s="3"/>
      <c r="B35" s="3"/>
      <c r="C35" s="4"/>
      <c r="D35" s="93" t="s">
        <v>2</v>
      </c>
      <c r="E35" s="93"/>
      <c r="F35" s="4"/>
      <c r="G35" s="44"/>
      <c r="H35" s="12" t="s">
        <v>3</v>
      </c>
      <c r="I35" s="44"/>
      <c r="J35" s="11"/>
    </row>
    <row r="36" spans="1:52" ht="13.5" customHeight="1" thickBot="1" x14ac:dyDescent="0.25">
      <c r="A36" s="13"/>
      <c r="B36" s="13"/>
      <c r="C36" s="14"/>
      <c r="D36" s="14"/>
      <c r="E36" s="14"/>
      <c r="F36" s="14"/>
      <c r="G36" s="15"/>
      <c r="H36" s="14"/>
      <c r="I36" s="15"/>
      <c r="J36" s="16"/>
    </row>
    <row r="37" spans="1:52" ht="27" customHeight="1" x14ac:dyDescent="0.2">
      <c r="B37" s="132" t="s">
        <v>17</v>
      </c>
      <c r="C37" s="133"/>
      <c r="D37" s="133"/>
      <c r="E37" s="133"/>
      <c r="F37" s="134"/>
      <c r="G37" s="134"/>
      <c r="H37" s="134"/>
      <c r="I37" s="134"/>
      <c r="J37" s="133"/>
    </row>
    <row r="38" spans="1:52" ht="25.5" customHeight="1" x14ac:dyDescent="0.2">
      <c r="A38" s="131" t="s">
        <v>39</v>
      </c>
      <c r="B38" s="135" t="s">
        <v>18</v>
      </c>
      <c r="C38" s="136" t="s">
        <v>6</v>
      </c>
      <c r="D38" s="137"/>
      <c r="E38" s="137"/>
      <c r="F38" s="138" t="str">
        <f>B23</f>
        <v>Základ pro sníženou DPH</v>
      </c>
      <c r="G38" s="138" t="str">
        <f>B25</f>
        <v>Základ pro základní DPH</v>
      </c>
      <c r="H38" s="139" t="s">
        <v>19</v>
      </c>
      <c r="I38" s="139" t="s">
        <v>1</v>
      </c>
      <c r="J38" s="140" t="s">
        <v>0</v>
      </c>
    </row>
    <row r="39" spans="1:52" ht="25.5" hidden="1" customHeight="1" x14ac:dyDescent="0.2">
      <c r="A39" s="131">
        <v>1</v>
      </c>
      <c r="B39" s="141" t="s">
        <v>52</v>
      </c>
      <c r="C39" s="142"/>
      <c r="D39" s="143"/>
      <c r="E39" s="143"/>
      <c r="F39" s="144">
        <f>'SO-00 1 Naklady'!AE14+'SO-01 1 Pol'!AE198</f>
        <v>0</v>
      </c>
      <c r="G39" s="145">
        <f>'SO-00 1 Naklady'!AF14+'SO-01 1 Pol'!AF198</f>
        <v>0</v>
      </c>
      <c r="H39" s="146">
        <f>(F39*SazbaDPH1/100)+(G39*SazbaDPH2/100)</f>
        <v>0</v>
      </c>
      <c r="I39" s="146">
        <f>F39+G39+H39</f>
        <v>0</v>
      </c>
      <c r="J39" s="147" t="str">
        <f>IF(CenaCelkemVypocet=0,"",I39/CenaCelkemVypocet*100)</f>
        <v/>
      </c>
    </row>
    <row r="40" spans="1:52" ht="25.5" customHeight="1" x14ac:dyDescent="0.2">
      <c r="A40" s="131">
        <v>2</v>
      </c>
      <c r="B40" s="148" t="s">
        <v>53</v>
      </c>
      <c r="C40" s="149" t="s">
        <v>54</v>
      </c>
      <c r="D40" s="150"/>
      <c r="E40" s="150"/>
      <c r="F40" s="151">
        <f>'SO-00 1 Naklady'!AE14</f>
        <v>0</v>
      </c>
      <c r="G40" s="152">
        <f>'SO-00 1 Naklady'!AF14</f>
        <v>0</v>
      </c>
      <c r="H40" s="152">
        <f>(F40*SazbaDPH1/100)+(G40*SazbaDPH2/100)</f>
        <v>0</v>
      </c>
      <c r="I40" s="152">
        <f>F40+G40+H40</f>
        <v>0</v>
      </c>
      <c r="J40" s="153" t="str">
        <f>IF(CenaCelkemVypocet=0,"",I40/CenaCelkemVypocet*100)</f>
        <v/>
      </c>
    </row>
    <row r="41" spans="1:52" ht="25.5" customHeight="1" x14ac:dyDescent="0.2">
      <c r="A41" s="131">
        <v>3</v>
      </c>
      <c r="B41" s="154" t="s">
        <v>55</v>
      </c>
      <c r="C41" s="142" t="s">
        <v>56</v>
      </c>
      <c r="D41" s="143"/>
      <c r="E41" s="143"/>
      <c r="F41" s="155">
        <f>'SO-00 1 Naklady'!AE14</f>
        <v>0</v>
      </c>
      <c r="G41" s="146">
        <f>'SO-00 1 Naklady'!AF14</f>
        <v>0</v>
      </c>
      <c r="H41" s="146">
        <f>(F41*SazbaDPH1/100)+(G41*SazbaDPH2/100)</f>
        <v>0</v>
      </c>
      <c r="I41" s="146">
        <f>F41+G41+H41</f>
        <v>0</v>
      </c>
      <c r="J41" s="147" t="str">
        <f>IF(CenaCelkemVypocet=0,"",I41/CenaCelkemVypocet*100)</f>
        <v/>
      </c>
    </row>
    <row r="42" spans="1:52" ht="25.5" customHeight="1" x14ac:dyDescent="0.2">
      <c r="A42" s="131">
        <v>2</v>
      </c>
      <c r="B42" s="148" t="s">
        <v>57</v>
      </c>
      <c r="C42" s="149" t="s">
        <v>58</v>
      </c>
      <c r="D42" s="150"/>
      <c r="E42" s="150"/>
      <c r="F42" s="151">
        <f>'SO-01 1 Pol'!AE198</f>
        <v>0</v>
      </c>
      <c r="G42" s="152">
        <f>'SO-01 1 Pol'!AF198</f>
        <v>0</v>
      </c>
      <c r="H42" s="152">
        <f>(F42*SazbaDPH1/100)+(G42*SazbaDPH2/100)</f>
        <v>0</v>
      </c>
      <c r="I42" s="152">
        <f>F42+G42+H42</f>
        <v>0</v>
      </c>
      <c r="J42" s="153" t="str">
        <f>IF(CenaCelkemVypocet=0,"",I42/CenaCelkemVypocet*100)</f>
        <v/>
      </c>
    </row>
    <row r="43" spans="1:52" ht="25.5" customHeight="1" x14ac:dyDescent="0.2">
      <c r="A43" s="131">
        <v>3</v>
      </c>
      <c r="B43" s="154" t="s">
        <v>55</v>
      </c>
      <c r="C43" s="142" t="s">
        <v>59</v>
      </c>
      <c r="D43" s="143"/>
      <c r="E43" s="143"/>
      <c r="F43" s="155">
        <f>'SO-01 1 Pol'!AE198</f>
        <v>0</v>
      </c>
      <c r="G43" s="146">
        <f>'SO-01 1 Pol'!AF198</f>
        <v>0</v>
      </c>
      <c r="H43" s="146">
        <f>(F43*SazbaDPH1/100)+(G43*SazbaDPH2/100)</f>
        <v>0</v>
      </c>
      <c r="I43" s="146">
        <f>F43+G43+H43</f>
        <v>0</v>
      </c>
      <c r="J43" s="147" t="str">
        <f>IF(CenaCelkemVypocet=0,"",I43/CenaCelkemVypocet*100)</f>
        <v/>
      </c>
    </row>
    <row r="44" spans="1:52" ht="25.5" customHeight="1" x14ac:dyDescent="0.2">
      <c r="A44" s="131"/>
      <c r="B44" s="156" t="s">
        <v>60</v>
      </c>
      <c r="C44" s="157"/>
      <c r="D44" s="157"/>
      <c r="E44" s="158"/>
      <c r="F44" s="159">
        <f>SUMIF(A39:A43,"=1",F39:F43)</f>
        <v>0</v>
      </c>
      <c r="G44" s="160">
        <f>SUMIF(A39:A43,"=1",G39:G43)</f>
        <v>0</v>
      </c>
      <c r="H44" s="160">
        <f>SUMIF(A39:A43,"=1",H39:H43)</f>
        <v>0</v>
      </c>
      <c r="I44" s="160">
        <f>SUMIF(A39:A43,"=1",I39:I43)</f>
        <v>0</v>
      </c>
      <c r="J44" s="161">
        <f>SUMIF(A39:A43,"=1",J39:J43)</f>
        <v>0</v>
      </c>
    </row>
    <row r="46" spans="1:52" x14ac:dyDescent="0.2">
      <c r="B46" s="172" t="s">
        <v>62</v>
      </c>
      <c r="C46" s="172"/>
      <c r="D46" s="172"/>
      <c r="E46" s="172"/>
      <c r="F46" s="172"/>
      <c r="G46" s="172"/>
      <c r="H46" s="172"/>
      <c r="I46" s="172"/>
      <c r="J46" s="172"/>
      <c r="AZ46" s="171" t="str">
        <f>B46</f>
        <v>1. PODMÍNKY PRO ZPRACOVÁNÍ NABÍDKOVÉ CENY</v>
      </c>
    </row>
    <row r="48" spans="1:52" x14ac:dyDescent="0.2">
      <c r="B48" s="172" t="s">
        <v>63</v>
      </c>
      <c r="C48" s="172"/>
      <c r="D48" s="172"/>
      <c r="E48" s="172"/>
      <c r="F48" s="172"/>
      <c r="G48" s="172"/>
      <c r="H48" s="172"/>
      <c r="I48" s="172"/>
      <c r="J48" s="172"/>
      <c r="AZ48" s="171" t="str">
        <f>B48</f>
        <v xml:space="preserve">        Preambule</v>
      </c>
    </row>
    <row r="50" spans="2:52" ht="51" x14ac:dyDescent="0.2">
      <c r="B50" s="172" t="s">
        <v>64</v>
      </c>
      <c r="C50" s="172"/>
      <c r="D50" s="172"/>
      <c r="E50" s="172"/>
      <c r="F50" s="172"/>
      <c r="G50" s="172"/>
      <c r="H50" s="172"/>
      <c r="I50" s="172"/>
      <c r="J50" s="172"/>
      <c r="AZ50" s="171"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1" x14ac:dyDescent="0.2">
      <c r="B51" s="172" t="s">
        <v>65</v>
      </c>
      <c r="C51" s="172"/>
      <c r="D51" s="172"/>
      <c r="E51" s="172"/>
      <c r="F51" s="172"/>
      <c r="G51" s="172"/>
      <c r="H51" s="172"/>
      <c r="I51" s="172"/>
      <c r="J51" s="172"/>
      <c r="AZ51" s="171"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
      <c r="B53" s="172" t="s">
        <v>66</v>
      </c>
      <c r="C53" s="172"/>
      <c r="D53" s="172"/>
      <c r="E53" s="172"/>
      <c r="F53" s="172"/>
      <c r="G53" s="172"/>
      <c r="H53" s="172"/>
      <c r="I53" s="172"/>
      <c r="J53" s="172"/>
      <c r="AZ53" s="171" t="str">
        <f>B53</f>
        <v xml:space="preserve">        Vymezení některých pojmů</v>
      </c>
    </row>
    <row r="56" spans="2:52" x14ac:dyDescent="0.2">
      <c r="B56" s="172" t="s">
        <v>67</v>
      </c>
      <c r="C56" s="172"/>
      <c r="D56" s="172"/>
      <c r="E56" s="172"/>
      <c r="F56" s="172"/>
      <c r="G56" s="172"/>
      <c r="H56" s="172"/>
      <c r="I56" s="172"/>
      <c r="J56" s="172"/>
      <c r="AZ56" s="171" t="str">
        <f>B56</f>
        <v>Pro účely zpracování nabídkové ceny se jsou použity některé pojmy, pod kterými se rozumí:</v>
      </c>
    </row>
    <row r="57" spans="2:52" ht="38.25" x14ac:dyDescent="0.2">
      <c r="B57" s="172" t="s">
        <v>68</v>
      </c>
      <c r="C57" s="172"/>
      <c r="D57" s="172"/>
      <c r="E57" s="172"/>
      <c r="F57" s="172"/>
      <c r="G57" s="172"/>
      <c r="H57" s="172"/>
      <c r="I57" s="172"/>
      <c r="J57" s="172"/>
      <c r="AZ57" s="171"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8.25" x14ac:dyDescent="0.2">
      <c r="B58" s="172" t="s">
        <v>69</v>
      </c>
      <c r="C58" s="172"/>
      <c r="D58" s="172"/>
      <c r="E58" s="172"/>
      <c r="F58" s="172"/>
      <c r="G58" s="172"/>
      <c r="H58" s="172"/>
      <c r="I58" s="172"/>
      <c r="J58" s="172"/>
      <c r="AZ58" s="171"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1" x14ac:dyDescent="0.2">
      <c r="B59" s="172" t="s">
        <v>70</v>
      </c>
      <c r="C59" s="172"/>
      <c r="D59" s="172"/>
      <c r="E59" s="172"/>
      <c r="F59" s="172"/>
      <c r="G59" s="172"/>
      <c r="H59" s="172"/>
      <c r="I59" s="172"/>
      <c r="J59" s="172"/>
      <c r="AZ59" s="171"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6.5" x14ac:dyDescent="0.2">
      <c r="B60" s="172" t="s">
        <v>71</v>
      </c>
      <c r="C60" s="172"/>
      <c r="D60" s="172"/>
      <c r="E60" s="172"/>
      <c r="F60" s="172"/>
      <c r="G60" s="172"/>
      <c r="H60" s="172"/>
      <c r="I60" s="172"/>
      <c r="J60" s="172"/>
      <c r="AZ60" s="171"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1" x14ac:dyDescent="0.2">
      <c r="B61" s="172" t="s">
        <v>72</v>
      </c>
      <c r="C61" s="172"/>
      <c r="D61" s="172"/>
      <c r="E61" s="172"/>
      <c r="F61" s="172"/>
      <c r="G61" s="172"/>
      <c r="H61" s="172"/>
      <c r="I61" s="172"/>
      <c r="J61" s="172"/>
      <c r="AZ61" s="171"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
      <c r="B63" s="172" t="s">
        <v>73</v>
      </c>
      <c r="C63" s="172"/>
      <c r="D63" s="172"/>
      <c r="E63" s="172"/>
      <c r="F63" s="172"/>
      <c r="G63" s="172"/>
      <c r="H63" s="172"/>
      <c r="I63" s="172"/>
      <c r="J63" s="172"/>
      <c r="AZ63" s="171" t="str">
        <f>B63</f>
        <v xml:space="preserve">        Cenová soustava</v>
      </c>
    </row>
    <row r="65" spans="2:52" x14ac:dyDescent="0.2">
      <c r="B65" s="172" t="s">
        <v>74</v>
      </c>
      <c r="C65" s="172"/>
      <c r="D65" s="172"/>
      <c r="E65" s="172"/>
      <c r="F65" s="172"/>
      <c r="G65" s="172"/>
      <c r="H65" s="172"/>
      <c r="I65" s="172"/>
      <c r="J65" s="172"/>
      <c r="AZ65" s="171" t="str">
        <f>B65</f>
        <v xml:space="preserve">        Použitá cenová soustava</v>
      </c>
    </row>
    <row r="66" spans="2:52" ht="38.25" x14ac:dyDescent="0.2">
      <c r="B66" s="172" t="s">
        <v>75</v>
      </c>
      <c r="C66" s="172"/>
      <c r="D66" s="172"/>
      <c r="E66" s="172"/>
      <c r="F66" s="172"/>
      <c r="G66" s="172"/>
      <c r="H66" s="172"/>
      <c r="I66" s="172"/>
      <c r="J66" s="172"/>
      <c r="AZ66" s="171"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
      <c r="B68" s="172" t="s">
        <v>76</v>
      </c>
      <c r="C68" s="172"/>
      <c r="D68" s="172"/>
      <c r="E68" s="172"/>
      <c r="F68" s="172"/>
      <c r="G68" s="172"/>
      <c r="H68" s="172"/>
      <c r="I68" s="172"/>
      <c r="J68" s="172"/>
      <c r="AZ68" s="171" t="str">
        <f>B68</f>
        <v xml:space="preserve">        Technické podmínky</v>
      </c>
    </row>
    <row r="69" spans="2:52" ht="38.25" x14ac:dyDescent="0.2">
      <c r="B69" s="172" t="s">
        <v>77</v>
      </c>
      <c r="C69" s="172"/>
      <c r="D69" s="172"/>
      <c r="E69" s="172"/>
      <c r="F69" s="172"/>
      <c r="G69" s="172"/>
      <c r="H69" s="172"/>
      <c r="I69" s="172"/>
      <c r="J69" s="172"/>
      <c r="AZ69" s="171"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
      <c r="B71" s="172" t="s">
        <v>78</v>
      </c>
      <c r="C71" s="172"/>
      <c r="D71" s="172"/>
      <c r="E71" s="172"/>
      <c r="F71" s="172"/>
      <c r="G71" s="172"/>
      <c r="H71" s="172"/>
      <c r="I71" s="172"/>
      <c r="J71" s="172"/>
      <c r="AZ71" s="171" t="str">
        <f>B71</f>
        <v>Individuální položky</v>
      </c>
    </row>
    <row r="72" spans="2:52" ht="38.25" x14ac:dyDescent="0.2">
      <c r="B72" s="172" t="s">
        <v>79</v>
      </c>
      <c r="C72" s="172"/>
      <c r="D72" s="172"/>
      <c r="E72" s="172"/>
      <c r="F72" s="172"/>
      <c r="G72" s="172"/>
      <c r="H72" s="172"/>
      <c r="I72" s="172"/>
      <c r="J72" s="172"/>
      <c r="AZ72" s="171"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
      <c r="B74" s="172" t="s">
        <v>80</v>
      </c>
      <c r="C74" s="172"/>
      <c r="D74" s="172"/>
      <c r="E74" s="172"/>
      <c r="F74" s="172"/>
      <c r="G74" s="172"/>
      <c r="H74" s="172"/>
      <c r="I74" s="172"/>
      <c r="J74" s="172"/>
      <c r="AZ74" s="171" t="str">
        <f>B74</f>
        <v xml:space="preserve">        Závaznost a změna soupisu</v>
      </c>
    </row>
    <row r="76" spans="2:52" x14ac:dyDescent="0.2">
      <c r="B76" s="172" t="s">
        <v>81</v>
      </c>
      <c r="C76" s="172"/>
      <c r="D76" s="172"/>
      <c r="E76" s="172"/>
      <c r="F76" s="172"/>
      <c r="G76" s="172"/>
      <c r="H76" s="172"/>
      <c r="I76" s="172"/>
      <c r="J76" s="172"/>
      <c r="AZ76" s="171" t="str">
        <f>B76</f>
        <v xml:space="preserve">        Závaznost soupisu</v>
      </c>
    </row>
    <row r="77" spans="2:52" ht="38.25" x14ac:dyDescent="0.2">
      <c r="B77" s="172" t="s">
        <v>82</v>
      </c>
      <c r="C77" s="172"/>
      <c r="D77" s="172"/>
      <c r="E77" s="172"/>
      <c r="F77" s="172"/>
      <c r="G77" s="172"/>
      <c r="H77" s="172"/>
      <c r="I77" s="172"/>
      <c r="J77" s="172"/>
      <c r="AZ77" s="171"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
      <c r="B79" s="172" t="s">
        <v>83</v>
      </c>
      <c r="C79" s="172"/>
      <c r="D79" s="172"/>
      <c r="E79" s="172"/>
      <c r="F79" s="172"/>
      <c r="G79" s="172"/>
      <c r="H79" s="172"/>
      <c r="I79" s="172"/>
      <c r="J79" s="172"/>
      <c r="AZ79" s="171" t="str">
        <f>B79</f>
        <v xml:space="preserve">        Zvláštní podmínky pro stanovení nabídkové ceny</v>
      </c>
    </row>
    <row r="81" spans="2:52" x14ac:dyDescent="0.2">
      <c r="B81" s="172" t="s">
        <v>84</v>
      </c>
      <c r="C81" s="172"/>
      <c r="D81" s="172"/>
      <c r="E81" s="172"/>
      <c r="F81" s="172"/>
      <c r="G81" s="172"/>
      <c r="H81" s="172"/>
      <c r="I81" s="172"/>
      <c r="J81" s="172"/>
      <c r="AZ81" s="171" t="str">
        <f>B81</f>
        <v xml:space="preserve">        Přeprava vybouraných hmot, suti a vytěžené zeminy</v>
      </c>
    </row>
    <row r="82" spans="2:52" ht="76.5" x14ac:dyDescent="0.2">
      <c r="B82" s="172" t="s">
        <v>85</v>
      </c>
      <c r="C82" s="172"/>
      <c r="D82" s="172"/>
      <c r="E82" s="172"/>
      <c r="F82" s="172"/>
      <c r="G82" s="172"/>
      <c r="H82" s="172"/>
      <c r="I82" s="172"/>
      <c r="J82" s="172"/>
      <c r="AZ82" s="171"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
      <c r="B84" s="172" t="s">
        <v>86</v>
      </c>
      <c r="C84" s="172"/>
      <c r="D84" s="172"/>
      <c r="E84" s="172"/>
      <c r="F84" s="172"/>
      <c r="G84" s="172"/>
      <c r="H84" s="172"/>
      <c r="I84" s="172"/>
      <c r="J84" s="172"/>
      <c r="AZ84" s="171" t="str">
        <f>B84</f>
        <v xml:space="preserve">        Vnitrostaveništní přesun stavebního materiálu</v>
      </c>
    </row>
    <row r="85" spans="2:52" ht="51" x14ac:dyDescent="0.2">
      <c r="B85" s="172" t="s">
        <v>87</v>
      </c>
      <c r="C85" s="172"/>
      <c r="D85" s="172"/>
      <c r="E85" s="172"/>
      <c r="F85" s="172"/>
      <c r="G85" s="172"/>
      <c r="H85" s="172"/>
      <c r="I85" s="172"/>
      <c r="J85" s="172"/>
      <c r="AZ85" s="171"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63.75" x14ac:dyDescent="0.2">
      <c r="B86" s="172" t="s">
        <v>88</v>
      </c>
      <c r="C86" s="172"/>
      <c r="D86" s="172"/>
      <c r="E86" s="172"/>
      <c r="F86" s="172"/>
      <c r="G86" s="172"/>
      <c r="H86" s="172"/>
      <c r="I86" s="172"/>
      <c r="J86" s="172"/>
      <c r="AZ86" s="171"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
      <c r="B88" s="172" t="s">
        <v>89</v>
      </c>
      <c r="C88" s="172"/>
      <c r="D88" s="172"/>
      <c r="E88" s="172"/>
      <c r="F88" s="172"/>
      <c r="G88" s="172"/>
      <c r="H88" s="172"/>
      <c r="I88" s="172"/>
      <c r="J88" s="172"/>
      <c r="AZ88" s="171" t="str">
        <f>B88</f>
        <v xml:space="preserve">        Příplatky za ztížené podmínky prací</v>
      </c>
    </row>
    <row r="89" spans="2:52" ht="25.5" x14ac:dyDescent="0.2">
      <c r="B89" s="172" t="s">
        <v>90</v>
      </c>
      <c r="C89" s="172"/>
      <c r="D89" s="172"/>
      <c r="E89" s="172"/>
      <c r="F89" s="172"/>
      <c r="G89" s="172"/>
      <c r="H89" s="172"/>
      <c r="I89" s="172"/>
      <c r="J89" s="172"/>
      <c r="AZ89" s="171" t="str">
        <f>B89</f>
        <v>Pokud soupis položku příplatku za ztížené podmínky obsahuje, je dodavatel povinen ji ocenit bez ohledu na to, že tento příplatek dodavatel standardně neuplatňuje.</v>
      </c>
    </row>
    <row r="91" spans="2:52" x14ac:dyDescent="0.2">
      <c r="B91" s="172" t="s">
        <v>91</v>
      </c>
      <c r="C91" s="172"/>
      <c r="D91" s="172"/>
      <c r="E91" s="172"/>
      <c r="F91" s="172"/>
      <c r="G91" s="172"/>
      <c r="H91" s="172"/>
      <c r="I91" s="172"/>
      <c r="J91" s="172"/>
      <c r="AZ91" s="171" t="str">
        <f>B91</f>
        <v xml:space="preserve">        Vedlejší a ostatní náklady</v>
      </c>
    </row>
    <row r="92" spans="2:52" ht="25.5" x14ac:dyDescent="0.2">
      <c r="B92" s="172" t="s">
        <v>92</v>
      </c>
      <c r="C92" s="172"/>
      <c r="D92" s="172"/>
      <c r="E92" s="172"/>
      <c r="F92" s="172"/>
      <c r="G92" s="172"/>
      <c r="H92" s="172"/>
      <c r="I92" s="172"/>
      <c r="J92" s="172"/>
      <c r="AZ92" s="171" t="str">
        <f>B92</f>
        <v>Tyto náklady jsou popsány v samostatném soupisu stavebních prací, dodávek a služeb s tím, že dodavatel je povinen v rámci těchto nákladů ocenit všechny definované náklady souhrnně pro celou stavbu.</v>
      </c>
    </row>
    <row r="96" spans="2:52" x14ac:dyDescent="0.2">
      <c r="B96" s="172" t="s">
        <v>93</v>
      </c>
      <c r="C96" s="172"/>
      <c r="D96" s="172"/>
      <c r="E96" s="172"/>
      <c r="F96" s="172"/>
      <c r="G96" s="172"/>
      <c r="H96" s="172"/>
      <c r="I96" s="172"/>
      <c r="J96" s="172"/>
      <c r="AZ96" s="171" t="str">
        <f>B96</f>
        <v>2. SPECIFICKÉ PODMÍNKY PRO ZPRACOVÁNÍ NABÍDKOVÉ CENY</v>
      </c>
    </row>
    <row r="98" spans="2:52" x14ac:dyDescent="0.2">
      <c r="B98" s="172" t="s">
        <v>94</v>
      </c>
      <c r="C98" s="172"/>
      <c r="D98" s="172"/>
      <c r="E98" s="172"/>
      <c r="F98" s="172"/>
      <c r="G98" s="172"/>
      <c r="H98" s="172"/>
      <c r="I98" s="172"/>
      <c r="J98" s="172"/>
      <c r="AZ98" s="171" t="str">
        <f>B98</f>
        <v>Zde doplní zpracovatel soupisu  případná specifika týkající se konkrétní zakázky.</v>
      </c>
    </row>
    <row r="101" spans="2:52" x14ac:dyDescent="0.2">
      <c r="B101" s="172" t="s">
        <v>95</v>
      </c>
      <c r="C101" s="172"/>
      <c r="D101" s="172"/>
      <c r="E101" s="172"/>
      <c r="F101" s="172"/>
      <c r="G101" s="172"/>
      <c r="H101" s="172"/>
      <c r="I101" s="172"/>
      <c r="J101" s="172"/>
      <c r="AZ101" s="171" t="str">
        <f>B101</f>
        <v>3. ELEKTRONICKÁ PODOBA SOUPISU</v>
      </c>
    </row>
    <row r="103" spans="2:52" x14ac:dyDescent="0.2">
      <c r="B103" s="172" t="s">
        <v>96</v>
      </c>
      <c r="C103" s="172"/>
      <c r="D103" s="172"/>
      <c r="E103" s="172"/>
      <c r="F103" s="172"/>
      <c r="G103" s="172"/>
      <c r="H103" s="172"/>
      <c r="I103" s="172"/>
      <c r="J103" s="172"/>
      <c r="AZ103" s="171" t="str">
        <f>B103</f>
        <v xml:space="preserve">        Elektronická podoba soupisu</v>
      </c>
    </row>
    <row r="104" spans="2:52" ht="25.5" x14ac:dyDescent="0.2">
      <c r="B104" s="172" t="s">
        <v>97</v>
      </c>
      <c r="C104" s="172"/>
      <c r="D104" s="172"/>
      <c r="E104" s="172"/>
      <c r="F104" s="172"/>
      <c r="G104" s="172"/>
      <c r="H104" s="172"/>
      <c r="I104" s="172"/>
      <c r="J104" s="172"/>
      <c r="AZ104" s="171" t="str">
        <f>B104</f>
        <v>V souladu se zákonem jsou předložené soupisy zpracovány i v elektronické podobě.  Elektronickou podobou soupisu stavebních prací, dodávek a služeb je formát MS EXCEL.</v>
      </c>
    </row>
    <row r="105" spans="2:52" ht="25.5" x14ac:dyDescent="0.2">
      <c r="B105" s="172" t="s">
        <v>98</v>
      </c>
      <c r="C105" s="172"/>
      <c r="D105" s="172"/>
      <c r="E105" s="172"/>
      <c r="F105" s="172"/>
      <c r="G105" s="172"/>
      <c r="H105" s="172"/>
      <c r="I105" s="172"/>
      <c r="J105" s="172"/>
      <c r="AZ105" s="171" t="str">
        <f>B105</f>
        <v>Popis formátu soupisu odpovídá svou strukturou vzorovému soupisu volně dostupnému na internetové adrese:</v>
      </c>
    </row>
    <row r="107" spans="2:52" x14ac:dyDescent="0.2">
      <c r="B107" s="172" t="s">
        <v>99</v>
      </c>
      <c r="C107" s="172"/>
      <c r="D107" s="172"/>
      <c r="E107" s="172"/>
      <c r="F107" s="172"/>
      <c r="G107" s="172"/>
      <c r="H107" s="172"/>
      <c r="I107" s="172"/>
      <c r="J107" s="172"/>
      <c r="AZ107" s="171" t="str">
        <f>B107</f>
        <v>www.stavebnionline.cz/soupis</v>
      </c>
    </row>
    <row r="109" spans="2:52" x14ac:dyDescent="0.2">
      <c r="B109" s="172" t="s">
        <v>100</v>
      </c>
      <c r="C109" s="172"/>
      <c r="D109" s="172"/>
      <c r="E109" s="172"/>
      <c r="F109" s="172"/>
      <c r="G109" s="172"/>
      <c r="H109" s="172"/>
      <c r="I109" s="172"/>
      <c r="J109" s="172"/>
      <c r="AZ109" s="171" t="str">
        <f>B109</f>
        <v xml:space="preserve">        Zpracování elektronické podoby soupisu</v>
      </c>
    </row>
    <row r="110" spans="2:52" ht="51" x14ac:dyDescent="0.2">
      <c r="B110" s="172" t="s">
        <v>101</v>
      </c>
      <c r="C110" s="172"/>
      <c r="D110" s="172"/>
      <c r="E110" s="172"/>
      <c r="F110" s="172"/>
      <c r="G110" s="172"/>
      <c r="H110" s="172"/>
      <c r="I110" s="172"/>
      <c r="J110" s="172"/>
      <c r="AZ110" s="171"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
      <c r="B112" s="172" t="s">
        <v>102</v>
      </c>
      <c r="C112" s="172"/>
      <c r="D112" s="172"/>
      <c r="E112" s="172"/>
      <c r="F112" s="172"/>
      <c r="G112" s="172"/>
      <c r="H112" s="172"/>
      <c r="I112" s="172"/>
      <c r="J112" s="172"/>
      <c r="AZ112" s="171" t="str">
        <f>B112</f>
        <v xml:space="preserve">        Jiný formát soupisu</v>
      </c>
    </row>
    <row r="113" spans="1:52" ht="38.25" x14ac:dyDescent="0.2">
      <c r="B113" s="172" t="s">
        <v>103</v>
      </c>
      <c r="C113" s="172"/>
      <c r="D113" s="172"/>
      <c r="E113" s="172"/>
      <c r="F113" s="172"/>
      <c r="G113" s="172"/>
      <c r="H113" s="172"/>
      <c r="I113" s="172"/>
      <c r="J113" s="172"/>
      <c r="AZ113" s="171"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
      <c r="B115" s="172" t="s">
        <v>104</v>
      </c>
      <c r="C115" s="172"/>
      <c r="D115" s="172"/>
      <c r="E115" s="172"/>
      <c r="F115" s="172"/>
      <c r="G115" s="172"/>
      <c r="H115" s="172"/>
      <c r="I115" s="172"/>
      <c r="J115" s="172"/>
      <c r="AZ115" s="171" t="str">
        <f>B115</f>
        <v xml:space="preserve">        Závěrečné ustanovení</v>
      </c>
    </row>
    <row r="116" spans="1:52" x14ac:dyDescent="0.2">
      <c r="B116" s="172" t="s">
        <v>105</v>
      </c>
      <c r="C116" s="172"/>
      <c r="D116" s="172"/>
      <c r="E116" s="172"/>
      <c r="F116" s="172"/>
      <c r="G116" s="172"/>
      <c r="H116" s="172"/>
      <c r="I116" s="172"/>
      <c r="J116" s="172"/>
      <c r="AZ116" s="171" t="str">
        <f>B116</f>
        <v>Ostatní podmínky vztahující se ke zpracování nabídkové ceny jsou uvedeny v zadávací dokumentaci.</v>
      </c>
    </row>
    <row r="119" spans="1:52" ht="15.75" x14ac:dyDescent="0.25">
      <c r="B119" s="173" t="s">
        <v>106</v>
      </c>
    </row>
    <row r="121" spans="1:52" ht="25.5" customHeight="1" x14ac:dyDescent="0.2">
      <c r="A121" s="174"/>
      <c r="B121" s="177" t="s">
        <v>18</v>
      </c>
      <c r="C121" s="177" t="s">
        <v>6</v>
      </c>
      <c r="D121" s="178"/>
      <c r="E121" s="178"/>
      <c r="F121" s="179" t="s">
        <v>107</v>
      </c>
      <c r="G121" s="179"/>
      <c r="H121" s="179"/>
      <c r="I121" s="179" t="s">
        <v>31</v>
      </c>
      <c r="J121" s="179" t="s">
        <v>0</v>
      </c>
    </row>
    <row r="122" spans="1:52" ht="25.5" customHeight="1" x14ac:dyDescent="0.2">
      <c r="A122" s="175"/>
      <c r="B122" s="180" t="s">
        <v>108</v>
      </c>
      <c r="C122" s="181" t="s">
        <v>109</v>
      </c>
      <c r="D122" s="182"/>
      <c r="E122" s="182"/>
      <c r="F122" s="187" t="s">
        <v>26</v>
      </c>
      <c r="G122" s="188"/>
      <c r="H122" s="188"/>
      <c r="I122" s="188">
        <f>'SO-01 1 Pol'!G8</f>
        <v>0</v>
      </c>
      <c r="J122" s="185" t="str">
        <f>IF(I138=0,"",I122/I138*100)</f>
        <v/>
      </c>
    </row>
    <row r="123" spans="1:52" ht="25.5" customHeight="1" x14ac:dyDescent="0.2">
      <c r="A123" s="175"/>
      <c r="B123" s="180" t="s">
        <v>110</v>
      </c>
      <c r="C123" s="181" t="s">
        <v>111</v>
      </c>
      <c r="D123" s="182"/>
      <c r="E123" s="182"/>
      <c r="F123" s="187" t="s">
        <v>26</v>
      </c>
      <c r="G123" s="188"/>
      <c r="H123" s="188"/>
      <c r="I123" s="188">
        <f>'SO-01 1 Pol'!G18</f>
        <v>0</v>
      </c>
      <c r="J123" s="185" t="str">
        <f>IF(I138=0,"",I123/I138*100)</f>
        <v/>
      </c>
    </row>
    <row r="124" spans="1:52" ht="25.5" customHeight="1" x14ac:dyDescent="0.2">
      <c r="A124" s="175"/>
      <c r="B124" s="180" t="s">
        <v>112</v>
      </c>
      <c r="C124" s="181" t="s">
        <v>113</v>
      </c>
      <c r="D124" s="182"/>
      <c r="E124" s="182"/>
      <c r="F124" s="187" t="s">
        <v>26</v>
      </c>
      <c r="G124" s="188"/>
      <c r="H124" s="188"/>
      <c r="I124" s="188">
        <f>'SO-01 1 Pol'!G23</f>
        <v>0</v>
      </c>
      <c r="J124" s="185" t="str">
        <f>IF(I138=0,"",I124/I138*100)</f>
        <v/>
      </c>
    </row>
    <row r="125" spans="1:52" ht="25.5" customHeight="1" x14ac:dyDescent="0.2">
      <c r="A125" s="175"/>
      <c r="B125" s="180" t="s">
        <v>114</v>
      </c>
      <c r="C125" s="181" t="s">
        <v>115</v>
      </c>
      <c r="D125" s="182"/>
      <c r="E125" s="182"/>
      <c r="F125" s="187" t="s">
        <v>26</v>
      </c>
      <c r="G125" s="188"/>
      <c r="H125" s="188"/>
      <c r="I125" s="188">
        <f>'SO-01 1 Pol'!G39</f>
        <v>0</v>
      </c>
      <c r="J125" s="185" t="str">
        <f>IF(I138=0,"",I125/I138*100)</f>
        <v/>
      </c>
    </row>
    <row r="126" spans="1:52" ht="25.5" customHeight="1" x14ac:dyDescent="0.2">
      <c r="A126" s="175"/>
      <c r="B126" s="180" t="s">
        <v>116</v>
      </c>
      <c r="C126" s="181" t="s">
        <v>117</v>
      </c>
      <c r="D126" s="182"/>
      <c r="E126" s="182"/>
      <c r="F126" s="187" t="s">
        <v>27</v>
      </c>
      <c r="G126" s="188"/>
      <c r="H126" s="188"/>
      <c r="I126" s="188">
        <f>'SO-01 1 Pol'!G41</f>
        <v>0</v>
      </c>
      <c r="J126" s="185" t="str">
        <f>IF(I138=0,"",I126/I138*100)</f>
        <v/>
      </c>
    </row>
    <row r="127" spans="1:52" ht="25.5" customHeight="1" x14ac:dyDescent="0.2">
      <c r="A127" s="175"/>
      <c r="B127" s="180" t="s">
        <v>118</v>
      </c>
      <c r="C127" s="181" t="s">
        <v>119</v>
      </c>
      <c r="D127" s="182"/>
      <c r="E127" s="182"/>
      <c r="F127" s="187" t="s">
        <v>27</v>
      </c>
      <c r="G127" s="188"/>
      <c r="H127" s="188"/>
      <c r="I127" s="188">
        <f>'SO-01 1 Pol'!G109</f>
        <v>0</v>
      </c>
      <c r="J127" s="185" t="str">
        <f>IF(I138=0,"",I127/I138*100)</f>
        <v/>
      </c>
    </row>
    <row r="128" spans="1:52" ht="25.5" customHeight="1" x14ac:dyDescent="0.2">
      <c r="A128" s="175"/>
      <c r="B128" s="180" t="s">
        <v>120</v>
      </c>
      <c r="C128" s="181" t="s">
        <v>121</v>
      </c>
      <c r="D128" s="182"/>
      <c r="E128" s="182"/>
      <c r="F128" s="187" t="s">
        <v>27</v>
      </c>
      <c r="G128" s="188"/>
      <c r="H128" s="188"/>
      <c r="I128" s="188">
        <f>'SO-01 1 Pol'!G114</f>
        <v>0</v>
      </c>
      <c r="J128" s="185" t="str">
        <f>IF(I138=0,"",I128/I138*100)</f>
        <v/>
      </c>
    </row>
    <row r="129" spans="1:10" ht="25.5" customHeight="1" x14ac:dyDescent="0.2">
      <c r="A129" s="175"/>
      <c r="B129" s="180" t="s">
        <v>122</v>
      </c>
      <c r="C129" s="181" t="s">
        <v>123</v>
      </c>
      <c r="D129" s="182"/>
      <c r="E129" s="182"/>
      <c r="F129" s="187" t="s">
        <v>27</v>
      </c>
      <c r="G129" s="188"/>
      <c r="H129" s="188"/>
      <c r="I129" s="188">
        <f>'SO-01 1 Pol'!G122</f>
        <v>0</v>
      </c>
      <c r="J129" s="185" t="str">
        <f>IF(I138=0,"",I129/I138*100)</f>
        <v/>
      </c>
    </row>
    <row r="130" spans="1:10" ht="25.5" customHeight="1" x14ac:dyDescent="0.2">
      <c r="A130" s="175"/>
      <c r="B130" s="180" t="s">
        <v>124</v>
      </c>
      <c r="C130" s="181" t="s">
        <v>125</v>
      </c>
      <c r="D130" s="182"/>
      <c r="E130" s="182"/>
      <c r="F130" s="187" t="s">
        <v>27</v>
      </c>
      <c r="G130" s="188"/>
      <c r="H130" s="188"/>
      <c r="I130" s="188">
        <f>'SO-01 1 Pol'!G140</f>
        <v>0</v>
      </c>
      <c r="J130" s="185" t="str">
        <f>IF(I138=0,"",I130/I138*100)</f>
        <v/>
      </c>
    </row>
    <row r="131" spans="1:10" ht="25.5" customHeight="1" x14ac:dyDescent="0.2">
      <c r="A131" s="175"/>
      <c r="B131" s="180" t="s">
        <v>126</v>
      </c>
      <c r="C131" s="181" t="s">
        <v>127</v>
      </c>
      <c r="D131" s="182"/>
      <c r="E131" s="182"/>
      <c r="F131" s="187" t="s">
        <v>27</v>
      </c>
      <c r="G131" s="188"/>
      <c r="H131" s="188"/>
      <c r="I131" s="188">
        <f>'SO-01 1 Pol'!G152</f>
        <v>0</v>
      </c>
      <c r="J131" s="185" t="str">
        <f>IF(I138=0,"",I131/I138*100)</f>
        <v/>
      </c>
    </row>
    <row r="132" spans="1:10" ht="25.5" customHeight="1" x14ac:dyDescent="0.2">
      <c r="A132" s="175"/>
      <c r="B132" s="180" t="s">
        <v>128</v>
      </c>
      <c r="C132" s="181" t="s">
        <v>129</v>
      </c>
      <c r="D132" s="182"/>
      <c r="E132" s="182"/>
      <c r="F132" s="187" t="s">
        <v>27</v>
      </c>
      <c r="G132" s="188"/>
      <c r="H132" s="188"/>
      <c r="I132" s="188">
        <f>'SO-01 1 Pol'!G168</f>
        <v>0</v>
      </c>
      <c r="J132" s="185" t="str">
        <f>IF(I138=0,"",I132/I138*100)</f>
        <v/>
      </c>
    </row>
    <row r="133" spans="1:10" ht="25.5" customHeight="1" x14ac:dyDescent="0.2">
      <c r="A133" s="175"/>
      <c r="B133" s="180" t="s">
        <v>130</v>
      </c>
      <c r="C133" s="181" t="s">
        <v>131</v>
      </c>
      <c r="D133" s="182"/>
      <c r="E133" s="182"/>
      <c r="F133" s="187" t="s">
        <v>27</v>
      </c>
      <c r="G133" s="188"/>
      <c r="H133" s="188"/>
      <c r="I133" s="188">
        <f>'SO-01 1 Pol'!G174</f>
        <v>0</v>
      </c>
      <c r="J133" s="185" t="str">
        <f>IF(I138=0,"",I133/I138*100)</f>
        <v/>
      </c>
    </row>
    <row r="134" spans="1:10" ht="25.5" customHeight="1" x14ac:dyDescent="0.2">
      <c r="A134" s="175"/>
      <c r="B134" s="180" t="s">
        <v>132</v>
      </c>
      <c r="C134" s="181" t="s">
        <v>133</v>
      </c>
      <c r="D134" s="182"/>
      <c r="E134" s="182"/>
      <c r="F134" s="187" t="s">
        <v>28</v>
      </c>
      <c r="G134" s="188"/>
      <c r="H134" s="188"/>
      <c r="I134" s="188">
        <f>'SO-01 1 Pol'!G186</f>
        <v>0</v>
      </c>
      <c r="J134" s="185" t="str">
        <f>IF(I138=0,"",I134/I138*100)</f>
        <v/>
      </c>
    </row>
    <row r="135" spans="1:10" ht="25.5" customHeight="1" x14ac:dyDescent="0.2">
      <c r="A135" s="175"/>
      <c r="B135" s="180" t="s">
        <v>134</v>
      </c>
      <c r="C135" s="181" t="s">
        <v>135</v>
      </c>
      <c r="D135" s="182"/>
      <c r="E135" s="182"/>
      <c r="F135" s="187" t="s">
        <v>136</v>
      </c>
      <c r="G135" s="188"/>
      <c r="H135" s="188"/>
      <c r="I135" s="188">
        <f>'SO-01 1 Pol'!G188</f>
        <v>0</v>
      </c>
      <c r="J135" s="185" t="str">
        <f>IF(I138=0,"",I135/I138*100)</f>
        <v/>
      </c>
    </row>
    <row r="136" spans="1:10" ht="25.5" customHeight="1" x14ac:dyDescent="0.2">
      <c r="A136" s="175"/>
      <c r="B136" s="180" t="s">
        <v>137</v>
      </c>
      <c r="C136" s="181" t="s">
        <v>29</v>
      </c>
      <c r="D136" s="182"/>
      <c r="E136" s="182"/>
      <c r="F136" s="187" t="s">
        <v>137</v>
      </c>
      <c r="G136" s="188"/>
      <c r="H136" s="188"/>
      <c r="I136" s="188">
        <f>'SO-00 1 Naklady'!G8</f>
        <v>0</v>
      </c>
      <c r="J136" s="185" t="str">
        <f>IF(I138=0,"",I136/I138*100)</f>
        <v/>
      </c>
    </row>
    <row r="137" spans="1:10" ht="25.5" customHeight="1" x14ac:dyDescent="0.2">
      <c r="A137" s="175"/>
      <c r="B137" s="180" t="s">
        <v>138</v>
      </c>
      <c r="C137" s="181" t="s">
        <v>30</v>
      </c>
      <c r="D137" s="182"/>
      <c r="E137" s="182"/>
      <c r="F137" s="187" t="s">
        <v>138</v>
      </c>
      <c r="G137" s="188"/>
      <c r="H137" s="188"/>
      <c r="I137" s="188">
        <f>'SO-00 1 Naklady'!G11</f>
        <v>0</v>
      </c>
      <c r="J137" s="185" t="str">
        <f>IF(I138=0,"",I137/I138*100)</f>
        <v/>
      </c>
    </row>
    <row r="138" spans="1:10" ht="25.5" customHeight="1" x14ac:dyDescent="0.2">
      <c r="A138" s="176"/>
      <c r="B138" s="183" t="s">
        <v>1</v>
      </c>
      <c r="C138" s="183"/>
      <c r="D138" s="184"/>
      <c r="E138" s="184"/>
      <c r="F138" s="189"/>
      <c r="G138" s="190"/>
      <c r="H138" s="190"/>
      <c r="I138" s="190">
        <f>SUM(I122:I137)</f>
        <v>0</v>
      </c>
      <c r="J138" s="186">
        <f>SUM(J122:J137)</f>
        <v>0</v>
      </c>
    </row>
    <row r="139" spans="1:10" x14ac:dyDescent="0.2">
      <c r="F139" s="129"/>
      <c r="G139" s="128"/>
      <c r="H139" s="129"/>
      <c r="I139" s="128"/>
      <c r="J139" s="130"/>
    </row>
    <row r="140" spans="1:10" x14ac:dyDescent="0.2">
      <c r="F140" s="129"/>
      <c r="G140" s="128"/>
      <c r="H140" s="129"/>
      <c r="I140" s="128"/>
      <c r="J140" s="130"/>
    </row>
    <row r="141" spans="1:10" x14ac:dyDescent="0.2">
      <c r="F141" s="129"/>
      <c r="G141" s="128"/>
      <c r="H141" s="129"/>
      <c r="I141" s="128"/>
      <c r="J141" s="130"/>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2">
    <mergeCell ref="C137:E137"/>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9" t="s">
        <v>7</v>
      </c>
      <c r="B1" s="99"/>
      <c r="C1" s="100"/>
      <c r="D1" s="99"/>
      <c r="E1" s="99"/>
      <c r="F1" s="99"/>
      <c r="G1" s="99"/>
    </row>
    <row r="2" spans="1:7" ht="24.95" customHeight="1" x14ac:dyDescent="0.2">
      <c r="A2" s="77" t="s">
        <v>8</v>
      </c>
      <c r="B2" s="76"/>
      <c r="C2" s="101"/>
      <c r="D2" s="101"/>
      <c r="E2" s="101"/>
      <c r="F2" s="101"/>
      <c r="G2" s="102"/>
    </row>
    <row r="3" spans="1:7" ht="24.95" customHeight="1" x14ac:dyDescent="0.2">
      <c r="A3" s="77" t="s">
        <v>9</v>
      </c>
      <c r="B3" s="76"/>
      <c r="C3" s="101"/>
      <c r="D3" s="101"/>
      <c r="E3" s="101"/>
      <c r="F3" s="101"/>
      <c r="G3" s="102"/>
    </row>
    <row r="4" spans="1:7" ht="24.95" customHeight="1" x14ac:dyDescent="0.2">
      <c r="A4" s="77" t="s">
        <v>10</v>
      </c>
      <c r="B4" s="76"/>
      <c r="C4" s="101"/>
      <c r="D4" s="101"/>
      <c r="E4" s="101"/>
      <c r="F4" s="101"/>
      <c r="G4" s="102"/>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38.28515625" style="127"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s>
  <sheetData>
    <row r="1" spans="1:60" ht="15.75" customHeight="1" x14ac:dyDescent="0.25">
      <c r="A1" s="193" t="s">
        <v>7</v>
      </c>
      <c r="B1" s="193"/>
      <c r="C1" s="193"/>
      <c r="D1" s="193"/>
      <c r="E1" s="193"/>
      <c r="F1" s="193"/>
      <c r="G1" s="193"/>
      <c r="AG1" t="s">
        <v>139</v>
      </c>
    </row>
    <row r="2" spans="1:60" ht="24.95" customHeight="1" x14ac:dyDescent="0.2">
      <c r="A2" s="194" t="s">
        <v>8</v>
      </c>
      <c r="B2" s="76" t="s">
        <v>44</v>
      </c>
      <c r="C2" s="197" t="s">
        <v>45</v>
      </c>
      <c r="D2" s="195"/>
      <c r="E2" s="195"/>
      <c r="F2" s="195"/>
      <c r="G2" s="196"/>
      <c r="AG2" t="s">
        <v>140</v>
      </c>
    </row>
    <row r="3" spans="1:60" ht="24.95" customHeight="1" x14ac:dyDescent="0.2">
      <c r="A3" s="194" t="s">
        <v>9</v>
      </c>
      <c r="B3" s="76" t="s">
        <v>53</v>
      </c>
      <c r="C3" s="197" t="s">
        <v>54</v>
      </c>
      <c r="D3" s="195"/>
      <c r="E3" s="195"/>
      <c r="F3" s="195"/>
      <c r="G3" s="196"/>
      <c r="AC3" s="127" t="s">
        <v>141</v>
      </c>
      <c r="AG3" t="s">
        <v>142</v>
      </c>
    </row>
    <row r="4" spans="1:60" ht="24.95" customHeight="1" x14ac:dyDescent="0.2">
      <c r="A4" s="198" t="s">
        <v>10</v>
      </c>
      <c r="B4" s="199" t="s">
        <v>55</v>
      </c>
      <c r="C4" s="200" t="s">
        <v>56</v>
      </c>
      <c r="D4" s="201"/>
      <c r="E4" s="201"/>
      <c r="F4" s="201"/>
      <c r="G4" s="202"/>
      <c r="AG4" t="s">
        <v>143</v>
      </c>
    </row>
    <row r="5" spans="1:60" x14ac:dyDescent="0.2">
      <c r="D5" s="192"/>
    </row>
    <row r="6" spans="1:60" ht="38.25" x14ac:dyDescent="0.2">
      <c r="A6" s="204" t="s">
        <v>144</v>
      </c>
      <c r="B6" s="206" t="s">
        <v>145</v>
      </c>
      <c r="C6" s="206" t="s">
        <v>146</v>
      </c>
      <c r="D6" s="205" t="s">
        <v>147</v>
      </c>
      <c r="E6" s="204" t="s">
        <v>148</v>
      </c>
      <c r="F6" s="203" t="s">
        <v>149</v>
      </c>
      <c r="G6" s="204" t="s">
        <v>31</v>
      </c>
      <c r="H6" s="207" t="s">
        <v>32</v>
      </c>
      <c r="I6" s="207" t="s">
        <v>150</v>
      </c>
      <c r="J6" s="207" t="s">
        <v>33</v>
      </c>
      <c r="K6" s="207" t="s">
        <v>151</v>
      </c>
      <c r="L6" s="207" t="s">
        <v>152</v>
      </c>
      <c r="M6" s="207" t="s">
        <v>153</v>
      </c>
      <c r="N6" s="207" t="s">
        <v>154</v>
      </c>
      <c r="O6" s="207" t="s">
        <v>155</v>
      </c>
      <c r="P6" s="207" t="s">
        <v>156</v>
      </c>
      <c r="Q6" s="207" t="s">
        <v>157</v>
      </c>
      <c r="R6" s="207" t="s">
        <v>158</v>
      </c>
      <c r="S6" s="207" t="s">
        <v>159</v>
      </c>
      <c r="T6" s="207" t="s">
        <v>160</v>
      </c>
      <c r="U6" s="207" t="s">
        <v>161</v>
      </c>
      <c r="V6" s="207" t="s">
        <v>162</v>
      </c>
      <c r="W6" s="207" t="s">
        <v>163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9" t="s">
        <v>164</v>
      </c>
      <c r="B8" s="230" t="s">
        <v>137</v>
      </c>
      <c r="C8" s="250" t="s">
        <v>29</v>
      </c>
      <c r="D8" s="231"/>
      <c r="E8" s="232"/>
      <c r="F8" s="233"/>
      <c r="G8" s="233">
        <f>SUMIF(AG9:AG10,"&lt;&gt;NOR",G9:G10)</f>
        <v>0</v>
      </c>
      <c r="H8" s="233"/>
      <c r="I8" s="233">
        <f>SUM(I9:I10)</f>
        <v>0</v>
      </c>
      <c r="J8" s="233"/>
      <c r="K8" s="233">
        <f>SUM(K9:K10)</f>
        <v>0</v>
      </c>
      <c r="L8" s="233"/>
      <c r="M8" s="233">
        <f>SUM(M9:M10)</f>
        <v>0</v>
      </c>
      <c r="N8" s="233"/>
      <c r="O8" s="233">
        <f>SUM(O9:O10)</f>
        <v>0</v>
      </c>
      <c r="P8" s="233"/>
      <c r="Q8" s="233">
        <f>SUM(Q9:Q10)</f>
        <v>0</v>
      </c>
      <c r="R8" s="233"/>
      <c r="S8" s="233"/>
      <c r="T8" s="234"/>
      <c r="U8" s="228"/>
      <c r="V8" s="228">
        <f>SUM(V9:V10)</f>
        <v>0</v>
      </c>
      <c r="W8" s="228"/>
      <c r="AG8" t="s">
        <v>165</v>
      </c>
    </row>
    <row r="9" spans="1:60" outlineLevel="1" x14ac:dyDescent="0.2">
      <c r="A9" s="242">
        <v>1</v>
      </c>
      <c r="B9" s="243" t="s">
        <v>166</v>
      </c>
      <c r="C9" s="251" t="s">
        <v>167</v>
      </c>
      <c r="D9" s="244" t="s">
        <v>168</v>
      </c>
      <c r="E9" s="245">
        <v>1</v>
      </c>
      <c r="F9" s="246"/>
      <c r="G9" s="247">
        <f>ROUND(E9*F9,2)</f>
        <v>0</v>
      </c>
      <c r="H9" s="246"/>
      <c r="I9" s="247">
        <f>ROUND(E9*H9,2)</f>
        <v>0</v>
      </c>
      <c r="J9" s="246"/>
      <c r="K9" s="247">
        <f>ROUND(E9*J9,2)</f>
        <v>0</v>
      </c>
      <c r="L9" s="247">
        <v>21</v>
      </c>
      <c r="M9" s="247">
        <f>G9*(1+L9/100)</f>
        <v>0</v>
      </c>
      <c r="N9" s="247">
        <v>0</v>
      </c>
      <c r="O9" s="247">
        <f>ROUND(E9*N9,2)</f>
        <v>0</v>
      </c>
      <c r="P9" s="247">
        <v>0</v>
      </c>
      <c r="Q9" s="247">
        <f>ROUND(E9*P9,2)</f>
        <v>0</v>
      </c>
      <c r="R9" s="247"/>
      <c r="S9" s="247" t="s">
        <v>169</v>
      </c>
      <c r="T9" s="248" t="s">
        <v>170</v>
      </c>
      <c r="U9" s="227">
        <v>0</v>
      </c>
      <c r="V9" s="227">
        <f>ROUND(E9*U9,2)</f>
        <v>0</v>
      </c>
      <c r="W9" s="227"/>
      <c r="X9" s="208"/>
      <c r="Y9" s="208"/>
      <c r="Z9" s="208"/>
      <c r="AA9" s="208"/>
      <c r="AB9" s="208"/>
      <c r="AC9" s="208"/>
      <c r="AD9" s="208"/>
      <c r="AE9" s="208"/>
      <c r="AF9" s="208"/>
      <c r="AG9" s="208" t="s">
        <v>171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42">
        <v>2</v>
      </c>
      <c r="B10" s="243" t="s">
        <v>172</v>
      </c>
      <c r="C10" s="251" t="s">
        <v>173</v>
      </c>
      <c r="D10" s="244" t="s">
        <v>168</v>
      </c>
      <c r="E10" s="245">
        <v>1</v>
      </c>
      <c r="F10" s="246"/>
      <c r="G10" s="247">
        <f>ROUND(E10*F10,2)</f>
        <v>0</v>
      </c>
      <c r="H10" s="246"/>
      <c r="I10" s="247">
        <f>ROUND(E10*H10,2)</f>
        <v>0</v>
      </c>
      <c r="J10" s="246"/>
      <c r="K10" s="247">
        <f>ROUND(E10*J10,2)</f>
        <v>0</v>
      </c>
      <c r="L10" s="247">
        <v>21</v>
      </c>
      <c r="M10" s="247">
        <f>G10*(1+L10/100)</f>
        <v>0</v>
      </c>
      <c r="N10" s="247">
        <v>0</v>
      </c>
      <c r="O10" s="247">
        <f>ROUND(E10*N10,2)</f>
        <v>0</v>
      </c>
      <c r="P10" s="247">
        <v>0</v>
      </c>
      <c r="Q10" s="247">
        <f>ROUND(E10*P10,2)</f>
        <v>0</v>
      </c>
      <c r="R10" s="247"/>
      <c r="S10" s="247" t="s">
        <v>169</v>
      </c>
      <c r="T10" s="248" t="s">
        <v>170</v>
      </c>
      <c r="U10" s="227">
        <v>0</v>
      </c>
      <c r="V10" s="227">
        <f>ROUND(E10*U10,2)</f>
        <v>0</v>
      </c>
      <c r="W10" s="227"/>
      <c r="X10" s="208"/>
      <c r="Y10" s="208"/>
      <c r="Z10" s="208"/>
      <c r="AA10" s="208"/>
      <c r="AB10" s="208"/>
      <c r="AC10" s="208"/>
      <c r="AD10" s="208"/>
      <c r="AE10" s="208"/>
      <c r="AF10" s="208"/>
      <c r="AG10" s="208" t="s">
        <v>171</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x14ac:dyDescent="0.2">
      <c r="A11" s="229" t="s">
        <v>164</v>
      </c>
      <c r="B11" s="230" t="s">
        <v>138</v>
      </c>
      <c r="C11" s="250" t="s">
        <v>30</v>
      </c>
      <c r="D11" s="231"/>
      <c r="E11" s="232"/>
      <c r="F11" s="233"/>
      <c r="G11" s="233">
        <f>SUMIF(AG12:AG12,"&lt;&gt;NOR",G12:G12)</f>
        <v>0</v>
      </c>
      <c r="H11" s="233"/>
      <c r="I11" s="233">
        <f>SUM(I12:I12)</f>
        <v>0</v>
      </c>
      <c r="J11" s="233"/>
      <c r="K11" s="233">
        <f>SUM(K12:K12)</f>
        <v>0</v>
      </c>
      <c r="L11" s="233"/>
      <c r="M11" s="233">
        <f>SUM(M12:M12)</f>
        <v>0</v>
      </c>
      <c r="N11" s="233"/>
      <c r="O11" s="233">
        <f>SUM(O12:O12)</f>
        <v>0</v>
      </c>
      <c r="P11" s="233"/>
      <c r="Q11" s="233">
        <f>SUM(Q12:Q12)</f>
        <v>0</v>
      </c>
      <c r="R11" s="233"/>
      <c r="S11" s="233"/>
      <c r="T11" s="234"/>
      <c r="U11" s="228"/>
      <c r="V11" s="228">
        <f>SUM(V12:V12)</f>
        <v>0</v>
      </c>
      <c r="W11" s="228"/>
      <c r="AG11" t="s">
        <v>165</v>
      </c>
    </row>
    <row r="12" spans="1:60" outlineLevel="1" x14ac:dyDescent="0.2">
      <c r="A12" s="235">
        <v>3</v>
      </c>
      <c r="B12" s="236" t="s">
        <v>174</v>
      </c>
      <c r="C12" s="252" t="s">
        <v>175</v>
      </c>
      <c r="D12" s="237" t="s">
        <v>168</v>
      </c>
      <c r="E12" s="238">
        <v>1</v>
      </c>
      <c r="F12" s="239"/>
      <c r="G12" s="240">
        <f>ROUND(E12*F12,2)</f>
        <v>0</v>
      </c>
      <c r="H12" s="239"/>
      <c r="I12" s="240">
        <f>ROUND(E12*H12,2)</f>
        <v>0</v>
      </c>
      <c r="J12" s="239"/>
      <c r="K12" s="240">
        <f>ROUND(E12*J12,2)</f>
        <v>0</v>
      </c>
      <c r="L12" s="240">
        <v>21</v>
      </c>
      <c r="M12" s="240">
        <f>G12*(1+L12/100)</f>
        <v>0</v>
      </c>
      <c r="N12" s="240">
        <v>0</v>
      </c>
      <c r="O12" s="240">
        <f>ROUND(E12*N12,2)</f>
        <v>0</v>
      </c>
      <c r="P12" s="240">
        <v>0</v>
      </c>
      <c r="Q12" s="240">
        <f>ROUND(E12*P12,2)</f>
        <v>0</v>
      </c>
      <c r="R12" s="240"/>
      <c r="S12" s="240" t="s">
        <v>169</v>
      </c>
      <c r="T12" s="241" t="s">
        <v>170</v>
      </c>
      <c r="U12" s="227">
        <v>0</v>
      </c>
      <c r="V12" s="227">
        <f>ROUND(E12*U12,2)</f>
        <v>0</v>
      </c>
      <c r="W12" s="227"/>
      <c r="X12" s="208"/>
      <c r="Y12" s="208"/>
      <c r="Z12" s="208"/>
      <c r="AA12" s="208"/>
      <c r="AB12" s="208"/>
      <c r="AC12" s="208"/>
      <c r="AD12" s="208"/>
      <c r="AE12" s="208"/>
      <c r="AF12" s="208"/>
      <c r="AG12" s="208" t="s">
        <v>171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x14ac:dyDescent="0.2">
      <c r="A13" s="5"/>
      <c r="B13" s="6"/>
      <c r="C13" s="253"/>
      <c r="D13" s="8"/>
      <c r="E13" s="5"/>
      <c r="F13" s="5"/>
      <c r="G13" s="5"/>
      <c r="H13" s="5"/>
      <c r="I13" s="5"/>
      <c r="J13" s="5"/>
      <c r="K13" s="5"/>
      <c r="L13" s="5"/>
      <c r="M13" s="5"/>
      <c r="N13" s="5"/>
      <c r="O13" s="5"/>
      <c r="P13" s="5"/>
      <c r="Q13" s="5"/>
      <c r="R13" s="5"/>
      <c r="S13" s="5"/>
      <c r="T13" s="5"/>
      <c r="U13" s="5"/>
      <c r="V13" s="5"/>
      <c r="W13" s="5"/>
      <c r="AE13">
        <v>15</v>
      </c>
      <c r="AF13">
        <v>21</v>
      </c>
    </row>
    <row r="14" spans="1:60" x14ac:dyDescent="0.2">
      <c r="A14" s="211"/>
      <c r="B14" s="212" t="s">
        <v>31</v>
      </c>
      <c r="C14" s="254"/>
      <c r="D14" s="213"/>
      <c r="E14" s="214"/>
      <c r="F14" s="214"/>
      <c r="G14" s="249">
        <f>G8+G11</f>
        <v>0</v>
      </c>
      <c r="H14" s="5"/>
      <c r="I14" s="5"/>
      <c r="J14" s="5"/>
      <c r="K14" s="5"/>
      <c r="L14" s="5"/>
      <c r="M14" s="5"/>
      <c r="N14" s="5"/>
      <c r="O14" s="5"/>
      <c r="P14" s="5"/>
      <c r="Q14" s="5"/>
      <c r="R14" s="5"/>
      <c r="S14" s="5"/>
      <c r="T14" s="5"/>
      <c r="U14" s="5"/>
      <c r="V14" s="5"/>
      <c r="W14" s="5"/>
      <c r="AE14">
        <f>SUMIF(L7:L12,AE13,G7:G12)</f>
        <v>0</v>
      </c>
      <c r="AF14">
        <f>SUMIF(L7:L12,AF13,G7:G12)</f>
        <v>0</v>
      </c>
      <c r="AG14" t="s">
        <v>176</v>
      </c>
    </row>
    <row r="15" spans="1:60" x14ac:dyDescent="0.2">
      <c r="A15" s="5"/>
      <c r="B15" s="6"/>
      <c r="C15" s="253"/>
      <c r="D15" s="8"/>
      <c r="E15" s="5"/>
      <c r="F15" s="5"/>
      <c r="G15" s="5"/>
      <c r="H15" s="5"/>
      <c r="I15" s="5"/>
      <c r="J15" s="5"/>
      <c r="K15" s="5"/>
      <c r="L15" s="5"/>
      <c r="M15" s="5"/>
      <c r="N15" s="5"/>
      <c r="O15" s="5"/>
      <c r="P15" s="5"/>
      <c r="Q15" s="5"/>
      <c r="R15" s="5"/>
      <c r="S15" s="5"/>
      <c r="T15" s="5"/>
      <c r="U15" s="5"/>
      <c r="V15" s="5"/>
      <c r="W15" s="5"/>
    </row>
    <row r="16" spans="1:60" x14ac:dyDescent="0.2">
      <c r="A16" s="5"/>
      <c r="B16" s="6"/>
      <c r="C16" s="253"/>
      <c r="D16" s="8"/>
      <c r="E16" s="5"/>
      <c r="F16" s="5"/>
      <c r="G16" s="5"/>
      <c r="H16" s="5"/>
      <c r="I16" s="5"/>
      <c r="J16" s="5"/>
      <c r="K16" s="5"/>
      <c r="L16" s="5"/>
      <c r="M16" s="5"/>
      <c r="N16" s="5"/>
      <c r="O16" s="5"/>
      <c r="P16" s="5"/>
      <c r="Q16" s="5"/>
      <c r="R16" s="5"/>
      <c r="S16" s="5"/>
      <c r="T16" s="5"/>
      <c r="U16" s="5"/>
      <c r="V16" s="5"/>
      <c r="W16" s="5"/>
    </row>
    <row r="17" spans="1:33" x14ac:dyDescent="0.2">
      <c r="A17" s="215" t="s">
        <v>177</v>
      </c>
      <c r="B17" s="215"/>
      <c r="C17" s="255"/>
      <c r="D17" s="8"/>
      <c r="E17" s="5"/>
      <c r="F17" s="5"/>
      <c r="G17" s="5"/>
      <c r="H17" s="5"/>
      <c r="I17" s="5"/>
      <c r="J17" s="5"/>
      <c r="K17" s="5"/>
      <c r="L17" s="5"/>
      <c r="M17" s="5"/>
      <c r="N17" s="5"/>
      <c r="O17" s="5"/>
      <c r="P17" s="5"/>
      <c r="Q17" s="5"/>
      <c r="R17" s="5"/>
      <c r="S17" s="5"/>
      <c r="T17" s="5"/>
      <c r="U17" s="5"/>
      <c r="V17" s="5"/>
      <c r="W17" s="5"/>
    </row>
    <row r="18" spans="1:33" x14ac:dyDescent="0.2">
      <c r="A18" s="216"/>
      <c r="B18" s="217"/>
      <c r="C18" s="256"/>
      <c r="D18" s="217"/>
      <c r="E18" s="217"/>
      <c r="F18" s="217"/>
      <c r="G18" s="218"/>
      <c r="H18" s="5"/>
      <c r="I18" s="5"/>
      <c r="J18" s="5"/>
      <c r="K18" s="5"/>
      <c r="L18" s="5"/>
      <c r="M18" s="5"/>
      <c r="N18" s="5"/>
      <c r="O18" s="5"/>
      <c r="P18" s="5"/>
      <c r="Q18" s="5"/>
      <c r="R18" s="5"/>
      <c r="S18" s="5"/>
      <c r="T18" s="5"/>
      <c r="U18" s="5"/>
      <c r="V18" s="5"/>
      <c r="W18" s="5"/>
      <c r="AG18" t="s">
        <v>178</v>
      </c>
    </row>
    <row r="19" spans="1:33" x14ac:dyDescent="0.2">
      <c r="A19" s="219"/>
      <c r="B19" s="220"/>
      <c r="C19" s="257"/>
      <c r="D19" s="220"/>
      <c r="E19" s="220"/>
      <c r="F19" s="220"/>
      <c r="G19" s="221"/>
      <c r="H19" s="5"/>
      <c r="I19" s="5"/>
      <c r="J19" s="5"/>
      <c r="K19" s="5"/>
      <c r="L19" s="5"/>
      <c r="M19" s="5"/>
      <c r="N19" s="5"/>
      <c r="O19" s="5"/>
      <c r="P19" s="5"/>
      <c r="Q19" s="5"/>
      <c r="R19" s="5"/>
      <c r="S19" s="5"/>
      <c r="T19" s="5"/>
      <c r="U19" s="5"/>
      <c r="V19" s="5"/>
      <c r="W19" s="5"/>
    </row>
    <row r="20" spans="1:33" x14ac:dyDescent="0.2">
      <c r="A20" s="219"/>
      <c r="B20" s="220"/>
      <c r="C20" s="257"/>
      <c r="D20" s="220"/>
      <c r="E20" s="220"/>
      <c r="F20" s="220"/>
      <c r="G20" s="221"/>
      <c r="H20" s="5"/>
      <c r="I20" s="5"/>
      <c r="J20" s="5"/>
      <c r="K20" s="5"/>
      <c r="L20" s="5"/>
      <c r="M20" s="5"/>
      <c r="N20" s="5"/>
      <c r="O20" s="5"/>
      <c r="P20" s="5"/>
      <c r="Q20" s="5"/>
      <c r="R20" s="5"/>
      <c r="S20" s="5"/>
      <c r="T20" s="5"/>
      <c r="U20" s="5"/>
      <c r="V20" s="5"/>
      <c r="W20" s="5"/>
    </row>
    <row r="21" spans="1:33" x14ac:dyDescent="0.2">
      <c r="A21" s="219"/>
      <c r="B21" s="220"/>
      <c r="C21" s="257"/>
      <c r="D21" s="220"/>
      <c r="E21" s="220"/>
      <c r="F21" s="220"/>
      <c r="G21" s="221"/>
      <c r="H21" s="5"/>
      <c r="I21" s="5"/>
      <c r="J21" s="5"/>
      <c r="K21" s="5"/>
      <c r="L21" s="5"/>
      <c r="M21" s="5"/>
      <c r="N21" s="5"/>
      <c r="O21" s="5"/>
      <c r="P21" s="5"/>
      <c r="Q21" s="5"/>
      <c r="R21" s="5"/>
      <c r="S21" s="5"/>
      <c r="T21" s="5"/>
      <c r="U21" s="5"/>
      <c r="V21" s="5"/>
      <c r="W21" s="5"/>
    </row>
    <row r="22" spans="1:33" x14ac:dyDescent="0.2">
      <c r="A22" s="222"/>
      <c r="B22" s="223"/>
      <c r="C22" s="258"/>
      <c r="D22" s="223"/>
      <c r="E22" s="223"/>
      <c r="F22" s="223"/>
      <c r="G22" s="224"/>
      <c r="H22" s="5"/>
      <c r="I22" s="5"/>
      <c r="J22" s="5"/>
      <c r="K22" s="5"/>
      <c r="L22" s="5"/>
      <c r="M22" s="5"/>
      <c r="N22" s="5"/>
      <c r="O22" s="5"/>
      <c r="P22" s="5"/>
      <c r="Q22" s="5"/>
      <c r="R22" s="5"/>
      <c r="S22" s="5"/>
      <c r="T22" s="5"/>
      <c r="U22" s="5"/>
      <c r="V22" s="5"/>
      <c r="W22" s="5"/>
    </row>
    <row r="23" spans="1:33" x14ac:dyDescent="0.2">
      <c r="A23" s="5"/>
      <c r="B23" s="6"/>
      <c r="C23" s="253"/>
      <c r="D23" s="8"/>
      <c r="E23" s="5"/>
      <c r="F23" s="5"/>
      <c r="G23" s="5"/>
      <c r="H23" s="5"/>
      <c r="I23" s="5"/>
      <c r="J23" s="5"/>
      <c r="K23" s="5"/>
      <c r="L23" s="5"/>
      <c r="M23" s="5"/>
      <c r="N23" s="5"/>
      <c r="O23" s="5"/>
      <c r="P23" s="5"/>
      <c r="Q23" s="5"/>
      <c r="R23" s="5"/>
      <c r="S23" s="5"/>
      <c r="T23" s="5"/>
      <c r="U23" s="5"/>
      <c r="V23" s="5"/>
      <c r="W23" s="5"/>
    </row>
    <row r="24" spans="1:33" x14ac:dyDescent="0.2">
      <c r="C24" s="259"/>
      <c r="D24" s="192"/>
      <c r="AG24" t="s">
        <v>179</v>
      </c>
    </row>
    <row r="25" spans="1:33" x14ac:dyDescent="0.2">
      <c r="D25" s="192"/>
    </row>
    <row r="26" spans="1:33" x14ac:dyDescent="0.2">
      <c r="D26" s="192"/>
    </row>
    <row r="27" spans="1:33" x14ac:dyDescent="0.2">
      <c r="D27" s="192"/>
    </row>
    <row r="28" spans="1:33" x14ac:dyDescent="0.2">
      <c r="D28" s="192"/>
    </row>
    <row r="29" spans="1:33" x14ac:dyDescent="0.2">
      <c r="D29" s="192"/>
    </row>
    <row r="30" spans="1:33" x14ac:dyDescent="0.2">
      <c r="D30" s="192"/>
    </row>
    <row r="31" spans="1:33" x14ac:dyDescent="0.2">
      <c r="D31" s="192"/>
    </row>
    <row r="32" spans="1:33" x14ac:dyDescent="0.2">
      <c r="D32" s="192"/>
    </row>
    <row r="33" spans="4:4" x14ac:dyDescent="0.2">
      <c r="D33" s="192"/>
    </row>
    <row r="34" spans="4:4" x14ac:dyDescent="0.2">
      <c r="D34" s="192"/>
    </row>
    <row r="35" spans="4:4" x14ac:dyDescent="0.2">
      <c r="D35" s="192"/>
    </row>
    <row r="36" spans="4:4" x14ac:dyDescent="0.2">
      <c r="D36" s="192"/>
    </row>
    <row r="37" spans="4:4" x14ac:dyDescent="0.2">
      <c r="D37" s="192"/>
    </row>
    <row r="38" spans="4:4" x14ac:dyDescent="0.2">
      <c r="D38" s="192"/>
    </row>
    <row r="39" spans="4:4" x14ac:dyDescent="0.2">
      <c r="D39" s="192"/>
    </row>
    <row r="40" spans="4:4" x14ac:dyDescent="0.2">
      <c r="D40" s="192"/>
    </row>
    <row r="41" spans="4:4" x14ac:dyDescent="0.2">
      <c r="D41" s="192"/>
    </row>
    <row r="42" spans="4:4" x14ac:dyDescent="0.2">
      <c r="D42" s="192"/>
    </row>
    <row r="43" spans="4:4" x14ac:dyDescent="0.2">
      <c r="D43" s="192"/>
    </row>
    <row r="44" spans="4:4" x14ac:dyDescent="0.2">
      <c r="D44" s="192"/>
    </row>
    <row r="45" spans="4:4" x14ac:dyDescent="0.2">
      <c r="D45" s="192"/>
    </row>
    <row r="46" spans="4:4" x14ac:dyDescent="0.2">
      <c r="D46" s="192"/>
    </row>
    <row r="47" spans="4:4" x14ac:dyDescent="0.2">
      <c r="D47" s="192"/>
    </row>
    <row r="48" spans="4:4"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mergeCells count="6">
    <mergeCell ref="A1:G1"/>
    <mergeCell ref="C2:G2"/>
    <mergeCell ref="C3:G3"/>
    <mergeCell ref="C4:G4"/>
    <mergeCell ref="A17:C17"/>
    <mergeCell ref="A18: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38.28515625" style="127"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 min="53" max="53" width="73.7109375" customWidth="1"/>
  </cols>
  <sheetData>
    <row r="1" spans="1:60" ht="15.75" customHeight="1" x14ac:dyDescent="0.25">
      <c r="A1" s="193" t="s">
        <v>7</v>
      </c>
      <c r="B1" s="193"/>
      <c r="C1" s="193"/>
      <c r="D1" s="193"/>
      <c r="E1" s="193"/>
      <c r="F1" s="193"/>
      <c r="G1" s="193"/>
      <c r="AG1" t="s">
        <v>139</v>
      </c>
    </row>
    <row r="2" spans="1:60" ht="24.95" customHeight="1" x14ac:dyDescent="0.2">
      <c r="A2" s="194" t="s">
        <v>8</v>
      </c>
      <c r="B2" s="76" t="s">
        <v>44</v>
      </c>
      <c r="C2" s="197" t="s">
        <v>45</v>
      </c>
      <c r="D2" s="195"/>
      <c r="E2" s="195"/>
      <c r="F2" s="195"/>
      <c r="G2" s="196"/>
      <c r="AG2" t="s">
        <v>140</v>
      </c>
    </row>
    <row r="3" spans="1:60" ht="24.95" customHeight="1" x14ac:dyDescent="0.2">
      <c r="A3" s="194" t="s">
        <v>9</v>
      </c>
      <c r="B3" s="76" t="s">
        <v>57</v>
      </c>
      <c r="C3" s="197" t="s">
        <v>58</v>
      </c>
      <c r="D3" s="195"/>
      <c r="E3" s="195"/>
      <c r="F3" s="195"/>
      <c r="G3" s="196"/>
      <c r="AC3" s="127" t="s">
        <v>140</v>
      </c>
      <c r="AG3" t="s">
        <v>142</v>
      </c>
    </row>
    <row r="4" spans="1:60" ht="24.95" customHeight="1" x14ac:dyDescent="0.2">
      <c r="A4" s="198" t="s">
        <v>10</v>
      </c>
      <c r="B4" s="199" t="s">
        <v>55</v>
      </c>
      <c r="C4" s="200" t="s">
        <v>59</v>
      </c>
      <c r="D4" s="201"/>
      <c r="E4" s="201"/>
      <c r="F4" s="201"/>
      <c r="G4" s="202"/>
      <c r="AG4" t="s">
        <v>143</v>
      </c>
    </row>
    <row r="5" spans="1:60" x14ac:dyDescent="0.2">
      <c r="D5" s="192"/>
    </row>
    <row r="6" spans="1:60" ht="38.25" x14ac:dyDescent="0.2">
      <c r="A6" s="204" t="s">
        <v>144</v>
      </c>
      <c r="B6" s="206" t="s">
        <v>145</v>
      </c>
      <c r="C6" s="206" t="s">
        <v>146</v>
      </c>
      <c r="D6" s="205" t="s">
        <v>147</v>
      </c>
      <c r="E6" s="204" t="s">
        <v>148</v>
      </c>
      <c r="F6" s="203" t="s">
        <v>149</v>
      </c>
      <c r="G6" s="204" t="s">
        <v>31</v>
      </c>
      <c r="H6" s="207" t="s">
        <v>32</v>
      </c>
      <c r="I6" s="207" t="s">
        <v>150</v>
      </c>
      <c r="J6" s="207" t="s">
        <v>33</v>
      </c>
      <c r="K6" s="207" t="s">
        <v>151</v>
      </c>
      <c r="L6" s="207" t="s">
        <v>152</v>
      </c>
      <c r="M6" s="207" t="s">
        <v>153</v>
      </c>
      <c r="N6" s="207" t="s">
        <v>154</v>
      </c>
      <c r="O6" s="207" t="s">
        <v>155</v>
      </c>
      <c r="P6" s="207" t="s">
        <v>156</v>
      </c>
      <c r="Q6" s="207" t="s">
        <v>157</v>
      </c>
      <c r="R6" s="207" t="s">
        <v>158</v>
      </c>
      <c r="S6" s="207" t="s">
        <v>159</v>
      </c>
      <c r="T6" s="207" t="s">
        <v>160</v>
      </c>
      <c r="U6" s="207" t="s">
        <v>161</v>
      </c>
      <c r="V6" s="207" t="s">
        <v>162</v>
      </c>
      <c r="W6" s="207" t="s">
        <v>163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9" t="s">
        <v>164</v>
      </c>
      <c r="B8" s="230" t="s">
        <v>108</v>
      </c>
      <c r="C8" s="250" t="s">
        <v>109</v>
      </c>
      <c r="D8" s="231"/>
      <c r="E8" s="232"/>
      <c r="F8" s="233"/>
      <c r="G8" s="233">
        <f>SUMIF(AG9:AG17,"&lt;&gt;NOR",G9:G17)</f>
        <v>0</v>
      </c>
      <c r="H8" s="233"/>
      <c r="I8" s="233">
        <f>SUM(I9:I17)</f>
        <v>0</v>
      </c>
      <c r="J8" s="233"/>
      <c r="K8" s="233">
        <f>SUM(K9:K17)</f>
        <v>0</v>
      </c>
      <c r="L8" s="233"/>
      <c r="M8" s="233">
        <f>SUM(M9:M17)</f>
        <v>0</v>
      </c>
      <c r="N8" s="233"/>
      <c r="O8" s="233">
        <f>SUM(O9:O17)</f>
        <v>1.78</v>
      </c>
      <c r="P8" s="233"/>
      <c r="Q8" s="233">
        <f>SUM(Q9:Q17)</f>
        <v>0</v>
      </c>
      <c r="R8" s="233"/>
      <c r="S8" s="233"/>
      <c r="T8" s="234"/>
      <c r="U8" s="228"/>
      <c r="V8" s="228">
        <f>SUM(V9:V17)</f>
        <v>39.1</v>
      </c>
      <c r="W8" s="228"/>
      <c r="AG8" t="s">
        <v>165</v>
      </c>
    </row>
    <row r="9" spans="1:60" outlineLevel="1" x14ac:dyDescent="0.2">
      <c r="A9" s="235">
        <v>1</v>
      </c>
      <c r="B9" s="236" t="s">
        <v>180</v>
      </c>
      <c r="C9" s="252" t="s">
        <v>181</v>
      </c>
      <c r="D9" s="237" t="s">
        <v>182</v>
      </c>
      <c r="E9" s="238">
        <v>60.82</v>
      </c>
      <c r="F9" s="239"/>
      <c r="G9" s="240">
        <f>ROUND(E9*F9,2)</f>
        <v>0</v>
      </c>
      <c r="H9" s="239"/>
      <c r="I9" s="240">
        <f>ROUND(E9*H9,2)</f>
        <v>0</v>
      </c>
      <c r="J9" s="239"/>
      <c r="K9" s="240">
        <f>ROUND(E9*J9,2)</f>
        <v>0</v>
      </c>
      <c r="L9" s="240">
        <v>21</v>
      </c>
      <c r="M9" s="240">
        <f>G9*(1+L9/100)</f>
        <v>0</v>
      </c>
      <c r="N9" s="240">
        <v>2.1919999999999999E-2</v>
      </c>
      <c r="O9" s="240">
        <f>ROUND(E9*N9,2)</f>
        <v>1.33</v>
      </c>
      <c r="P9" s="240">
        <v>0</v>
      </c>
      <c r="Q9" s="240">
        <f>ROUND(E9*P9,2)</f>
        <v>0</v>
      </c>
      <c r="R9" s="240"/>
      <c r="S9" s="240" t="s">
        <v>169</v>
      </c>
      <c r="T9" s="241" t="s">
        <v>169</v>
      </c>
      <c r="U9" s="227">
        <v>0.377</v>
      </c>
      <c r="V9" s="227">
        <f>ROUND(E9*U9,2)</f>
        <v>22.93</v>
      </c>
      <c r="W9" s="227"/>
      <c r="X9" s="208"/>
      <c r="Y9" s="208"/>
      <c r="Z9" s="208"/>
      <c r="AA9" s="208"/>
      <c r="AB9" s="208"/>
      <c r="AC9" s="208"/>
      <c r="AD9" s="208"/>
      <c r="AE9" s="208"/>
      <c r="AF9" s="208"/>
      <c r="AG9" s="208" t="s">
        <v>183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25"/>
      <c r="B10" s="226"/>
      <c r="C10" s="265" t="s">
        <v>184</v>
      </c>
      <c r="D10" s="262"/>
      <c r="E10" s="262"/>
      <c r="F10" s="262"/>
      <c r="G10" s="262"/>
      <c r="H10" s="227"/>
      <c r="I10" s="227"/>
      <c r="J10" s="227"/>
      <c r="K10" s="227"/>
      <c r="L10" s="227"/>
      <c r="M10" s="227"/>
      <c r="N10" s="227"/>
      <c r="O10" s="227"/>
      <c r="P10" s="227"/>
      <c r="Q10" s="227"/>
      <c r="R10" s="227"/>
      <c r="S10" s="227"/>
      <c r="T10" s="227"/>
      <c r="U10" s="227"/>
      <c r="V10" s="227"/>
      <c r="W10" s="227"/>
      <c r="X10" s="208"/>
      <c r="Y10" s="208"/>
      <c r="Z10" s="208"/>
      <c r="AA10" s="208"/>
      <c r="AB10" s="208"/>
      <c r="AC10" s="208"/>
      <c r="AD10" s="208"/>
      <c r="AE10" s="208"/>
      <c r="AF10" s="208"/>
      <c r="AG10" s="208" t="s">
        <v>185</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67.5" outlineLevel="1" x14ac:dyDescent="0.2">
      <c r="A11" s="225"/>
      <c r="B11" s="226"/>
      <c r="C11" s="266" t="s">
        <v>186</v>
      </c>
      <c r="D11" s="260"/>
      <c r="E11" s="261">
        <v>60.82</v>
      </c>
      <c r="F11" s="227"/>
      <c r="G11" s="227"/>
      <c r="H11" s="227"/>
      <c r="I11" s="227"/>
      <c r="J11" s="227"/>
      <c r="K11" s="227"/>
      <c r="L11" s="227"/>
      <c r="M11" s="227"/>
      <c r="N11" s="227"/>
      <c r="O11" s="227"/>
      <c r="P11" s="227"/>
      <c r="Q11" s="227"/>
      <c r="R11" s="227"/>
      <c r="S11" s="227"/>
      <c r="T11" s="227"/>
      <c r="U11" s="227"/>
      <c r="V11" s="227"/>
      <c r="W11" s="227"/>
      <c r="X11" s="208"/>
      <c r="Y11" s="208"/>
      <c r="Z11" s="208"/>
      <c r="AA11" s="208"/>
      <c r="AB11" s="208"/>
      <c r="AC11" s="208"/>
      <c r="AD11" s="208"/>
      <c r="AE11" s="208"/>
      <c r="AF11" s="208"/>
      <c r="AG11" s="208" t="s">
        <v>187</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35">
        <v>2</v>
      </c>
      <c r="B12" s="236" t="s">
        <v>188</v>
      </c>
      <c r="C12" s="252" t="s">
        <v>189</v>
      </c>
      <c r="D12" s="237" t="s">
        <v>182</v>
      </c>
      <c r="E12" s="238">
        <v>27.605</v>
      </c>
      <c r="F12" s="239"/>
      <c r="G12" s="240">
        <f>ROUND(E12*F12,2)</f>
        <v>0</v>
      </c>
      <c r="H12" s="239"/>
      <c r="I12" s="240">
        <f>ROUND(E12*H12,2)</f>
        <v>0</v>
      </c>
      <c r="J12" s="239"/>
      <c r="K12" s="240">
        <f>ROUND(E12*J12,2)</f>
        <v>0</v>
      </c>
      <c r="L12" s="240">
        <v>21</v>
      </c>
      <c r="M12" s="240">
        <f>G12*(1+L12/100)</f>
        <v>0</v>
      </c>
      <c r="N12" s="240">
        <v>1.6459999999999999E-2</v>
      </c>
      <c r="O12" s="240">
        <f>ROUND(E12*N12,2)</f>
        <v>0.45</v>
      </c>
      <c r="P12" s="240">
        <v>0</v>
      </c>
      <c r="Q12" s="240">
        <f>ROUND(E12*P12,2)</f>
        <v>0</v>
      </c>
      <c r="R12" s="240"/>
      <c r="S12" s="240" t="s">
        <v>169</v>
      </c>
      <c r="T12" s="241" t="s">
        <v>169</v>
      </c>
      <c r="U12" s="227">
        <v>0.58574999999999999</v>
      </c>
      <c r="V12" s="227">
        <f>ROUND(E12*U12,2)</f>
        <v>16.170000000000002</v>
      </c>
      <c r="W12" s="227"/>
      <c r="X12" s="208"/>
      <c r="Y12" s="208"/>
      <c r="Z12" s="208"/>
      <c r="AA12" s="208"/>
      <c r="AB12" s="208"/>
      <c r="AC12" s="208"/>
      <c r="AD12" s="208"/>
      <c r="AE12" s="208"/>
      <c r="AF12" s="208"/>
      <c r="AG12" s="208" t="s">
        <v>183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25"/>
      <c r="B13" s="226"/>
      <c r="C13" s="265" t="s">
        <v>184</v>
      </c>
      <c r="D13" s="262"/>
      <c r="E13" s="262"/>
      <c r="F13" s="262"/>
      <c r="G13" s="262"/>
      <c r="H13" s="227"/>
      <c r="I13" s="227"/>
      <c r="J13" s="227"/>
      <c r="K13" s="227"/>
      <c r="L13" s="227"/>
      <c r="M13" s="227"/>
      <c r="N13" s="227"/>
      <c r="O13" s="227"/>
      <c r="P13" s="227"/>
      <c r="Q13" s="227"/>
      <c r="R13" s="227"/>
      <c r="S13" s="227"/>
      <c r="T13" s="227"/>
      <c r="U13" s="227"/>
      <c r="V13" s="227"/>
      <c r="W13" s="227"/>
      <c r="X13" s="208"/>
      <c r="Y13" s="208"/>
      <c r="Z13" s="208"/>
      <c r="AA13" s="208"/>
      <c r="AB13" s="208"/>
      <c r="AC13" s="208"/>
      <c r="AD13" s="208"/>
      <c r="AE13" s="208"/>
      <c r="AF13" s="208"/>
      <c r="AG13" s="208" t="s">
        <v>185</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25"/>
      <c r="B14" s="226"/>
      <c r="C14" s="266" t="s">
        <v>190</v>
      </c>
      <c r="D14" s="260"/>
      <c r="E14" s="261"/>
      <c r="F14" s="227"/>
      <c r="G14" s="227"/>
      <c r="H14" s="227"/>
      <c r="I14" s="227"/>
      <c r="J14" s="227"/>
      <c r="K14" s="227"/>
      <c r="L14" s="227"/>
      <c r="M14" s="227"/>
      <c r="N14" s="227"/>
      <c r="O14" s="227"/>
      <c r="P14" s="227"/>
      <c r="Q14" s="227"/>
      <c r="R14" s="227"/>
      <c r="S14" s="227"/>
      <c r="T14" s="227"/>
      <c r="U14" s="227"/>
      <c r="V14" s="227"/>
      <c r="W14" s="227"/>
      <c r="X14" s="208"/>
      <c r="Y14" s="208"/>
      <c r="Z14" s="208"/>
      <c r="AA14" s="208"/>
      <c r="AB14" s="208"/>
      <c r="AC14" s="208"/>
      <c r="AD14" s="208"/>
      <c r="AE14" s="208"/>
      <c r="AF14" s="208"/>
      <c r="AG14" s="208" t="s">
        <v>187</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ht="45" outlineLevel="1" x14ac:dyDescent="0.2">
      <c r="A15" s="225"/>
      <c r="B15" s="226"/>
      <c r="C15" s="266" t="s">
        <v>191</v>
      </c>
      <c r="D15" s="260"/>
      <c r="E15" s="261">
        <v>17.605</v>
      </c>
      <c r="F15" s="227"/>
      <c r="G15" s="227"/>
      <c r="H15" s="227"/>
      <c r="I15" s="227"/>
      <c r="J15" s="227"/>
      <c r="K15" s="227"/>
      <c r="L15" s="227"/>
      <c r="M15" s="227"/>
      <c r="N15" s="227"/>
      <c r="O15" s="227"/>
      <c r="P15" s="227"/>
      <c r="Q15" s="227"/>
      <c r="R15" s="227"/>
      <c r="S15" s="227"/>
      <c r="T15" s="227"/>
      <c r="U15" s="227"/>
      <c r="V15" s="227"/>
      <c r="W15" s="227"/>
      <c r="X15" s="208"/>
      <c r="Y15" s="208"/>
      <c r="Z15" s="208"/>
      <c r="AA15" s="208"/>
      <c r="AB15" s="208"/>
      <c r="AC15" s="208"/>
      <c r="AD15" s="208"/>
      <c r="AE15" s="208"/>
      <c r="AF15" s="208"/>
      <c r="AG15" s="208" t="s">
        <v>187</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25"/>
      <c r="B16" s="226"/>
      <c r="C16" s="266" t="s">
        <v>192</v>
      </c>
      <c r="D16" s="260"/>
      <c r="E16" s="261">
        <v>5</v>
      </c>
      <c r="F16" s="227"/>
      <c r="G16" s="227"/>
      <c r="H16" s="227"/>
      <c r="I16" s="227"/>
      <c r="J16" s="227"/>
      <c r="K16" s="227"/>
      <c r="L16" s="227"/>
      <c r="M16" s="227"/>
      <c r="N16" s="227"/>
      <c r="O16" s="227"/>
      <c r="P16" s="227"/>
      <c r="Q16" s="227"/>
      <c r="R16" s="227"/>
      <c r="S16" s="227"/>
      <c r="T16" s="227"/>
      <c r="U16" s="227"/>
      <c r="V16" s="227"/>
      <c r="W16" s="227"/>
      <c r="X16" s="208"/>
      <c r="Y16" s="208"/>
      <c r="Z16" s="208"/>
      <c r="AA16" s="208"/>
      <c r="AB16" s="208"/>
      <c r="AC16" s="208"/>
      <c r="AD16" s="208"/>
      <c r="AE16" s="208"/>
      <c r="AF16" s="208"/>
      <c r="AG16" s="208" t="s">
        <v>187</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25"/>
      <c r="B17" s="226"/>
      <c r="C17" s="266" t="s">
        <v>193</v>
      </c>
      <c r="D17" s="260"/>
      <c r="E17" s="261">
        <v>5</v>
      </c>
      <c r="F17" s="227"/>
      <c r="G17" s="227"/>
      <c r="H17" s="227"/>
      <c r="I17" s="227"/>
      <c r="J17" s="227"/>
      <c r="K17" s="227"/>
      <c r="L17" s="227"/>
      <c r="M17" s="227"/>
      <c r="N17" s="227"/>
      <c r="O17" s="227"/>
      <c r="P17" s="227"/>
      <c r="Q17" s="227"/>
      <c r="R17" s="227"/>
      <c r="S17" s="227"/>
      <c r="T17" s="227"/>
      <c r="U17" s="227"/>
      <c r="V17" s="227"/>
      <c r="W17" s="227"/>
      <c r="X17" s="208"/>
      <c r="Y17" s="208"/>
      <c r="Z17" s="208"/>
      <c r="AA17" s="208"/>
      <c r="AB17" s="208"/>
      <c r="AC17" s="208"/>
      <c r="AD17" s="208"/>
      <c r="AE17" s="208"/>
      <c r="AF17" s="208"/>
      <c r="AG17" s="208" t="s">
        <v>187</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25.5" x14ac:dyDescent="0.2">
      <c r="A18" s="229" t="s">
        <v>164</v>
      </c>
      <c r="B18" s="230" t="s">
        <v>110</v>
      </c>
      <c r="C18" s="250" t="s">
        <v>111</v>
      </c>
      <c r="D18" s="231"/>
      <c r="E18" s="232"/>
      <c r="F18" s="233"/>
      <c r="G18" s="233">
        <f>SUMIF(AG19:AG22,"&lt;&gt;NOR",G19:G22)</f>
        <v>0</v>
      </c>
      <c r="H18" s="233"/>
      <c r="I18" s="233">
        <f>SUM(I19:I22)</f>
        <v>0</v>
      </c>
      <c r="J18" s="233"/>
      <c r="K18" s="233">
        <f>SUM(K19:K22)</f>
        <v>0</v>
      </c>
      <c r="L18" s="233"/>
      <c r="M18" s="233">
        <f>SUM(M19:M22)</f>
        <v>0</v>
      </c>
      <c r="N18" s="233"/>
      <c r="O18" s="233">
        <f>SUM(O19:O22)</f>
        <v>0</v>
      </c>
      <c r="P18" s="233"/>
      <c r="Q18" s="233">
        <f>SUM(Q19:Q22)</f>
        <v>0</v>
      </c>
      <c r="R18" s="233"/>
      <c r="S18" s="233"/>
      <c r="T18" s="234"/>
      <c r="U18" s="228"/>
      <c r="V18" s="228">
        <f>SUM(V19:V22)</f>
        <v>15.76</v>
      </c>
      <c r="W18" s="228"/>
      <c r="AG18" t="s">
        <v>165</v>
      </c>
    </row>
    <row r="19" spans="1:60" outlineLevel="1" x14ac:dyDescent="0.2">
      <c r="A19" s="235">
        <v>3</v>
      </c>
      <c r="B19" s="236" t="s">
        <v>194</v>
      </c>
      <c r="C19" s="252" t="s">
        <v>195</v>
      </c>
      <c r="D19" s="237" t="s">
        <v>182</v>
      </c>
      <c r="E19" s="238">
        <v>51.157499999999999</v>
      </c>
      <c r="F19" s="239"/>
      <c r="G19" s="240">
        <f>ROUND(E19*F19,2)</f>
        <v>0</v>
      </c>
      <c r="H19" s="239"/>
      <c r="I19" s="240">
        <f>ROUND(E19*H19,2)</f>
        <v>0</v>
      </c>
      <c r="J19" s="239"/>
      <c r="K19" s="240">
        <f>ROUND(E19*J19,2)</f>
        <v>0</v>
      </c>
      <c r="L19" s="240">
        <v>21</v>
      </c>
      <c r="M19" s="240">
        <f>G19*(1+L19/100)</f>
        <v>0</v>
      </c>
      <c r="N19" s="240">
        <v>4.0000000000000003E-5</v>
      </c>
      <c r="O19" s="240">
        <f>ROUND(E19*N19,2)</f>
        <v>0</v>
      </c>
      <c r="P19" s="240">
        <v>0</v>
      </c>
      <c r="Q19" s="240">
        <f>ROUND(E19*P19,2)</f>
        <v>0</v>
      </c>
      <c r="R19" s="240"/>
      <c r="S19" s="240" t="s">
        <v>169</v>
      </c>
      <c r="T19" s="241" t="s">
        <v>169</v>
      </c>
      <c r="U19" s="227">
        <v>0.308</v>
      </c>
      <c r="V19" s="227">
        <f>ROUND(E19*U19,2)</f>
        <v>15.76</v>
      </c>
      <c r="W19" s="227"/>
      <c r="X19" s="208"/>
      <c r="Y19" s="208"/>
      <c r="Z19" s="208"/>
      <c r="AA19" s="208"/>
      <c r="AB19" s="208"/>
      <c r="AC19" s="208"/>
      <c r="AD19" s="208"/>
      <c r="AE19" s="208"/>
      <c r="AF19" s="208"/>
      <c r="AG19" s="208" t="s">
        <v>183</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45" outlineLevel="1" x14ac:dyDescent="0.2">
      <c r="A20" s="225"/>
      <c r="B20" s="226"/>
      <c r="C20" s="265" t="s">
        <v>196</v>
      </c>
      <c r="D20" s="262"/>
      <c r="E20" s="262"/>
      <c r="F20" s="262"/>
      <c r="G20" s="262"/>
      <c r="H20" s="227"/>
      <c r="I20" s="227"/>
      <c r="J20" s="227"/>
      <c r="K20" s="227"/>
      <c r="L20" s="227"/>
      <c r="M20" s="227"/>
      <c r="N20" s="227"/>
      <c r="O20" s="227"/>
      <c r="P20" s="227"/>
      <c r="Q20" s="227"/>
      <c r="R20" s="227"/>
      <c r="S20" s="227"/>
      <c r="T20" s="227"/>
      <c r="U20" s="227"/>
      <c r="V20" s="227"/>
      <c r="W20" s="227"/>
      <c r="X20" s="208"/>
      <c r="Y20" s="208"/>
      <c r="Z20" s="208"/>
      <c r="AA20" s="208"/>
      <c r="AB20" s="208"/>
      <c r="AC20" s="208"/>
      <c r="AD20" s="208"/>
      <c r="AE20" s="208"/>
      <c r="AF20" s="208"/>
      <c r="AG20" s="208" t="s">
        <v>185</v>
      </c>
      <c r="AH20" s="208"/>
      <c r="AI20" s="208"/>
      <c r="AJ20" s="208"/>
      <c r="AK20" s="208"/>
      <c r="AL20" s="208"/>
      <c r="AM20" s="208"/>
      <c r="AN20" s="208"/>
      <c r="AO20" s="208"/>
      <c r="AP20" s="208"/>
      <c r="AQ20" s="208"/>
      <c r="AR20" s="208"/>
      <c r="AS20" s="208"/>
      <c r="AT20" s="208"/>
      <c r="AU20" s="208"/>
      <c r="AV20" s="208"/>
      <c r="AW20" s="208"/>
      <c r="AX20" s="208"/>
      <c r="AY20" s="208"/>
      <c r="AZ20" s="208"/>
      <c r="BA20" s="263" t="str">
        <f>C20</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B20" s="208"/>
      <c r="BC20" s="208"/>
      <c r="BD20" s="208"/>
      <c r="BE20" s="208"/>
      <c r="BF20" s="208"/>
      <c r="BG20" s="208"/>
      <c r="BH20" s="208"/>
    </row>
    <row r="21" spans="1:60" ht="22.5" outlineLevel="1" x14ac:dyDescent="0.2">
      <c r="A21" s="225"/>
      <c r="B21" s="226"/>
      <c r="C21" s="266" t="s">
        <v>197</v>
      </c>
      <c r="D21" s="260"/>
      <c r="E21" s="261">
        <v>21.157499999999999</v>
      </c>
      <c r="F21" s="227"/>
      <c r="G21" s="227"/>
      <c r="H21" s="227"/>
      <c r="I21" s="227"/>
      <c r="J21" s="227"/>
      <c r="K21" s="227"/>
      <c r="L21" s="227"/>
      <c r="M21" s="227"/>
      <c r="N21" s="227"/>
      <c r="O21" s="227"/>
      <c r="P21" s="227"/>
      <c r="Q21" s="227"/>
      <c r="R21" s="227"/>
      <c r="S21" s="227"/>
      <c r="T21" s="227"/>
      <c r="U21" s="227"/>
      <c r="V21" s="227"/>
      <c r="W21" s="227"/>
      <c r="X21" s="208"/>
      <c r="Y21" s="208"/>
      <c r="Z21" s="208"/>
      <c r="AA21" s="208"/>
      <c r="AB21" s="208"/>
      <c r="AC21" s="208"/>
      <c r="AD21" s="208"/>
      <c r="AE21" s="208"/>
      <c r="AF21" s="208"/>
      <c r="AG21" s="208" t="s">
        <v>187</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25"/>
      <c r="B22" s="226"/>
      <c r="C22" s="266" t="s">
        <v>198</v>
      </c>
      <c r="D22" s="260"/>
      <c r="E22" s="261">
        <v>30</v>
      </c>
      <c r="F22" s="227"/>
      <c r="G22" s="227"/>
      <c r="H22" s="227"/>
      <c r="I22" s="227"/>
      <c r="J22" s="227"/>
      <c r="K22" s="227"/>
      <c r="L22" s="227"/>
      <c r="M22" s="227"/>
      <c r="N22" s="227"/>
      <c r="O22" s="227"/>
      <c r="P22" s="227"/>
      <c r="Q22" s="227"/>
      <c r="R22" s="227"/>
      <c r="S22" s="227"/>
      <c r="T22" s="227"/>
      <c r="U22" s="227"/>
      <c r="V22" s="227"/>
      <c r="W22" s="227"/>
      <c r="X22" s="208"/>
      <c r="Y22" s="208"/>
      <c r="Z22" s="208"/>
      <c r="AA22" s="208"/>
      <c r="AB22" s="208"/>
      <c r="AC22" s="208"/>
      <c r="AD22" s="208"/>
      <c r="AE22" s="208"/>
      <c r="AF22" s="208"/>
      <c r="AG22" s="208" t="s">
        <v>187</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x14ac:dyDescent="0.2">
      <c r="A23" s="229" t="s">
        <v>164</v>
      </c>
      <c r="B23" s="230" t="s">
        <v>112</v>
      </c>
      <c r="C23" s="250" t="s">
        <v>113</v>
      </c>
      <c r="D23" s="231"/>
      <c r="E23" s="232"/>
      <c r="F23" s="233"/>
      <c r="G23" s="233">
        <f>SUMIF(AG24:AG38,"&lt;&gt;NOR",G24:G38)</f>
        <v>0</v>
      </c>
      <c r="H23" s="233"/>
      <c r="I23" s="233">
        <f>SUM(I24:I38)</f>
        <v>0</v>
      </c>
      <c r="J23" s="233"/>
      <c r="K23" s="233">
        <f>SUM(K24:K38)</f>
        <v>0</v>
      </c>
      <c r="L23" s="233"/>
      <c r="M23" s="233">
        <f>SUM(M24:M38)</f>
        <v>0</v>
      </c>
      <c r="N23" s="233"/>
      <c r="O23" s="233">
        <f>SUM(O24:O38)</f>
        <v>0</v>
      </c>
      <c r="P23" s="233"/>
      <c r="Q23" s="233">
        <f>SUM(Q24:Q38)</f>
        <v>5.7799999999999994</v>
      </c>
      <c r="R23" s="233"/>
      <c r="S23" s="233"/>
      <c r="T23" s="234"/>
      <c r="U23" s="228"/>
      <c r="V23" s="228">
        <f>SUM(V24:V38)</f>
        <v>35.200000000000003</v>
      </c>
      <c r="W23" s="228"/>
      <c r="AG23" t="s">
        <v>165</v>
      </c>
    </row>
    <row r="24" spans="1:60" ht="22.5" outlineLevel="1" x14ac:dyDescent="0.2">
      <c r="A24" s="235">
        <v>4</v>
      </c>
      <c r="B24" s="236" t="s">
        <v>199</v>
      </c>
      <c r="C24" s="252" t="s">
        <v>200</v>
      </c>
      <c r="D24" s="237" t="s">
        <v>182</v>
      </c>
      <c r="E24" s="238">
        <v>77.89</v>
      </c>
      <c r="F24" s="239"/>
      <c r="G24" s="240">
        <f>ROUND(E24*F24,2)</f>
        <v>0</v>
      </c>
      <c r="H24" s="239"/>
      <c r="I24" s="240">
        <f>ROUND(E24*H24,2)</f>
        <v>0</v>
      </c>
      <c r="J24" s="239"/>
      <c r="K24" s="240">
        <f>ROUND(E24*J24,2)</f>
        <v>0</v>
      </c>
      <c r="L24" s="240">
        <v>21</v>
      </c>
      <c r="M24" s="240">
        <f>G24*(1+L24/100)</f>
        <v>0</v>
      </c>
      <c r="N24" s="240">
        <v>0</v>
      </c>
      <c r="O24" s="240">
        <f>ROUND(E24*N24,2)</f>
        <v>0</v>
      </c>
      <c r="P24" s="240">
        <v>1.0499999999999999E-3</v>
      </c>
      <c r="Q24" s="240">
        <f>ROUND(E24*P24,2)</f>
        <v>0.08</v>
      </c>
      <c r="R24" s="240"/>
      <c r="S24" s="240" t="s">
        <v>169</v>
      </c>
      <c r="T24" s="241" t="s">
        <v>169</v>
      </c>
      <c r="U24" s="227">
        <v>9.9000000000000005E-2</v>
      </c>
      <c r="V24" s="227">
        <f>ROUND(E24*U24,2)</f>
        <v>7.71</v>
      </c>
      <c r="W24" s="227"/>
      <c r="X24" s="208"/>
      <c r="Y24" s="208"/>
      <c r="Z24" s="208"/>
      <c r="AA24" s="208"/>
      <c r="AB24" s="208"/>
      <c r="AC24" s="208"/>
      <c r="AD24" s="208"/>
      <c r="AE24" s="208"/>
      <c r="AF24" s="208"/>
      <c r="AG24" s="208" t="s">
        <v>183</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25"/>
      <c r="B25" s="226"/>
      <c r="C25" s="265" t="s">
        <v>201</v>
      </c>
      <c r="D25" s="262"/>
      <c r="E25" s="262"/>
      <c r="F25" s="262"/>
      <c r="G25" s="262"/>
      <c r="H25" s="227"/>
      <c r="I25" s="227"/>
      <c r="J25" s="227"/>
      <c r="K25" s="227"/>
      <c r="L25" s="227"/>
      <c r="M25" s="227"/>
      <c r="N25" s="227"/>
      <c r="O25" s="227"/>
      <c r="P25" s="227"/>
      <c r="Q25" s="227"/>
      <c r="R25" s="227"/>
      <c r="S25" s="227"/>
      <c r="T25" s="227"/>
      <c r="U25" s="227"/>
      <c r="V25" s="227"/>
      <c r="W25" s="227"/>
      <c r="X25" s="208"/>
      <c r="Y25" s="208"/>
      <c r="Z25" s="208"/>
      <c r="AA25" s="208"/>
      <c r="AB25" s="208"/>
      <c r="AC25" s="208"/>
      <c r="AD25" s="208"/>
      <c r="AE25" s="208"/>
      <c r="AF25" s="208"/>
      <c r="AG25" s="208" t="s">
        <v>185</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25"/>
      <c r="B26" s="226"/>
      <c r="C26" s="267" t="s">
        <v>202</v>
      </c>
      <c r="D26" s="264"/>
      <c r="E26" s="264"/>
      <c r="F26" s="264"/>
      <c r="G26" s="264"/>
      <c r="H26" s="227"/>
      <c r="I26" s="227"/>
      <c r="J26" s="227"/>
      <c r="K26" s="227"/>
      <c r="L26" s="227"/>
      <c r="M26" s="227"/>
      <c r="N26" s="227"/>
      <c r="O26" s="227"/>
      <c r="P26" s="227"/>
      <c r="Q26" s="227"/>
      <c r="R26" s="227"/>
      <c r="S26" s="227"/>
      <c r="T26" s="227"/>
      <c r="U26" s="227"/>
      <c r="V26" s="227"/>
      <c r="W26" s="227"/>
      <c r="X26" s="208"/>
      <c r="Y26" s="208"/>
      <c r="Z26" s="208"/>
      <c r="AA26" s="208"/>
      <c r="AB26" s="208"/>
      <c r="AC26" s="208"/>
      <c r="AD26" s="208"/>
      <c r="AE26" s="208"/>
      <c r="AF26" s="208"/>
      <c r="AG26" s="208" t="s">
        <v>185</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25"/>
      <c r="B27" s="226"/>
      <c r="C27" s="266" t="s">
        <v>203</v>
      </c>
      <c r="D27" s="260"/>
      <c r="E27" s="261">
        <v>60.82</v>
      </c>
      <c r="F27" s="227"/>
      <c r="G27" s="227"/>
      <c r="H27" s="227"/>
      <c r="I27" s="227"/>
      <c r="J27" s="227"/>
      <c r="K27" s="227"/>
      <c r="L27" s="227"/>
      <c r="M27" s="227"/>
      <c r="N27" s="227"/>
      <c r="O27" s="227"/>
      <c r="P27" s="227"/>
      <c r="Q27" s="227"/>
      <c r="R27" s="227"/>
      <c r="S27" s="227"/>
      <c r="T27" s="227"/>
      <c r="U27" s="227"/>
      <c r="V27" s="227"/>
      <c r="W27" s="227"/>
      <c r="X27" s="208"/>
      <c r="Y27" s="208"/>
      <c r="Z27" s="208"/>
      <c r="AA27" s="208"/>
      <c r="AB27" s="208"/>
      <c r="AC27" s="208"/>
      <c r="AD27" s="208"/>
      <c r="AE27" s="208"/>
      <c r="AF27" s="208"/>
      <c r="AG27" s="208" t="s">
        <v>187</v>
      </c>
      <c r="AH27" s="208">
        <v>0</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25"/>
      <c r="B28" s="226"/>
      <c r="C28" s="266" t="s">
        <v>204</v>
      </c>
      <c r="D28" s="260"/>
      <c r="E28" s="261">
        <v>17.07</v>
      </c>
      <c r="F28" s="227"/>
      <c r="G28" s="227"/>
      <c r="H28" s="227"/>
      <c r="I28" s="227"/>
      <c r="J28" s="227"/>
      <c r="K28" s="227"/>
      <c r="L28" s="227"/>
      <c r="M28" s="227"/>
      <c r="N28" s="227"/>
      <c r="O28" s="227"/>
      <c r="P28" s="227"/>
      <c r="Q28" s="227"/>
      <c r="R28" s="227"/>
      <c r="S28" s="227"/>
      <c r="T28" s="227"/>
      <c r="U28" s="227"/>
      <c r="V28" s="227"/>
      <c r="W28" s="227"/>
      <c r="X28" s="208"/>
      <c r="Y28" s="208"/>
      <c r="Z28" s="208"/>
      <c r="AA28" s="208"/>
      <c r="AB28" s="208"/>
      <c r="AC28" s="208"/>
      <c r="AD28" s="208"/>
      <c r="AE28" s="208"/>
      <c r="AF28" s="208"/>
      <c r="AG28" s="208" t="s">
        <v>187</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ht="22.5" outlineLevel="1" x14ac:dyDescent="0.2">
      <c r="A29" s="235">
        <v>5</v>
      </c>
      <c r="B29" s="236" t="s">
        <v>205</v>
      </c>
      <c r="C29" s="252" t="s">
        <v>206</v>
      </c>
      <c r="D29" s="237" t="s">
        <v>182</v>
      </c>
      <c r="E29" s="238">
        <v>17.077500000000001</v>
      </c>
      <c r="F29" s="239"/>
      <c r="G29" s="240">
        <f>ROUND(E29*F29,2)</f>
        <v>0</v>
      </c>
      <c r="H29" s="239"/>
      <c r="I29" s="240">
        <f>ROUND(E29*H29,2)</f>
        <v>0</v>
      </c>
      <c r="J29" s="239"/>
      <c r="K29" s="240">
        <f>ROUND(E29*J29,2)</f>
        <v>0</v>
      </c>
      <c r="L29" s="240">
        <v>21</v>
      </c>
      <c r="M29" s="240">
        <f>G29*(1+L29/100)</f>
        <v>0</v>
      </c>
      <c r="N29" s="240">
        <v>0</v>
      </c>
      <c r="O29" s="240">
        <f>ROUND(E29*N29,2)</f>
        <v>0</v>
      </c>
      <c r="P29" s="240">
        <v>0.02</v>
      </c>
      <c r="Q29" s="240">
        <f>ROUND(E29*P29,2)</f>
        <v>0.34</v>
      </c>
      <c r="R29" s="240"/>
      <c r="S29" s="240" t="s">
        <v>169</v>
      </c>
      <c r="T29" s="241" t="s">
        <v>169</v>
      </c>
      <c r="U29" s="227">
        <v>7.8E-2</v>
      </c>
      <c r="V29" s="227">
        <f>ROUND(E29*U29,2)</f>
        <v>1.33</v>
      </c>
      <c r="W29" s="227"/>
      <c r="X29" s="208"/>
      <c r="Y29" s="208"/>
      <c r="Z29" s="208"/>
      <c r="AA29" s="208"/>
      <c r="AB29" s="208"/>
      <c r="AC29" s="208"/>
      <c r="AD29" s="208"/>
      <c r="AE29" s="208"/>
      <c r="AF29" s="208"/>
      <c r="AG29" s="208" t="s">
        <v>183</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22.5" outlineLevel="1" x14ac:dyDescent="0.2">
      <c r="A30" s="225"/>
      <c r="B30" s="226"/>
      <c r="C30" s="266" t="s">
        <v>207</v>
      </c>
      <c r="D30" s="260"/>
      <c r="E30" s="261"/>
      <c r="F30" s="227"/>
      <c r="G30" s="227"/>
      <c r="H30" s="227"/>
      <c r="I30" s="227"/>
      <c r="J30" s="227"/>
      <c r="K30" s="227"/>
      <c r="L30" s="227"/>
      <c r="M30" s="227"/>
      <c r="N30" s="227"/>
      <c r="O30" s="227"/>
      <c r="P30" s="227"/>
      <c r="Q30" s="227"/>
      <c r="R30" s="227"/>
      <c r="S30" s="227"/>
      <c r="T30" s="227"/>
      <c r="U30" s="227"/>
      <c r="V30" s="227"/>
      <c r="W30" s="227"/>
      <c r="X30" s="208"/>
      <c r="Y30" s="208"/>
      <c r="Z30" s="208"/>
      <c r="AA30" s="208"/>
      <c r="AB30" s="208"/>
      <c r="AC30" s="208"/>
      <c r="AD30" s="208"/>
      <c r="AE30" s="208"/>
      <c r="AF30" s="208"/>
      <c r="AG30" s="208" t="s">
        <v>187</v>
      </c>
      <c r="AH30" s="208">
        <v>0</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25"/>
      <c r="B31" s="226"/>
      <c r="C31" s="266" t="s">
        <v>208</v>
      </c>
      <c r="D31" s="260"/>
      <c r="E31" s="261">
        <v>7.0875000000000004</v>
      </c>
      <c r="F31" s="227"/>
      <c r="G31" s="227"/>
      <c r="H31" s="227"/>
      <c r="I31" s="227"/>
      <c r="J31" s="227"/>
      <c r="K31" s="227"/>
      <c r="L31" s="227"/>
      <c r="M31" s="227"/>
      <c r="N31" s="227"/>
      <c r="O31" s="227"/>
      <c r="P31" s="227"/>
      <c r="Q31" s="227"/>
      <c r="R31" s="227"/>
      <c r="S31" s="227"/>
      <c r="T31" s="227"/>
      <c r="U31" s="227"/>
      <c r="V31" s="227"/>
      <c r="W31" s="227"/>
      <c r="X31" s="208"/>
      <c r="Y31" s="208"/>
      <c r="Z31" s="208"/>
      <c r="AA31" s="208"/>
      <c r="AB31" s="208"/>
      <c r="AC31" s="208"/>
      <c r="AD31" s="208"/>
      <c r="AE31" s="208"/>
      <c r="AF31" s="208"/>
      <c r="AG31" s="208" t="s">
        <v>187</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25"/>
      <c r="B32" s="226"/>
      <c r="C32" s="266" t="s">
        <v>209</v>
      </c>
      <c r="D32" s="260"/>
      <c r="E32" s="261">
        <v>9.99</v>
      </c>
      <c r="F32" s="227"/>
      <c r="G32" s="227"/>
      <c r="H32" s="227"/>
      <c r="I32" s="227"/>
      <c r="J32" s="227"/>
      <c r="K32" s="227"/>
      <c r="L32" s="227"/>
      <c r="M32" s="227"/>
      <c r="N32" s="227"/>
      <c r="O32" s="227"/>
      <c r="P32" s="227"/>
      <c r="Q32" s="227"/>
      <c r="R32" s="227"/>
      <c r="S32" s="227"/>
      <c r="T32" s="227"/>
      <c r="U32" s="227"/>
      <c r="V32" s="227"/>
      <c r="W32" s="227"/>
      <c r="X32" s="208"/>
      <c r="Y32" s="208"/>
      <c r="Z32" s="208"/>
      <c r="AA32" s="208"/>
      <c r="AB32" s="208"/>
      <c r="AC32" s="208"/>
      <c r="AD32" s="208"/>
      <c r="AE32" s="208"/>
      <c r="AF32" s="208"/>
      <c r="AG32" s="208" t="s">
        <v>187</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35">
        <v>6</v>
      </c>
      <c r="B33" s="236" t="s">
        <v>210</v>
      </c>
      <c r="C33" s="252" t="s">
        <v>211</v>
      </c>
      <c r="D33" s="237" t="s">
        <v>182</v>
      </c>
      <c r="E33" s="238">
        <v>60.82</v>
      </c>
      <c r="F33" s="239"/>
      <c r="G33" s="240">
        <f>ROUND(E33*F33,2)</f>
        <v>0</v>
      </c>
      <c r="H33" s="239"/>
      <c r="I33" s="240">
        <f>ROUND(E33*H33,2)</f>
        <v>0</v>
      </c>
      <c r="J33" s="239"/>
      <c r="K33" s="240">
        <f>ROUND(E33*J33,2)</f>
        <v>0</v>
      </c>
      <c r="L33" s="240">
        <v>21</v>
      </c>
      <c r="M33" s="240">
        <f>G33*(1+L33/100)</f>
        <v>0</v>
      </c>
      <c r="N33" s="240">
        <v>0</v>
      </c>
      <c r="O33" s="240">
        <f>ROUND(E33*N33,2)</f>
        <v>0</v>
      </c>
      <c r="P33" s="240">
        <v>0.02</v>
      </c>
      <c r="Q33" s="240">
        <f>ROUND(E33*P33,2)</f>
        <v>1.22</v>
      </c>
      <c r="R33" s="240"/>
      <c r="S33" s="240" t="s">
        <v>169</v>
      </c>
      <c r="T33" s="241" t="s">
        <v>169</v>
      </c>
      <c r="U33" s="227">
        <v>0.13</v>
      </c>
      <c r="V33" s="227">
        <f>ROUND(E33*U33,2)</f>
        <v>7.91</v>
      </c>
      <c r="W33" s="227"/>
      <c r="X33" s="208"/>
      <c r="Y33" s="208"/>
      <c r="Z33" s="208"/>
      <c r="AA33" s="208"/>
      <c r="AB33" s="208"/>
      <c r="AC33" s="208"/>
      <c r="AD33" s="208"/>
      <c r="AE33" s="208"/>
      <c r="AF33" s="208"/>
      <c r="AG33" s="208" t="s">
        <v>183</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25"/>
      <c r="B34" s="226"/>
      <c r="C34" s="265" t="s">
        <v>212</v>
      </c>
      <c r="D34" s="262"/>
      <c r="E34" s="262"/>
      <c r="F34" s="262"/>
      <c r="G34" s="262"/>
      <c r="H34" s="227"/>
      <c r="I34" s="227"/>
      <c r="J34" s="227"/>
      <c r="K34" s="227"/>
      <c r="L34" s="227"/>
      <c r="M34" s="227"/>
      <c r="N34" s="227"/>
      <c r="O34" s="227"/>
      <c r="P34" s="227"/>
      <c r="Q34" s="227"/>
      <c r="R34" s="227"/>
      <c r="S34" s="227"/>
      <c r="T34" s="227"/>
      <c r="U34" s="227"/>
      <c r="V34" s="227"/>
      <c r="W34" s="227"/>
      <c r="X34" s="208"/>
      <c r="Y34" s="208"/>
      <c r="Z34" s="208"/>
      <c r="AA34" s="208"/>
      <c r="AB34" s="208"/>
      <c r="AC34" s="208"/>
      <c r="AD34" s="208"/>
      <c r="AE34" s="208"/>
      <c r="AF34" s="208"/>
      <c r="AG34" s="208" t="s">
        <v>185</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25"/>
      <c r="B35" s="226"/>
      <c r="C35" s="267" t="s">
        <v>202</v>
      </c>
      <c r="D35" s="264"/>
      <c r="E35" s="264"/>
      <c r="F35" s="264"/>
      <c r="G35" s="264"/>
      <c r="H35" s="227"/>
      <c r="I35" s="227"/>
      <c r="J35" s="227"/>
      <c r="K35" s="227"/>
      <c r="L35" s="227"/>
      <c r="M35" s="227"/>
      <c r="N35" s="227"/>
      <c r="O35" s="227"/>
      <c r="P35" s="227"/>
      <c r="Q35" s="227"/>
      <c r="R35" s="227"/>
      <c r="S35" s="227"/>
      <c r="T35" s="227"/>
      <c r="U35" s="227"/>
      <c r="V35" s="227"/>
      <c r="W35" s="227"/>
      <c r="X35" s="208"/>
      <c r="Y35" s="208"/>
      <c r="Z35" s="208"/>
      <c r="AA35" s="208"/>
      <c r="AB35" s="208"/>
      <c r="AC35" s="208"/>
      <c r="AD35" s="208"/>
      <c r="AE35" s="208"/>
      <c r="AF35" s="208"/>
      <c r="AG35" s="208" t="s">
        <v>185</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45" outlineLevel="1" x14ac:dyDescent="0.2">
      <c r="A36" s="225"/>
      <c r="B36" s="226"/>
      <c r="C36" s="266" t="s">
        <v>213</v>
      </c>
      <c r="D36" s="260"/>
      <c r="E36" s="261">
        <v>60.82</v>
      </c>
      <c r="F36" s="227"/>
      <c r="G36" s="227"/>
      <c r="H36" s="227"/>
      <c r="I36" s="227"/>
      <c r="J36" s="227"/>
      <c r="K36" s="227"/>
      <c r="L36" s="227"/>
      <c r="M36" s="227"/>
      <c r="N36" s="227"/>
      <c r="O36" s="227"/>
      <c r="P36" s="227"/>
      <c r="Q36" s="227"/>
      <c r="R36" s="227"/>
      <c r="S36" s="227"/>
      <c r="T36" s="227"/>
      <c r="U36" s="227"/>
      <c r="V36" s="227"/>
      <c r="W36" s="227"/>
      <c r="X36" s="208"/>
      <c r="Y36" s="208"/>
      <c r="Z36" s="208"/>
      <c r="AA36" s="208"/>
      <c r="AB36" s="208"/>
      <c r="AC36" s="208"/>
      <c r="AD36" s="208"/>
      <c r="AE36" s="208"/>
      <c r="AF36" s="208"/>
      <c r="AG36" s="208" t="s">
        <v>187</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35">
        <v>7</v>
      </c>
      <c r="B37" s="236" t="s">
        <v>214</v>
      </c>
      <c r="C37" s="252" t="s">
        <v>215</v>
      </c>
      <c r="D37" s="237" t="s">
        <v>182</v>
      </c>
      <c r="E37" s="238">
        <v>60.82</v>
      </c>
      <c r="F37" s="239"/>
      <c r="G37" s="240">
        <f>ROUND(E37*F37,2)</f>
        <v>0</v>
      </c>
      <c r="H37" s="239"/>
      <c r="I37" s="240">
        <f>ROUND(E37*H37,2)</f>
        <v>0</v>
      </c>
      <c r="J37" s="239"/>
      <c r="K37" s="240">
        <f>ROUND(E37*J37,2)</f>
        <v>0</v>
      </c>
      <c r="L37" s="240">
        <v>21</v>
      </c>
      <c r="M37" s="240">
        <f>G37*(1+L37/100)</f>
        <v>0</v>
      </c>
      <c r="N37" s="240">
        <v>0</v>
      </c>
      <c r="O37" s="240">
        <f>ROUND(E37*N37,2)</f>
        <v>0</v>
      </c>
      <c r="P37" s="240">
        <v>6.8000000000000005E-2</v>
      </c>
      <c r="Q37" s="240">
        <f>ROUND(E37*P37,2)</f>
        <v>4.1399999999999997</v>
      </c>
      <c r="R37" s="240"/>
      <c r="S37" s="240" t="s">
        <v>169</v>
      </c>
      <c r="T37" s="241" t="s">
        <v>169</v>
      </c>
      <c r="U37" s="227">
        <v>0.3</v>
      </c>
      <c r="V37" s="227">
        <f>ROUND(E37*U37,2)</f>
        <v>18.25</v>
      </c>
      <c r="W37" s="227"/>
      <c r="X37" s="208"/>
      <c r="Y37" s="208"/>
      <c r="Z37" s="208"/>
      <c r="AA37" s="208"/>
      <c r="AB37" s="208"/>
      <c r="AC37" s="208"/>
      <c r="AD37" s="208"/>
      <c r="AE37" s="208"/>
      <c r="AF37" s="208"/>
      <c r="AG37" s="208" t="s">
        <v>183</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45" outlineLevel="1" x14ac:dyDescent="0.2">
      <c r="A38" s="225"/>
      <c r="B38" s="226"/>
      <c r="C38" s="266" t="s">
        <v>213</v>
      </c>
      <c r="D38" s="260"/>
      <c r="E38" s="261">
        <v>60.82</v>
      </c>
      <c r="F38" s="227"/>
      <c r="G38" s="227"/>
      <c r="H38" s="227"/>
      <c r="I38" s="227"/>
      <c r="J38" s="227"/>
      <c r="K38" s="227"/>
      <c r="L38" s="227"/>
      <c r="M38" s="227"/>
      <c r="N38" s="227"/>
      <c r="O38" s="227"/>
      <c r="P38" s="227"/>
      <c r="Q38" s="227"/>
      <c r="R38" s="227"/>
      <c r="S38" s="227"/>
      <c r="T38" s="227"/>
      <c r="U38" s="227"/>
      <c r="V38" s="227"/>
      <c r="W38" s="227"/>
      <c r="X38" s="208"/>
      <c r="Y38" s="208"/>
      <c r="Z38" s="208"/>
      <c r="AA38" s="208"/>
      <c r="AB38" s="208"/>
      <c r="AC38" s="208"/>
      <c r="AD38" s="208"/>
      <c r="AE38" s="208"/>
      <c r="AF38" s="208"/>
      <c r="AG38" s="208" t="s">
        <v>187</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x14ac:dyDescent="0.2">
      <c r="A39" s="229" t="s">
        <v>164</v>
      </c>
      <c r="B39" s="230" t="s">
        <v>114</v>
      </c>
      <c r="C39" s="250" t="s">
        <v>115</v>
      </c>
      <c r="D39" s="231"/>
      <c r="E39" s="232"/>
      <c r="F39" s="233"/>
      <c r="G39" s="233">
        <f>SUMIF(AG40:AG40,"&lt;&gt;NOR",G40:G40)</f>
        <v>0</v>
      </c>
      <c r="H39" s="233"/>
      <c r="I39" s="233">
        <f>SUM(I40:I40)</f>
        <v>0</v>
      </c>
      <c r="J39" s="233"/>
      <c r="K39" s="233">
        <f>SUM(K40:K40)</f>
        <v>0</v>
      </c>
      <c r="L39" s="233"/>
      <c r="M39" s="233">
        <f>SUM(M40:M40)</f>
        <v>0</v>
      </c>
      <c r="N39" s="233"/>
      <c r="O39" s="233">
        <f>SUM(O40:O40)</f>
        <v>0</v>
      </c>
      <c r="P39" s="233"/>
      <c r="Q39" s="233">
        <f>SUM(Q40:Q40)</f>
        <v>0</v>
      </c>
      <c r="R39" s="233"/>
      <c r="S39" s="233"/>
      <c r="T39" s="234"/>
      <c r="U39" s="228"/>
      <c r="V39" s="228">
        <f>SUM(V40:V40)</f>
        <v>3.39</v>
      </c>
      <c r="W39" s="228"/>
      <c r="AG39" t="s">
        <v>165</v>
      </c>
    </row>
    <row r="40" spans="1:60" outlineLevel="1" x14ac:dyDescent="0.2">
      <c r="A40" s="242">
        <v>8</v>
      </c>
      <c r="B40" s="243" t="s">
        <v>216</v>
      </c>
      <c r="C40" s="251" t="s">
        <v>217</v>
      </c>
      <c r="D40" s="244" t="s">
        <v>218</v>
      </c>
      <c r="E40" s="245">
        <v>1.7896000000000001</v>
      </c>
      <c r="F40" s="246"/>
      <c r="G40" s="247">
        <f>ROUND(E40*F40,2)</f>
        <v>0</v>
      </c>
      <c r="H40" s="246"/>
      <c r="I40" s="247">
        <f>ROUND(E40*H40,2)</f>
        <v>0</v>
      </c>
      <c r="J40" s="246"/>
      <c r="K40" s="247">
        <f>ROUND(E40*J40,2)</f>
        <v>0</v>
      </c>
      <c r="L40" s="247">
        <v>21</v>
      </c>
      <c r="M40" s="247">
        <f>G40*(1+L40/100)</f>
        <v>0</v>
      </c>
      <c r="N40" s="247">
        <v>0</v>
      </c>
      <c r="O40" s="247">
        <f>ROUND(E40*N40,2)</f>
        <v>0</v>
      </c>
      <c r="P40" s="247">
        <v>0</v>
      </c>
      <c r="Q40" s="247">
        <f>ROUND(E40*P40,2)</f>
        <v>0</v>
      </c>
      <c r="R40" s="247"/>
      <c r="S40" s="247" t="s">
        <v>169</v>
      </c>
      <c r="T40" s="248" t="s">
        <v>169</v>
      </c>
      <c r="U40" s="227">
        <v>1.8919999999999999</v>
      </c>
      <c r="V40" s="227">
        <f>ROUND(E40*U40,2)</f>
        <v>3.39</v>
      </c>
      <c r="W40" s="227"/>
      <c r="X40" s="208"/>
      <c r="Y40" s="208"/>
      <c r="Z40" s="208"/>
      <c r="AA40" s="208"/>
      <c r="AB40" s="208"/>
      <c r="AC40" s="208"/>
      <c r="AD40" s="208"/>
      <c r="AE40" s="208"/>
      <c r="AF40" s="208"/>
      <c r="AG40" s="208" t="s">
        <v>219</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x14ac:dyDescent="0.2">
      <c r="A41" s="229" t="s">
        <v>164</v>
      </c>
      <c r="B41" s="230" t="s">
        <v>116</v>
      </c>
      <c r="C41" s="250" t="s">
        <v>117</v>
      </c>
      <c r="D41" s="231"/>
      <c r="E41" s="232"/>
      <c r="F41" s="233"/>
      <c r="G41" s="233">
        <f>SUMIF(AG42:AG108,"&lt;&gt;NOR",G42:G108)</f>
        <v>0</v>
      </c>
      <c r="H41" s="233"/>
      <c r="I41" s="233">
        <f>SUM(I42:I108)</f>
        <v>0</v>
      </c>
      <c r="J41" s="233"/>
      <c r="K41" s="233">
        <f>SUM(K42:K108)</f>
        <v>0</v>
      </c>
      <c r="L41" s="233"/>
      <c r="M41" s="233">
        <f>SUM(M42:M108)</f>
        <v>0</v>
      </c>
      <c r="N41" s="233"/>
      <c r="O41" s="233">
        <f>SUM(O42:O108)</f>
        <v>0.55000000000000004</v>
      </c>
      <c r="P41" s="233"/>
      <c r="Q41" s="233">
        <f>SUM(Q42:Q108)</f>
        <v>0.53</v>
      </c>
      <c r="R41" s="233"/>
      <c r="S41" s="233"/>
      <c r="T41" s="234"/>
      <c r="U41" s="228"/>
      <c r="V41" s="228">
        <f>SUM(V42:V108)</f>
        <v>23.869999999999997</v>
      </c>
      <c r="W41" s="228"/>
      <c r="AG41" t="s">
        <v>165</v>
      </c>
    </row>
    <row r="42" spans="1:60" outlineLevel="1" x14ac:dyDescent="0.2">
      <c r="A42" s="235">
        <v>9</v>
      </c>
      <c r="B42" s="236" t="s">
        <v>220</v>
      </c>
      <c r="C42" s="252" t="s">
        <v>221</v>
      </c>
      <c r="D42" s="237" t="s">
        <v>222</v>
      </c>
      <c r="E42" s="238">
        <v>26</v>
      </c>
      <c r="F42" s="239"/>
      <c r="G42" s="240">
        <f>ROUND(E42*F42,2)</f>
        <v>0</v>
      </c>
      <c r="H42" s="239"/>
      <c r="I42" s="240">
        <f>ROUND(E42*H42,2)</f>
        <v>0</v>
      </c>
      <c r="J42" s="239"/>
      <c r="K42" s="240">
        <f>ROUND(E42*J42,2)</f>
        <v>0</v>
      </c>
      <c r="L42" s="240">
        <v>21</v>
      </c>
      <c r="M42" s="240">
        <f>G42*(1+L42/100)</f>
        <v>0</v>
      </c>
      <c r="N42" s="240">
        <v>1.0000000000000001E-5</v>
      </c>
      <c r="O42" s="240">
        <f>ROUND(E42*N42,2)</f>
        <v>0</v>
      </c>
      <c r="P42" s="240">
        <v>0</v>
      </c>
      <c r="Q42" s="240">
        <f>ROUND(E42*P42,2)</f>
        <v>0</v>
      </c>
      <c r="R42" s="240"/>
      <c r="S42" s="240" t="s">
        <v>169</v>
      </c>
      <c r="T42" s="241" t="s">
        <v>169</v>
      </c>
      <c r="U42" s="227">
        <v>0.121</v>
      </c>
      <c r="V42" s="227">
        <f>ROUND(E42*U42,2)</f>
        <v>3.15</v>
      </c>
      <c r="W42" s="227"/>
      <c r="X42" s="208"/>
      <c r="Y42" s="208"/>
      <c r="Z42" s="208"/>
      <c r="AA42" s="208"/>
      <c r="AB42" s="208"/>
      <c r="AC42" s="208"/>
      <c r="AD42" s="208"/>
      <c r="AE42" s="208"/>
      <c r="AF42" s="208"/>
      <c r="AG42" s="208" t="s">
        <v>183</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22.5" outlineLevel="1" x14ac:dyDescent="0.2">
      <c r="A43" s="225"/>
      <c r="B43" s="226"/>
      <c r="C43" s="266" t="s">
        <v>223</v>
      </c>
      <c r="D43" s="260"/>
      <c r="E43" s="261">
        <v>26</v>
      </c>
      <c r="F43" s="227"/>
      <c r="G43" s="227"/>
      <c r="H43" s="227"/>
      <c r="I43" s="227"/>
      <c r="J43" s="227"/>
      <c r="K43" s="227"/>
      <c r="L43" s="227"/>
      <c r="M43" s="227"/>
      <c r="N43" s="227"/>
      <c r="O43" s="227"/>
      <c r="P43" s="227"/>
      <c r="Q43" s="227"/>
      <c r="R43" s="227"/>
      <c r="S43" s="227"/>
      <c r="T43" s="227"/>
      <c r="U43" s="227"/>
      <c r="V43" s="227"/>
      <c r="W43" s="227"/>
      <c r="X43" s="208"/>
      <c r="Y43" s="208"/>
      <c r="Z43" s="208"/>
      <c r="AA43" s="208"/>
      <c r="AB43" s="208"/>
      <c r="AC43" s="208"/>
      <c r="AD43" s="208"/>
      <c r="AE43" s="208"/>
      <c r="AF43" s="208"/>
      <c r="AG43" s="208" t="s">
        <v>187</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ht="22.5" outlineLevel="1" x14ac:dyDescent="0.2">
      <c r="A44" s="235">
        <v>10</v>
      </c>
      <c r="B44" s="236" t="s">
        <v>224</v>
      </c>
      <c r="C44" s="252" t="s">
        <v>225</v>
      </c>
      <c r="D44" s="237" t="s">
        <v>226</v>
      </c>
      <c r="E44" s="238">
        <v>24</v>
      </c>
      <c r="F44" s="239"/>
      <c r="G44" s="240">
        <f>ROUND(E44*F44,2)</f>
        <v>0</v>
      </c>
      <c r="H44" s="239"/>
      <c r="I44" s="240">
        <f>ROUND(E44*H44,2)</f>
        <v>0</v>
      </c>
      <c r="J44" s="239"/>
      <c r="K44" s="240">
        <f>ROUND(E44*J44,2)</f>
        <v>0</v>
      </c>
      <c r="L44" s="240">
        <v>21</v>
      </c>
      <c r="M44" s="240">
        <f>G44*(1+L44/100)</f>
        <v>0</v>
      </c>
      <c r="N44" s="240">
        <v>0</v>
      </c>
      <c r="O44" s="240">
        <f>ROUND(E44*N44,2)</f>
        <v>0</v>
      </c>
      <c r="P44" s="240">
        <v>1.933E-2</v>
      </c>
      <c r="Q44" s="240">
        <f>ROUND(E44*P44,2)</f>
        <v>0.46</v>
      </c>
      <c r="R44" s="240"/>
      <c r="S44" s="240" t="s">
        <v>169</v>
      </c>
      <c r="T44" s="241" t="s">
        <v>169</v>
      </c>
      <c r="U44" s="227">
        <v>0.59</v>
      </c>
      <c r="V44" s="227">
        <f>ROUND(E44*U44,2)</f>
        <v>14.16</v>
      </c>
      <c r="W44" s="227"/>
      <c r="X44" s="208"/>
      <c r="Y44" s="208"/>
      <c r="Z44" s="208"/>
      <c r="AA44" s="208"/>
      <c r="AB44" s="208"/>
      <c r="AC44" s="208"/>
      <c r="AD44" s="208"/>
      <c r="AE44" s="208"/>
      <c r="AF44" s="208"/>
      <c r="AG44" s="208" t="s">
        <v>183</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33.75" outlineLevel="1" x14ac:dyDescent="0.2">
      <c r="A45" s="225"/>
      <c r="B45" s="226"/>
      <c r="C45" s="266" t="s">
        <v>227</v>
      </c>
      <c r="D45" s="260"/>
      <c r="E45" s="261"/>
      <c r="F45" s="227"/>
      <c r="G45" s="227"/>
      <c r="H45" s="227"/>
      <c r="I45" s="227"/>
      <c r="J45" s="227"/>
      <c r="K45" s="227"/>
      <c r="L45" s="227"/>
      <c r="M45" s="227"/>
      <c r="N45" s="227"/>
      <c r="O45" s="227"/>
      <c r="P45" s="227"/>
      <c r="Q45" s="227"/>
      <c r="R45" s="227"/>
      <c r="S45" s="227"/>
      <c r="T45" s="227"/>
      <c r="U45" s="227"/>
      <c r="V45" s="227"/>
      <c r="W45" s="227"/>
      <c r="X45" s="208"/>
      <c r="Y45" s="208"/>
      <c r="Z45" s="208"/>
      <c r="AA45" s="208"/>
      <c r="AB45" s="208"/>
      <c r="AC45" s="208"/>
      <c r="AD45" s="208"/>
      <c r="AE45" s="208"/>
      <c r="AF45" s="208"/>
      <c r="AG45" s="208" t="s">
        <v>187</v>
      </c>
      <c r="AH45" s="208">
        <v>0</v>
      </c>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25"/>
      <c r="B46" s="226"/>
      <c r="C46" s="266" t="s">
        <v>228</v>
      </c>
      <c r="D46" s="260"/>
      <c r="E46" s="261"/>
      <c r="F46" s="227"/>
      <c r="G46" s="227"/>
      <c r="H46" s="227"/>
      <c r="I46" s="227"/>
      <c r="J46" s="227"/>
      <c r="K46" s="227"/>
      <c r="L46" s="227"/>
      <c r="M46" s="227"/>
      <c r="N46" s="227"/>
      <c r="O46" s="227"/>
      <c r="P46" s="227"/>
      <c r="Q46" s="227"/>
      <c r="R46" s="227"/>
      <c r="S46" s="227"/>
      <c r="T46" s="227"/>
      <c r="U46" s="227"/>
      <c r="V46" s="227"/>
      <c r="W46" s="227"/>
      <c r="X46" s="208"/>
      <c r="Y46" s="208"/>
      <c r="Z46" s="208"/>
      <c r="AA46" s="208"/>
      <c r="AB46" s="208"/>
      <c r="AC46" s="208"/>
      <c r="AD46" s="208"/>
      <c r="AE46" s="208"/>
      <c r="AF46" s="208"/>
      <c r="AG46" s="208" t="s">
        <v>187</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25"/>
      <c r="B47" s="226"/>
      <c r="C47" s="266" t="s">
        <v>229</v>
      </c>
      <c r="D47" s="260"/>
      <c r="E47" s="261"/>
      <c r="F47" s="227"/>
      <c r="G47" s="227"/>
      <c r="H47" s="227"/>
      <c r="I47" s="227"/>
      <c r="J47" s="227"/>
      <c r="K47" s="227"/>
      <c r="L47" s="227"/>
      <c r="M47" s="227"/>
      <c r="N47" s="227"/>
      <c r="O47" s="227"/>
      <c r="P47" s="227"/>
      <c r="Q47" s="227"/>
      <c r="R47" s="227"/>
      <c r="S47" s="227"/>
      <c r="T47" s="227"/>
      <c r="U47" s="227"/>
      <c r="V47" s="227"/>
      <c r="W47" s="227"/>
      <c r="X47" s="208"/>
      <c r="Y47" s="208"/>
      <c r="Z47" s="208"/>
      <c r="AA47" s="208"/>
      <c r="AB47" s="208"/>
      <c r="AC47" s="208"/>
      <c r="AD47" s="208"/>
      <c r="AE47" s="208"/>
      <c r="AF47" s="208"/>
      <c r="AG47" s="208" t="s">
        <v>187</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25"/>
      <c r="B48" s="226"/>
      <c r="C48" s="266" t="s">
        <v>230</v>
      </c>
      <c r="D48" s="260"/>
      <c r="E48" s="261">
        <v>5</v>
      </c>
      <c r="F48" s="227"/>
      <c r="G48" s="227"/>
      <c r="H48" s="227"/>
      <c r="I48" s="227"/>
      <c r="J48" s="227"/>
      <c r="K48" s="227"/>
      <c r="L48" s="227"/>
      <c r="M48" s="227"/>
      <c r="N48" s="227"/>
      <c r="O48" s="227"/>
      <c r="P48" s="227"/>
      <c r="Q48" s="227"/>
      <c r="R48" s="227"/>
      <c r="S48" s="227"/>
      <c r="T48" s="227"/>
      <c r="U48" s="227"/>
      <c r="V48" s="227"/>
      <c r="W48" s="227"/>
      <c r="X48" s="208"/>
      <c r="Y48" s="208"/>
      <c r="Z48" s="208"/>
      <c r="AA48" s="208"/>
      <c r="AB48" s="208"/>
      <c r="AC48" s="208"/>
      <c r="AD48" s="208"/>
      <c r="AE48" s="208"/>
      <c r="AF48" s="208"/>
      <c r="AG48" s="208" t="s">
        <v>187</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25"/>
      <c r="B49" s="226"/>
      <c r="C49" s="266" t="s">
        <v>231</v>
      </c>
      <c r="D49" s="260"/>
      <c r="E49" s="261"/>
      <c r="F49" s="227"/>
      <c r="G49" s="227"/>
      <c r="H49" s="227"/>
      <c r="I49" s="227"/>
      <c r="J49" s="227"/>
      <c r="K49" s="227"/>
      <c r="L49" s="227"/>
      <c r="M49" s="227"/>
      <c r="N49" s="227"/>
      <c r="O49" s="227"/>
      <c r="P49" s="227"/>
      <c r="Q49" s="227"/>
      <c r="R49" s="227"/>
      <c r="S49" s="227"/>
      <c r="T49" s="227"/>
      <c r="U49" s="227"/>
      <c r="V49" s="227"/>
      <c r="W49" s="227"/>
      <c r="X49" s="208"/>
      <c r="Y49" s="208"/>
      <c r="Z49" s="208"/>
      <c r="AA49" s="208"/>
      <c r="AB49" s="208"/>
      <c r="AC49" s="208"/>
      <c r="AD49" s="208"/>
      <c r="AE49" s="208"/>
      <c r="AF49" s="208"/>
      <c r="AG49" s="208" t="s">
        <v>187</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25"/>
      <c r="B50" s="226"/>
      <c r="C50" s="266" t="s">
        <v>232</v>
      </c>
      <c r="D50" s="260"/>
      <c r="E50" s="261">
        <v>2</v>
      </c>
      <c r="F50" s="227"/>
      <c r="G50" s="227"/>
      <c r="H50" s="227"/>
      <c r="I50" s="227"/>
      <c r="J50" s="227"/>
      <c r="K50" s="227"/>
      <c r="L50" s="227"/>
      <c r="M50" s="227"/>
      <c r="N50" s="227"/>
      <c r="O50" s="227"/>
      <c r="P50" s="227"/>
      <c r="Q50" s="227"/>
      <c r="R50" s="227"/>
      <c r="S50" s="227"/>
      <c r="T50" s="227"/>
      <c r="U50" s="227"/>
      <c r="V50" s="227"/>
      <c r="W50" s="227"/>
      <c r="X50" s="208"/>
      <c r="Y50" s="208"/>
      <c r="Z50" s="208"/>
      <c r="AA50" s="208"/>
      <c r="AB50" s="208"/>
      <c r="AC50" s="208"/>
      <c r="AD50" s="208"/>
      <c r="AE50" s="208"/>
      <c r="AF50" s="208"/>
      <c r="AG50" s="208" t="s">
        <v>187</v>
      </c>
      <c r="AH50" s="208">
        <v>0</v>
      </c>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25"/>
      <c r="B51" s="226"/>
      <c r="C51" s="266" t="s">
        <v>230</v>
      </c>
      <c r="D51" s="260"/>
      <c r="E51" s="261">
        <v>5</v>
      </c>
      <c r="F51" s="227"/>
      <c r="G51" s="227"/>
      <c r="H51" s="227"/>
      <c r="I51" s="227"/>
      <c r="J51" s="227"/>
      <c r="K51" s="227"/>
      <c r="L51" s="227"/>
      <c r="M51" s="227"/>
      <c r="N51" s="227"/>
      <c r="O51" s="227"/>
      <c r="P51" s="227"/>
      <c r="Q51" s="227"/>
      <c r="R51" s="227"/>
      <c r="S51" s="227"/>
      <c r="T51" s="227"/>
      <c r="U51" s="227"/>
      <c r="V51" s="227"/>
      <c r="W51" s="227"/>
      <c r="X51" s="208"/>
      <c r="Y51" s="208"/>
      <c r="Z51" s="208"/>
      <c r="AA51" s="208"/>
      <c r="AB51" s="208"/>
      <c r="AC51" s="208"/>
      <c r="AD51" s="208"/>
      <c r="AE51" s="208"/>
      <c r="AF51" s="208"/>
      <c r="AG51" s="208" t="s">
        <v>187</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25"/>
      <c r="B52" s="226"/>
      <c r="C52" s="266" t="s">
        <v>233</v>
      </c>
      <c r="D52" s="260"/>
      <c r="E52" s="261"/>
      <c r="F52" s="227"/>
      <c r="G52" s="227"/>
      <c r="H52" s="227"/>
      <c r="I52" s="227"/>
      <c r="J52" s="227"/>
      <c r="K52" s="227"/>
      <c r="L52" s="227"/>
      <c r="M52" s="227"/>
      <c r="N52" s="227"/>
      <c r="O52" s="227"/>
      <c r="P52" s="227"/>
      <c r="Q52" s="227"/>
      <c r="R52" s="227"/>
      <c r="S52" s="227"/>
      <c r="T52" s="227"/>
      <c r="U52" s="227"/>
      <c r="V52" s="227"/>
      <c r="W52" s="227"/>
      <c r="X52" s="208"/>
      <c r="Y52" s="208"/>
      <c r="Z52" s="208"/>
      <c r="AA52" s="208"/>
      <c r="AB52" s="208"/>
      <c r="AC52" s="208"/>
      <c r="AD52" s="208"/>
      <c r="AE52" s="208"/>
      <c r="AF52" s="208"/>
      <c r="AG52" s="208" t="s">
        <v>187</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25"/>
      <c r="B53" s="226"/>
      <c r="C53" s="266" t="s">
        <v>232</v>
      </c>
      <c r="D53" s="260"/>
      <c r="E53" s="261">
        <v>2</v>
      </c>
      <c r="F53" s="227"/>
      <c r="G53" s="227"/>
      <c r="H53" s="227"/>
      <c r="I53" s="227"/>
      <c r="J53" s="227"/>
      <c r="K53" s="227"/>
      <c r="L53" s="227"/>
      <c r="M53" s="227"/>
      <c r="N53" s="227"/>
      <c r="O53" s="227"/>
      <c r="P53" s="227"/>
      <c r="Q53" s="227"/>
      <c r="R53" s="227"/>
      <c r="S53" s="227"/>
      <c r="T53" s="227"/>
      <c r="U53" s="227"/>
      <c r="V53" s="227"/>
      <c r="W53" s="227"/>
      <c r="X53" s="208"/>
      <c r="Y53" s="208"/>
      <c r="Z53" s="208"/>
      <c r="AA53" s="208"/>
      <c r="AB53" s="208"/>
      <c r="AC53" s="208"/>
      <c r="AD53" s="208"/>
      <c r="AE53" s="208"/>
      <c r="AF53" s="208"/>
      <c r="AG53" s="208" t="s">
        <v>187</v>
      </c>
      <c r="AH53" s="208">
        <v>0</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25"/>
      <c r="B54" s="226"/>
      <c r="C54" s="266" t="s">
        <v>230</v>
      </c>
      <c r="D54" s="260"/>
      <c r="E54" s="261">
        <v>5</v>
      </c>
      <c r="F54" s="227"/>
      <c r="G54" s="227"/>
      <c r="H54" s="227"/>
      <c r="I54" s="227"/>
      <c r="J54" s="227"/>
      <c r="K54" s="227"/>
      <c r="L54" s="227"/>
      <c r="M54" s="227"/>
      <c r="N54" s="227"/>
      <c r="O54" s="227"/>
      <c r="P54" s="227"/>
      <c r="Q54" s="227"/>
      <c r="R54" s="227"/>
      <c r="S54" s="227"/>
      <c r="T54" s="227"/>
      <c r="U54" s="227"/>
      <c r="V54" s="227"/>
      <c r="W54" s="227"/>
      <c r="X54" s="208"/>
      <c r="Y54" s="208"/>
      <c r="Z54" s="208"/>
      <c r="AA54" s="208"/>
      <c r="AB54" s="208"/>
      <c r="AC54" s="208"/>
      <c r="AD54" s="208"/>
      <c r="AE54" s="208"/>
      <c r="AF54" s="208"/>
      <c r="AG54" s="208" t="s">
        <v>187</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25"/>
      <c r="B55" s="226"/>
      <c r="C55" s="266" t="s">
        <v>234</v>
      </c>
      <c r="D55" s="260"/>
      <c r="E55" s="261"/>
      <c r="F55" s="227"/>
      <c r="G55" s="227"/>
      <c r="H55" s="227"/>
      <c r="I55" s="227"/>
      <c r="J55" s="227"/>
      <c r="K55" s="227"/>
      <c r="L55" s="227"/>
      <c r="M55" s="227"/>
      <c r="N55" s="227"/>
      <c r="O55" s="227"/>
      <c r="P55" s="227"/>
      <c r="Q55" s="227"/>
      <c r="R55" s="227"/>
      <c r="S55" s="227"/>
      <c r="T55" s="227"/>
      <c r="U55" s="227"/>
      <c r="V55" s="227"/>
      <c r="W55" s="227"/>
      <c r="X55" s="208"/>
      <c r="Y55" s="208"/>
      <c r="Z55" s="208"/>
      <c r="AA55" s="208"/>
      <c r="AB55" s="208"/>
      <c r="AC55" s="208"/>
      <c r="AD55" s="208"/>
      <c r="AE55" s="208"/>
      <c r="AF55" s="208"/>
      <c r="AG55" s="208" t="s">
        <v>187</v>
      </c>
      <c r="AH55" s="208">
        <v>0</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25"/>
      <c r="B56" s="226"/>
      <c r="C56" s="266" t="s">
        <v>235</v>
      </c>
      <c r="D56" s="260"/>
      <c r="E56" s="261">
        <v>2</v>
      </c>
      <c r="F56" s="227"/>
      <c r="G56" s="227"/>
      <c r="H56" s="227"/>
      <c r="I56" s="227"/>
      <c r="J56" s="227"/>
      <c r="K56" s="227"/>
      <c r="L56" s="227"/>
      <c r="M56" s="227"/>
      <c r="N56" s="227"/>
      <c r="O56" s="227"/>
      <c r="P56" s="227"/>
      <c r="Q56" s="227"/>
      <c r="R56" s="227"/>
      <c r="S56" s="227"/>
      <c r="T56" s="227"/>
      <c r="U56" s="227"/>
      <c r="V56" s="227"/>
      <c r="W56" s="227"/>
      <c r="X56" s="208"/>
      <c r="Y56" s="208"/>
      <c r="Z56" s="208"/>
      <c r="AA56" s="208"/>
      <c r="AB56" s="208"/>
      <c r="AC56" s="208"/>
      <c r="AD56" s="208"/>
      <c r="AE56" s="208"/>
      <c r="AF56" s="208"/>
      <c r="AG56" s="208" t="s">
        <v>187</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25"/>
      <c r="B57" s="226"/>
      <c r="C57" s="266" t="s">
        <v>236</v>
      </c>
      <c r="D57" s="260"/>
      <c r="E57" s="261">
        <v>1</v>
      </c>
      <c r="F57" s="227"/>
      <c r="G57" s="227"/>
      <c r="H57" s="227"/>
      <c r="I57" s="227"/>
      <c r="J57" s="227"/>
      <c r="K57" s="227"/>
      <c r="L57" s="227"/>
      <c r="M57" s="227"/>
      <c r="N57" s="227"/>
      <c r="O57" s="227"/>
      <c r="P57" s="227"/>
      <c r="Q57" s="227"/>
      <c r="R57" s="227"/>
      <c r="S57" s="227"/>
      <c r="T57" s="227"/>
      <c r="U57" s="227"/>
      <c r="V57" s="227"/>
      <c r="W57" s="227"/>
      <c r="X57" s="208"/>
      <c r="Y57" s="208"/>
      <c r="Z57" s="208"/>
      <c r="AA57" s="208"/>
      <c r="AB57" s="208"/>
      <c r="AC57" s="208"/>
      <c r="AD57" s="208"/>
      <c r="AE57" s="208"/>
      <c r="AF57" s="208"/>
      <c r="AG57" s="208" t="s">
        <v>187</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25"/>
      <c r="B58" s="226"/>
      <c r="C58" s="266" t="s">
        <v>237</v>
      </c>
      <c r="D58" s="260"/>
      <c r="E58" s="261">
        <v>2</v>
      </c>
      <c r="F58" s="227"/>
      <c r="G58" s="227"/>
      <c r="H58" s="227"/>
      <c r="I58" s="227"/>
      <c r="J58" s="227"/>
      <c r="K58" s="227"/>
      <c r="L58" s="227"/>
      <c r="M58" s="227"/>
      <c r="N58" s="227"/>
      <c r="O58" s="227"/>
      <c r="P58" s="227"/>
      <c r="Q58" s="227"/>
      <c r="R58" s="227"/>
      <c r="S58" s="227"/>
      <c r="T58" s="227"/>
      <c r="U58" s="227"/>
      <c r="V58" s="227"/>
      <c r="W58" s="227"/>
      <c r="X58" s="208"/>
      <c r="Y58" s="208"/>
      <c r="Z58" s="208"/>
      <c r="AA58" s="208"/>
      <c r="AB58" s="208"/>
      <c r="AC58" s="208"/>
      <c r="AD58" s="208"/>
      <c r="AE58" s="208"/>
      <c r="AF58" s="208"/>
      <c r="AG58" s="208" t="s">
        <v>187</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22.5" outlineLevel="1" x14ac:dyDescent="0.2">
      <c r="A59" s="235">
        <v>11</v>
      </c>
      <c r="B59" s="236" t="s">
        <v>238</v>
      </c>
      <c r="C59" s="252" t="s">
        <v>239</v>
      </c>
      <c r="D59" s="237" t="s">
        <v>226</v>
      </c>
      <c r="E59" s="238">
        <v>2</v>
      </c>
      <c r="F59" s="239"/>
      <c r="G59" s="240">
        <f>ROUND(E59*F59,2)</f>
        <v>0</v>
      </c>
      <c r="H59" s="239"/>
      <c r="I59" s="240">
        <f>ROUND(E59*H59,2)</f>
        <v>0</v>
      </c>
      <c r="J59" s="239"/>
      <c r="K59" s="240">
        <f>ROUND(E59*J59,2)</f>
        <v>0</v>
      </c>
      <c r="L59" s="240">
        <v>21</v>
      </c>
      <c r="M59" s="240">
        <f>G59*(1+L59/100)</f>
        <v>0</v>
      </c>
      <c r="N59" s="240">
        <v>0</v>
      </c>
      <c r="O59" s="240">
        <f>ROUND(E59*N59,2)</f>
        <v>0</v>
      </c>
      <c r="P59" s="240">
        <v>3.4200000000000001E-2</v>
      </c>
      <c r="Q59" s="240">
        <f>ROUND(E59*P59,2)</f>
        <v>7.0000000000000007E-2</v>
      </c>
      <c r="R59" s="240"/>
      <c r="S59" s="240" t="s">
        <v>169</v>
      </c>
      <c r="T59" s="241" t="s">
        <v>169</v>
      </c>
      <c r="U59" s="227">
        <v>0.46500000000000002</v>
      </c>
      <c r="V59" s="227">
        <f>ROUND(E59*U59,2)</f>
        <v>0.93</v>
      </c>
      <c r="W59" s="227"/>
      <c r="X59" s="208"/>
      <c r="Y59" s="208"/>
      <c r="Z59" s="208"/>
      <c r="AA59" s="208"/>
      <c r="AB59" s="208"/>
      <c r="AC59" s="208"/>
      <c r="AD59" s="208"/>
      <c r="AE59" s="208"/>
      <c r="AF59" s="208"/>
      <c r="AG59" s="208" t="s">
        <v>183</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22.5" outlineLevel="1" x14ac:dyDescent="0.2">
      <c r="A60" s="225"/>
      <c r="B60" s="226"/>
      <c r="C60" s="266" t="s">
        <v>240</v>
      </c>
      <c r="D60" s="260"/>
      <c r="E60" s="261">
        <v>2</v>
      </c>
      <c r="F60" s="227"/>
      <c r="G60" s="227"/>
      <c r="H60" s="227"/>
      <c r="I60" s="227"/>
      <c r="J60" s="227"/>
      <c r="K60" s="227"/>
      <c r="L60" s="227"/>
      <c r="M60" s="227"/>
      <c r="N60" s="227"/>
      <c r="O60" s="227"/>
      <c r="P60" s="227"/>
      <c r="Q60" s="227"/>
      <c r="R60" s="227"/>
      <c r="S60" s="227"/>
      <c r="T60" s="227"/>
      <c r="U60" s="227"/>
      <c r="V60" s="227"/>
      <c r="W60" s="227"/>
      <c r="X60" s="208"/>
      <c r="Y60" s="208"/>
      <c r="Z60" s="208"/>
      <c r="AA60" s="208"/>
      <c r="AB60" s="208"/>
      <c r="AC60" s="208"/>
      <c r="AD60" s="208"/>
      <c r="AE60" s="208"/>
      <c r="AF60" s="208"/>
      <c r="AG60" s="208" t="s">
        <v>187</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ht="22.5" outlineLevel="1" x14ac:dyDescent="0.2">
      <c r="A61" s="235">
        <v>12</v>
      </c>
      <c r="B61" s="236" t="s">
        <v>241</v>
      </c>
      <c r="C61" s="252" t="s">
        <v>242</v>
      </c>
      <c r="D61" s="237" t="s">
        <v>222</v>
      </c>
      <c r="E61" s="238">
        <v>3</v>
      </c>
      <c r="F61" s="239"/>
      <c r="G61" s="240">
        <f>ROUND(E61*F61,2)</f>
        <v>0</v>
      </c>
      <c r="H61" s="239"/>
      <c r="I61" s="240">
        <f>ROUND(E61*H61,2)</f>
        <v>0</v>
      </c>
      <c r="J61" s="239"/>
      <c r="K61" s="240">
        <f>ROUND(E61*J61,2)</f>
        <v>0</v>
      </c>
      <c r="L61" s="240">
        <v>21</v>
      </c>
      <c r="M61" s="240">
        <f>G61*(1+L61/100)</f>
        <v>0</v>
      </c>
      <c r="N61" s="240">
        <v>3.0000000000000001E-5</v>
      </c>
      <c r="O61" s="240">
        <f>ROUND(E61*N61,2)</f>
        <v>0</v>
      </c>
      <c r="P61" s="240">
        <v>0</v>
      </c>
      <c r="Q61" s="240">
        <f>ROUND(E61*P61,2)</f>
        <v>0</v>
      </c>
      <c r="R61" s="240"/>
      <c r="S61" s="240" t="s">
        <v>169</v>
      </c>
      <c r="T61" s="241" t="s">
        <v>169</v>
      </c>
      <c r="U61" s="227">
        <v>0.89500000000000002</v>
      </c>
      <c r="V61" s="227">
        <f>ROUND(E61*U61,2)</f>
        <v>2.69</v>
      </c>
      <c r="W61" s="227"/>
      <c r="X61" s="208"/>
      <c r="Y61" s="208"/>
      <c r="Z61" s="208"/>
      <c r="AA61" s="208"/>
      <c r="AB61" s="208"/>
      <c r="AC61" s="208"/>
      <c r="AD61" s="208"/>
      <c r="AE61" s="208"/>
      <c r="AF61" s="208"/>
      <c r="AG61" s="208" t="s">
        <v>183</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25"/>
      <c r="B62" s="226"/>
      <c r="C62" s="266" t="s">
        <v>243</v>
      </c>
      <c r="D62" s="260"/>
      <c r="E62" s="261"/>
      <c r="F62" s="227"/>
      <c r="G62" s="227"/>
      <c r="H62" s="227"/>
      <c r="I62" s="227"/>
      <c r="J62" s="227"/>
      <c r="K62" s="227"/>
      <c r="L62" s="227"/>
      <c r="M62" s="227"/>
      <c r="N62" s="227"/>
      <c r="O62" s="227"/>
      <c r="P62" s="227"/>
      <c r="Q62" s="227"/>
      <c r="R62" s="227"/>
      <c r="S62" s="227"/>
      <c r="T62" s="227"/>
      <c r="U62" s="227"/>
      <c r="V62" s="227"/>
      <c r="W62" s="227"/>
      <c r="X62" s="208"/>
      <c r="Y62" s="208"/>
      <c r="Z62" s="208"/>
      <c r="AA62" s="208"/>
      <c r="AB62" s="208"/>
      <c r="AC62" s="208"/>
      <c r="AD62" s="208"/>
      <c r="AE62" s="208"/>
      <c r="AF62" s="208"/>
      <c r="AG62" s="208" t="s">
        <v>187</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22.5" outlineLevel="1" x14ac:dyDescent="0.2">
      <c r="A63" s="225"/>
      <c r="B63" s="226"/>
      <c r="C63" s="266" t="s">
        <v>244</v>
      </c>
      <c r="D63" s="260"/>
      <c r="E63" s="261">
        <v>3</v>
      </c>
      <c r="F63" s="227"/>
      <c r="G63" s="227"/>
      <c r="H63" s="227"/>
      <c r="I63" s="227"/>
      <c r="J63" s="227"/>
      <c r="K63" s="227"/>
      <c r="L63" s="227"/>
      <c r="M63" s="227"/>
      <c r="N63" s="227"/>
      <c r="O63" s="227"/>
      <c r="P63" s="227"/>
      <c r="Q63" s="227"/>
      <c r="R63" s="227"/>
      <c r="S63" s="227"/>
      <c r="T63" s="227"/>
      <c r="U63" s="227"/>
      <c r="V63" s="227"/>
      <c r="W63" s="227"/>
      <c r="X63" s="208"/>
      <c r="Y63" s="208"/>
      <c r="Z63" s="208"/>
      <c r="AA63" s="208"/>
      <c r="AB63" s="208"/>
      <c r="AC63" s="208"/>
      <c r="AD63" s="208"/>
      <c r="AE63" s="208"/>
      <c r="AF63" s="208"/>
      <c r="AG63" s="208" t="s">
        <v>187</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35">
        <v>13</v>
      </c>
      <c r="B64" s="236" t="s">
        <v>245</v>
      </c>
      <c r="C64" s="252" t="s">
        <v>246</v>
      </c>
      <c r="D64" s="237" t="s">
        <v>226</v>
      </c>
      <c r="E64" s="238">
        <v>3</v>
      </c>
      <c r="F64" s="239"/>
      <c r="G64" s="240">
        <f>ROUND(E64*F64,2)</f>
        <v>0</v>
      </c>
      <c r="H64" s="239"/>
      <c r="I64" s="240">
        <f>ROUND(E64*H64,2)</f>
        <v>0</v>
      </c>
      <c r="J64" s="239"/>
      <c r="K64" s="240">
        <f>ROUND(E64*J64,2)</f>
        <v>0</v>
      </c>
      <c r="L64" s="240">
        <v>21</v>
      </c>
      <c r="M64" s="240">
        <f>G64*(1+L64/100)</f>
        <v>0</v>
      </c>
      <c r="N64" s="240">
        <v>0</v>
      </c>
      <c r="O64" s="240">
        <f>ROUND(E64*N64,2)</f>
        <v>0</v>
      </c>
      <c r="P64" s="240">
        <v>1.56E-3</v>
      </c>
      <c r="Q64" s="240">
        <f>ROUND(E64*P64,2)</f>
        <v>0</v>
      </c>
      <c r="R64" s="240"/>
      <c r="S64" s="240" t="s">
        <v>169</v>
      </c>
      <c r="T64" s="241" t="s">
        <v>169</v>
      </c>
      <c r="U64" s="227">
        <v>0.217</v>
      </c>
      <c r="V64" s="227">
        <f>ROUND(E64*U64,2)</f>
        <v>0.65</v>
      </c>
      <c r="W64" s="227"/>
      <c r="X64" s="208"/>
      <c r="Y64" s="208"/>
      <c r="Z64" s="208"/>
      <c r="AA64" s="208"/>
      <c r="AB64" s="208"/>
      <c r="AC64" s="208"/>
      <c r="AD64" s="208"/>
      <c r="AE64" s="208"/>
      <c r="AF64" s="208"/>
      <c r="AG64" s="208" t="s">
        <v>183</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25"/>
      <c r="B65" s="226"/>
      <c r="C65" s="266" t="s">
        <v>228</v>
      </c>
      <c r="D65" s="260"/>
      <c r="E65" s="261"/>
      <c r="F65" s="227"/>
      <c r="G65" s="227"/>
      <c r="H65" s="227"/>
      <c r="I65" s="227"/>
      <c r="J65" s="227"/>
      <c r="K65" s="227"/>
      <c r="L65" s="227"/>
      <c r="M65" s="227"/>
      <c r="N65" s="227"/>
      <c r="O65" s="227"/>
      <c r="P65" s="227"/>
      <c r="Q65" s="227"/>
      <c r="R65" s="227"/>
      <c r="S65" s="227"/>
      <c r="T65" s="227"/>
      <c r="U65" s="227"/>
      <c r="V65" s="227"/>
      <c r="W65" s="227"/>
      <c r="X65" s="208"/>
      <c r="Y65" s="208"/>
      <c r="Z65" s="208"/>
      <c r="AA65" s="208"/>
      <c r="AB65" s="208"/>
      <c r="AC65" s="208"/>
      <c r="AD65" s="208"/>
      <c r="AE65" s="208"/>
      <c r="AF65" s="208"/>
      <c r="AG65" s="208" t="s">
        <v>187</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25"/>
      <c r="B66" s="226"/>
      <c r="C66" s="266" t="s">
        <v>247</v>
      </c>
      <c r="D66" s="260"/>
      <c r="E66" s="261">
        <v>3</v>
      </c>
      <c r="F66" s="227"/>
      <c r="G66" s="227"/>
      <c r="H66" s="227"/>
      <c r="I66" s="227"/>
      <c r="J66" s="227"/>
      <c r="K66" s="227"/>
      <c r="L66" s="227"/>
      <c r="M66" s="227"/>
      <c r="N66" s="227"/>
      <c r="O66" s="227"/>
      <c r="P66" s="227"/>
      <c r="Q66" s="227"/>
      <c r="R66" s="227"/>
      <c r="S66" s="227"/>
      <c r="T66" s="227"/>
      <c r="U66" s="227"/>
      <c r="V66" s="227"/>
      <c r="W66" s="227"/>
      <c r="X66" s="208"/>
      <c r="Y66" s="208"/>
      <c r="Z66" s="208"/>
      <c r="AA66" s="208"/>
      <c r="AB66" s="208"/>
      <c r="AC66" s="208"/>
      <c r="AD66" s="208"/>
      <c r="AE66" s="208"/>
      <c r="AF66" s="208"/>
      <c r="AG66" s="208" t="s">
        <v>187</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35">
        <v>14</v>
      </c>
      <c r="B67" s="236" t="s">
        <v>248</v>
      </c>
      <c r="C67" s="252" t="s">
        <v>249</v>
      </c>
      <c r="D67" s="237" t="s">
        <v>222</v>
      </c>
      <c r="E67" s="238">
        <v>3</v>
      </c>
      <c r="F67" s="239"/>
      <c r="G67" s="240">
        <f>ROUND(E67*F67,2)</f>
        <v>0</v>
      </c>
      <c r="H67" s="239"/>
      <c r="I67" s="240">
        <f>ROUND(E67*H67,2)</f>
        <v>0</v>
      </c>
      <c r="J67" s="239"/>
      <c r="K67" s="240">
        <f>ROUND(E67*J67,2)</f>
        <v>0</v>
      </c>
      <c r="L67" s="240">
        <v>21</v>
      </c>
      <c r="M67" s="240">
        <f>G67*(1+L67/100)</f>
        <v>0</v>
      </c>
      <c r="N67" s="240">
        <v>1.2E-4</v>
      </c>
      <c r="O67" s="240">
        <f>ROUND(E67*N67,2)</f>
        <v>0</v>
      </c>
      <c r="P67" s="240">
        <v>0</v>
      </c>
      <c r="Q67" s="240">
        <f>ROUND(E67*P67,2)</f>
        <v>0</v>
      </c>
      <c r="R67" s="240"/>
      <c r="S67" s="240" t="s">
        <v>169</v>
      </c>
      <c r="T67" s="241" t="s">
        <v>169</v>
      </c>
      <c r="U67" s="227">
        <v>0.47599999999999998</v>
      </c>
      <c r="V67" s="227">
        <f>ROUND(E67*U67,2)</f>
        <v>1.43</v>
      </c>
      <c r="W67" s="227"/>
      <c r="X67" s="208"/>
      <c r="Y67" s="208"/>
      <c r="Z67" s="208"/>
      <c r="AA67" s="208"/>
      <c r="AB67" s="208"/>
      <c r="AC67" s="208"/>
      <c r="AD67" s="208"/>
      <c r="AE67" s="208"/>
      <c r="AF67" s="208"/>
      <c r="AG67" s="208" t="s">
        <v>183</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25"/>
      <c r="B68" s="226"/>
      <c r="C68" s="266" t="s">
        <v>228</v>
      </c>
      <c r="D68" s="260"/>
      <c r="E68" s="261"/>
      <c r="F68" s="227"/>
      <c r="G68" s="227"/>
      <c r="H68" s="227"/>
      <c r="I68" s="227"/>
      <c r="J68" s="227"/>
      <c r="K68" s="227"/>
      <c r="L68" s="227"/>
      <c r="M68" s="227"/>
      <c r="N68" s="227"/>
      <c r="O68" s="227"/>
      <c r="P68" s="227"/>
      <c r="Q68" s="227"/>
      <c r="R68" s="227"/>
      <c r="S68" s="227"/>
      <c r="T68" s="227"/>
      <c r="U68" s="227"/>
      <c r="V68" s="227"/>
      <c r="W68" s="227"/>
      <c r="X68" s="208"/>
      <c r="Y68" s="208"/>
      <c r="Z68" s="208"/>
      <c r="AA68" s="208"/>
      <c r="AB68" s="208"/>
      <c r="AC68" s="208"/>
      <c r="AD68" s="208"/>
      <c r="AE68" s="208"/>
      <c r="AF68" s="208"/>
      <c r="AG68" s="208" t="s">
        <v>187</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ht="22.5" outlineLevel="1" x14ac:dyDescent="0.2">
      <c r="A69" s="225"/>
      <c r="B69" s="226"/>
      <c r="C69" s="266" t="s">
        <v>250</v>
      </c>
      <c r="D69" s="260"/>
      <c r="E69" s="261">
        <v>3</v>
      </c>
      <c r="F69" s="227"/>
      <c r="G69" s="227"/>
      <c r="H69" s="227"/>
      <c r="I69" s="227"/>
      <c r="J69" s="227"/>
      <c r="K69" s="227"/>
      <c r="L69" s="227"/>
      <c r="M69" s="227"/>
      <c r="N69" s="227"/>
      <c r="O69" s="227"/>
      <c r="P69" s="227"/>
      <c r="Q69" s="227"/>
      <c r="R69" s="227"/>
      <c r="S69" s="227"/>
      <c r="T69" s="227"/>
      <c r="U69" s="227"/>
      <c r="V69" s="227"/>
      <c r="W69" s="227"/>
      <c r="X69" s="208"/>
      <c r="Y69" s="208"/>
      <c r="Z69" s="208"/>
      <c r="AA69" s="208"/>
      <c r="AB69" s="208"/>
      <c r="AC69" s="208"/>
      <c r="AD69" s="208"/>
      <c r="AE69" s="208"/>
      <c r="AF69" s="208"/>
      <c r="AG69" s="208" t="s">
        <v>187</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33.75" outlineLevel="1" x14ac:dyDescent="0.2">
      <c r="A70" s="235">
        <v>15</v>
      </c>
      <c r="B70" s="236" t="s">
        <v>251</v>
      </c>
      <c r="C70" s="252" t="s">
        <v>252</v>
      </c>
      <c r="D70" s="237" t="s">
        <v>226</v>
      </c>
      <c r="E70" s="238">
        <v>24</v>
      </c>
      <c r="F70" s="239"/>
      <c r="G70" s="240">
        <f>ROUND(E70*F70,2)</f>
        <v>0</v>
      </c>
      <c r="H70" s="239"/>
      <c r="I70" s="240">
        <f>ROUND(E70*H70,2)</f>
        <v>0</v>
      </c>
      <c r="J70" s="239"/>
      <c r="K70" s="240">
        <f>ROUND(E70*J70,2)</f>
        <v>0</v>
      </c>
      <c r="L70" s="240">
        <v>21</v>
      </c>
      <c r="M70" s="240">
        <f>G70*(1+L70/100)</f>
        <v>0</v>
      </c>
      <c r="N70" s="240">
        <v>1.4710000000000001E-2</v>
      </c>
      <c r="O70" s="240">
        <f>ROUND(E70*N70,2)</f>
        <v>0.35</v>
      </c>
      <c r="P70" s="240">
        <v>0</v>
      </c>
      <c r="Q70" s="240">
        <f>ROUND(E70*P70,2)</f>
        <v>0</v>
      </c>
      <c r="R70" s="240"/>
      <c r="S70" s="240" t="s">
        <v>253</v>
      </c>
      <c r="T70" s="241" t="s">
        <v>170</v>
      </c>
      <c r="U70" s="227">
        <v>0</v>
      </c>
      <c r="V70" s="227">
        <f>ROUND(E70*U70,2)</f>
        <v>0</v>
      </c>
      <c r="W70" s="227"/>
      <c r="X70" s="208"/>
      <c r="Y70" s="208"/>
      <c r="Z70" s="208"/>
      <c r="AA70" s="208"/>
      <c r="AB70" s="208"/>
      <c r="AC70" s="208"/>
      <c r="AD70" s="208"/>
      <c r="AE70" s="208"/>
      <c r="AF70" s="208"/>
      <c r="AG70" s="208" t="s">
        <v>254</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25"/>
      <c r="B71" s="226"/>
      <c r="C71" s="266" t="s">
        <v>228</v>
      </c>
      <c r="D71" s="260"/>
      <c r="E71" s="261"/>
      <c r="F71" s="227"/>
      <c r="G71" s="227"/>
      <c r="H71" s="227"/>
      <c r="I71" s="227"/>
      <c r="J71" s="227"/>
      <c r="K71" s="227"/>
      <c r="L71" s="227"/>
      <c r="M71" s="227"/>
      <c r="N71" s="227"/>
      <c r="O71" s="227"/>
      <c r="P71" s="227"/>
      <c r="Q71" s="227"/>
      <c r="R71" s="227"/>
      <c r="S71" s="227"/>
      <c r="T71" s="227"/>
      <c r="U71" s="227"/>
      <c r="V71" s="227"/>
      <c r="W71" s="227"/>
      <c r="X71" s="208"/>
      <c r="Y71" s="208"/>
      <c r="Z71" s="208"/>
      <c r="AA71" s="208"/>
      <c r="AB71" s="208"/>
      <c r="AC71" s="208"/>
      <c r="AD71" s="208"/>
      <c r="AE71" s="208"/>
      <c r="AF71" s="208"/>
      <c r="AG71" s="208" t="s">
        <v>187</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25"/>
      <c r="B72" s="226"/>
      <c r="C72" s="266" t="s">
        <v>255</v>
      </c>
      <c r="D72" s="260"/>
      <c r="E72" s="261"/>
      <c r="F72" s="227"/>
      <c r="G72" s="227"/>
      <c r="H72" s="227"/>
      <c r="I72" s="227"/>
      <c r="J72" s="227"/>
      <c r="K72" s="227"/>
      <c r="L72" s="227"/>
      <c r="M72" s="227"/>
      <c r="N72" s="227"/>
      <c r="O72" s="227"/>
      <c r="P72" s="227"/>
      <c r="Q72" s="227"/>
      <c r="R72" s="227"/>
      <c r="S72" s="227"/>
      <c r="T72" s="227"/>
      <c r="U72" s="227"/>
      <c r="V72" s="227"/>
      <c r="W72" s="227"/>
      <c r="X72" s="208"/>
      <c r="Y72" s="208"/>
      <c r="Z72" s="208"/>
      <c r="AA72" s="208"/>
      <c r="AB72" s="208"/>
      <c r="AC72" s="208"/>
      <c r="AD72" s="208"/>
      <c r="AE72" s="208"/>
      <c r="AF72" s="208"/>
      <c r="AG72" s="208" t="s">
        <v>187</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25"/>
      <c r="B73" s="226"/>
      <c r="C73" s="266" t="s">
        <v>230</v>
      </c>
      <c r="D73" s="260"/>
      <c r="E73" s="261">
        <v>5</v>
      </c>
      <c r="F73" s="227"/>
      <c r="G73" s="227"/>
      <c r="H73" s="227"/>
      <c r="I73" s="227"/>
      <c r="J73" s="227"/>
      <c r="K73" s="227"/>
      <c r="L73" s="227"/>
      <c r="M73" s="227"/>
      <c r="N73" s="227"/>
      <c r="O73" s="227"/>
      <c r="P73" s="227"/>
      <c r="Q73" s="227"/>
      <c r="R73" s="227"/>
      <c r="S73" s="227"/>
      <c r="T73" s="227"/>
      <c r="U73" s="227"/>
      <c r="V73" s="227"/>
      <c r="W73" s="227"/>
      <c r="X73" s="208"/>
      <c r="Y73" s="208"/>
      <c r="Z73" s="208"/>
      <c r="AA73" s="208"/>
      <c r="AB73" s="208"/>
      <c r="AC73" s="208"/>
      <c r="AD73" s="208"/>
      <c r="AE73" s="208"/>
      <c r="AF73" s="208"/>
      <c r="AG73" s="208" t="s">
        <v>187</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25"/>
      <c r="B74" s="226"/>
      <c r="C74" s="266" t="s">
        <v>231</v>
      </c>
      <c r="D74" s="260"/>
      <c r="E74" s="261"/>
      <c r="F74" s="227"/>
      <c r="G74" s="227"/>
      <c r="H74" s="227"/>
      <c r="I74" s="227"/>
      <c r="J74" s="227"/>
      <c r="K74" s="227"/>
      <c r="L74" s="227"/>
      <c r="M74" s="227"/>
      <c r="N74" s="227"/>
      <c r="O74" s="227"/>
      <c r="P74" s="227"/>
      <c r="Q74" s="227"/>
      <c r="R74" s="227"/>
      <c r="S74" s="227"/>
      <c r="T74" s="227"/>
      <c r="U74" s="227"/>
      <c r="V74" s="227"/>
      <c r="W74" s="227"/>
      <c r="X74" s="208"/>
      <c r="Y74" s="208"/>
      <c r="Z74" s="208"/>
      <c r="AA74" s="208"/>
      <c r="AB74" s="208"/>
      <c r="AC74" s="208"/>
      <c r="AD74" s="208"/>
      <c r="AE74" s="208"/>
      <c r="AF74" s="208"/>
      <c r="AG74" s="208" t="s">
        <v>187</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25"/>
      <c r="B75" s="226"/>
      <c r="C75" s="266" t="s">
        <v>232</v>
      </c>
      <c r="D75" s="260"/>
      <c r="E75" s="261">
        <v>2</v>
      </c>
      <c r="F75" s="227"/>
      <c r="G75" s="227"/>
      <c r="H75" s="227"/>
      <c r="I75" s="227"/>
      <c r="J75" s="227"/>
      <c r="K75" s="227"/>
      <c r="L75" s="227"/>
      <c r="M75" s="227"/>
      <c r="N75" s="227"/>
      <c r="O75" s="227"/>
      <c r="P75" s="227"/>
      <c r="Q75" s="227"/>
      <c r="R75" s="227"/>
      <c r="S75" s="227"/>
      <c r="T75" s="227"/>
      <c r="U75" s="227"/>
      <c r="V75" s="227"/>
      <c r="W75" s="227"/>
      <c r="X75" s="208"/>
      <c r="Y75" s="208"/>
      <c r="Z75" s="208"/>
      <c r="AA75" s="208"/>
      <c r="AB75" s="208"/>
      <c r="AC75" s="208"/>
      <c r="AD75" s="208"/>
      <c r="AE75" s="208"/>
      <c r="AF75" s="208"/>
      <c r="AG75" s="208" t="s">
        <v>187</v>
      </c>
      <c r="AH75" s="208">
        <v>0</v>
      </c>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25"/>
      <c r="B76" s="226"/>
      <c r="C76" s="266" t="s">
        <v>230</v>
      </c>
      <c r="D76" s="260"/>
      <c r="E76" s="261">
        <v>5</v>
      </c>
      <c r="F76" s="227"/>
      <c r="G76" s="227"/>
      <c r="H76" s="227"/>
      <c r="I76" s="227"/>
      <c r="J76" s="227"/>
      <c r="K76" s="227"/>
      <c r="L76" s="227"/>
      <c r="M76" s="227"/>
      <c r="N76" s="227"/>
      <c r="O76" s="227"/>
      <c r="P76" s="227"/>
      <c r="Q76" s="227"/>
      <c r="R76" s="227"/>
      <c r="S76" s="227"/>
      <c r="T76" s="227"/>
      <c r="U76" s="227"/>
      <c r="V76" s="227"/>
      <c r="W76" s="227"/>
      <c r="X76" s="208"/>
      <c r="Y76" s="208"/>
      <c r="Z76" s="208"/>
      <c r="AA76" s="208"/>
      <c r="AB76" s="208"/>
      <c r="AC76" s="208"/>
      <c r="AD76" s="208"/>
      <c r="AE76" s="208"/>
      <c r="AF76" s="208"/>
      <c r="AG76" s="208" t="s">
        <v>187</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25"/>
      <c r="B77" s="226"/>
      <c r="C77" s="266" t="s">
        <v>233</v>
      </c>
      <c r="D77" s="260"/>
      <c r="E77" s="261"/>
      <c r="F77" s="227"/>
      <c r="G77" s="227"/>
      <c r="H77" s="227"/>
      <c r="I77" s="227"/>
      <c r="J77" s="227"/>
      <c r="K77" s="227"/>
      <c r="L77" s="227"/>
      <c r="M77" s="227"/>
      <c r="N77" s="227"/>
      <c r="O77" s="227"/>
      <c r="P77" s="227"/>
      <c r="Q77" s="227"/>
      <c r="R77" s="227"/>
      <c r="S77" s="227"/>
      <c r="T77" s="227"/>
      <c r="U77" s="227"/>
      <c r="V77" s="227"/>
      <c r="W77" s="227"/>
      <c r="X77" s="208"/>
      <c r="Y77" s="208"/>
      <c r="Z77" s="208"/>
      <c r="AA77" s="208"/>
      <c r="AB77" s="208"/>
      <c r="AC77" s="208"/>
      <c r="AD77" s="208"/>
      <c r="AE77" s="208"/>
      <c r="AF77" s="208"/>
      <c r="AG77" s="208" t="s">
        <v>187</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25"/>
      <c r="B78" s="226"/>
      <c r="C78" s="266" t="s">
        <v>232</v>
      </c>
      <c r="D78" s="260"/>
      <c r="E78" s="261">
        <v>2</v>
      </c>
      <c r="F78" s="227"/>
      <c r="G78" s="227"/>
      <c r="H78" s="227"/>
      <c r="I78" s="227"/>
      <c r="J78" s="227"/>
      <c r="K78" s="227"/>
      <c r="L78" s="227"/>
      <c r="M78" s="227"/>
      <c r="N78" s="227"/>
      <c r="O78" s="227"/>
      <c r="P78" s="227"/>
      <c r="Q78" s="227"/>
      <c r="R78" s="227"/>
      <c r="S78" s="227"/>
      <c r="T78" s="227"/>
      <c r="U78" s="227"/>
      <c r="V78" s="227"/>
      <c r="W78" s="227"/>
      <c r="X78" s="208"/>
      <c r="Y78" s="208"/>
      <c r="Z78" s="208"/>
      <c r="AA78" s="208"/>
      <c r="AB78" s="208"/>
      <c r="AC78" s="208"/>
      <c r="AD78" s="208"/>
      <c r="AE78" s="208"/>
      <c r="AF78" s="208"/>
      <c r="AG78" s="208" t="s">
        <v>187</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25"/>
      <c r="B79" s="226"/>
      <c r="C79" s="266" t="s">
        <v>230</v>
      </c>
      <c r="D79" s="260"/>
      <c r="E79" s="261">
        <v>5</v>
      </c>
      <c r="F79" s="227"/>
      <c r="G79" s="227"/>
      <c r="H79" s="227"/>
      <c r="I79" s="227"/>
      <c r="J79" s="227"/>
      <c r="K79" s="227"/>
      <c r="L79" s="227"/>
      <c r="M79" s="227"/>
      <c r="N79" s="227"/>
      <c r="O79" s="227"/>
      <c r="P79" s="227"/>
      <c r="Q79" s="227"/>
      <c r="R79" s="227"/>
      <c r="S79" s="227"/>
      <c r="T79" s="227"/>
      <c r="U79" s="227"/>
      <c r="V79" s="227"/>
      <c r="W79" s="227"/>
      <c r="X79" s="208"/>
      <c r="Y79" s="208"/>
      <c r="Z79" s="208"/>
      <c r="AA79" s="208"/>
      <c r="AB79" s="208"/>
      <c r="AC79" s="208"/>
      <c r="AD79" s="208"/>
      <c r="AE79" s="208"/>
      <c r="AF79" s="208"/>
      <c r="AG79" s="208" t="s">
        <v>187</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25"/>
      <c r="B80" s="226"/>
      <c r="C80" s="266" t="s">
        <v>234</v>
      </c>
      <c r="D80" s="260"/>
      <c r="E80" s="261"/>
      <c r="F80" s="227"/>
      <c r="G80" s="227"/>
      <c r="H80" s="227"/>
      <c r="I80" s="227"/>
      <c r="J80" s="227"/>
      <c r="K80" s="227"/>
      <c r="L80" s="227"/>
      <c r="M80" s="227"/>
      <c r="N80" s="227"/>
      <c r="O80" s="227"/>
      <c r="P80" s="227"/>
      <c r="Q80" s="227"/>
      <c r="R80" s="227"/>
      <c r="S80" s="227"/>
      <c r="T80" s="227"/>
      <c r="U80" s="227"/>
      <c r="V80" s="227"/>
      <c r="W80" s="227"/>
      <c r="X80" s="208"/>
      <c r="Y80" s="208"/>
      <c r="Z80" s="208"/>
      <c r="AA80" s="208"/>
      <c r="AB80" s="208"/>
      <c r="AC80" s="208"/>
      <c r="AD80" s="208"/>
      <c r="AE80" s="208"/>
      <c r="AF80" s="208"/>
      <c r="AG80" s="208" t="s">
        <v>187</v>
      </c>
      <c r="AH80" s="208">
        <v>0</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25"/>
      <c r="B81" s="226"/>
      <c r="C81" s="266" t="s">
        <v>235</v>
      </c>
      <c r="D81" s="260"/>
      <c r="E81" s="261">
        <v>2</v>
      </c>
      <c r="F81" s="227"/>
      <c r="G81" s="227"/>
      <c r="H81" s="227"/>
      <c r="I81" s="227"/>
      <c r="J81" s="227"/>
      <c r="K81" s="227"/>
      <c r="L81" s="227"/>
      <c r="M81" s="227"/>
      <c r="N81" s="227"/>
      <c r="O81" s="227"/>
      <c r="P81" s="227"/>
      <c r="Q81" s="227"/>
      <c r="R81" s="227"/>
      <c r="S81" s="227"/>
      <c r="T81" s="227"/>
      <c r="U81" s="227"/>
      <c r="V81" s="227"/>
      <c r="W81" s="227"/>
      <c r="X81" s="208"/>
      <c r="Y81" s="208"/>
      <c r="Z81" s="208"/>
      <c r="AA81" s="208"/>
      <c r="AB81" s="208"/>
      <c r="AC81" s="208"/>
      <c r="AD81" s="208"/>
      <c r="AE81" s="208"/>
      <c r="AF81" s="208"/>
      <c r="AG81" s="208" t="s">
        <v>187</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25"/>
      <c r="B82" s="226"/>
      <c r="C82" s="266" t="s">
        <v>236</v>
      </c>
      <c r="D82" s="260"/>
      <c r="E82" s="261">
        <v>1</v>
      </c>
      <c r="F82" s="227"/>
      <c r="G82" s="227"/>
      <c r="H82" s="227"/>
      <c r="I82" s="227"/>
      <c r="J82" s="227"/>
      <c r="K82" s="227"/>
      <c r="L82" s="227"/>
      <c r="M82" s="227"/>
      <c r="N82" s="227"/>
      <c r="O82" s="227"/>
      <c r="P82" s="227"/>
      <c r="Q82" s="227"/>
      <c r="R82" s="227"/>
      <c r="S82" s="227"/>
      <c r="T82" s="227"/>
      <c r="U82" s="227"/>
      <c r="V82" s="227"/>
      <c r="W82" s="227"/>
      <c r="X82" s="208"/>
      <c r="Y82" s="208"/>
      <c r="Z82" s="208"/>
      <c r="AA82" s="208"/>
      <c r="AB82" s="208"/>
      <c r="AC82" s="208"/>
      <c r="AD82" s="208"/>
      <c r="AE82" s="208"/>
      <c r="AF82" s="208"/>
      <c r="AG82" s="208" t="s">
        <v>187</v>
      </c>
      <c r="AH82" s="208">
        <v>0</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25"/>
      <c r="B83" s="226"/>
      <c r="C83" s="266" t="s">
        <v>237</v>
      </c>
      <c r="D83" s="260"/>
      <c r="E83" s="261">
        <v>2</v>
      </c>
      <c r="F83" s="227"/>
      <c r="G83" s="227"/>
      <c r="H83" s="227"/>
      <c r="I83" s="227"/>
      <c r="J83" s="227"/>
      <c r="K83" s="227"/>
      <c r="L83" s="227"/>
      <c r="M83" s="227"/>
      <c r="N83" s="227"/>
      <c r="O83" s="227"/>
      <c r="P83" s="227"/>
      <c r="Q83" s="227"/>
      <c r="R83" s="227"/>
      <c r="S83" s="227"/>
      <c r="T83" s="227"/>
      <c r="U83" s="227"/>
      <c r="V83" s="227"/>
      <c r="W83" s="227"/>
      <c r="X83" s="208"/>
      <c r="Y83" s="208"/>
      <c r="Z83" s="208"/>
      <c r="AA83" s="208"/>
      <c r="AB83" s="208"/>
      <c r="AC83" s="208"/>
      <c r="AD83" s="208"/>
      <c r="AE83" s="208"/>
      <c r="AF83" s="208"/>
      <c r="AG83" s="208" t="s">
        <v>187</v>
      </c>
      <c r="AH83" s="208">
        <v>0</v>
      </c>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42">
        <v>16</v>
      </c>
      <c r="B84" s="243" t="s">
        <v>256</v>
      </c>
      <c r="C84" s="251" t="s">
        <v>257</v>
      </c>
      <c r="D84" s="244" t="s">
        <v>222</v>
      </c>
      <c r="E84" s="245">
        <v>26</v>
      </c>
      <c r="F84" s="246"/>
      <c r="G84" s="247">
        <f>ROUND(E84*F84,2)</f>
        <v>0</v>
      </c>
      <c r="H84" s="246"/>
      <c r="I84" s="247">
        <f>ROUND(E84*H84,2)</f>
        <v>0</v>
      </c>
      <c r="J84" s="246"/>
      <c r="K84" s="247">
        <f>ROUND(E84*J84,2)</f>
        <v>0</v>
      </c>
      <c r="L84" s="247">
        <v>21</v>
      </c>
      <c r="M84" s="247">
        <f>G84*(1+L84/100)</f>
        <v>0</v>
      </c>
      <c r="N84" s="247">
        <v>1.7799999999999999E-3</v>
      </c>
      <c r="O84" s="247">
        <f>ROUND(E84*N84,2)</f>
        <v>0.05</v>
      </c>
      <c r="P84" s="247">
        <v>0</v>
      </c>
      <c r="Q84" s="247">
        <f>ROUND(E84*P84,2)</f>
        <v>0</v>
      </c>
      <c r="R84" s="247"/>
      <c r="S84" s="247" t="s">
        <v>253</v>
      </c>
      <c r="T84" s="248" t="s">
        <v>170</v>
      </c>
      <c r="U84" s="227">
        <v>0</v>
      </c>
      <c r="V84" s="227">
        <f>ROUND(E84*U84,2)</f>
        <v>0</v>
      </c>
      <c r="W84" s="227"/>
      <c r="X84" s="208"/>
      <c r="Y84" s="208"/>
      <c r="Z84" s="208"/>
      <c r="AA84" s="208"/>
      <c r="AB84" s="208"/>
      <c r="AC84" s="208"/>
      <c r="AD84" s="208"/>
      <c r="AE84" s="208"/>
      <c r="AF84" s="208"/>
      <c r="AG84" s="208" t="s">
        <v>254</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ht="22.5" outlineLevel="1" x14ac:dyDescent="0.2">
      <c r="A85" s="235">
        <v>17</v>
      </c>
      <c r="B85" s="236" t="s">
        <v>258</v>
      </c>
      <c r="C85" s="252" t="s">
        <v>259</v>
      </c>
      <c r="D85" s="237" t="s">
        <v>226</v>
      </c>
      <c r="E85" s="238">
        <v>7</v>
      </c>
      <c r="F85" s="239"/>
      <c r="G85" s="240">
        <f>ROUND(E85*F85,2)</f>
        <v>0</v>
      </c>
      <c r="H85" s="239"/>
      <c r="I85" s="240">
        <f>ROUND(E85*H85,2)</f>
        <v>0</v>
      </c>
      <c r="J85" s="239"/>
      <c r="K85" s="240">
        <f>ROUND(E85*J85,2)</f>
        <v>0</v>
      </c>
      <c r="L85" s="240">
        <v>21</v>
      </c>
      <c r="M85" s="240">
        <f>G85*(1+L85/100)</f>
        <v>0</v>
      </c>
      <c r="N85" s="240">
        <v>1.9390000000000001E-2</v>
      </c>
      <c r="O85" s="240">
        <f>ROUND(E85*N85,2)</f>
        <v>0.14000000000000001</v>
      </c>
      <c r="P85" s="240">
        <v>0</v>
      </c>
      <c r="Q85" s="240">
        <f>ROUND(E85*P85,2)</f>
        <v>0</v>
      </c>
      <c r="R85" s="240"/>
      <c r="S85" s="240" t="s">
        <v>253</v>
      </c>
      <c r="T85" s="241" t="s">
        <v>170</v>
      </c>
      <c r="U85" s="227">
        <v>0</v>
      </c>
      <c r="V85" s="227">
        <f>ROUND(E85*U85,2)</f>
        <v>0</v>
      </c>
      <c r="W85" s="227"/>
      <c r="X85" s="208"/>
      <c r="Y85" s="208"/>
      <c r="Z85" s="208"/>
      <c r="AA85" s="208"/>
      <c r="AB85" s="208"/>
      <c r="AC85" s="208"/>
      <c r="AD85" s="208"/>
      <c r="AE85" s="208"/>
      <c r="AF85" s="208"/>
      <c r="AG85" s="208" t="s">
        <v>254</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25"/>
      <c r="B86" s="226"/>
      <c r="C86" s="266" t="s">
        <v>228</v>
      </c>
      <c r="D86" s="260"/>
      <c r="E86" s="261"/>
      <c r="F86" s="227"/>
      <c r="G86" s="227"/>
      <c r="H86" s="227"/>
      <c r="I86" s="227"/>
      <c r="J86" s="227"/>
      <c r="K86" s="227"/>
      <c r="L86" s="227"/>
      <c r="M86" s="227"/>
      <c r="N86" s="227"/>
      <c r="O86" s="227"/>
      <c r="P86" s="227"/>
      <c r="Q86" s="227"/>
      <c r="R86" s="227"/>
      <c r="S86" s="227"/>
      <c r="T86" s="227"/>
      <c r="U86" s="227"/>
      <c r="V86" s="227"/>
      <c r="W86" s="227"/>
      <c r="X86" s="208"/>
      <c r="Y86" s="208"/>
      <c r="Z86" s="208"/>
      <c r="AA86" s="208"/>
      <c r="AB86" s="208"/>
      <c r="AC86" s="208"/>
      <c r="AD86" s="208"/>
      <c r="AE86" s="208"/>
      <c r="AF86" s="208"/>
      <c r="AG86" s="208" t="s">
        <v>187</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ht="33.75" outlineLevel="1" x14ac:dyDescent="0.2">
      <c r="A87" s="225"/>
      <c r="B87" s="226"/>
      <c r="C87" s="266" t="s">
        <v>260</v>
      </c>
      <c r="D87" s="260"/>
      <c r="E87" s="261">
        <v>7</v>
      </c>
      <c r="F87" s="227"/>
      <c r="G87" s="227"/>
      <c r="H87" s="227"/>
      <c r="I87" s="227"/>
      <c r="J87" s="227"/>
      <c r="K87" s="227"/>
      <c r="L87" s="227"/>
      <c r="M87" s="227"/>
      <c r="N87" s="227"/>
      <c r="O87" s="227"/>
      <c r="P87" s="227"/>
      <c r="Q87" s="227"/>
      <c r="R87" s="227"/>
      <c r="S87" s="227"/>
      <c r="T87" s="227"/>
      <c r="U87" s="227"/>
      <c r="V87" s="227"/>
      <c r="W87" s="227"/>
      <c r="X87" s="208"/>
      <c r="Y87" s="208"/>
      <c r="Z87" s="208"/>
      <c r="AA87" s="208"/>
      <c r="AB87" s="208"/>
      <c r="AC87" s="208"/>
      <c r="AD87" s="208"/>
      <c r="AE87" s="208"/>
      <c r="AF87" s="208"/>
      <c r="AG87" s="208" t="s">
        <v>187</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ht="22.5" outlineLevel="1" x14ac:dyDescent="0.2">
      <c r="A88" s="242">
        <v>18</v>
      </c>
      <c r="B88" s="243" t="s">
        <v>261</v>
      </c>
      <c r="C88" s="251" t="s">
        <v>262</v>
      </c>
      <c r="D88" s="244" t="s">
        <v>226</v>
      </c>
      <c r="E88" s="245">
        <v>26</v>
      </c>
      <c r="F88" s="246"/>
      <c r="G88" s="247">
        <f>ROUND(E88*F88,2)</f>
        <v>0</v>
      </c>
      <c r="H88" s="246"/>
      <c r="I88" s="247">
        <f>ROUND(E88*H88,2)</f>
        <v>0</v>
      </c>
      <c r="J88" s="246"/>
      <c r="K88" s="247">
        <f>ROUND(E88*J88,2)</f>
        <v>0</v>
      </c>
      <c r="L88" s="247">
        <v>21</v>
      </c>
      <c r="M88" s="247">
        <f>G88*(1+L88/100)</f>
        <v>0</v>
      </c>
      <c r="N88" s="247">
        <v>2.9999999999999997E-4</v>
      </c>
      <c r="O88" s="247">
        <f>ROUND(E88*N88,2)</f>
        <v>0.01</v>
      </c>
      <c r="P88" s="247">
        <v>0</v>
      </c>
      <c r="Q88" s="247">
        <f>ROUND(E88*P88,2)</f>
        <v>0</v>
      </c>
      <c r="R88" s="247"/>
      <c r="S88" s="247" t="s">
        <v>253</v>
      </c>
      <c r="T88" s="248" t="s">
        <v>170</v>
      </c>
      <c r="U88" s="227">
        <v>0</v>
      </c>
      <c r="V88" s="227">
        <f>ROUND(E88*U88,2)</f>
        <v>0</v>
      </c>
      <c r="W88" s="227"/>
      <c r="X88" s="208"/>
      <c r="Y88" s="208"/>
      <c r="Z88" s="208"/>
      <c r="AA88" s="208"/>
      <c r="AB88" s="208"/>
      <c r="AC88" s="208"/>
      <c r="AD88" s="208"/>
      <c r="AE88" s="208"/>
      <c r="AF88" s="208"/>
      <c r="AG88" s="208" t="s">
        <v>254</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ht="33.75" outlineLevel="1" x14ac:dyDescent="0.2">
      <c r="A89" s="235">
        <v>19</v>
      </c>
      <c r="B89" s="236" t="s">
        <v>263</v>
      </c>
      <c r="C89" s="252" t="s">
        <v>264</v>
      </c>
      <c r="D89" s="237" t="s">
        <v>222</v>
      </c>
      <c r="E89" s="238">
        <v>26</v>
      </c>
      <c r="F89" s="239"/>
      <c r="G89" s="240">
        <f>ROUND(E89*F89,2)</f>
        <v>0</v>
      </c>
      <c r="H89" s="239"/>
      <c r="I89" s="240">
        <f>ROUND(E89*H89,2)</f>
        <v>0</v>
      </c>
      <c r="J89" s="239"/>
      <c r="K89" s="240">
        <f>ROUND(E89*J89,2)</f>
        <v>0</v>
      </c>
      <c r="L89" s="240">
        <v>21</v>
      </c>
      <c r="M89" s="240">
        <f>G89*(1+L89/100)</f>
        <v>0</v>
      </c>
      <c r="N89" s="240">
        <v>0</v>
      </c>
      <c r="O89" s="240">
        <f>ROUND(E89*N89,2)</f>
        <v>0</v>
      </c>
      <c r="P89" s="240">
        <v>0</v>
      </c>
      <c r="Q89" s="240">
        <f>ROUND(E89*P89,2)</f>
        <v>0</v>
      </c>
      <c r="R89" s="240"/>
      <c r="S89" s="240" t="s">
        <v>253</v>
      </c>
      <c r="T89" s="241" t="s">
        <v>170</v>
      </c>
      <c r="U89" s="227">
        <v>0</v>
      </c>
      <c r="V89" s="227">
        <f>ROUND(E89*U89,2)</f>
        <v>0</v>
      </c>
      <c r="W89" s="227"/>
      <c r="X89" s="208"/>
      <c r="Y89" s="208"/>
      <c r="Z89" s="208"/>
      <c r="AA89" s="208"/>
      <c r="AB89" s="208"/>
      <c r="AC89" s="208"/>
      <c r="AD89" s="208"/>
      <c r="AE89" s="208"/>
      <c r="AF89" s="208"/>
      <c r="AG89" s="208" t="s">
        <v>254</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ht="22.5" outlineLevel="1" x14ac:dyDescent="0.2">
      <c r="A90" s="225"/>
      <c r="B90" s="226"/>
      <c r="C90" s="266" t="s">
        <v>265</v>
      </c>
      <c r="D90" s="260"/>
      <c r="E90" s="261"/>
      <c r="F90" s="227"/>
      <c r="G90" s="227"/>
      <c r="H90" s="227"/>
      <c r="I90" s="227"/>
      <c r="J90" s="227"/>
      <c r="K90" s="227"/>
      <c r="L90" s="227"/>
      <c r="M90" s="227"/>
      <c r="N90" s="227"/>
      <c r="O90" s="227"/>
      <c r="P90" s="227"/>
      <c r="Q90" s="227"/>
      <c r="R90" s="227"/>
      <c r="S90" s="227"/>
      <c r="T90" s="227"/>
      <c r="U90" s="227"/>
      <c r="V90" s="227"/>
      <c r="W90" s="227"/>
      <c r="X90" s="208"/>
      <c r="Y90" s="208"/>
      <c r="Z90" s="208"/>
      <c r="AA90" s="208"/>
      <c r="AB90" s="208"/>
      <c r="AC90" s="208"/>
      <c r="AD90" s="208"/>
      <c r="AE90" s="208"/>
      <c r="AF90" s="208"/>
      <c r="AG90" s="208" t="s">
        <v>187</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25"/>
      <c r="B91" s="226"/>
      <c r="C91" s="266" t="s">
        <v>228</v>
      </c>
      <c r="D91" s="260"/>
      <c r="E91" s="261"/>
      <c r="F91" s="227"/>
      <c r="G91" s="227"/>
      <c r="H91" s="227"/>
      <c r="I91" s="227"/>
      <c r="J91" s="227"/>
      <c r="K91" s="227"/>
      <c r="L91" s="227"/>
      <c r="M91" s="227"/>
      <c r="N91" s="227"/>
      <c r="O91" s="227"/>
      <c r="P91" s="227"/>
      <c r="Q91" s="227"/>
      <c r="R91" s="227"/>
      <c r="S91" s="227"/>
      <c r="T91" s="227"/>
      <c r="U91" s="227"/>
      <c r="V91" s="227"/>
      <c r="W91" s="227"/>
      <c r="X91" s="208"/>
      <c r="Y91" s="208"/>
      <c r="Z91" s="208"/>
      <c r="AA91" s="208"/>
      <c r="AB91" s="208"/>
      <c r="AC91" s="208"/>
      <c r="AD91" s="208"/>
      <c r="AE91" s="208"/>
      <c r="AF91" s="208"/>
      <c r="AG91" s="208" t="s">
        <v>187</v>
      </c>
      <c r="AH91" s="208">
        <v>0</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25"/>
      <c r="B92" s="226"/>
      <c r="C92" s="266" t="s">
        <v>232</v>
      </c>
      <c r="D92" s="260"/>
      <c r="E92" s="261">
        <v>2</v>
      </c>
      <c r="F92" s="227"/>
      <c r="G92" s="227"/>
      <c r="H92" s="227"/>
      <c r="I92" s="227"/>
      <c r="J92" s="227"/>
      <c r="K92" s="227"/>
      <c r="L92" s="227"/>
      <c r="M92" s="227"/>
      <c r="N92" s="227"/>
      <c r="O92" s="227"/>
      <c r="P92" s="227"/>
      <c r="Q92" s="227"/>
      <c r="R92" s="227"/>
      <c r="S92" s="227"/>
      <c r="T92" s="227"/>
      <c r="U92" s="227"/>
      <c r="V92" s="227"/>
      <c r="W92" s="227"/>
      <c r="X92" s="208"/>
      <c r="Y92" s="208"/>
      <c r="Z92" s="208"/>
      <c r="AA92" s="208"/>
      <c r="AB92" s="208"/>
      <c r="AC92" s="208"/>
      <c r="AD92" s="208"/>
      <c r="AE92" s="208"/>
      <c r="AF92" s="208"/>
      <c r="AG92" s="208" t="s">
        <v>187</v>
      </c>
      <c r="AH92" s="208">
        <v>0</v>
      </c>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25"/>
      <c r="B93" s="226"/>
      <c r="C93" s="266" t="s">
        <v>230</v>
      </c>
      <c r="D93" s="260"/>
      <c r="E93" s="261">
        <v>5</v>
      </c>
      <c r="F93" s="227"/>
      <c r="G93" s="227"/>
      <c r="H93" s="227"/>
      <c r="I93" s="227"/>
      <c r="J93" s="227"/>
      <c r="K93" s="227"/>
      <c r="L93" s="227"/>
      <c r="M93" s="227"/>
      <c r="N93" s="227"/>
      <c r="O93" s="227"/>
      <c r="P93" s="227"/>
      <c r="Q93" s="227"/>
      <c r="R93" s="227"/>
      <c r="S93" s="227"/>
      <c r="T93" s="227"/>
      <c r="U93" s="227"/>
      <c r="V93" s="227"/>
      <c r="W93" s="227"/>
      <c r="X93" s="208"/>
      <c r="Y93" s="208"/>
      <c r="Z93" s="208"/>
      <c r="AA93" s="208"/>
      <c r="AB93" s="208"/>
      <c r="AC93" s="208"/>
      <c r="AD93" s="208"/>
      <c r="AE93" s="208"/>
      <c r="AF93" s="208"/>
      <c r="AG93" s="208" t="s">
        <v>187</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25"/>
      <c r="B94" s="226"/>
      <c r="C94" s="266" t="s">
        <v>231</v>
      </c>
      <c r="D94" s="260"/>
      <c r="E94" s="261"/>
      <c r="F94" s="227"/>
      <c r="G94" s="227"/>
      <c r="H94" s="227"/>
      <c r="I94" s="227"/>
      <c r="J94" s="227"/>
      <c r="K94" s="227"/>
      <c r="L94" s="227"/>
      <c r="M94" s="227"/>
      <c r="N94" s="227"/>
      <c r="O94" s="227"/>
      <c r="P94" s="227"/>
      <c r="Q94" s="227"/>
      <c r="R94" s="227"/>
      <c r="S94" s="227"/>
      <c r="T94" s="227"/>
      <c r="U94" s="227"/>
      <c r="V94" s="227"/>
      <c r="W94" s="227"/>
      <c r="X94" s="208"/>
      <c r="Y94" s="208"/>
      <c r="Z94" s="208"/>
      <c r="AA94" s="208"/>
      <c r="AB94" s="208"/>
      <c r="AC94" s="208"/>
      <c r="AD94" s="208"/>
      <c r="AE94" s="208"/>
      <c r="AF94" s="208"/>
      <c r="AG94" s="208" t="s">
        <v>187</v>
      </c>
      <c r="AH94" s="208">
        <v>0</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25"/>
      <c r="B95" s="226"/>
      <c r="C95" s="266" t="s">
        <v>232</v>
      </c>
      <c r="D95" s="260"/>
      <c r="E95" s="261">
        <v>2</v>
      </c>
      <c r="F95" s="227"/>
      <c r="G95" s="227"/>
      <c r="H95" s="227"/>
      <c r="I95" s="227"/>
      <c r="J95" s="227"/>
      <c r="K95" s="227"/>
      <c r="L95" s="227"/>
      <c r="M95" s="227"/>
      <c r="N95" s="227"/>
      <c r="O95" s="227"/>
      <c r="P95" s="227"/>
      <c r="Q95" s="227"/>
      <c r="R95" s="227"/>
      <c r="S95" s="227"/>
      <c r="T95" s="227"/>
      <c r="U95" s="227"/>
      <c r="V95" s="227"/>
      <c r="W95" s="227"/>
      <c r="X95" s="208"/>
      <c r="Y95" s="208"/>
      <c r="Z95" s="208"/>
      <c r="AA95" s="208"/>
      <c r="AB95" s="208"/>
      <c r="AC95" s="208"/>
      <c r="AD95" s="208"/>
      <c r="AE95" s="208"/>
      <c r="AF95" s="208"/>
      <c r="AG95" s="208" t="s">
        <v>187</v>
      </c>
      <c r="AH95" s="208">
        <v>0</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25"/>
      <c r="B96" s="226"/>
      <c r="C96" s="266" t="s">
        <v>230</v>
      </c>
      <c r="D96" s="260"/>
      <c r="E96" s="261">
        <v>5</v>
      </c>
      <c r="F96" s="227"/>
      <c r="G96" s="227"/>
      <c r="H96" s="227"/>
      <c r="I96" s="227"/>
      <c r="J96" s="227"/>
      <c r="K96" s="227"/>
      <c r="L96" s="227"/>
      <c r="M96" s="227"/>
      <c r="N96" s="227"/>
      <c r="O96" s="227"/>
      <c r="P96" s="227"/>
      <c r="Q96" s="227"/>
      <c r="R96" s="227"/>
      <c r="S96" s="227"/>
      <c r="T96" s="227"/>
      <c r="U96" s="227"/>
      <c r="V96" s="227"/>
      <c r="W96" s="227"/>
      <c r="X96" s="208"/>
      <c r="Y96" s="208"/>
      <c r="Z96" s="208"/>
      <c r="AA96" s="208"/>
      <c r="AB96" s="208"/>
      <c r="AC96" s="208"/>
      <c r="AD96" s="208"/>
      <c r="AE96" s="208"/>
      <c r="AF96" s="208"/>
      <c r="AG96" s="208" t="s">
        <v>187</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25"/>
      <c r="B97" s="226"/>
      <c r="C97" s="266" t="s">
        <v>233</v>
      </c>
      <c r="D97" s="260"/>
      <c r="E97" s="261"/>
      <c r="F97" s="227"/>
      <c r="G97" s="227"/>
      <c r="H97" s="227"/>
      <c r="I97" s="227"/>
      <c r="J97" s="227"/>
      <c r="K97" s="227"/>
      <c r="L97" s="227"/>
      <c r="M97" s="227"/>
      <c r="N97" s="227"/>
      <c r="O97" s="227"/>
      <c r="P97" s="227"/>
      <c r="Q97" s="227"/>
      <c r="R97" s="227"/>
      <c r="S97" s="227"/>
      <c r="T97" s="227"/>
      <c r="U97" s="227"/>
      <c r="V97" s="227"/>
      <c r="W97" s="227"/>
      <c r="X97" s="208"/>
      <c r="Y97" s="208"/>
      <c r="Z97" s="208"/>
      <c r="AA97" s="208"/>
      <c r="AB97" s="208"/>
      <c r="AC97" s="208"/>
      <c r="AD97" s="208"/>
      <c r="AE97" s="208"/>
      <c r="AF97" s="208"/>
      <c r="AG97" s="208" t="s">
        <v>187</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25"/>
      <c r="B98" s="226"/>
      <c r="C98" s="266" t="s">
        <v>232</v>
      </c>
      <c r="D98" s="260"/>
      <c r="E98" s="261">
        <v>2</v>
      </c>
      <c r="F98" s="227"/>
      <c r="G98" s="227"/>
      <c r="H98" s="227"/>
      <c r="I98" s="227"/>
      <c r="J98" s="227"/>
      <c r="K98" s="227"/>
      <c r="L98" s="227"/>
      <c r="M98" s="227"/>
      <c r="N98" s="227"/>
      <c r="O98" s="227"/>
      <c r="P98" s="227"/>
      <c r="Q98" s="227"/>
      <c r="R98" s="227"/>
      <c r="S98" s="227"/>
      <c r="T98" s="227"/>
      <c r="U98" s="227"/>
      <c r="V98" s="227"/>
      <c r="W98" s="227"/>
      <c r="X98" s="208"/>
      <c r="Y98" s="208"/>
      <c r="Z98" s="208"/>
      <c r="AA98" s="208"/>
      <c r="AB98" s="208"/>
      <c r="AC98" s="208"/>
      <c r="AD98" s="208"/>
      <c r="AE98" s="208"/>
      <c r="AF98" s="208"/>
      <c r="AG98" s="208" t="s">
        <v>187</v>
      </c>
      <c r="AH98" s="208">
        <v>0</v>
      </c>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25"/>
      <c r="B99" s="226"/>
      <c r="C99" s="266" t="s">
        <v>230</v>
      </c>
      <c r="D99" s="260"/>
      <c r="E99" s="261">
        <v>5</v>
      </c>
      <c r="F99" s="227"/>
      <c r="G99" s="227"/>
      <c r="H99" s="227"/>
      <c r="I99" s="227"/>
      <c r="J99" s="227"/>
      <c r="K99" s="227"/>
      <c r="L99" s="227"/>
      <c r="M99" s="227"/>
      <c r="N99" s="227"/>
      <c r="O99" s="227"/>
      <c r="P99" s="227"/>
      <c r="Q99" s="227"/>
      <c r="R99" s="227"/>
      <c r="S99" s="227"/>
      <c r="T99" s="227"/>
      <c r="U99" s="227"/>
      <c r="V99" s="227"/>
      <c r="W99" s="227"/>
      <c r="X99" s="208"/>
      <c r="Y99" s="208"/>
      <c r="Z99" s="208"/>
      <c r="AA99" s="208"/>
      <c r="AB99" s="208"/>
      <c r="AC99" s="208"/>
      <c r="AD99" s="208"/>
      <c r="AE99" s="208"/>
      <c r="AF99" s="208"/>
      <c r="AG99" s="208" t="s">
        <v>187</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25"/>
      <c r="B100" s="226"/>
      <c r="C100" s="266" t="s">
        <v>234</v>
      </c>
      <c r="D100" s="260"/>
      <c r="E100" s="261"/>
      <c r="F100" s="227"/>
      <c r="G100" s="227"/>
      <c r="H100" s="227"/>
      <c r="I100" s="227"/>
      <c r="J100" s="227"/>
      <c r="K100" s="227"/>
      <c r="L100" s="227"/>
      <c r="M100" s="227"/>
      <c r="N100" s="227"/>
      <c r="O100" s="227"/>
      <c r="P100" s="227"/>
      <c r="Q100" s="227"/>
      <c r="R100" s="227"/>
      <c r="S100" s="227"/>
      <c r="T100" s="227"/>
      <c r="U100" s="227"/>
      <c r="V100" s="227"/>
      <c r="W100" s="227"/>
      <c r="X100" s="208"/>
      <c r="Y100" s="208"/>
      <c r="Z100" s="208"/>
      <c r="AA100" s="208"/>
      <c r="AB100" s="208"/>
      <c r="AC100" s="208"/>
      <c r="AD100" s="208"/>
      <c r="AE100" s="208"/>
      <c r="AF100" s="208"/>
      <c r="AG100" s="208" t="s">
        <v>187</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25"/>
      <c r="B101" s="226"/>
      <c r="C101" s="266" t="s">
        <v>235</v>
      </c>
      <c r="D101" s="260"/>
      <c r="E101" s="261">
        <v>2</v>
      </c>
      <c r="F101" s="227"/>
      <c r="G101" s="227"/>
      <c r="H101" s="227"/>
      <c r="I101" s="227"/>
      <c r="J101" s="227"/>
      <c r="K101" s="227"/>
      <c r="L101" s="227"/>
      <c r="M101" s="227"/>
      <c r="N101" s="227"/>
      <c r="O101" s="227"/>
      <c r="P101" s="227"/>
      <c r="Q101" s="227"/>
      <c r="R101" s="227"/>
      <c r="S101" s="227"/>
      <c r="T101" s="227"/>
      <c r="U101" s="227"/>
      <c r="V101" s="227"/>
      <c r="W101" s="227"/>
      <c r="X101" s="208"/>
      <c r="Y101" s="208"/>
      <c r="Z101" s="208"/>
      <c r="AA101" s="208"/>
      <c r="AB101" s="208"/>
      <c r="AC101" s="208"/>
      <c r="AD101" s="208"/>
      <c r="AE101" s="208"/>
      <c r="AF101" s="208"/>
      <c r="AG101" s="208" t="s">
        <v>187</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25"/>
      <c r="B102" s="226"/>
      <c r="C102" s="266" t="s">
        <v>236</v>
      </c>
      <c r="D102" s="260"/>
      <c r="E102" s="261">
        <v>1</v>
      </c>
      <c r="F102" s="227"/>
      <c r="G102" s="227"/>
      <c r="H102" s="227"/>
      <c r="I102" s="227"/>
      <c r="J102" s="227"/>
      <c r="K102" s="227"/>
      <c r="L102" s="227"/>
      <c r="M102" s="227"/>
      <c r="N102" s="227"/>
      <c r="O102" s="227"/>
      <c r="P102" s="227"/>
      <c r="Q102" s="227"/>
      <c r="R102" s="227"/>
      <c r="S102" s="227"/>
      <c r="T102" s="227"/>
      <c r="U102" s="227"/>
      <c r="V102" s="227"/>
      <c r="W102" s="227"/>
      <c r="X102" s="208"/>
      <c r="Y102" s="208"/>
      <c r="Z102" s="208"/>
      <c r="AA102" s="208"/>
      <c r="AB102" s="208"/>
      <c r="AC102" s="208"/>
      <c r="AD102" s="208"/>
      <c r="AE102" s="208"/>
      <c r="AF102" s="208"/>
      <c r="AG102" s="208" t="s">
        <v>187</v>
      </c>
      <c r="AH102" s="208">
        <v>0</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25"/>
      <c r="B103" s="226"/>
      <c r="C103" s="266" t="s">
        <v>237</v>
      </c>
      <c r="D103" s="260"/>
      <c r="E103" s="261">
        <v>2</v>
      </c>
      <c r="F103" s="227"/>
      <c r="G103" s="227"/>
      <c r="H103" s="227"/>
      <c r="I103" s="227"/>
      <c r="J103" s="227"/>
      <c r="K103" s="227"/>
      <c r="L103" s="227"/>
      <c r="M103" s="227"/>
      <c r="N103" s="227"/>
      <c r="O103" s="227"/>
      <c r="P103" s="227"/>
      <c r="Q103" s="227"/>
      <c r="R103" s="227"/>
      <c r="S103" s="227"/>
      <c r="T103" s="227"/>
      <c r="U103" s="227"/>
      <c r="V103" s="227"/>
      <c r="W103" s="227"/>
      <c r="X103" s="208"/>
      <c r="Y103" s="208"/>
      <c r="Z103" s="208"/>
      <c r="AA103" s="208"/>
      <c r="AB103" s="208"/>
      <c r="AC103" s="208"/>
      <c r="AD103" s="208"/>
      <c r="AE103" s="208"/>
      <c r="AF103" s="208"/>
      <c r="AG103" s="208" t="s">
        <v>187</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42">
        <v>20</v>
      </c>
      <c r="B104" s="243" t="s">
        <v>266</v>
      </c>
      <c r="C104" s="251" t="s">
        <v>267</v>
      </c>
      <c r="D104" s="244" t="s">
        <v>222</v>
      </c>
      <c r="E104" s="245">
        <v>7</v>
      </c>
      <c r="F104" s="246"/>
      <c r="G104" s="247">
        <f>ROUND(E104*F104,2)</f>
        <v>0</v>
      </c>
      <c r="H104" s="246"/>
      <c r="I104" s="247">
        <f>ROUND(E104*H104,2)</f>
        <v>0</v>
      </c>
      <c r="J104" s="246"/>
      <c r="K104" s="247">
        <f>ROUND(E104*J104,2)</f>
        <v>0</v>
      </c>
      <c r="L104" s="247">
        <v>21</v>
      </c>
      <c r="M104" s="247">
        <f>G104*(1+L104/100)</f>
        <v>0</v>
      </c>
      <c r="N104" s="247">
        <v>0</v>
      </c>
      <c r="O104" s="247">
        <f>ROUND(E104*N104,2)</f>
        <v>0</v>
      </c>
      <c r="P104" s="247">
        <v>0</v>
      </c>
      <c r="Q104" s="247">
        <f>ROUND(E104*P104,2)</f>
        <v>0</v>
      </c>
      <c r="R104" s="247"/>
      <c r="S104" s="247" t="s">
        <v>253</v>
      </c>
      <c r="T104" s="248" t="s">
        <v>170</v>
      </c>
      <c r="U104" s="227">
        <v>0</v>
      </c>
      <c r="V104" s="227">
        <f>ROUND(E104*U104,2)</f>
        <v>0</v>
      </c>
      <c r="W104" s="227"/>
      <c r="X104" s="208"/>
      <c r="Y104" s="208"/>
      <c r="Z104" s="208"/>
      <c r="AA104" s="208"/>
      <c r="AB104" s="208"/>
      <c r="AC104" s="208"/>
      <c r="AD104" s="208"/>
      <c r="AE104" s="208"/>
      <c r="AF104" s="208"/>
      <c r="AG104" s="208" t="s">
        <v>268</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42">
        <v>21</v>
      </c>
      <c r="B105" s="243" t="s">
        <v>269</v>
      </c>
      <c r="C105" s="251" t="s">
        <v>270</v>
      </c>
      <c r="D105" s="244" t="s">
        <v>222</v>
      </c>
      <c r="E105" s="245">
        <v>3</v>
      </c>
      <c r="F105" s="246"/>
      <c r="G105" s="247">
        <f>ROUND(E105*F105,2)</f>
        <v>0</v>
      </c>
      <c r="H105" s="246"/>
      <c r="I105" s="247">
        <f>ROUND(E105*H105,2)</f>
        <v>0</v>
      </c>
      <c r="J105" s="246"/>
      <c r="K105" s="247">
        <f>ROUND(E105*J105,2)</f>
        <v>0</v>
      </c>
      <c r="L105" s="247">
        <v>21</v>
      </c>
      <c r="M105" s="247">
        <f>G105*(1+L105/100)</f>
        <v>0</v>
      </c>
      <c r="N105" s="247">
        <v>0</v>
      </c>
      <c r="O105" s="247">
        <f>ROUND(E105*N105,2)</f>
        <v>0</v>
      </c>
      <c r="P105" s="247">
        <v>0</v>
      </c>
      <c r="Q105" s="247">
        <f>ROUND(E105*P105,2)</f>
        <v>0</v>
      </c>
      <c r="R105" s="247"/>
      <c r="S105" s="247" t="s">
        <v>253</v>
      </c>
      <c r="T105" s="248" t="s">
        <v>170</v>
      </c>
      <c r="U105" s="227">
        <v>0</v>
      </c>
      <c r="V105" s="227">
        <f>ROUND(E105*U105,2)</f>
        <v>0</v>
      </c>
      <c r="W105" s="227"/>
      <c r="X105" s="208"/>
      <c r="Y105" s="208"/>
      <c r="Z105" s="208"/>
      <c r="AA105" s="208"/>
      <c r="AB105" s="208"/>
      <c r="AC105" s="208"/>
      <c r="AD105" s="208"/>
      <c r="AE105" s="208"/>
      <c r="AF105" s="208"/>
      <c r="AG105" s="208" t="s">
        <v>268</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42">
        <v>22</v>
      </c>
      <c r="B106" s="243" t="s">
        <v>271</v>
      </c>
      <c r="C106" s="251" t="s">
        <v>272</v>
      </c>
      <c r="D106" s="244" t="s">
        <v>222</v>
      </c>
      <c r="E106" s="245">
        <v>26</v>
      </c>
      <c r="F106" s="246"/>
      <c r="G106" s="247">
        <f>ROUND(E106*F106,2)</f>
        <v>0</v>
      </c>
      <c r="H106" s="246"/>
      <c r="I106" s="247">
        <f>ROUND(E106*H106,2)</f>
        <v>0</v>
      </c>
      <c r="J106" s="246"/>
      <c r="K106" s="247">
        <f>ROUND(E106*J106,2)</f>
        <v>0</v>
      </c>
      <c r="L106" s="247">
        <v>21</v>
      </c>
      <c r="M106" s="247">
        <f>G106*(1+L106/100)</f>
        <v>0</v>
      </c>
      <c r="N106" s="247">
        <v>0</v>
      </c>
      <c r="O106" s="247">
        <f>ROUND(E106*N106,2)</f>
        <v>0</v>
      </c>
      <c r="P106" s="247">
        <v>0</v>
      </c>
      <c r="Q106" s="247">
        <f>ROUND(E106*P106,2)</f>
        <v>0</v>
      </c>
      <c r="R106" s="247"/>
      <c r="S106" s="247" t="s">
        <v>253</v>
      </c>
      <c r="T106" s="248" t="s">
        <v>170</v>
      </c>
      <c r="U106" s="227">
        <v>0</v>
      </c>
      <c r="V106" s="227">
        <f>ROUND(E106*U106,2)</f>
        <v>0</v>
      </c>
      <c r="W106" s="227"/>
      <c r="X106" s="208"/>
      <c r="Y106" s="208"/>
      <c r="Z106" s="208"/>
      <c r="AA106" s="208"/>
      <c r="AB106" s="208"/>
      <c r="AC106" s="208"/>
      <c r="AD106" s="208"/>
      <c r="AE106" s="208"/>
      <c r="AF106" s="208"/>
      <c r="AG106" s="208" t="s">
        <v>268</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42">
        <v>23</v>
      </c>
      <c r="B107" s="243" t="s">
        <v>273</v>
      </c>
      <c r="C107" s="251" t="s">
        <v>274</v>
      </c>
      <c r="D107" s="244" t="s">
        <v>275</v>
      </c>
      <c r="E107" s="245">
        <v>1</v>
      </c>
      <c r="F107" s="246"/>
      <c r="G107" s="247">
        <f>ROUND(E107*F107,2)</f>
        <v>0</v>
      </c>
      <c r="H107" s="246"/>
      <c r="I107" s="247">
        <f>ROUND(E107*H107,2)</f>
        <v>0</v>
      </c>
      <c r="J107" s="246"/>
      <c r="K107" s="247">
        <f>ROUND(E107*J107,2)</f>
        <v>0</v>
      </c>
      <c r="L107" s="247">
        <v>21</v>
      </c>
      <c r="M107" s="247">
        <f>G107*(1+L107/100)</f>
        <v>0</v>
      </c>
      <c r="N107" s="247">
        <v>0</v>
      </c>
      <c r="O107" s="247">
        <f>ROUND(E107*N107,2)</f>
        <v>0</v>
      </c>
      <c r="P107" s="247">
        <v>0</v>
      </c>
      <c r="Q107" s="247">
        <f>ROUND(E107*P107,2)</f>
        <v>0</v>
      </c>
      <c r="R107" s="247"/>
      <c r="S107" s="247" t="s">
        <v>253</v>
      </c>
      <c r="T107" s="248" t="s">
        <v>170</v>
      </c>
      <c r="U107" s="227">
        <v>0</v>
      </c>
      <c r="V107" s="227">
        <f>ROUND(E107*U107,2)</f>
        <v>0</v>
      </c>
      <c r="W107" s="227"/>
      <c r="X107" s="208"/>
      <c r="Y107" s="208"/>
      <c r="Z107" s="208"/>
      <c r="AA107" s="208"/>
      <c r="AB107" s="208"/>
      <c r="AC107" s="208"/>
      <c r="AD107" s="208"/>
      <c r="AE107" s="208"/>
      <c r="AF107" s="208"/>
      <c r="AG107" s="208" t="s">
        <v>268</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ht="22.5" outlineLevel="1" x14ac:dyDescent="0.2">
      <c r="A108" s="242">
        <v>24</v>
      </c>
      <c r="B108" s="243" t="s">
        <v>276</v>
      </c>
      <c r="C108" s="251" t="s">
        <v>277</v>
      </c>
      <c r="D108" s="244" t="s">
        <v>218</v>
      </c>
      <c r="E108" s="245">
        <v>0.54356000000000004</v>
      </c>
      <c r="F108" s="246"/>
      <c r="G108" s="247">
        <f>ROUND(E108*F108,2)</f>
        <v>0</v>
      </c>
      <c r="H108" s="246"/>
      <c r="I108" s="247">
        <f>ROUND(E108*H108,2)</f>
        <v>0</v>
      </c>
      <c r="J108" s="246"/>
      <c r="K108" s="247">
        <f>ROUND(E108*J108,2)</f>
        <v>0</v>
      </c>
      <c r="L108" s="247">
        <v>21</v>
      </c>
      <c r="M108" s="247">
        <f>G108*(1+L108/100)</f>
        <v>0</v>
      </c>
      <c r="N108" s="247">
        <v>0</v>
      </c>
      <c r="O108" s="247">
        <f>ROUND(E108*N108,2)</f>
        <v>0</v>
      </c>
      <c r="P108" s="247">
        <v>0</v>
      </c>
      <c r="Q108" s="247">
        <f>ROUND(E108*P108,2)</f>
        <v>0</v>
      </c>
      <c r="R108" s="247"/>
      <c r="S108" s="247" t="s">
        <v>169</v>
      </c>
      <c r="T108" s="248" t="s">
        <v>169</v>
      </c>
      <c r="U108" s="227">
        <v>1.573</v>
      </c>
      <c r="V108" s="227">
        <f>ROUND(E108*U108,2)</f>
        <v>0.86</v>
      </c>
      <c r="W108" s="227"/>
      <c r="X108" s="208"/>
      <c r="Y108" s="208"/>
      <c r="Z108" s="208"/>
      <c r="AA108" s="208"/>
      <c r="AB108" s="208"/>
      <c r="AC108" s="208"/>
      <c r="AD108" s="208"/>
      <c r="AE108" s="208"/>
      <c r="AF108" s="208"/>
      <c r="AG108" s="208" t="s">
        <v>219</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x14ac:dyDescent="0.2">
      <c r="A109" s="229" t="s">
        <v>164</v>
      </c>
      <c r="B109" s="230" t="s">
        <v>118</v>
      </c>
      <c r="C109" s="250" t="s">
        <v>119</v>
      </c>
      <c r="D109" s="231"/>
      <c r="E109" s="232"/>
      <c r="F109" s="233"/>
      <c r="G109" s="233">
        <f>SUMIF(AG110:AG113,"&lt;&gt;NOR",G110:G113)</f>
        <v>0</v>
      </c>
      <c r="H109" s="233"/>
      <c r="I109" s="233">
        <f>SUM(I110:I113)</f>
        <v>0</v>
      </c>
      <c r="J109" s="233"/>
      <c r="K109" s="233">
        <f>SUM(K110:K113)</f>
        <v>0</v>
      </c>
      <c r="L109" s="233"/>
      <c r="M109" s="233">
        <f>SUM(M110:M113)</f>
        <v>0</v>
      </c>
      <c r="N109" s="233"/>
      <c r="O109" s="233">
        <f>SUM(O110:O113)</f>
        <v>0</v>
      </c>
      <c r="P109" s="233"/>
      <c r="Q109" s="233">
        <f>SUM(Q110:Q113)</f>
        <v>0</v>
      </c>
      <c r="R109" s="233"/>
      <c r="S109" s="233"/>
      <c r="T109" s="234"/>
      <c r="U109" s="228"/>
      <c r="V109" s="228">
        <f>SUM(V110:V113)</f>
        <v>0.01</v>
      </c>
      <c r="W109" s="228"/>
      <c r="AG109" t="s">
        <v>165</v>
      </c>
    </row>
    <row r="110" spans="1:60" ht="22.5" outlineLevel="1" x14ac:dyDescent="0.2">
      <c r="A110" s="242">
        <v>25</v>
      </c>
      <c r="B110" s="243" t="s">
        <v>278</v>
      </c>
      <c r="C110" s="251" t="s">
        <v>279</v>
      </c>
      <c r="D110" s="244" t="s">
        <v>222</v>
      </c>
      <c r="E110" s="245">
        <v>2</v>
      </c>
      <c r="F110" s="246"/>
      <c r="G110" s="247">
        <f>ROUND(E110*F110,2)</f>
        <v>0</v>
      </c>
      <c r="H110" s="246"/>
      <c r="I110" s="247">
        <f>ROUND(E110*H110,2)</f>
        <v>0</v>
      </c>
      <c r="J110" s="246"/>
      <c r="K110" s="247">
        <f>ROUND(E110*J110,2)</f>
        <v>0</v>
      </c>
      <c r="L110" s="247">
        <v>21</v>
      </c>
      <c r="M110" s="247">
        <f>G110*(1+L110/100)</f>
        <v>0</v>
      </c>
      <c r="N110" s="247">
        <v>5.1999999999999995E-4</v>
      </c>
      <c r="O110" s="247">
        <f>ROUND(E110*N110,2)</f>
        <v>0</v>
      </c>
      <c r="P110" s="247">
        <v>0</v>
      </c>
      <c r="Q110" s="247">
        <f>ROUND(E110*P110,2)</f>
        <v>0</v>
      </c>
      <c r="R110" s="247"/>
      <c r="S110" s="247" t="s">
        <v>253</v>
      </c>
      <c r="T110" s="248" t="s">
        <v>170</v>
      </c>
      <c r="U110" s="227">
        <v>0</v>
      </c>
      <c r="V110" s="227">
        <f>ROUND(E110*U110,2)</f>
        <v>0</v>
      </c>
      <c r="W110" s="227"/>
      <c r="X110" s="208"/>
      <c r="Y110" s="208"/>
      <c r="Z110" s="208"/>
      <c r="AA110" s="208"/>
      <c r="AB110" s="208"/>
      <c r="AC110" s="208"/>
      <c r="AD110" s="208"/>
      <c r="AE110" s="208"/>
      <c r="AF110" s="208"/>
      <c r="AG110" s="208" t="s">
        <v>254</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ht="22.5" outlineLevel="1" x14ac:dyDescent="0.2">
      <c r="A111" s="242">
        <v>26</v>
      </c>
      <c r="B111" s="243" t="s">
        <v>280</v>
      </c>
      <c r="C111" s="251" t="s">
        <v>281</v>
      </c>
      <c r="D111" s="244" t="s">
        <v>222</v>
      </c>
      <c r="E111" s="245">
        <v>2</v>
      </c>
      <c r="F111" s="246"/>
      <c r="G111" s="247">
        <f>ROUND(E111*F111,2)</f>
        <v>0</v>
      </c>
      <c r="H111" s="246"/>
      <c r="I111" s="247">
        <f>ROUND(E111*H111,2)</f>
        <v>0</v>
      </c>
      <c r="J111" s="246"/>
      <c r="K111" s="247">
        <f>ROUND(E111*J111,2)</f>
        <v>0</v>
      </c>
      <c r="L111" s="247">
        <v>21</v>
      </c>
      <c r="M111" s="247">
        <f>G111*(1+L111/100)</f>
        <v>0</v>
      </c>
      <c r="N111" s="247">
        <v>2.9999999999999997E-4</v>
      </c>
      <c r="O111" s="247">
        <f>ROUND(E111*N111,2)</f>
        <v>0</v>
      </c>
      <c r="P111" s="247">
        <v>0</v>
      </c>
      <c r="Q111" s="247">
        <f>ROUND(E111*P111,2)</f>
        <v>0</v>
      </c>
      <c r="R111" s="247"/>
      <c r="S111" s="247" t="s">
        <v>253</v>
      </c>
      <c r="T111" s="248" t="s">
        <v>170</v>
      </c>
      <c r="U111" s="227">
        <v>0</v>
      </c>
      <c r="V111" s="227">
        <f>ROUND(E111*U111,2)</f>
        <v>0</v>
      </c>
      <c r="W111" s="227"/>
      <c r="X111" s="208"/>
      <c r="Y111" s="208"/>
      <c r="Z111" s="208"/>
      <c r="AA111" s="208"/>
      <c r="AB111" s="208"/>
      <c r="AC111" s="208"/>
      <c r="AD111" s="208"/>
      <c r="AE111" s="208"/>
      <c r="AF111" s="208"/>
      <c r="AG111" s="208" t="s">
        <v>254</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ht="22.5" outlineLevel="1" x14ac:dyDescent="0.2">
      <c r="A112" s="242">
        <v>27</v>
      </c>
      <c r="B112" s="243" t="s">
        <v>282</v>
      </c>
      <c r="C112" s="251" t="s">
        <v>283</v>
      </c>
      <c r="D112" s="244" t="s">
        <v>222</v>
      </c>
      <c r="E112" s="245">
        <v>2</v>
      </c>
      <c r="F112" s="246"/>
      <c r="G112" s="247">
        <f>ROUND(E112*F112,2)</f>
        <v>0</v>
      </c>
      <c r="H112" s="246"/>
      <c r="I112" s="247">
        <f>ROUND(E112*H112,2)</f>
        <v>0</v>
      </c>
      <c r="J112" s="246"/>
      <c r="K112" s="247">
        <f>ROUND(E112*J112,2)</f>
        <v>0</v>
      </c>
      <c r="L112" s="247">
        <v>21</v>
      </c>
      <c r="M112" s="247">
        <f>G112*(1+L112/100)</f>
        <v>0</v>
      </c>
      <c r="N112" s="247">
        <v>5.5999999999999995E-4</v>
      </c>
      <c r="O112" s="247">
        <f>ROUND(E112*N112,2)</f>
        <v>0</v>
      </c>
      <c r="P112" s="247">
        <v>0</v>
      </c>
      <c r="Q112" s="247">
        <f>ROUND(E112*P112,2)</f>
        <v>0</v>
      </c>
      <c r="R112" s="247"/>
      <c r="S112" s="247" t="s">
        <v>253</v>
      </c>
      <c r="T112" s="248" t="s">
        <v>170</v>
      </c>
      <c r="U112" s="227">
        <v>0</v>
      </c>
      <c r="V112" s="227">
        <f>ROUND(E112*U112,2)</f>
        <v>0</v>
      </c>
      <c r="W112" s="227"/>
      <c r="X112" s="208"/>
      <c r="Y112" s="208"/>
      <c r="Z112" s="208"/>
      <c r="AA112" s="208"/>
      <c r="AB112" s="208"/>
      <c r="AC112" s="208"/>
      <c r="AD112" s="208"/>
      <c r="AE112" s="208"/>
      <c r="AF112" s="208"/>
      <c r="AG112" s="208" t="s">
        <v>254</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42">
        <v>28</v>
      </c>
      <c r="B113" s="243" t="s">
        <v>284</v>
      </c>
      <c r="C113" s="251" t="s">
        <v>285</v>
      </c>
      <c r="D113" s="244" t="s">
        <v>218</v>
      </c>
      <c r="E113" s="245">
        <v>2.7599999999999999E-3</v>
      </c>
      <c r="F113" s="246"/>
      <c r="G113" s="247">
        <f>ROUND(E113*F113,2)</f>
        <v>0</v>
      </c>
      <c r="H113" s="246"/>
      <c r="I113" s="247">
        <f>ROUND(E113*H113,2)</f>
        <v>0</v>
      </c>
      <c r="J113" s="246"/>
      <c r="K113" s="247">
        <f>ROUND(E113*J113,2)</f>
        <v>0</v>
      </c>
      <c r="L113" s="247">
        <v>21</v>
      </c>
      <c r="M113" s="247">
        <f>G113*(1+L113/100)</f>
        <v>0</v>
      </c>
      <c r="N113" s="247">
        <v>0</v>
      </c>
      <c r="O113" s="247">
        <f>ROUND(E113*N113,2)</f>
        <v>0</v>
      </c>
      <c r="P113" s="247">
        <v>0</v>
      </c>
      <c r="Q113" s="247">
        <f>ROUND(E113*P113,2)</f>
        <v>0</v>
      </c>
      <c r="R113" s="247"/>
      <c r="S113" s="247" t="s">
        <v>169</v>
      </c>
      <c r="T113" s="248" t="s">
        <v>169</v>
      </c>
      <c r="U113" s="227">
        <v>2.351</v>
      </c>
      <c r="V113" s="227">
        <f>ROUND(E113*U113,2)</f>
        <v>0.01</v>
      </c>
      <c r="W113" s="227"/>
      <c r="X113" s="208"/>
      <c r="Y113" s="208"/>
      <c r="Z113" s="208"/>
      <c r="AA113" s="208"/>
      <c r="AB113" s="208"/>
      <c r="AC113" s="208"/>
      <c r="AD113" s="208"/>
      <c r="AE113" s="208"/>
      <c r="AF113" s="208"/>
      <c r="AG113" s="208" t="s">
        <v>219</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x14ac:dyDescent="0.2">
      <c r="A114" s="229" t="s">
        <v>164</v>
      </c>
      <c r="B114" s="230" t="s">
        <v>120</v>
      </c>
      <c r="C114" s="250" t="s">
        <v>121</v>
      </c>
      <c r="D114" s="231"/>
      <c r="E114" s="232"/>
      <c r="F114" s="233"/>
      <c r="G114" s="233">
        <f>SUMIF(AG115:AG121,"&lt;&gt;NOR",G115:G121)</f>
        <v>0</v>
      </c>
      <c r="H114" s="233"/>
      <c r="I114" s="233">
        <f>SUM(I115:I121)</f>
        <v>0</v>
      </c>
      <c r="J114" s="233"/>
      <c r="K114" s="233">
        <f>SUM(K115:K121)</f>
        <v>0</v>
      </c>
      <c r="L114" s="233"/>
      <c r="M114" s="233">
        <f>SUM(M115:M121)</f>
        <v>0</v>
      </c>
      <c r="N114" s="233"/>
      <c r="O114" s="233">
        <f>SUM(O115:O121)</f>
        <v>0.17</v>
      </c>
      <c r="P114" s="233"/>
      <c r="Q114" s="233">
        <f>SUM(Q115:Q121)</f>
        <v>0</v>
      </c>
      <c r="R114" s="233"/>
      <c r="S114" s="233"/>
      <c r="T114" s="234"/>
      <c r="U114" s="228"/>
      <c r="V114" s="228">
        <f>SUM(V115:V121)</f>
        <v>0.45</v>
      </c>
      <c r="W114" s="228"/>
      <c r="AG114" t="s">
        <v>165</v>
      </c>
    </row>
    <row r="115" spans="1:60" ht="22.5" outlineLevel="1" x14ac:dyDescent="0.2">
      <c r="A115" s="235">
        <v>29</v>
      </c>
      <c r="B115" s="236" t="s">
        <v>286</v>
      </c>
      <c r="C115" s="252" t="s">
        <v>287</v>
      </c>
      <c r="D115" s="237" t="s">
        <v>222</v>
      </c>
      <c r="E115" s="238">
        <v>2</v>
      </c>
      <c r="F115" s="239"/>
      <c r="G115" s="240">
        <f>ROUND(E115*F115,2)</f>
        <v>0</v>
      </c>
      <c r="H115" s="239"/>
      <c r="I115" s="240">
        <f>ROUND(E115*H115,2)</f>
        <v>0</v>
      </c>
      <c r="J115" s="239"/>
      <c r="K115" s="240">
        <f>ROUND(E115*J115,2)</f>
        <v>0</v>
      </c>
      <c r="L115" s="240">
        <v>21</v>
      </c>
      <c r="M115" s="240">
        <f>G115*(1+L115/100)</f>
        <v>0</v>
      </c>
      <c r="N115" s="240">
        <v>8.2640000000000005E-2</v>
      </c>
      <c r="O115" s="240">
        <f>ROUND(E115*N115,2)</f>
        <v>0.17</v>
      </c>
      <c r="P115" s="240">
        <v>0</v>
      </c>
      <c r="Q115" s="240">
        <f>ROUND(E115*P115,2)</f>
        <v>0</v>
      </c>
      <c r="R115" s="240"/>
      <c r="S115" s="240" t="s">
        <v>253</v>
      </c>
      <c r="T115" s="241" t="s">
        <v>170</v>
      </c>
      <c r="U115" s="227">
        <v>0</v>
      </c>
      <c r="V115" s="227">
        <f>ROUND(E115*U115,2)</f>
        <v>0</v>
      </c>
      <c r="W115" s="227"/>
      <c r="X115" s="208"/>
      <c r="Y115" s="208"/>
      <c r="Z115" s="208"/>
      <c r="AA115" s="208"/>
      <c r="AB115" s="208"/>
      <c r="AC115" s="208"/>
      <c r="AD115" s="208"/>
      <c r="AE115" s="208"/>
      <c r="AF115" s="208"/>
      <c r="AG115" s="208" t="s">
        <v>254</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25"/>
      <c r="B116" s="226"/>
      <c r="C116" s="266" t="s">
        <v>288</v>
      </c>
      <c r="D116" s="260"/>
      <c r="E116" s="261">
        <v>2</v>
      </c>
      <c r="F116" s="227"/>
      <c r="G116" s="227"/>
      <c r="H116" s="227"/>
      <c r="I116" s="227"/>
      <c r="J116" s="227"/>
      <c r="K116" s="227"/>
      <c r="L116" s="227"/>
      <c r="M116" s="227"/>
      <c r="N116" s="227"/>
      <c r="O116" s="227"/>
      <c r="P116" s="227"/>
      <c r="Q116" s="227"/>
      <c r="R116" s="227"/>
      <c r="S116" s="227"/>
      <c r="T116" s="227"/>
      <c r="U116" s="227"/>
      <c r="V116" s="227"/>
      <c r="W116" s="227"/>
      <c r="X116" s="208"/>
      <c r="Y116" s="208"/>
      <c r="Z116" s="208"/>
      <c r="AA116" s="208"/>
      <c r="AB116" s="208"/>
      <c r="AC116" s="208"/>
      <c r="AD116" s="208"/>
      <c r="AE116" s="208"/>
      <c r="AF116" s="208"/>
      <c r="AG116" s="208" t="s">
        <v>187</v>
      </c>
      <c r="AH116" s="208">
        <v>0</v>
      </c>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35">
        <v>30</v>
      </c>
      <c r="B117" s="236" t="s">
        <v>289</v>
      </c>
      <c r="C117" s="252" t="s">
        <v>290</v>
      </c>
      <c r="D117" s="237" t="s">
        <v>291</v>
      </c>
      <c r="E117" s="238">
        <v>2</v>
      </c>
      <c r="F117" s="239"/>
      <c r="G117" s="240">
        <f>ROUND(E117*F117,2)</f>
        <v>0</v>
      </c>
      <c r="H117" s="239"/>
      <c r="I117" s="240">
        <f>ROUND(E117*H117,2)</f>
        <v>0</v>
      </c>
      <c r="J117" s="239"/>
      <c r="K117" s="240">
        <f>ROUND(E117*J117,2)</f>
        <v>0</v>
      </c>
      <c r="L117" s="240">
        <v>21</v>
      </c>
      <c r="M117" s="240">
        <f>G117*(1+L117/100)</f>
        <v>0</v>
      </c>
      <c r="N117" s="240">
        <v>0</v>
      </c>
      <c r="O117" s="240">
        <f>ROUND(E117*N117,2)</f>
        <v>0</v>
      </c>
      <c r="P117" s="240">
        <v>0</v>
      </c>
      <c r="Q117" s="240">
        <f>ROUND(E117*P117,2)</f>
        <v>0</v>
      </c>
      <c r="R117" s="240"/>
      <c r="S117" s="240" t="s">
        <v>253</v>
      </c>
      <c r="T117" s="241" t="s">
        <v>170</v>
      </c>
      <c r="U117" s="227">
        <v>0</v>
      </c>
      <c r="V117" s="227">
        <f>ROUND(E117*U117,2)</f>
        <v>0</v>
      </c>
      <c r="W117" s="227"/>
      <c r="X117" s="208"/>
      <c r="Y117" s="208"/>
      <c r="Z117" s="208"/>
      <c r="AA117" s="208"/>
      <c r="AB117" s="208"/>
      <c r="AC117" s="208"/>
      <c r="AD117" s="208"/>
      <c r="AE117" s="208"/>
      <c r="AF117" s="208"/>
      <c r="AG117" s="208" t="s">
        <v>254</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ht="33.75" outlineLevel="1" x14ac:dyDescent="0.2">
      <c r="A118" s="225"/>
      <c r="B118" s="226"/>
      <c r="C118" s="266" t="s">
        <v>292</v>
      </c>
      <c r="D118" s="260"/>
      <c r="E118" s="261"/>
      <c r="F118" s="227"/>
      <c r="G118" s="227"/>
      <c r="H118" s="227"/>
      <c r="I118" s="227"/>
      <c r="J118" s="227"/>
      <c r="K118" s="227"/>
      <c r="L118" s="227"/>
      <c r="M118" s="227"/>
      <c r="N118" s="227"/>
      <c r="O118" s="227"/>
      <c r="P118" s="227"/>
      <c r="Q118" s="227"/>
      <c r="R118" s="227"/>
      <c r="S118" s="227"/>
      <c r="T118" s="227"/>
      <c r="U118" s="227"/>
      <c r="V118" s="227"/>
      <c r="W118" s="227"/>
      <c r="X118" s="208"/>
      <c r="Y118" s="208"/>
      <c r="Z118" s="208"/>
      <c r="AA118" s="208"/>
      <c r="AB118" s="208"/>
      <c r="AC118" s="208"/>
      <c r="AD118" s="208"/>
      <c r="AE118" s="208"/>
      <c r="AF118" s="208"/>
      <c r="AG118" s="208" t="s">
        <v>187</v>
      </c>
      <c r="AH118" s="208">
        <v>0</v>
      </c>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ht="22.5" outlineLevel="1" x14ac:dyDescent="0.2">
      <c r="A119" s="225"/>
      <c r="B119" s="226"/>
      <c r="C119" s="266" t="s">
        <v>293</v>
      </c>
      <c r="D119" s="260"/>
      <c r="E119" s="261"/>
      <c r="F119" s="227"/>
      <c r="G119" s="227"/>
      <c r="H119" s="227"/>
      <c r="I119" s="227"/>
      <c r="J119" s="227"/>
      <c r="K119" s="227"/>
      <c r="L119" s="227"/>
      <c r="M119" s="227"/>
      <c r="N119" s="227"/>
      <c r="O119" s="227"/>
      <c r="P119" s="227"/>
      <c r="Q119" s="227"/>
      <c r="R119" s="227"/>
      <c r="S119" s="227"/>
      <c r="T119" s="227"/>
      <c r="U119" s="227"/>
      <c r="V119" s="227"/>
      <c r="W119" s="227"/>
      <c r="X119" s="208"/>
      <c r="Y119" s="208"/>
      <c r="Z119" s="208"/>
      <c r="AA119" s="208"/>
      <c r="AB119" s="208"/>
      <c r="AC119" s="208"/>
      <c r="AD119" s="208"/>
      <c r="AE119" s="208"/>
      <c r="AF119" s="208"/>
      <c r="AG119" s="208" t="s">
        <v>187</v>
      </c>
      <c r="AH119" s="208">
        <v>0</v>
      </c>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25"/>
      <c r="B120" s="226"/>
      <c r="C120" s="266" t="s">
        <v>294</v>
      </c>
      <c r="D120" s="260"/>
      <c r="E120" s="261">
        <v>2</v>
      </c>
      <c r="F120" s="227"/>
      <c r="G120" s="227"/>
      <c r="H120" s="227"/>
      <c r="I120" s="227"/>
      <c r="J120" s="227"/>
      <c r="K120" s="227"/>
      <c r="L120" s="227"/>
      <c r="M120" s="227"/>
      <c r="N120" s="227"/>
      <c r="O120" s="227"/>
      <c r="P120" s="227"/>
      <c r="Q120" s="227"/>
      <c r="R120" s="227"/>
      <c r="S120" s="227"/>
      <c r="T120" s="227"/>
      <c r="U120" s="227"/>
      <c r="V120" s="227"/>
      <c r="W120" s="227"/>
      <c r="X120" s="208"/>
      <c r="Y120" s="208"/>
      <c r="Z120" s="208"/>
      <c r="AA120" s="208"/>
      <c r="AB120" s="208"/>
      <c r="AC120" s="208"/>
      <c r="AD120" s="208"/>
      <c r="AE120" s="208"/>
      <c r="AF120" s="208"/>
      <c r="AG120" s="208" t="s">
        <v>187</v>
      </c>
      <c r="AH120" s="208">
        <v>0</v>
      </c>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42">
        <v>31</v>
      </c>
      <c r="B121" s="243" t="s">
        <v>295</v>
      </c>
      <c r="C121" s="251" t="s">
        <v>296</v>
      </c>
      <c r="D121" s="244" t="s">
        <v>218</v>
      </c>
      <c r="E121" s="245">
        <v>0.16528000000000001</v>
      </c>
      <c r="F121" s="246"/>
      <c r="G121" s="247">
        <f>ROUND(E121*F121,2)</f>
        <v>0</v>
      </c>
      <c r="H121" s="246"/>
      <c r="I121" s="247">
        <f>ROUND(E121*H121,2)</f>
        <v>0</v>
      </c>
      <c r="J121" s="246"/>
      <c r="K121" s="247">
        <f>ROUND(E121*J121,2)</f>
        <v>0</v>
      </c>
      <c r="L121" s="247">
        <v>21</v>
      </c>
      <c r="M121" s="247">
        <f>G121*(1+L121/100)</f>
        <v>0</v>
      </c>
      <c r="N121" s="247">
        <v>0</v>
      </c>
      <c r="O121" s="247">
        <f>ROUND(E121*N121,2)</f>
        <v>0</v>
      </c>
      <c r="P121" s="247">
        <v>0</v>
      </c>
      <c r="Q121" s="247">
        <f>ROUND(E121*P121,2)</f>
        <v>0</v>
      </c>
      <c r="R121" s="247"/>
      <c r="S121" s="247" t="s">
        <v>169</v>
      </c>
      <c r="T121" s="248" t="s">
        <v>169</v>
      </c>
      <c r="U121" s="227">
        <v>2.71</v>
      </c>
      <c r="V121" s="227">
        <f>ROUND(E121*U121,2)</f>
        <v>0.45</v>
      </c>
      <c r="W121" s="227"/>
      <c r="X121" s="208"/>
      <c r="Y121" s="208"/>
      <c r="Z121" s="208"/>
      <c r="AA121" s="208"/>
      <c r="AB121" s="208"/>
      <c r="AC121" s="208"/>
      <c r="AD121" s="208"/>
      <c r="AE121" s="208"/>
      <c r="AF121" s="208"/>
      <c r="AG121" s="208" t="s">
        <v>219</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x14ac:dyDescent="0.2">
      <c r="A122" s="229" t="s">
        <v>164</v>
      </c>
      <c r="B122" s="230" t="s">
        <v>122</v>
      </c>
      <c r="C122" s="250" t="s">
        <v>123</v>
      </c>
      <c r="D122" s="231"/>
      <c r="E122" s="232"/>
      <c r="F122" s="233"/>
      <c r="G122" s="233">
        <f>SUMIF(AG123:AG139,"&lt;&gt;NOR",G123:G139)</f>
        <v>0</v>
      </c>
      <c r="H122" s="233"/>
      <c r="I122" s="233">
        <f>SUM(I123:I139)</f>
        <v>0</v>
      </c>
      <c r="J122" s="233"/>
      <c r="K122" s="233">
        <f>SUM(K123:K139)</f>
        <v>0</v>
      </c>
      <c r="L122" s="233"/>
      <c r="M122" s="233">
        <f>SUM(M123:M139)</f>
        <v>0</v>
      </c>
      <c r="N122" s="233"/>
      <c r="O122" s="233">
        <f>SUM(O123:O139)</f>
        <v>0.11</v>
      </c>
      <c r="P122" s="233"/>
      <c r="Q122" s="233">
        <f>SUM(Q123:Q139)</f>
        <v>0</v>
      </c>
      <c r="R122" s="233"/>
      <c r="S122" s="233"/>
      <c r="T122" s="234"/>
      <c r="U122" s="228"/>
      <c r="V122" s="228">
        <f>SUM(V123:V139)</f>
        <v>15.27</v>
      </c>
      <c r="W122" s="228"/>
      <c r="AG122" t="s">
        <v>165</v>
      </c>
    </row>
    <row r="123" spans="1:60" outlineLevel="1" x14ac:dyDescent="0.2">
      <c r="A123" s="235">
        <v>32</v>
      </c>
      <c r="B123" s="236" t="s">
        <v>297</v>
      </c>
      <c r="C123" s="252" t="s">
        <v>298</v>
      </c>
      <c r="D123" s="237" t="s">
        <v>222</v>
      </c>
      <c r="E123" s="238">
        <v>10</v>
      </c>
      <c r="F123" s="239"/>
      <c r="G123" s="240">
        <f>ROUND(E123*F123,2)</f>
        <v>0</v>
      </c>
      <c r="H123" s="239"/>
      <c r="I123" s="240">
        <f>ROUND(E123*H123,2)</f>
        <v>0</v>
      </c>
      <c r="J123" s="239"/>
      <c r="K123" s="240">
        <f>ROUND(E123*J123,2)</f>
        <v>0</v>
      </c>
      <c r="L123" s="240">
        <v>21</v>
      </c>
      <c r="M123" s="240">
        <f>G123*(1+L123/100)</f>
        <v>0</v>
      </c>
      <c r="N123" s="240">
        <v>0</v>
      </c>
      <c r="O123" s="240">
        <f>ROUND(E123*N123,2)</f>
        <v>0</v>
      </c>
      <c r="P123" s="240">
        <v>0</v>
      </c>
      <c r="Q123" s="240">
        <f>ROUND(E123*P123,2)</f>
        <v>0</v>
      </c>
      <c r="R123" s="240"/>
      <c r="S123" s="240" t="s">
        <v>169</v>
      </c>
      <c r="T123" s="241" t="s">
        <v>169</v>
      </c>
      <c r="U123" s="227">
        <v>0.05</v>
      </c>
      <c r="V123" s="227">
        <f>ROUND(E123*U123,2)</f>
        <v>0.5</v>
      </c>
      <c r="W123" s="227"/>
      <c r="X123" s="208"/>
      <c r="Y123" s="208"/>
      <c r="Z123" s="208"/>
      <c r="AA123" s="208"/>
      <c r="AB123" s="208"/>
      <c r="AC123" s="208"/>
      <c r="AD123" s="208"/>
      <c r="AE123" s="208"/>
      <c r="AF123" s="208"/>
      <c r="AG123" s="208" t="s">
        <v>183</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ht="22.5" outlineLevel="1" x14ac:dyDescent="0.2">
      <c r="A124" s="225"/>
      <c r="B124" s="226"/>
      <c r="C124" s="265" t="s">
        <v>299</v>
      </c>
      <c r="D124" s="262"/>
      <c r="E124" s="262"/>
      <c r="F124" s="262"/>
      <c r="G124" s="262"/>
      <c r="H124" s="227"/>
      <c r="I124" s="227"/>
      <c r="J124" s="227"/>
      <c r="K124" s="227"/>
      <c r="L124" s="227"/>
      <c r="M124" s="227"/>
      <c r="N124" s="227"/>
      <c r="O124" s="227"/>
      <c r="P124" s="227"/>
      <c r="Q124" s="227"/>
      <c r="R124" s="227"/>
      <c r="S124" s="227"/>
      <c r="T124" s="227"/>
      <c r="U124" s="227"/>
      <c r="V124" s="227"/>
      <c r="W124" s="227"/>
      <c r="X124" s="208"/>
      <c r="Y124" s="208"/>
      <c r="Z124" s="208"/>
      <c r="AA124" s="208"/>
      <c r="AB124" s="208"/>
      <c r="AC124" s="208"/>
      <c r="AD124" s="208"/>
      <c r="AE124" s="208"/>
      <c r="AF124" s="208"/>
      <c r="AG124" s="208" t="s">
        <v>185</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63" t="str">
        <f>C124</f>
        <v>Položka obsahuje náklady na vyvěšení křídel, jejich uložení a zpětné zavěšení po provedených stavebních úpravách. Položka se používá i pro vyvěšení křídel určených k likvidaci.</v>
      </c>
      <c r="BB124" s="208"/>
      <c r="BC124" s="208"/>
      <c r="BD124" s="208"/>
      <c r="BE124" s="208"/>
      <c r="BF124" s="208"/>
      <c r="BG124" s="208"/>
      <c r="BH124" s="208"/>
    </row>
    <row r="125" spans="1:60" outlineLevel="1" x14ac:dyDescent="0.2">
      <c r="A125" s="225"/>
      <c r="B125" s="226"/>
      <c r="C125" s="266" t="s">
        <v>300</v>
      </c>
      <c r="D125" s="260"/>
      <c r="E125" s="261">
        <v>10</v>
      </c>
      <c r="F125" s="227"/>
      <c r="G125" s="227"/>
      <c r="H125" s="227"/>
      <c r="I125" s="227"/>
      <c r="J125" s="227"/>
      <c r="K125" s="227"/>
      <c r="L125" s="227"/>
      <c r="M125" s="227"/>
      <c r="N125" s="227"/>
      <c r="O125" s="227"/>
      <c r="P125" s="227"/>
      <c r="Q125" s="227"/>
      <c r="R125" s="227"/>
      <c r="S125" s="227"/>
      <c r="T125" s="227"/>
      <c r="U125" s="227"/>
      <c r="V125" s="227"/>
      <c r="W125" s="227"/>
      <c r="X125" s="208"/>
      <c r="Y125" s="208"/>
      <c r="Z125" s="208"/>
      <c r="AA125" s="208"/>
      <c r="AB125" s="208"/>
      <c r="AC125" s="208"/>
      <c r="AD125" s="208"/>
      <c r="AE125" s="208"/>
      <c r="AF125" s="208"/>
      <c r="AG125" s="208" t="s">
        <v>187</v>
      </c>
      <c r="AH125" s="208">
        <v>0</v>
      </c>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35">
        <v>33</v>
      </c>
      <c r="B126" s="236" t="s">
        <v>301</v>
      </c>
      <c r="C126" s="252" t="s">
        <v>302</v>
      </c>
      <c r="D126" s="237" t="s">
        <v>222</v>
      </c>
      <c r="E126" s="238">
        <v>10</v>
      </c>
      <c r="F126" s="239"/>
      <c r="G126" s="240">
        <f>ROUND(E126*F126,2)</f>
        <v>0</v>
      </c>
      <c r="H126" s="239"/>
      <c r="I126" s="240">
        <f>ROUND(E126*H126,2)</f>
        <v>0</v>
      </c>
      <c r="J126" s="239"/>
      <c r="K126" s="240">
        <f>ROUND(E126*J126,2)</f>
        <v>0</v>
      </c>
      <c r="L126" s="240">
        <v>21</v>
      </c>
      <c r="M126" s="240">
        <f>G126*(1+L126/100)</f>
        <v>0</v>
      </c>
      <c r="N126" s="240">
        <v>0</v>
      </c>
      <c r="O126" s="240">
        <f>ROUND(E126*N126,2)</f>
        <v>0</v>
      </c>
      <c r="P126" s="240">
        <v>0</v>
      </c>
      <c r="Q126" s="240">
        <f>ROUND(E126*P126,2)</f>
        <v>0</v>
      </c>
      <c r="R126" s="240"/>
      <c r="S126" s="240" t="s">
        <v>169</v>
      </c>
      <c r="T126" s="241" t="s">
        <v>169</v>
      </c>
      <c r="U126" s="227">
        <v>1.45</v>
      </c>
      <c r="V126" s="227">
        <f>ROUND(E126*U126,2)</f>
        <v>14.5</v>
      </c>
      <c r="W126" s="227"/>
      <c r="X126" s="208"/>
      <c r="Y126" s="208"/>
      <c r="Z126" s="208"/>
      <c r="AA126" s="208"/>
      <c r="AB126" s="208"/>
      <c r="AC126" s="208"/>
      <c r="AD126" s="208"/>
      <c r="AE126" s="208"/>
      <c r="AF126" s="208"/>
      <c r="AG126" s="208" t="s">
        <v>183</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25"/>
      <c r="B127" s="226"/>
      <c r="C127" s="266" t="s">
        <v>228</v>
      </c>
      <c r="D127" s="260"/>
      <c r="E127" s="261"/>
      <c r="F127" s="227"/>
      <c r="G127" s="227"/>
      <c r="H127" s="227"/>
      <c r="I127" s="227"/>
      <c r="J127" s="227"/>
      <c r="K127" s="227"/>
      <c r="L127" s="227"/>
      <c r="M127" s="227"/>
      <c r="N127" s="227"/>
      <c r="O127" s="227"/>
      <c r="P127" s="227"/>
      <c r="Q127" s="227"/>
      <c r="R127" s="227"/>
      <c r="S127" s="227"/>
      <c r="T127" s="227"/>
      <c r="U127" s="227"/>
      <c r="V127" s="227"/>
      <c r="W127" s="227"/>
      <c r="X127" s="208"/>
      <c r="Y127" s="208"/>
      <c r="Z127" s="208"/>
      <c r="AA127" s="208"/>
      <c r="AB127" s="208"/>
      <c r="AC127" s="208"/>
      <c r="AD127" s="208"/>
      <c r="AE127" s="208"/>
      <c r="AF127" s="208"/>
      <c r="AG127" s="208" t="s">
        <v>187</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25"/>
      <c r="B128" s="226"/>
      <c r="C128" s="266" t="s">
        <v>303</v>
      </c>
      <c r="D128" s="260"/>
      <c r="E128" s="261">
        <v>4</v>
      </c>
      <c r="F128" s="227"/>
      <c r="G128" s="227"/>
      <c r="H128" s="227"/>
      <c r="I128" s="227"/>
      <c r="J128" s="227"/>
      <c r="K128" s="227"/>
      <c r="L128" s="227"/>
      <c r="M128" s="227"/>
      <c r="N128" s="227"/>
      <c r="O128" s="227"/>
      <c r="P128" s="227"/>
      <c r="Q128" s="227"/>
      <c r="R128" s="227"/>
      <c r="S128" s="227"/>
      <c r="T128" s="227"/>
      <c r="U128" s="227"/>
      <c r="V128" s="227"/>
      <c r="W128" s="227"/>
      <c r="X128" s="208"/>
      <c r="Y128" s="208"/>
      <c r="Z128" s="208"/>
      <c r="AA128" s="208"/>
      <c r="AB128" s="208"/>
      <c r="AC128" s="208"/>
      <c r="AD128" s="208"/>
      <c r="AE128" s="208"/>
      <c r="AF128" s="208"/>
      <c r="AG128" s="208" t="s">
        <v>187</v>
      </c>
      <c r="AH128" s="208">
        <v>0</v>
      </c>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25"/>
      <c r="B129" s="226"/>
      <c r="C129" s="266" t="s">
        <v>231</v>
      </c>
      <c r="D129" s="260"/>
      <c r="E129" s="261"/>
      <c r="F129" s="227"/>
      <c r="G129" s="227"/>
      <c r="H129" s="227"/>
      <c r="I129" s="227"/>
      <c r="J129" s="227"/>
      <c r="K129" s="227"/>
      <c r="L129" s="227"/>
      <c r="M129" s="227"/>
      <c r="N129" s="227"/>
      <c r="O129" s="227"/>
      <c r="P129" s="227"/>
      <c r="Q129" s="227"/>
      <c r="R129" s="227"/>
      <c r="S129" s="227"/>
      <c r="T129" s="227"/>
      <c r="U129" s="227"/>
      <c r="V129" s="227"/>
      <c r="W129" s="227"/>
      <c r="X129" s="208"/>
      <c r="Y129" s="208"/>
      <c r="Z129" s="208"/>
      <c r="AA129" s="208"/>
      <c r="AB129" s="208"/>
      <c r="AC129" s="208"/>
      <c r="AD129" s="208"/>
      <c r="AE129" s="208"/>
      <c r="AF129" s="208"/>
      <c r="AG129" s="208" t="s">
        <v>187</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25"/>
      <c r="B130" s="226"/>
      <c r="C130" s="266" t="s">
        <v>304</v>
      </c>
      <c r="D130" s="260"/>
      <c r="E130" s="261">
        <v>2</v>
      </c>
      <c r="F130" s="227"/>
      <c r="G130" s="227"/>
      <c r="H130" s="227"/>
      <c r="I130" s="227"/>
      <c r="J130" s="227"/>
      <c r="K130" s="227"/>
      <c r="L130" s="227"/>
      <c r="M130" s="227"/>
      <c r="N130" s="227"/>
      <c r="O130" s="227"/>
      <c r="P130" s="227"/>
      <c r="Q130" s="227"/>
      <c r="R130" s="227"/>
      <c r="S130" s="227"/>
      <c r="T130" s="227"/>
      <c r="U130" s="227"/>
      <c r="V130" s="227"/>
      <c r="W130" s="227"/>
      <c r="X130" s="208"/>
      <c r="Y130" s="208"/>
      <c r="Z130" s="208"/>
      <c r="AA130" s="208"/>
      <c r="AB130" s="208"/>
      <c r="AC130" s="208"/>
      <c r="AD130" s="208"/>
      <c r="AE130" s="208"/>
      <c r="AF130" s="208"/>
      <c r="AG130" s="208" t="s">
        <v>187</v>
      </c>
      <c r="AH130" s="208">
        <v>0</v>
      </c>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25"/>
      <c r="B131" s="226"/>
      <c r="C131" s="266" t="s">
        <v>305</v>
      </c>
      <c r="D131" s="260"/>
      <c r="E131" s="261">
        <v>2</v>
      </c>
      <c r="F131" s="227"/>
      <c r="G131" s="227"/>
      <c r="H131" s="227"/>
      <c r="I131" s="227"/>
      <c r="J131" s="227"/>
      <c r="K131" s="227"/>
      <c r="L131" s="227"/>
      <c r="M131" s="227"/>
      <c r="N131" s="227"/>
      <c r="O131" s="227"/>
      <c r="P131" s="227"/>
      <c r="Q131" s="227"/>
      <c r="R131" s="227"/>
      <c r="S131" s="227"/>
      <c r="T131" s="227"/>
      <c r="U131" s="227"/>
      <c r="V131" s="227"/>
      <c r="W131" s="227"/>
      <c r="X131" s="208"/>
      <c r="Y131" s="208"/>
      <c r="Z131" s="208"/>
      <c r="AA131" s="208"/>
      <c r="AB131" s="208"/>
      <c r="AC131" s="208"/>
      <c r="AD131" s="208"/>
      <c r="AE131" s="208"/>
      <c r="AF131" s="208"/>
      <c r="AG131" s="208" t="s">
        <v>187</v>
      </c>
      <c r="AH131" s="208">
        <v>0</v>
      </c>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25"/>
      <c r="B132" s="226"/>
      <c r="C132" s="266" t="s">
        <v>233</v>
      </c>
      <c r="D132" s="260"/>
      <c r="E132" s="261"/>
      <c r="F132" s="227"/>
      <c r="G132" s="227"/>
      <c r="H132" s="227"/>
      <c r="I132" s="227"/>
      <c r="J132" s="227"/>
      <c r="K132" s="227"/>
      <c r="L132" s="227"/>
      <c r="M132" s="227"/>
      <c r="N132" s="227"/>
      <c r="O132" s="227"/>
      <c r="P132" s="227"/>
      <c r="Q132" s="227"/>
      <c r="R132" s="227"/>
      <c r="S132" s="227"/>
      <c r="T132" s="227"/>
      <c r="U132" s="227"/>
      <c r="V132" s="227"/>
      <c r="W132" s="227"/>
      <c r="X132" s="208"/>
      <c r="Y132" s="208"/>
      <c r="Z132" s="208"/>
      <c r="AA132" s="208"/>
      <c r="AB132" s="208"/>
      <c r="AC132" s="208"/>
      <c r="AD132" s="208"/>
      <c r="AE132" s="208"/>
      <c r="AF132" s="208"/>
      <c r="AG132" s="208" t="s">
        <v>187</v>
      </c>
      <c r="AH132" s="208">
        <v>0</v>
      </c>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25"/>
      <c r="B133" s="226"/>
      <c r="C133" s="266" t="s">
        <v>306</v>
      </c>
      <c r="D133" s="260"/>
      <c r="E133" s="261">
        <v>1</v>
      </c>
      <c r="F133" s="227"/>
      <c r="G133" s="227"/>
      <c r="H133" s="227"/>
      <c r="I133" s="227"/>
      <c r="J133" s="227"/>
      <c r="K133" s="227"/>
      <c r="L133" s="227"/>
      <c r="M133" s="227"/>
      <c r="N133" s="227"/>
      <c r="O133" s="227"/>
      <c r="P133" s="227"/>
      <c r="Q133" s="227"/>
      <c r="R133" s="227"/>
      <c r="S133" s="227"/>
      <c r="T133" s="227"/>
      <c r="U133" s="227"/>
      <c r="V133" s="227"/>
      <c r="W133" s="227"/>
      <c r="X133" s="208"/>
      <c r="Y133" s="208"/>
      <c r="Z133" s="208"/>
      <c r="AA133" s="208"/>
      <c r="AB133" s="208"/>
      <c r="AC133" s="208"/>
      <c r="AD133" s="208"/>
      <c r="AE133" s="208"/>
      <c r="AF133" s="208"/>
      <c r="AG133" s="208" t="s">
        <v>187</v>
      </c>
      <c r="AH133" s="208">
        <v>0</v>
      </c>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25"/>
      <c r="B134" s="226"/>
      <c r="C134" s="266" t="s">
        <v>307</v>
      </c>
      <c r="D134" s="260"/>
      <c r="E134" s="261">
        <v>1</v>
      </c>
      <c r="F134" s="227"/>
      <c r="G134" s="227"/>
      <c r="H134" s="227"/>
      <c r="I134" s="227"/>
      <c r="J134" s="227"/>
      <c r="K134" s="227"/>
      <c r="L134" s="227"/>
      <c r="M134" s="227"/>
      <c r="N134" s="227"/>
      <c r="O134" s="227"/>
      <c r="P134" s="227"/>
      <c r="Q134" s="227"/>
      <c r="R134" s="227"/>
      <c r="S134" s="227"/>
      <c r="T134" s="227"/>
      <c r="U134" s="227"/>
      <c r="V134" s="227"/>
      <c r="W134" s="227"/>
      <c r="X134" s="208"/>
      <c r="Y134" s="208"/>
      <c r="Z134" s="208"/>
      <c r="AA134" s="208"/>
      <c r="AB134" s="208"/>
      <c r="AC134" s="208"/>
      <c r="AD134" s="208"/>
      <c r="AE134" s="208"/>
      <c r="AF134" s="208"/>
      <c r="AG134" s="208" t="s">
        <v>187</v>
      </c>
      <c r="AH134" s="208">
        <v>0</v>
      </c>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42">
        <v>34</v>
      </c>
      <c r="B135" s="243" t="s">
        <v>308</v>
      </c>
      <c r="C135" s="251" t="s">
        <v>309</v>
      </c>
      <c r="D135" s="244" t="s">
        <v>222</v>
      </c>
      <c r="E135" s="245">
        <v>8</v>
      </c>
      <c r="F135" s="246"/>
      <c r="G135" s="247">
        <f>ROUND(E135*F135,2)</f>
        <v>0</v>
      </c>
      <c r="H135" s="246"/>
      <c r="I135" s="247">
        <f>ROUND(E135*H135,2)</f>
        <v>0</v>
      </c>
      <c r="J135" s="246"/>
      <c r="K135" s="247">
        <f>ROUND(E135*J135,2)</f>
        <v>0</v>
      </c>
      <c r="L135" s="247">
        <v>21</v>
      </c>
      <c r="M135" s="247">
        <f>G135*(1+L135/100)</f>
        <v>0</v>
      </c>
      <c r="N135" s="247">
        <v>0</v>
      </c>
      <c r="O135" s="247">
        <f>ROUND(E135*N135,2)</f>
        <v>0</v>
      </c>
      <c r="P135" s="247">
        <v>0</v>
      </c>
      <c r="Q135" s="247">
        <f>ROUND(E135*P135,2)</f>
        <v>0</v>
      </c>
      <c r="R135" s="247"/>
      <c r="S135" s="247" t="s">
        <v>253</v>
      </c>
      <c r="T135" s="248" t="s">
        <v>170</v>
      </c>
      <c r="U135" s="227">
        <v>0</v>
      </c>
      <c r="V135" s="227">
        <f>ROUND(E135*U135,2)</f>
        <v>0</v>
      </c>
      <c r="W135" s="227"/>
      <c r="X135" s="208"/>
      <c r="Y135" s="208"/>
      <c r="Z135" s="208"/>
      <c r="AA135" s="208"/>
      <c r="AB135" s="208"/>
      <c r="AC135" s="208"/>
      <c r="AD135" s="208"/>
      <c r="AE135" s="208"/>
      <c r="AF135" s="208"/>
      <c r="AG135" s="208" t="s">
        <v>183</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ht="22.5" outlineLevel="1" x14ac:dyDescent="0.2">
      <c r="A136" s="242">
        <v>35</v>
      </c>
      <c r="B136" s="243" t="s">
        <v>310</v>
      </c>
      <c r="C136" s="251" t="s">
        <v>311</v>
      </c>
      <c r="D136" s="244" t="s">
        <v>222</v>
      </c>
      <c r="E136" s="245">
        <v>8</v>
      </c>
      <c r="F136" s="246"/>
      <c r="G136" s="247">
        <f>ROUND(E136*F136,2)</f>
        <v>0</v>
      </c>
      <c r="H136" s="246"/>
      <c r="I136" s="247">
        <f>ROUND(E136*H136,2)</f>
        <v>0</v>
      </c>
      <c r="J136" s="246"/>
      <c r="K136" s="247">
        <f>ROUND(E136*J136,2)</f>
        <v>0</v>
      </c>
      <c r="L136" s="247">
        <v>21</v>
      </c>
      <c r="M136" s="247">
        <f>G136*(1+L136/100)</f>
        <v>0</v>
      </c>
      <c r="N136" s="247">
        <v>1E-4</v>
      </c>
      <c r="O136" s="247">
        <f>ROUND(E136*N136,2)</f>
        <v>0</v>
      </c>
      <c r="P136" s="247">
        <v>0</v>
      </c>
      <c r="Q136" s="247">
        <f>ROUND(E136*P136,2)</f>
        <v>0</v>
      </c>
      <c r="R136" s="247" t="s">
        <v>312</v>
      </c>
      <c r="S136" s="247" t="s">
        <v>169</v>
      </c>
      <c r="T136" s="248" t="s">
        <v>169</v>
      </c>
      <c r="U136" s="227">
        <v>0</v>
      </c>
      <c r="V136" s="227">
        <f>ROUND(E136*U136,2)</f>
        <v>0</v>
      </c>
      <c r="W136" s="227"/>
      <c r="X136" s="208"/>
      <c r="Y136" s="208"/>
      <c r="Z136" s="208"/>
      <c r="AA136" s="208"/>
      <c r="AB136" s="208"/>
      <c r="AC136" s="208"/>
      <c r="AD136" s="208"/>
      <c r="AE136" s="208"/>
      <c r="AF136" s="208"/>
      <c r="AG136" s="208" t="s">
        <v>268</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35">
        <v>36</v>
      </c>
      <c r="B137" s="236" t="s">
        <v>313</v>
      </c>
      <c r="C137" s="252" t="s">
        <v>314</v>
      </c>
      <c r="D137" s="237" t="s">
        <v>222</v>
      </c>
      <c r="E137" s="238">
        <v>8</v>
      </c>
      <c r="F137" s="239"/>
      <c r="G137" s="240">
        <f>ROUND(E137*F137,2)</f>
        <v>0</v>
      </c>
      <c r="H137" s="239"/>
      <c r="I137" s="240">
        <f>ROUND(E137*H137,2)</f>
        <v>0</v>
      </c>
      <c r="J137" s="239"/>
      <c r="K137" s="240">
        <f>ROUND(E137*J137,2)</f>
        <v>0</v>
      </c>
      <c r="L137" s="240">
        <v>21</v>
      </c>
      <c r="M137" s="240">
        <f>G137*(1+L137/100)</f>
        <v>0</v>
      </c>
      <c r="N137" s="240">
        <v>1.38E-2</v>
      </c>
      <c r="O137" s="240">
        <f>ROUND(E137*N137,2)</f>
        <v>0.11</v>
      </c>
      <c r="P137" s="240">
        <v>0</v>
      </c>
      <c r="Q137" s="240">
        <f>ROUND(E137*P137,2)</f>
        <v>0</v>
      </c>
      <c r="R137" s="240" t="s">
        <v>312</v>
      </c>
      <c r="S137" s="240" t="s">
        <v>169</v>
      </c>
      <c r="T137" s="241" t="s">
        <v>169</v>
      </c>
      <c r="U137" s="227">
        <v>0</v>
      </c>
      <c r="V137" s="227">
        <f>ROUND(E137*U137,2)</f>
        <v>0</v>
      </c>
      <c r="W137" s="227"/>
      <c r="X137" s="208"/>
      <c r="Y137" s="208"/>
      <c r="Z137" s="208"/>
      <c r="AA137" s="208"/>
      <c r="AB137" s="208"/>
      <c r="AC137" s="208"/>
      <c r="AD137" s="208"/>
      <c r="AE137" s="208"/>
      <c r="AF137" s="208"/>
      <c r="AG137" s="208" t="s">
        <v>268</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25"/>
      <c r="B138" s="226"/>
      <c r="C138" s="266" t="s">
        <v>315</v>
      </c>
      <c r="D138" s="260"/>
      <c r="E138" s="261">
        <v>8</v>
      </c>
      <c r="F138" s="227"/>
      <c r="G138" s="227"/>
      <c r="H138" s="227"/>
      <c r="I138" s="227"/>
      <c r="J138" s="227"/>
      <c r="K138" s="227"/>
      <c r="L138" s="227"/>
      <c r="M138" s="227"/>
      <c r="N138" s="227"/>
      <c r="O138" s="227"/>
      <c r="P138" s="227"/>
      <c r="Q138" s="227"/>
      <c r="R138" s="227"/>
      <c r="S138" s="227"/>
      <c r="T138" s="227"/>
      <c r="U138" s="227"/>
      <c r="V138" s="227"/>
      <c r="W138" s="227"/>
      <c r="X138" s="208"/>
      <c r="Y138" s="208"/>
      <c r="Z138" s="208"/>
      <c r="AA138" s="208"/>
      <c r="AB138" s="208"/>
      <c r="AC138" s="208"/>
      <c r="AD138" s="208"/>
      <c r="AE138" s="208"/>
      <c r="AF138" s="208"/>
      <c r="AG138" s="208" t="s">
        <v>187</v>
      </c>
      <c r="AH138" s="208">
        <v>0</v>
      </c>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42">
        <v>37</v>
      </c>
      <c r="B139" s="243" t="s">
        <v>316</v>
      </c>
      <c r="C139" s="251" t="s">
        <v>317</v>
      </c>
      <c r="D139" s="244" t="s">
        <v>218</v>
      </c>
      <c r="E139" s="245">
        <v>0.11119999999999999</v>
      </c>
      <c r="F139" s="246"/>
      <c r="G139" s="247">
        <f>ROUND(E139*F139,2)</f>
        <v>0</v>
      </c>
      <c r="H139" s="246"/>
      <c r="I139" s="247">
        <f>ROUND(E139*H139,2)</f>
        <v>0</v>
      </c>
      <c r="J139" s="246"/>
      <c r="K139" s="247">
        <f>ROUND(E139*J139,2)</f>
        <v>0</v>
      </c>
      <c r="L139" s="247">
        <v>21</v>
      </c>
      <c r="M139" s="247">
        <f>G139*(1+L139/100)</f>
        <v>0</v>
      </c>
      <c r="N139" s="247">
        <v>0</v>
      </c>
      <c r="O139" s="247">
        <f>ROUND(E139*N139,2)</f>
        <v>0</v>
      </c>
      <c r="P139" s="247">
        <v>0</v>
      </c>
      <c r="Q139" s="247">
        <f>ROUND(E139*P139,2)</f>
        <v>0</v>
      </c>
      <c r="R139" s="247"/>
      <c r="S139" s="247" t="s">
        <v>169</v>
      </c>
      <c r="T139" s="248" t="s">
        <v>169</v>
      </c>
      <c r="U139" s="227">
        <v>2.4209999999999998</v>
      </c>
      <c r="V139" s="227">
        <f>ROUND(E139*U139,2)</f>
        <v>0.27</v>
      </c>
      <c r="W139" s="227"/>
      <c r="X139" s="208"/>
      <c r="Y139" s="208"/>
      <c r="Z139" s="208"/>
      <c r="AA139" s="208"/>
      <c r="AB139" s="208"/>
      <c r="AC139" s="208"/>
      <c r="AD139" s="208"/>
      <c r="AE139" s="208"/>
      <c r="AF139" s="208"/>
      <c r="AG139" s="208" t="s">
        <v>219</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x14ac:dyDescent="0.2">
      <c r="A140" s="229" t="s">
        <v>164</v>
      </c>
      <c r="B140" s="230" t="s">
        <v>124</v>
      </c>
      <c r="C140" s="250" t="s">
        <v>125</v>
      </c>
      <c r="D140" s="231"/>
      <c r="E140" s="232"/>
      <c r="F140" s="233"/>
      <c r="G140" s="233">
        <f>SUMIF(AG141:AG151,"&lt;&gt;NOR",G141:G151)</f>
        <v>0</v>
      </c>
      <c r="H140" s="233"/>
      <c r="I140" s="233">
        <f>SUM(I141:I151)</f>
        <v>0</v>
      </c>
      <c r="J140" s="233"/>
      <c r="K140" s="233">
        <f>SUM(K141:K151)</f>
        <v>0</v>
      </c>
      <c r="L140" s="233"/>
      <c r="M140" s="233">
        <f>SUM(M141:M151)</f>
        <v>0</v>
      </c>
      <c r="N140" s="233"/>
      <c r="O140" s="233">
        <f>SUM(O141:O151)</f>
        <v>0.42</v>
      </c>
      <c r="P140" s="233"/>
      <c r="Q140" s="233">
        <f>SUM(Q141:Q151)</f>
        <v>0</v>
      </c>
      <c r="R140" s="233"/>
      <c r="S140" s="233"/>
      <c r="T140" s="234"/>
      <c r="U140" s="228"/>
      <c r="V140" s="228">
        <f>SUM(V141:V151)</f>
        <v>18.47</v>
      </c>
      <c r="W140" s="228"/>
      <c r="AG140" t="s">
        <v>165</v>
      </c>
    </row>
    <row r="141" spans="1:60" ht="22.5" outlineLevel="1" x14ac:dyDescent="0.2">
      <c r="A141" s="242">
        <v>38</v>
      </c>
      <c r="B141" s="243" t="s">
        <v>318</v>
      </c>
      <c r="C141" s="251" t="s">
        <v>319</v>
      </c>
      <c r="D141" s="244" t="s">
        <v>182</v>
      </c>
      <c r="E141" s="245">
        <v>17.07</v>
      </c>
      <c r="F141" s="246"/>
      <c r="G141" s="247">
        <f>ROUND(E141*F141,2)</f>
        <v>0</v>
      </c>
      <c r="H141" s="246"/>
      <c r="I141" s="247">
        <f>ROUND(E141*H141,2)</f>
        <v>0</v>
      </c>
      <c r="J141" s="246"/>
      <c r="K141" s="247">
        <f>ROUND(E141*J141,2)</f>
        <v>0</v>
      </c>
      <c r="L141" s="247">
        <v>21</v>
      </c>
      <c r="M141" s="247">
        <f>G141*(1+L141/100)</f>
        <v>0</v>
      </c>
      <c r="N141" s="247">
        <v>2.1000000000000001E-4</v>
      </c>
      <c r="O141" s="247">
        <f>ROUND(E141*N141,2)</f>
        <v>0</v>
      </c>
      <c r="P141" s="247">
        <v>0</v>
      </c>
      <c r="Q141" s="247">
        <f>ROUND(E141*P141,2)</f>
        <v>0</v>
      </c>
      <c r="R141" s="247"/>
      <c r="S141" s="247" t="s">
        <v>169</v>
      </c>
      <c r="T141" s="248" t="s">
        <v>169</v>
      </c>
      <c r="U141" s="227">
        <v>0.05</v>
      </c>
      <c r="V141" s="227">
        <f>ROUND(E141*U141,2)</f>
        <v>0.85</v>
      </c>
      <c r="W141" s="227"/>
      <c r="X141" s="208"/>
      <c r="Y141" s="208"/>
      <c r="Z141" s="208"/>
      <c r="AA141" s="208"/>
      <c r="AB141" s="208"/>
      <c r="AC141" s="208"/>
      <c r="AD141" s="208"/>
      <c r="AE141" s="208"/>
      <c r="AF141" s="208"/>
      <c r="AG141" s="208" t="s">
        <v>183</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ht="22.5" outlineLevel="1" x14ac:dyDescent="0.2">
      <c r="A142" s="235">
        <v>39</v>
      </c>
      <c r="B142" s="236" t="s">
        <v>320</v>
      </c>
      <c r="C142" s="252" t="s">
        <v>321</v>
      </c>
      <c r="D142" s="237" t="s">
        <v>182</v>
      </c>
      <c r="E142" s="238">
        <v>17.077500000000001</v>
      </c>
      <c r="F142" s="239"/>
      <c r="G142" s="240">
        <f>ROUND(E142*F142,2)</f>
        <v>0</v>
      </c>
      <c r="H142" s="239"/>
      <c r="I142" s="240">
        <f>ROUND(E142*H142,2)</f>
        <v>0</v>
      </c>
      <c r="J142" s="239"/>
      <c r="K142" s="240">
        <f>ROUND(E142*J142,2)</f>
        <v>0</v>
      </c>
      <c r="L142" s="240">
        <v>21</v>
      </c>
      <c r="M142" s="240">
        <f>G142*(1+L142/100)</f>
        <v>0</v>
      </c>
      <c r="N142" s="240">
        <v>3.65E-3</v>
      </c>
      <c r="O142" s="240">
        <f>ROUND(E142*N142,2)</f>
        <v>0.06</v>
      </c>
      <c r="P142" s="240">
        <v>0</v>
      </c>
      <c r="Q142" s="240">
        <f>ROUND(E142*P142,2)</f>
        <v>0</v>
      </c>
      <c r="R142" s="240"/>
      <c r="S142" s="240" t="s">
        <v>169</v>
      </c>
      <c r="T142" s="241" t="s">
        <v>169</v>
      </c>
      <c r="U142" s="227">
        <v>0.97799999999999998</v>
      </c>
      <c r="V142" s="227">
        <f>ROUND(E142*U142,2)</f>
        <v>16.7</v>
      </c>
      <c r="W142" s="227"/>
      <c r="X142" s="208"/>
      <c r="Y142" s="208"/>
      <c r="Z142" s="208"/>
      <c r="AA142" s="208"/>
      <c r="AB142" s="208"/>
      <c r="AC142" s="208"/>
      <c r="AD142" s="208"/>
      <c r="AE142" s="208"/>
      <c r="AF142" s="208"/>
      <c r="AG142" s="208" t="s">
        <v>183</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ht="22.5" outlineLevel="1" x14ac:dyDescent="0.2">
      <c r="A143" s="225"/>
      <c r="B143" s="226"/>
      <c r="C143" s="266" t="s">
        <v>207</v>
      </c>
      <c r="D143" s="260"/>
      <c r="E143" s="261"/>
      <c r="F143" s="227"/>
      <c r="G143" s="227"/>
      <c r="H143" s="227"/>
      <c r="I143" s="227"/>
      <c r="J143" s="227"/>
      <c r="K143" s="227"/>
      <c r="L143" s="227"/>
      <c r="M143" s="227"/>
      <c r="N143" s="227"/>
      <c r="O143" s="227"/>
      <c r="P143" s="227"/>
      <c r="Q143" s="227"/>
      <c r="R143" s="227"/>
      <c r="S143" s="227"/>
      <c r="T143" s="227"/>
      <c r="U143" s="227"/>
      <c r="V143" s="227"/>
      <c r="W143" s="227"/>
      <c r="X143" s="208"/>
      <c r="Y143" s="208"/>
      <c r="Z143" s="208"/>
      <c r="AA143" s="208"/>
      <c r="AB143" s="208"/>
      <c r="AC143" s="208"/>
      <c r="AD143" s="208"/>
      <c r="AE143" s="208"/>
      <c r="AF143" s="208"/>
      <c r="AG143" s="208" t="s">
        <v>187</v>
      </c>
      <c r="AH143" s="208">
        <v>0</v>
      </c>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25"/>
      <c r="B144" s="226"/>
      <c r="C144" s="266" t="s">
        <v>208</v>
      </c>
      <c r="D144" s="260"/>
      <c r="E144" s="261">
        <v>7.0875000000000004</v>
      </c>
      <c r="F144" s="227"/>
      <c r="G144" s="227"/>
      <c r="H144" s="227"/>
      <c r="I144" s="227"/>
      <c r="J144" s="227"/>
      <c r="K144" s="227"/>
      <c r="L144" s="227"/>
      <c r="M144" s="227"/>
      <c r="N144" s="227"/>
      <c r="O144" s="227"/>
      <c r="P144" s="227"/>
      <c r="Q144" s="227"/>
      <c r="R144" s="227"/>
      <c r="S144" s="227"/>
      <c r="T144" s="227"/>
      <c r="U144" s="227"/>
      <c r="V144" s="227"/>
      <c r="W144" s="227"/>
      <c r="X144" s="208"/>
      <c r="Y144" s="208"/>
      <c r="Z144" s="208"/>
      <c r="AA144" s="208"/>
      <c r="AB144" s="208"/>
      <c r="AC144" s="208"/>
      <c r="AD144" s="208"/>
      <c r="AE144" s="208"/>
      <c r="AF144" s="208"/>
      <c r="AG144" s="208" t="s">
        <v>187</v>
      </c>
      <c r="AH144" s="208">
        <v>0</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25"/>
      <c r="B145" s="226"/>
      <c r="C145" s="266" t="s">
        <v>209</v>
      </c>
      <c r="D145" s="260"/>
      <c r="E145" s="261">
        <v>9.99</v>
      </c>
      <c r="F145" s="227"/>
      <c r="G145" s="227"/>
      <c r="H145" s="227"/>
      <c r="I145" s="227"/>
      <c r="J145" s="227"/>
      <c r="K145" s="227"/>
      <c r="L145" s="227"/>
      <c r="M145" s="227"/>
      <c r="N145" s="227"/>
      <c r="O145" s="227"/>
      <c r="P145" s="227"/>
      <c r="Q145" s="227"/>
      <c r="R145" s="227"/>
      <c r="S145" s="227"/>
      <c r="T145" s="227"/>
      <c r="U145" s="227"/>
      <c r="V145" s="227"/>
      <c r="W145" s="227"/>
      <c r="X145" s="208"/>
      <c r="Y145" s="208"/>
      <c r="Z145" s="208"/>
      <c r="AA145" s="208"/>
      <c r="AB145" s="208"/>
      <c r="AC145" s="208"/>
      <c r="AD145" s="208"/>
      <c r="AE145" s="208"/>
      <c r="AF145" s="208"/>
      <c r="AG145" s="208" t="s">
        <v>187</v>
      </c>
      <c r="AH145" s="208">
        <v>0</v>
      </c>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ht="22.5" outlineLevel="1" x14ac:dyDescent="0.2">
      <c r="A146" s="235">
        <v>40</v>
      </c>
      <c r="B146" s="236" t="s">
        <v>322</v>
      </c>
      <c r="C146" s="252" t="s">
        <v>323</v>
      </c>
      <c r="D146" s="237" t="s">
        <v>324</v>
      </c>
      <c r="E146" s="238">
        <v>2.5</v>
      </c>
      <c r="F146" s="239"/>
      <c r="G146" s="240">
        <f>ROUND(E146*F146,2)</f>
        <v>0</v>
      </c>
      <c r="H146" s="239"/>
      <c r="I146" s="240">
        <f>ROUND(E146*H146,2)</f>
        <v>0</v>
      </c>
      <c r="J146" s="239"/>
      <c r="K146" s="240">
        <f>ROUND(E146*J146,2)</f>
        <v>0</v>
      </c>
      <c r="L146" s="240">
        <v>21</v>
      </c>
      <c r="M146" s="240">
        <f>G146*(1+L146/100)</f>
        <v>0</v>
      </c>
      <c r="N146" s="240">
        <v>4.8000000000000001E-4</v>
      </c>
      <c r="O146" s="240">
        <f>ROUND(E146*N146,2)</f>
        <v>0</v>
      </c>
      <c r="P146" s="240">
        <v>0</v>
      </c>
      <c r="Q146" s="240">
        <f>ROUND(E146*P146,2)</f>
        <v>0</v>
      </c>
      <c r="R146" s="240"/>
      <c r="S146" s="240" t="s">
        <v>169</v>
      </c>
      <c r="T146" s="241" t="s">
        <v>169</v>
      </c>
      <c r="U146" s="227">
        <v>0.15</v>
      </c>
      <c r="V146" s="227">
        <f>ROUND(E146*U146,2)</f>
        <v>0.38</v>
      </c>
      <c r="W146" s="227"/>
      <c r="X146" s="208"/>
      <c r="Y146" s="208"/>
      <c r="Z146" s="208"/>
      <c r="AA146" s="208"/>
      <c r="AB146" s="208"/>
      <c r="AC146" s="208"/>
      <c r="AD146" s="208"/>
      <c r="AE146" s="208"/>
      <c r="AF146" s="208"/>
      <c r="AG146" s="208" t="s">
        <v>183</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25"/>
      <c r="B147" s="226"/>
      <c r="C147" s="265" t="s">
        <v>325</v>
      </c>
      <c r="D147" s="262"/>
      <c r="E147" s="262"/>
      <c r="F147" s="262"/>
      <c r="G147" s="262"/>
      <c r="H147" s="227"/>
      <c r="I147" s="227"/>
      <c r="J147" s="227"/>
      <c r="K147" s="227"/>
      <c r="L147" s="227"/>
      <c r="M147" s="227"/>
      <c r="N147" s="227"/>
      <c r="O147" s="227"/>
      <c r="P147" s="227"/>
      <c r="Q147" s="227"/>
      <c r="R147" s="227"/>
      <c r="S147" s="227"/>
      <c r="T147" s="227"/>
      <c r="U147" s="227"/>
      <c r="V147" s="227"/>
      <c r="W147" s="227"/>
      <c r="X147" s="208"/>
      <c r="Y147" s="208"/>
      <c r="Z147" s="208"/>
      <c r="AA147" s="208"/>
      <c r="AB147" s="208"/>
      <c r="AC147" s="208"/>
      <c r="AD147" s="208"/>
      <c r="AE147" s="208"/>
      <c r="AF147" s="208"/>
      <c r="AG147" s="208" t="s">
        <v>185</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25"/>
      <c r="B148" s="226"/>
      <c r="C148" s="267" t="s">
        <v>326</v>
      </c>
      <c r="D148" s="264"/>
      <c r="E148" s="264"/>
      <c r="F148" s="264"/>
      <c r="G148" s="264"/>
      <c r="H148" s="227"/>
      <c r="I148" s="227"/>
      <c r="J148" s="227"/>
      <c r="K148" s="227"/>
      <c r="L148" s="227"/>
      <c r="M148" s="227"/>
      <c r="N148" s="227"/>
      <c r="O148" s="227"/>
      <c r="P148" s="227"/>
      <c r="Q148" s="227"/>
      <c r="R148" s="227"/>
      <c r="S148" s="227"/>
      <c r="T148" s="227"/>
      <c r="U148" s="227"/>
      <c r="V148" s="227"/>
      <c r="W148" s="227"/>
      <c r="X148" s="208"/>
      <c r="Y148" s="208"/>
      <c r="Z148" s="208"/>
      <c r="AA148" s="208"/>
      <c r="AB148" s="208"/>
      <c r="AC148" s="208"/>
      <c r="AD148" s="208"/>
      <c r="AE148" s="208"/>
      <c r="AF148" s="208"/>
      <c r="AG148" s="208" t="s">
        <v>185</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ht="22.5" outlineLevel="1" x14ac:dyDescent="0.2">
      <c r="A149" s="235">
        <v>41</v>
      </c>
      <c r="B149" s="236" t="s">
        <v>327</v>
      </c>
      <c r="C149" s="252" t="s">
        <v>328</v>
      </c>
      <c r="D149" s="237" t="s">
        <v>182</v>
      </c>
      <c r="E149" s="238">
        <v>19.638549999999999</v>
      </c>
      <c r="F149" s="239"/>
      <c r="G149" s="240">
        <f>ROUND(E149*F149,2)</f>
        <v>0</v>
      </c>
      <c r="H149" s="239"/>
      <c r="I149" s="240">
        <f>ROUND(E149*H149,2)</f>
        <v>0</v>
      </c>
      <c r="J149" s="239"/>
      <c r="K149" s="240">
        <f>ROUND(E149*J149,2)</f>
        <v>0</v>
      </c>
      <c r="L149" s="240">
        <v>21</v>
      </c>
      <c r="M149" s="240">
        <f>G149*(1+L149/100)</f>
        <v>0</v>
      </c>
      <c r="N149" s="240">
        <v>1.8200000000000001E-2</v>
      </c>
      <c r="O149" s="240">
        <f>ROUND(E149*N149,2)</f>
        <v>0.36</v>
      </c>
      <c r="P149" s="240">
        <v>0</v>
      </c>
      <c r="Q149" s="240">
        <f>ROUND(E149*P149,2)</f>
        <v>0</v>
      </c>
      <c r="R149" s="240"/>
      <c r="S149" s="240" t="s">
        <v>253</v>
      </c>
      <c r="T149" s="241" t="s">
        <v>170</v>
      </c>
      <c r="U149" s="227">
        <v>0</v>
      </c>
      <c r="V149" s="227">
        <f>ROUND(E149*U149,2)</f>
        <v>0</v>
      </c>
      <c r="W149" s="227"/>
      <c r="X149" s="208"/>
      <c r="Y149" s="208"/>
      <c r="Z149" s="208"/>
      <c r="AA149" s="208"/>
      <c r="AB149" s="208"/>
      <c r="AC149" s="208"/>
      <c r="AD149" s="208"/>
      <c r="AE149" s="208"/>
      <c r="AF149" s="208"/>
      <c r="AG149" s="208" t="s">
        <v>268</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25"/>
      <c r="B150" s="226"/>
      <c r="C150" s="266" t="s">
        <v>329</v>
      </c>
      <c r="D150" s="260"/>
      <c r="E150" s="261">
        <v>19.638549999999999</v>
      </c>
      <c r="F150" s="227"/>
      <c r="G150" s="227"/>
      <c r="H150" s="227"/>
      <c r="I150" s="227"/>
      <c r="J150" s="227"/>
      <c r="K150" s="227"/>
      <c r="L150" s="227"/>
      <c r="M150" s="227"/>
      <c r="N150" s="227"/>
      <c r="O150" s="227"/>
      <c r="P150" s="227"/>
      <c r="Q150" s="227"/>
      <c r="R150" s="227"/>
      <c r="S150" s="227"/>
      <c r="T150" s="227"/>
      <c r="U150" s="227"/>
      <c r="V150" s="227"/>
      <c r="W150" s="227"/>
      <c r="X150" s="208"/>
      <c r="Y150" s="208"/>
      <c r="Z150" s="208"/>
      <c r="AA150" s="208"/>
      <c r="AB150" s="208"/>
      <c r="AC150" s="208"/>
      <c r="AD150" s="208"/>
      <c r="AE150" s="208"/>
      <c r="AF150" s="208"/>
      <c r="AG150" s="208" t="s">
        <v>187</v>
      </c>
      <c r="AH150" s="208">
        <v>0</v>
      </c>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42">
        <v>42</v>
      </c>
      <c r="B151" s="243" t="s">
        <v>330</v>
      </c>
      <c r="C151" s="251" t="s">
        <v>331</v>
      </c>
      <c r="D151" s="244" t="s">
        <v>218</v>
      </c>
      <c r="E151" s="245">
        <v>0.42453999999999997</v>
      </c>
      <c r="F151" s="246"/>
      <c r="G151" s="247">
        <f>ROUND(E151*F151,2)</f>
        <v>0</v>
      </c>
      <c r="H151" s="246"/>
      <c r="I151" s="247">
        <f>ROUND(E151*H151,2)</f>
        <v>0</v>
      </c>
      <c r="J151" s="246"/>
      <c r="K151" s="247">
        <f>ROUND(E151*J151,2)</f>
        <v>0</v>
      </c>
      <c r="L151" s="247">
        <v>21</v>
      </c>
      <c r="M151" s="247">
        <f>G151*(1+L151/100)</f>
        <v>0</v>
      </c>
      <c r="N151" s="247">
        <v>0</v>
      </c>
      <c r="O151" s="247">
        <f>ROUND(E151*N151,2)</f>
        <v>0</v>
      </c>
      <c r="P151" s="247">
        <v>0</v>
      </c>
      <c r="Q151" s="247">
        <f>ROUND(E151*P151,2)</f>
        <v>0</v>
      </c>
      <c r="R151" s="247"/>
      <c r="S151" s="247" t="s">
        <v>169</v>
      </c>
      <c r="T151" s="248" t="s">
        <v>169</v>
      </c>
      <c r="U151" s="227">
        <v>1.2649999999999999</v>
      </c>
      <c r="V151" s="227">
        <f>ROUND(E151*U151,2)</f>
        <v>0.54</v>
      </c>
      <c r="W151" s="227"/>
      <c r="X151" s="208"/>
      <c r="Y151" s="208"/>
      <c r="Z151" s="208"/>
      <c r="AA151" s="208"/>
      <c r="AB151" s="208"/>
      <c r="AC151" s="208"/>
      <c r="AD151" s="208"/>
      <c r="AE151" s="208"/>
      <c r="AF151" s="208"/>
      <c r="AG151" s="208" t="s">
        <v>219</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x14ac:dyDescent="0.2">
      <c r="A152" s="229" t="s">
        <v>164</v>
      </c>
      <c r="B152" s="230" t="s">
        <v>126</v>
      </c>
      <c r="C152" s="250" t="s">
        <v>127</v>
      </c>
      <c r="D152" s="231"/>
      <c r="E152" s="232"/>
      <c r="F152" s="233"/>
      <c r="G152" s="233">
        <f>SUMIF(AG153:AG167,"&lt;&gt;NOR",G153:G167)</f>
        <v>0</v>
      </c>
      <c r="H152" s="233"/>
      <c r="I152" s="233">
        <f>SUM(I153:I167)</f>
        <v>0</v>
      </c>
      <c r="J152" s="233"/>
      <c r="K152" s="233">
        <f>SUM(K153:K167)</f>
        <v>0</v>
      </c>
      <c r="L152" s="233"/>
      <c r="M152" s="233">
        <f>SUM(M153:M167)</f>
        <v>0</v>
      </c>
      <c r="N152" s="233"/>
      <c r="O152" s="233">
        <f>SUM(O153:O167)</f>
        <v>1.4300000000000002</v>
      </c>
      <c r="P152" s="233"/>
      <c r="Q152" s="233">
        <f>SUM(Q153:Q167)</f>
        <v>0</v>
      </c>
      <c r="R152" s="233"/>
      <c r="S152" s="233"/>
      <c r="T152" s="234"/>
      <c r="U152" s="228"/>
      <c r="V152" s="228">
        <f>SUM(V153:V167)</f>
        <v>67.660000000000011</v>
      </c>
      <c r="W152" s="228"/>
      <c r="AG152" t="s">
        <v>165</v>
      </c>
    </row>
    <row r="153" spans="1:60" outlineLevel="1" x14ac:dyDescent="0.2">
      <c r="A153" s="235">
        <v>43</v>
      </c>
      <c r="B153" s="236" t="s">
        <v>332</v>
      </c>
      <c r="C153" s="252" t="s">
        <v>333</v>
      </c>
      <c r="D153" s="237" t="s">
        <v>324</v>
      </c>
      <c r="E153" s="238">
        <v>40.409999999999997</v>
      </c>
      <c r="F153" s="239"/>
      <c r="G153" s="240">
        <f>ROUND(E153*F153,2)</f>
        <v>0</v>
      </c>
      <c r="H153" s="239"/>
      <c r="I153" s="240">
        <f>ROUND(E153*H153,2)</f>
        <v>0</v>
      </c>
      <c r="J153" s="239"/>
      <c r="K153" s="240">
        <f>ROUND(E153*J153,2)</f>
        <v>0</v>
      </c>
      <c r="L153" s="240">
        <v>21</v>
      </c>
      <c r="M153" s="240">
        <f>G153*(1+L153/100)</f>
        <v>0</v>
      </c>
      <c r="N153" s="240">
        <v>4.0000000000000003E-5</v>
      </c>
      <c r="O153" s="240">
        <f>ROUND(E153*N153,2)</f>
        <v>0</v>
      </c>
      <c r="P153" s="240">
        <v>0</v>
      </c>
      <c r="Q153" s="240">
        <f>ROUND(E153*P153,2)</f>
        <v>0</v>
      </c>
      <c r="R153" s="240"/>
      <c r="S153" s="240" t="s">
        <v>169</v>
      </c>
      <c r="T153" s="241" t="s">
        <v>169</v>
      </c>
      <c r="U153" s="227">
        <v>7.0000000000000007E-2</v>
      </c>
      <c r="V153" s="227">
        <f>ROUND(E153*U153,2)</f>
        <v>2.83</v>
      </c>
      <c r="W153" s="227"/>
      <c r="X153" s="208"/>
      <c r="Y153" s="208"/>
      <c r="Z153" s="208"/>
      <c r="AA153" s="208"/>
      <c r="AB153" s="208"/>
      <c r="AC153" s="208"/>
      <c r="AD153" s="208"/>
      <c r="AE153" s="208"/>
      <c r="AF153" s="208"/>
      <c r="AG153" s="208" t="s">
        <v>183</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ht="45" outlineLevel="1" x14ac:dyDescent="0.2">
      <c r="A154" s="225"/>
      <c r="B154" s="226"/>
      <c r="C154" s="266" t="s">
        <v>334</v>
      </c>
      <c r="D154" s="260"/>
      <c r="E154" s="261">
        <v>30.41</v>
      </c>
      <c r="F154" s="227"/>
      <c r="G154" s="227"/>
      <c r="H154" s="227"/>
      <c r="I154" s="227"/>
      <c r="J154" s="227"/>
      <c r="K154" s="227"/>
      <c r="L154" s="227"/>
      <c r="M154" s="227"/>
      <c r="N154" s="227"/>
      <c r="O154" s="227"/>
      <c r="P154" s="227"/>
      <c r="Q154" s="227"/>
      <c r="R154" s="227"/>
      <c r="S154" s="227"/>
      <c r="T154" s="227"/>
      <c r="U154" s="227"/>
      <c r="V154" s="227"/>
      <c r="W154" s="227"/>
      <c r="X154" s="208"/>
      <c r="Y154" s="208"/>
      <c r="Z154" s="208"/>
      <c r="AA154" s="208"/>
      <c r="AB154" s="208"/>
      <c r="AC154" s="208"/>
      <c r="AD154" s="208"/>
      <c r="AE154" s="208"/>
      <c r="AF154" s="208"/>
      <c r="AG154" s="208" t="s">
        <v>187</v>
      </c>
      <c r="AH154" s="208">
        <v>0</v>
      </c>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25"/>
      <c r="B155" s="226"/>
      <c r="C155" s="266" t="s">
        <v>335</v>
      </c>
      <c r="D155" s="260"/>
      <c r="E155" s="261">
        <v>10</v>
      </c>
      <c r="F155" s="227"/>
      <c r="G155" s="227"/>
      <c r="H155" s="227"/>
      <c r="I155" s="227"/>
      <c r="J155" s="227"/>
      <c r="K155" s="227"/>
      <c r="L155" s="227"/>
      <c r="M155" s="227"/>
      <c r="N155" s="227"/>
      <c r="O155" s="227"/>
      <c r="P155" s="227"/>
      <c r="Q155" s="227"/>
      <c r="R155" s="227"/>
      <c r="S155" s="227"/>
      <c r="T155" s="227"/>
      <c r="U155" s="227"/>
      <c r="V155" s="227"/>
      <c r="W155" s="227"/>
      <c r="X155" s="208"/>
      <c r="Y155" s="208"/>
      <c r="Z155" s="208"/>
      <c r="AA155" s="208"/>
      <c r="AB155" s="208"/>
      <c r="AC155" s="208"/>
      <c r="AD155" s="208"/>
      <c r="AE155" s="208"/>
      <c r="AF155" s="208"/>
      <c r="AG155" s="208" t="s">
        <v>187</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ht="22.5" outlineLevel="1" x14ac:dyDescent="0.2">
      <c r="A156" s="235">
        <v>44</v>
      </c>
      <c r="B156" s="236" t="s">
        <v>336</v>
      </c>
      <c r="C156" s="252" t="s">
        <v>337</v>
      </c>
      <c r="D156" s="237" t="s">
        <v>182</v>
      </c>
      <c r="E156" s="238">
        <v>60.82</v>
      </c>
      <c r="F156" s="239"/>
      <c r="G156" s="240">
        <f>ROUND(E156*F156,2)</f>
        <v>0</v>
      </c>
      <c r="H156" s="239"/>
      <c r="I156" s="240">
        <f>ROUND(E156*H156,2)</f>
        <v>0</v>
      </c>
      <c r="J156" s="239"/>
      <c r="K156" s="240">
        <f>ROUND(E156*J156,2)</f>
        <v>0</v>
      </c>
      <c r="L156" s="240">
        <v>21</v>
      </c>
      <c r="M156" s="240">
        <f>G156*(1+L156/100)</f>
        <v>0</v>
      </c>
      <c r="N156" s="240">
        <v>3.5500000000000002E-3</v>
      </c>
      <c r="O156" s="240">
        <f>ROUND(E156*N156,2)</f>
        <v>0.22</v>
      </c>
      <c r="P156" s="240">
        <v>0</v>
      </c>
      <c r="Q156" s="240">
        <f>ROUND(E156*P156,2)</f>
        <v>0</v>
      </c>
      <c r="R156" s="240"/>
      <c r="S156" s="240" t="s">
        <v>169</v>
      </c>
      <c r="T156" s="241" t="s">
        <v>169</v>
      </c>
      <c r="U156" s="227">
        <v>1.0165</v>
      </c>
      <c r="V156" s="227">
        <f>ROUND(E156*U156,2)</f>
        <v>61.82</v>
      </c>
      <c r="W156" s="227"/>
      <c r="X156" s="208"/>
      <c r="Y156" s="208"/>
      <c r="Z156" s="208"/>
      <c r="AA156" s="208"/>
      <c r="AB156" s="208"/>
      <c r="AC156" s="208"/>
      <c r="AD156" s="208"/>
      <c r="AE156" s="208"/>
      <c r="AF156" s="208"/>
      <c r="AG156" s="208" t="s">
        <v>183</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25"/>
      <c r="B157" s="226"/>
      <c r="C157" s="265" t="s">
        <v>338</v>
      </c>
      <c r="D157" s="262"/>
      <c r="E157" s="262"/>
      <c r="F157" s="262"/>
      <c r="G157" s="262"/>
      <c r="H157" s="227"/>
      <c r="I157" s="227"/>
      <c r="J157" s="227"/>
      <c r="K157" s="227"/>
      <c r="L157" s="227"/>
      <c r="M157" s="227"/>
      <c r="N157" s="227"/>
      <c r="O157" s="227"/>
      <c r="P157" s="227"/>
      <c r="Q157" s="227"/>
      <c r="R157" s="227"/>
      <c r="S157" s="227"/>
      <c r="T157" s="227"/>
      <c r="U157" s="227"/>
      <c r="V157" s="227"/>
      <c r="W157" s="227"/>
      <c r="X157" s="208"/>
      <c r="Y157" s="208"/>
      <c r="Z157" s="208"/>
      <c r="AA157" s="208"/>
      <c r="AB157" s="208"/>
      <c r="AC157" s="208"/>
      <c r="AD157" s="208"/>
      <c r="AE157" s="208"/>
      <c r="AF157" s="208"/>
      <c r="AG157" s="208" t="s">
        <v>185</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25"/>
      <c r="B158" s="226"/>
      <c r="C158" s="267" t="s">
        <v>339</v>
      </c>
      <c r="D158" s="264"/>
      <c r="E158" s="264"/>
      <c r="F158" s="264"/>
      <c r="G158" s="264"/>
      <c r="H158" s="227"/>
      <c r="I158" s="227"/>
      <c r="J158" s="227"/>
      <c r="K158" s="227"/>
      <c r="L158" s="227"/>
      <c r="M158" s="227"/>
      <c r="N158" s="227"/>
      <c r="O158" s="227"/>
      <c r="P158" s="227"/>
      <c r="Q158" s="227"/>
      <c r="R158" s="227"/>
      <c r="S158" s="227"/>
      <c r="T158" s="227"/>
      <c r="U158" s="227"/>
      <c r="V158" s="227"/>
      <c r="W158" s="227"/>
      <c r="X158" s="208"/>
      <c r="Y158" s="208"/>
      <c r="Z158" s="208"/>
      <c r="AA158" s="208"/>
      <c r="AB158" s="208"/>
      <c r="AC158" s="208"/>
      <c r="AD158" s="208"/>
      <c r="AE158" s="208"/>
      <c r="AF158" s="208"/>
      <c r="AG158" s="208" t="s">
        <v>185</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ht="45" outlineLevel="1" x14ac:dyDescent="0.2">
      <c r="A159" s="225"/>
      <c r="B159" s="226"/>
      <c r="C159" s="266" t="s">
        <v>213</v>
      </c>
      <c r="D159" s="260"/>
      <c r="E159" s="261">
        <v>60.82</v>
      </c>
      <c r="F159" s="227"/>
      <c r="G159" s="227"/>
      <c r="H159" s="227"/>
      <c r="I159" s="227"/>
      <c r="J159" s="227"/>
      <c r="K159" s="227"/>
      <c r="L159" s="227"/>
      <c r="M159" s="227"/>
      <c r="N159" s="227"/>
      <c r="O159" s="227"/>
      <c r="P159" s="227"/>
      <c r="Q159" s="227"/>
      <c r="R159" s="227"/>
      <c r="S159" s="227"/>
      <c r="T159" s="227"/>
      <c r="U159" s="227"/>
      <c r="V159" s="227"/>
      <c r="W159" s="227"/>
      <c r="X159" s="208"/>
      <c r="Y159" s="208"/>
      <c r="Z159" s="208"/>
      <c r="AA159" s="208"/>
      <c r="AB159" s="208"/>
      <c r="AC159" s="208"/>
      <c r="AD159" s="208"/>
      <c r="AE159" s="208"/>
      <c r="AF159" s="208"/>
      <c r="AG159" s="208" t="s">
        <v>187</v>
      </c>
      <c r="AH159" s="208">
        <v>0</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ht="22.5" outlineLevel="1" x14ac:dyDescent="0.2">
      <c r="A160" s="235">
        <v>45</v>
      </c>
      <c r="B160" s="236" t="s">
        <v>340</v>
      </c>
      <c r="C160" s="252" t="s">
        <v>341</v>
      </c>
      <c r="D160" s="237" t="s">
        <v>324</v>
      </c>
      <c r="E160" s="238">
        <v>10</v>
      </c>
      <c r="F160" s="239"/>
      <c r="G160" s="240">
        <f>ROUND(E160*F160,2)</f>
        <v>0</v>
      </c>
      <c r="H160" s="239"/>
      <c r="I160" s="240">
        <f>ROUND(E160*H160,2)</f>
        <v>0</v>
      </c>
      <c r="J160" s="239"/>
      <c r="K160" s="240">
        <f>ROUND(E160*J160,2)</f>
        <v>0</v>
      </c>
      <c r="L160" s="240">
        <v>21</v>
      </c>
      <c r="M160" s="240">
        <f>G160*(1+L160/100)</f>
        <v>0</v>
      </c>
      <c r="N160" s="240">
        <v>4.2000000000000002E-4</v>
      </c>
      <c r="O160" s="240">
        <f>ROUND(E160*N160,2)</f>
        <v>0</v>
      </c>
      <c r="P160" s="240">
        <v>0</v>
      </c>
      <c r="Q160" s="240">
        <f>ROUND(E160*P160,2)</f>
        <v>0</v>
      </c>
      <c r="R160" s="240"/>
      <c r="S160" s="240" t="s">
        <v>169</v>
      </c>
      <c r="T160" s="241" t="s">
        <v>170</v>
      </c>
      <c r="U160" s="227">
        <v>0.12</v>
      </c>
      <c r="V160" s="227">
        <f>ROUND(E160*U160,2)</f>
        <v>1.2</v>
      </c>
      <c r="W160" s="227"/>
      <c r="X160" s="208"/>
      <c r="Y160" s="208"/>
      <c r="Z160" s="208"/>
      <c r="AA160" s="208"/>
      <c r="AB160" s="208"/>
      <c r="AC160" s="208"/>
      <c r="AD160" s="208"/>
      <c r="AE160" s="208"/>
      <c r="AF160" s="208"/>
      <c r="AG160" s="208" t="s">
        <v>183</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25"/>
      <c r="B161" s="226"/>
      <c r="C161" s="266" t="s">
        <v>342</v>
      </c>
      <c r="D161" s="260"/>
      <c r="E161" s="261">
        <v>10</v>
      </c>
      <c r="F161" s="227"/>
      <c r="G161" s="227"/>
      <c r="H161" s="227"/>
      <c r="I161" s="227"/>
      <c r="J161" s="227"/>
      <c r="K161" s="227"/>
      <c r="L161" s="227"/>
      <c r="M161" s="227"/>
      <c r="N161" s="227"/>
      <c r="O161" s="227"/>
      <c r="P161" s="227"/>
      <c r="Q161" s="227"/>
      <c r="R161" s="227"/>
      <c r="S161" s="227"/>
      <c r="T161" s="227"/>
      <c r="U161" s="227"/>
      <c r="V161" s="227"/>
      <c r="W161" s="227"/>
      <c r="X161" s="208"/>
      <c r="Y161" s="208"/>
      <c r="Z161" s="208"/>
      <c r="AA161" s="208"/>
      <c r="AB161" s="208"/>
      <c r="AC161" s="208"/>
      <c r="AD161" s="208"/>
      <c r="AE161" s="208"/>
      <c r="AF161" s="208"/>
      <c r="AG161" s="208" t="s">
        <v>187</v>
      </c>
      <c r="AH161" s="208">
        <v>0</v>
      </c>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ht="22.5" outlineLevel="1" x14ac:dyDescent="0.2">
      <c r="A162" s="235">
        <v>46</v>
      </c>
      <c r="B162" s="236" t="s">
        <v>343</v>
      </c>
      <c r="C162" s="252" t="s">
        <v>344</v>
      </c>
      <c r="D162" s="237" t="s">
        <v>182</v>
      </c>
      <c r="E162" s="238">
        <v>6.9943</v>
      </c>
      <c r="F162" s="239"/>
      <c r="G162" s="240">
        <f>ROUND(E162*F162,2)</f>
        <v>0</v>
      </c>
      <c r="H162" s="239"/>
      <c r="I162" s="240">
        <f>ROUND(E162*H162,2)</f>
        <v>0</v>
      </c>
      <c r="J162" s="239"/>
      <c r="K162" s="240">
        <f>ROUND(E162*J162,2)</f>
        <v>0</v>
      </c>
      <c r="L162" s="240">
        <v>21</v>
      </c>
      <c r="M162" s="240">
        <f>G162*(1+L162/100)</f>
        <v>0</v>
      </c>
      <c r="N162" s="240">
        <v>1.7600000000000001E-2</v>
      </c>
      <c r="O162" s="240">
        <f>ROUND(E162*N162,2)</f>
        <v>0.12</v>
      </c>
      <c r="P162" s="240">
        <v>0</v>
      </c>
      <c r="Q162" s="240">
        <f>ROUND(E162*P162,2)</f>
        <v>0</v>
      </c>
      <c r="R162" s="240"/>
      <c r="S162" s="240" t="s">
        <v>253</v>
      </c>
      <c r="T162" s="241" t="s">
        <v>170</v>
      </c>
      <c r="U162" s="227">
        <v>0</v>
      </c>
      <c r="V162" s="227">
        <f>ROUND(E162*U162,2)</f>
        <v>0</v>
      </c>
      <c r="W162" s="227"/>
      <c r="X162" s="208"/>
      <c r="Y162" s="208"/>
      <c r="Z162" s="208"/>
      <c r="AA162" s="208"/>
      <c r="AB162" s="208"/>
      <c r="AC162" s="208"/>
      <c r="AD162" s="208"/>
      <c r="AE162" s="208"/>
      <c r="AF162" s="208"/>
      <c r="AG162" s="208" t="s">
        <v>268</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ht="45" outlineLevel="1" x14ac:dyDescent="0.2">
      <c r="A163" s="225"/>
      <c r="B163" s="226"/>
      <c r="C163" s="266" t="s">
        <v>345</v>
      </c>
      <c r="D163" s="260"/>
      <c r="E163" s="261">
        <v>6.0819999999999999</v>
      </c>
      <c r="F163" s="227"/>
      <c r="G163" s="227"/>
      <c r="H163" s="227"/>
      <c r="I163" s="227"/>
      <c r="J163" s="227"/>
      <c r="K163" s="227"/>
      <c r="L163" s="227"/>
      <c r="M163" s="227"/>
      <c r="N163" s="227"/>
      <c r="O163" s="227"/>
      <c r="P163" s="227"/>
      <c r="Q163" s="227"/>
      <c r="R163" s="227"/>
      <c r="S163" s="227"/>
      <c r="T163" s="227"/>
      <c r="U163" s="227"/>
      <c r="V163" s="227"/>
      <c r="W163" s="227"/>
      <c r="X163" s="208"/>
      <c r="Y163" s="208"/>
      <c r="Z163" s="208"/>
      <c r="AA163" s="208"/>
      <c r="AB163" s="208"/>
      <c r="AC163" s="208"/>
      <c r="AD163" s="208"/>
      <c r="AE163" s="208"/>
      <c r="AF163" s="208"/>
      <c r="AG163" s="208" t="s">
        <v>187</v>
      </c>
      <c r="AH163" s="208">
        <v>0</v>
      </c>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25"/>
      <c r="B164" s="226"/>
      <c r="C164" s="266" t="s">
        <v>346</v>
      </c>
      <c r="D164" s="260"/>
      <c r="E164" s="261">
        <v>0.9123</v>
      </c>
      <c r="F164" s="227"/>
      <c r="G164" s="227"/>
      <c r="H164" s="227"/>
      <c r="I164" s="227"/>
      <c r="J164" s="227"/>
      <c r="K164" s="227"/>
      <c r="L164" s="227"/>
      <c r="M164" s="227"/>
      <c r="N164" s="227"/>
      <c r="O164" s="227"/>
      <c r="P164" s="227"/>
      <c r="Q164" s="227"/>
      <c r="R164" s="227"/>
      <c r="S164" s="227"/>
      <c r="T164" s="227"/>
      <c r="U164" s="227"/>
      <c r="V164" s="227"/>
      <c r="W164" s="227"/>
      <c r="X164" s="208"/>
      <c r="Y164" s="208"/>
      <c r="Z164" s="208"/>
      <c r="AA164" s="208"/>
      <c r="AB164" s="208"/>
      <c r="AC164" s="208"/>
      <c r="AD164" s="208"/>
      <c r="AE164" s="208"/>
      <c r="AF164" s="208"/>
      <c r="AG164" s="208" t="s">
        <v>187</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35">
        <v>47</v>
      </c>
      <c r="B165" s="236" t="s">
        <v>347</v>
      </c>
      <c r="C165" s="252" t="s">
        <v>348</v>
      </c>
      <c r="D165" s="237" t="s">
        <v>182</v>
      </c>
      <c r="E165" s="238">
        <v>61.904499999999999</v>
      </c>
      <c r="F165" s="239"/>
      <c r="G165" s="240">
        <f>ROUND(E165*F165,2)</f>
        <v>0</v>
      </c>
      <c r="H165" s="239"/>
      <c r="I165" s="240">
        <f>ROUND(E165*H165,2)</f>
        <v>0</v>
      </c>
      <c r="J165" s="239"/>
      <c r="K165" s="240">
        <f>ROUND(E165*J165,2)</f>
        <v>0</v>
      </c>
      <c r="L165" s="240">
        <v>21</v>
      </c>
      <c r="M165" s="240">
        <f>G165*(1+L165/100)</f>
        <v>0</v>
      </c>
      <c r="N165" s="240">
        <v>1.7600000000000001E-2</v>
      </c>
      <c r="O165" s="240">
        <f>ROUND(E165*N165,2)</f>
        <v>1.0900000000000001</v>
      </c>
      <c r="P165" s="240">
        <v>0</v>
      </c>
      <c r="Q165" s="240">
        <f>ROUND(E165*P165,2)</f>
        <v>0</v>
      </c>
      <c r="R165" s="240"/>
      <c r="S165" s="240" t="s">
        <v>253</v>
      </c>
      <c r="T165" s="241" t="s">
        <v>170</v>
      </c>
      <c r="U165" s="227">
        <v>0</v>
      </c>
      <c r="V165" s="227">
        <f>ROUND(E165*U165,2)</f>
        <v>0</v>
      </c>
      <c r="W165" s="227"/>
      <c r="X165" s="208"/>
      <c r="Y165" s="208"/>
      <c r="Z165" s="208"/>
      <c r="AA165" s="208"/>
      <c r="AB165" s="208"/>
      <c r="AC165" s="208"/>
      <c r="AD165" s="208"/>
      <c r="AE165" s="208"/>
      <c r="AF165" s="208"/>
      <c r="AG165" s="208" t="s">
        <v>268</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25"/>
      <c r="B166" s="226"/>
      <c r="C166" s="266" t="s">
        <v>349</v>
      </c>
      <c r="D166" s="260"/>
      <c r="E166" s="261">
        <v>61.904499999999999</v>
      </c>
      <c r="F166" s="227"/>
      <c r="G166" s="227"/>
      <c r="H166" s="227"/>
      <c r="I166" s="227"/>
      <c r="J166" s="227"/>
      <c r="K166" s="227"/>
      <c r="L166" s="227"/>
      <c r="M166" s="227"/>
      <c r="N166" s="227"/>
      <c r="O166" s="227"/>
      <c r="P166" s="227"/>
      <c r="Q166" s="227"/>
      <c r="R166" s="227"/>
      <c r="S166" s="227"/>
      <c r="T166" s="227"/>
      <c r="U166" s="227"/>
      <c r="V166" s="227"/>
      <c r="W166" s="227"/>
      <c r="X166" s="208"/>
      <c r="Y166" s="208"/>
      <c r="Z166" s="208"/>
      <c r="AA166" s="208"/>
      <c r="AB166" s="208"/>
      <c r="AC166" s="208"/>
      <c r="AD166" s="208"/>
      <c r="AE166" s="208"/>
      <c r="AF166" s="208"/>
      <c r="AG166" s="208" t="s">
        <v>187</v>
      </c>
      <c r="AH166" s="208">
        <v>0</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42">
        <v>48</v>
      </c>
      <c r="B167" s="243" t="s">
        <v>350</v>
      </c>
      <c r="C167" s="251" t="s">
        <v>351</v>
      </c>
      <c r="D167" s="244" t="s">
        <v>218</v>
      </c>
      <c r="E167" s="245">
        <v>1.43435</v>
      </c>
      <c r="F167" s="246"/>
      <c r="G167" s="247">
        <f>ROUND(E167*F167,2)</f>
        <v>0</v>
      </c>
      <c r="H167" s="246"/>
      <c r="I167" s="247">
        <f>ROUND(E167*H167,2)</f>
        <v>0</v>
      </c>
      <c r="J167" s="246"/>
      <c r="K167" s="247">
        <f>ROUND(E167*J167,2)</f>
        <v>0</v>
      </c>
      <c r="L167" s="247">
        <v>21</v>
      </c>
      <c r="M167" s="247">
        <f>G167*(1+L167/100)</f>
        <v>0</v>
      </c>
      <c r="N167" s="247">
        <v>0</v>
      </c>
      <c r="O167" s="247">
        <f>ROUND(E167*N167,2)</f>
        <v>0</v>
      </c>
      <c r="P167" s="247">
        <v>0</v>
      </c>
      <c r="Q167" s="247">
        <f>ROUND(E167*P167,2)</f>
        <v>0</v>
      </c>
      <c r="R167" s="247"/>
      <c r="S167" s="247" t="s">
        <v>169</v>
      </c>
      <c r="T167" s="248" t="s">
        <v>169</v>
      </c>
      <c r="U167" s="227">
        <v>1.2649999999999999</v>
      </c>
      <c r="V167" s="227">
        <f>ROUND(E167*U167,2)</f>
        <v>1.81</v>
      </c>
      <c r="W167" s="227"/>
      <c r="X167" s="208"/>
      <c r="Y167" s="208"/>
      <c r="Z167" s="208"/>
      <c r="AA167" s="208"/>
      <c r="AB167" s="208"/>
      <c r="AC167" s="208"/>
      <c r="AD167" s="208"/>
      <c r="AE167" s="208"/>
      <c r="AF167" s="208"/>
      <c r="AG167" s="208" t="s">
        <v>219</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x14ac:dyDescent="0.2">
      <c r="A168" s="229" t="s">
        <v>164</v>
      </c>
      <c r="B168" s="230" t="s">
        <v>128</v>
      </c>
      <c r="C168" s="250" t="s">
        <v>129</v>
      </c>
      <c r="D168" s="231"/>
      <c r="E168" s="232"/>
      <c r="F168" s="233"/>
      <c r="G168" s="233">
        <f>SUMIF(AG169:AG173,"&lt;&gt;NOR",G169:G173)</f>
        <v>0</v>
      </c>
      <c r="H168" s="233"/>
      <c r="I168" s="233">
        <f>SUM(I169:I173)</f>
        <v>0</v>
      </c>
      <c r="J168" s="233"/>
      <c r="K168" s="233">
        <f>SUM(K169:K173)</f>
        <v>0</v>
      </c>
      <c r="L168" s="233"/>
      <c r="M168" s="233">
        <f>SUM(M169:M173)</f>
        <v>0</v>
      </c>
      <c r="N168" s="233"/>
      <c r="O168" s="233">
        <f>SUM(O169:O173)</f>
        <v>0</v>
      </c>
      <c r="P168" s="233"/>
      <c r="Q168" s="233">
        <f>SUM(Q169:Q173)</f>
        <v>0</v>
      </c>
      <c r="R168" s="233"/>
      <c r="S168" s="233"/>
      <c r="T168" s="234"/>
      <c r="U168" s="228"/>
      <c r="V168" s="228">
        <f>SUM(V169:V173)</f>
        <v>1.5699999999999998</v>
      </c>
      <c r="W168" s="228"/>
      <c r="AG168" t="s">
        <v>165</v>
      </c>
    </row>
    <row r="169" spans="1:60" ht="22.5" outlineLevel="1" x14ac:dyDescent="0.2">
      <c r="A169" s="235">
        <v>49</v>
      </c>
      <c r="B169" s="236" t="s">
        <v>352</v>
      </c>
      <c r="C169" s="252" t="s">
        <v>353</v>
      </c>
      <c r="D169" s="237" t="s">
        <v>182</v>
      </c>
      <c r="E169" s="238">
        <v>4.7</v>
      </c>
      <c r="F169" s="239"/>
      <c r="G169" s="240">
        <f>ROUND(E169*F169,2)</f>
        <v>0</v>
      </c>
      <c r="H169" s="239"/>
      <c r="I169" s="240">
        <f>ROUND(E169*H169,2)</f>
        <v>0</v>
      </c>
      <c r="J169" s="239"/>
      <c r="K169" s="240">
        <f>ROUND(E169*J169,2)</f>
        <v>0</v>
      </c>
      <c r="L169" s="240">
        <v>21</v>
      </c>
      <c r="M169" s="240">
        <f>G169*(1+L169/100)</f>
        <v>0</v>
      </c>
      <c r="N169" s="240">
        <v>2.0000000000000001E-4</v>
      </c>
      <c r="O169" s="240">
        <f>ROUND(E169*N169,2)</f>
        <v>0</v>
      </c>
      <c r="P169" s="240">
        <v>0</v>
      </c>
      <c r="Q169" s="240">
        <f>ROUND(E169*P169,2)</f>
        <v>0</v>
      </c>
      <c r="R169" s="240"/>
      <c r="S169" s="240" t="s">
        <v>169</v>
      </c>
      <c r="T169" s="241" t="s">
        <v>169</v>
      </c>
      <c r="U169" s="227">
        <v>9.2999999999999999E-2</v>
      </c>
      <c r="V169" s="227">
        <f>ROUND(E169*U169,2)</f>
        <v>0.44</v>
      </c>
      <c r="W169" s="227"/>
      <c r="X169" s="208"/>
      <c r="Y169" s="208"/>
      <c r="Z169" s="208"/>
      <c r="AA169" s="208"/>
      <c r="AB169" s="208"/>
      <c r="AC169" s="208"/>
      <c r="AD169" s="208"/>
      <c r="AE169" s="208"/>
      <c r="AF169" s="208"/>
      <c r="AG169" s="208" t="s">
        <v>183</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25"/>
      <c r="B170" s="226"/>
      <c r="C170" s="266" t="s">
        <v>354</v>
      </c>
      <c r="D170" s="260"/>
      <c r="E170" s="261">
        <v>2.4</v>
      </c>
      <c r="F170" s="227"/>
      <c r="G170" s="227"/>
      <c r="H170" s="227"/>
      <c r="I170" s="227"/>
      <c r="J170" s="227"/>
      <c r="K170" s="227"/>
      <c r="L170" s="227"/>
      <c r="M170" s="227"/>
      <c r="N170" s="227"/>
      <c r="O170" s="227"/>
      <c r="P170" s="227"/>
      <c r="Q170" s="227"/>
      <c r="R170" s="227"/>
      <c r="S170" s="227"/>
      <c r="T170" s="227"/>
      <c r="U170" s="227"/>
      <c r="V170" s="227"/>
      <c r="W170" s="227"/>
      <c r="X170" s="208"/>
      <c r="Y170" s="208"/>
      <c r="Z170" s="208"/>
      <c r="AA170" s="208"/>
      <c r="AB170" s="208"/>
      <c r="AC170" s="208"/>
      <c r="AD170" s="208"/>
      <c r="AE170" s="208"/>
      <c r="AF170" s="208"/>
      <c r="AG170" s="208" t="s">
        <v>187</v>
      </c>
      <c r="AH170" s="208">
        <v>0</v>
      </c>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25"/>
      <c r="B171" s="226"/>
      <c r="C171" s="266" t="s">
        <v>355</v>
      </c>
      <c r="D171" s="260"/>
      <c r="E171" s="261">
        <v>2.2999999999999998</v>
      </c>
      <c r="F171" s="227"/>
      <c r="G171" s="227"/>
      <c r="H171" s="227"/>
      <c r="I171" s="227"/>
      <c r="J171" s="227"/>
      <c r="K171" s="227"/>
      <c r="L171" s="227"/>
      <c r="M171" s="227"/>
      <c r="N171" s="227"/>
      <c r="O171" s="227"/>
      <c r="P171" s="227"/>
      <c r="Q171" s="227"/>
      <c r="R171" s="227"/>
      <c r="S171" s="227"/>
      <c r="T171" s="227"/>
      <c r="U171" s="227"/>
      <c r="V171" s="227"/>
      <c r="W171" s="227"/>
      <c r="X171" s="208"/>
      <c r="Y171" s="208"/>
      <c r="Z171" s="208"/>
      <c r="AA171" s="208"/>
      <c r="AB171" s="208"/>
      <c r="AC171" s="208"/>
      <c r="AD171" s="208"/>
      <c r="AE171" s="208"/>
      <c r="AF171" s="208"/>
      <c r="AG171" s="208" t="s">
        <v>187</v>
      </c>
      <c r="AH171" s="208">
        <v>0</v>
      </c>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35">
        <v>50</v>
      </c>
      <c r="B172" s="236" t="s">
        <v>356</v>
      </c>
      <c r="C172" s="252" t="s">
        <v>357</v>
      </c>
      <c r="D172" s="237" t="s">
        <v>324</v>
      </c>
      <c r="E172" s="238">
        <v>13</v>
      </c>
      <c r="F172" s="239"/>
      <c r="G172" s="240">
        <f>ROUND(E172*F172,2)</f>
        <v>0</v>
      </c>
      <c r="H172" s="239"/>
      <c r="I172" s="240">
        <f>ROUND(E172*H172,2)</f>
        <v>0</v>
      </c>
      <c r="J172" s="239"/>
      <c r="K172" s="240">
        <f>ROUND(E172*J172,2)</f>
        <v>0</v>
      </c>
      <c r="L172" s="240">
        <v>21</v>
      </c>
      <c r="M172" s="240">
        <f>G172*(1+L172/100)</f>
        <v>0</v>
      </c>
      <c r="N172" s="240">
        <v>6.9999999999999994E-5</v>
      </c>
      <c r="O172" s="240">
        <f>ROUND(E172*N172,2)</f>
        <v>0</v>
      </c>
      <c r="P172" s="240">
        <v>0</v>
      </c>
      <c r="Q172" s="240">
        <f>ROUND(E172*P172,2)</f>
        <v>0</v>
      </c>
      <c r="R172" s="240"/>
      <c r="S172" s="240" t="s">
        <v>169</v>
      </c>
      <c r="T172" s="241" t="s">
        <v>169</v>
      </c>
      <c r="U172" s="227">
        <v>8.6999999999999994E-2</v>
      </c>
      <c r="V172" s="227">
        <f>ROUND(E172*U172,2)</f>
        <v>1.1299999999999999</v>
      </c>
      <c r="W172" s="227"/>
      <c r="X172" s="208"/>
      <c r="Y172" s="208"/>
      <c r="Z172" s="208"/>
      <c r="AA172" s="208"/>
      <c r="AB172" s="208"/>
      <c r="AC172" s="208"/>
      <c r="AD172" s="208"/>
      <c r="AE172" s="208"/>
      <c r="AF172" s="208"/>
      <c r="AG172" s="208" t="s">
        <v>183</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25"/>
      <c r="B173" s="226"/>
      <c r="C173" s="266" t="s">
        <v>358</v>
      </c>
      <c r="D173" s="260"/>
      <c r="E173" s="261">
        <v>13</v>
      </c>
      <c r="F173" s="227"/>
      <c r="G173" s="227"/>
      <c r="H173" s="227"/>
      <c r="I173" s="227"/>
      <c r="J173" s="227"/>
      <c r="K173" s="227"/>
      <c r="L173" s="227"/>
      <c r="M173" s="227"/>
      <c r="N173" s="227"/>
      <c r="O173" s="227"/>
      <c r="P173" s="227"/>
      <c r="Q173" s="227"/>
      <c r="R173" s="227"/>
      <c r="S173" s="227"/>
      <c r="T173" s="227"/>
      <c r="U173" s="227"/>
      <c r="V173" s="227"/>
      <c r="W173" s="227"/>
      <c r="X173" s="208"/>
      <c r="Y173" s="208"/>
      <c r="Z173" s="208"/>
      <c r="AA173" s="208"/>
      <c r="AB173" s="208"/>
      <c r="AC173" s="208"/>
      <c r="AD173" s="208"/>
      <c r="AE173" s="208"/>
      <c r="AF173" s="208"/>
      <c r="AG173" s="208" t="s">
        <v>187</v>
      </c>
      <c r="AH173" s="208">
        <v>0</v>
      </c>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x14ac:dyDescent="0.2">
      <c r="A174" s="229" t="s">
        <v>164</v>
      </c>
      <c r="B174" s="230" t="s">
        <v>130</v>
      </c>
      <c r="C174" s="250" t="s">
        <v>131</v>
      </c>
      <c r="D174" s="231"/>
      <c r="E174" s="232"/>
      <c r="F174" s="233"/>
      <c r="G174" s="233">
        <f>SUMIF(AG175:AG185,"&lt;&gt;NOR",G175:G185)</f>
        <v>0</v>
      </c>
      <c r="H174" s="233"/>
      <c r="I174" s="233">
        <f>SUM(I175:I185)</f>
        <v>0</v>
      </c>
      <c r="J174" s="233"/>
      <c r="K174" s="233">
        <f>SUM(K175:K185)</f>
        <v>0</v>
      </c>
      <c r="L174" s="233"/>
      <c r="M174" s="233">
        <f>SUM(M175:M185)</f>
        <v>0</v>
      </c>
      <c r="N174" s="233"/>
      <c r="O174" s="233">
        <f>SUM(O175:O185)</f>
        <v>0.02</v>
      </c>
      <c r="P174" s="233"/>
      <c r="Q174" s="233">
        <f>SUM(Q175:Q185)</f>
        <v>0</v>
      </c>
      <c r="R174" s="233"/>
      <c r="S174" s="233"/>
      <c r="T174" s="234"/>
      <c r="U174" s="228"/>
      <c r="V174" s="228">
        <f>SUM(V175:V185)</f>
        <v>11.91</v>
      </c>
      <c r="W174" s="228"/>
      <c r="AG174" t="s">
        <v>165</v>
      </c>
    </row>
    <row r="175" spans="1:60" outlineLevel="1" x14ac:dyDescent="0.2">
      <c r="A175" s="235">
        <v>51</v>
      </c>
      <c r="B175" s="236" t="s">
        <v>359</v>
      </c>
      <c r="C175" s="252" t="s">
        <v>360</v>
      </c>
      <c r="D175" s="237" t="s">
        <v>182</v>
      </c>
      <c r="E175" s="238">
        <v>88.582999999999998</v>
      </c>
      <c r="F175" s="239"/>
      <c r="G175" s="240">
        <f>ROUND(E175*F175,2)</f>
        <v>0</v>
      </c>
      <c r="H175" s="239"/>
      <c r="I175" s="240">
        <f>ROUND(E175*H175,2)</f>
        <v>0</v>
      </c>
      <c r="J175" s="239"/>
      <c r="K175" s="240">
        <f>ROUND(E175*J175,2)</f>
        <v>0</v>
      </c>
      <c r="L175" s="240">
        <v>21</v>
      </c>
      <c r="M175" s="240">
        <f>G175*(1+L175/100)</f>
        <v>0</v>
      </c>
      <c r="N175" s="240">
        <v>6.9999999999999994E-5</v>
      </c>
      <c r="O175" s="240">
        <f>ROUND(E175*N175,2)</f>
        <v>0.01</v>
      </c>
      <c r="P175" s="240">
        <v>0</v>
      </c>
      <c r="Q175" s="240">
        <f>ROUND(E175*P175,2)</f>
        <v>0</v>
      </c>
      <c r="R175" s="240"/>
      <c r="S175" s="240" t="s">
        <v>169</v>
      </c>
      <c r="T175" s="241" t="s">
        <v>169</v>
      </c>
      <c r="U175" s="227">
        <v>3.2480000000000002E-2</v>
      </c>
      <c r="V175" s="227">
        <f>ROUND(E175*U175,2)</f>
        <v>2.88</v>
      </c>
      <c r="W175" s="227"/>
      <c r="X175" s="208"/>
      <c r="Y175" s="208"/>
      <c r="Z175" s="208"/>
      <c r="AA175" s="208"/>
      <c r="AB175" s="208"/>
      <c r="AC175" s="208"/>
      <c r="AD175" s="208"/>
      <c r="AE175" s="208"/>
      <c r="AF175" s="208"/>
      <c r="AG175" s="208" t="s">
        <v>183</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ht="33.75" outlineLevel="1" x14ac:dyDescent="0.2">
      <c r="A176" s="225"/>
      <c r="B176" s="226"/>
      <c r="C176" s="265" t="s">
        <v>361</v>
      </c>
      <c r="D176" s="262"/>
      <c r="E176" s="262"/>
      <c r="F176" s="262"/>
      <c r="G176" s="262"/>
      <c r="H176" s="227"/>
      <c r="I176" s="227"/>
      <c r="J176" s="227"/>
      <c r="K176" s="227"/>
      <c r="L176" s="227"/>
      <c r="M176" s="227"/>
      <c r="N176" s="227"/>
      <c r="O176" s="227"/>
      <c r="P176" s="227"/>
      <c r="Q176" s="227"/>
      <c r="R176" s="227"/>
      <c r="S176" s="227"/>
      <c r="T176" s="227"/>
      <c r="U176" s="227"/>
      <c r="V176" s="227"/>
      <c r="W176" s="227"/>
      <c r="X176" s="208"/>
      <c r="Y176" s="208"/>
      <c r="Z176" s="208"/>
      <c r="AA176" s="208"/>
      <c r="AB176" s="208"/>
      <c r="AC176" s="208"/>
      <c r="AD176" s="208"/>
      <c r="AE176" s="208"/>
      <c r="AF176" s="208"/>
      <c r="AG176" s="208" t="s">
        <v>185</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63" t="str">
        <f>C176</f>
        <v>Penetrační přípravek k provádění základního napouštěcího nátěru pod interiérové a fasádní akrylátové barvy, zpevňuje podklad, sjednocuje savost, omezuje tvorbu vlasových trhlinek a zvyšuje přilnavost dalších vrstev nátěrů, lepidel či tmelů.</v>
      </c>
      <c r="BB176" s="208"/>
      <c r="BC176" s="208"/>
      <c r="BD176" s="208"/>
      <c r="BE176" s="208"/>
      <c r="BF176" s="208"/>
      <c r="BG176" s="208"/>
      <c r="BH176" s="208"/>
    </row>
    <row r="177" spans="1:60" outlineLevel="1" x14ac:dyDescent="0.2">
      <c r="A177" s="225"/>
      <c r="B177" s="226"/>
      <c r="C177" s="266" t="s">
        <v>362</v>
      </c>
      <c r="D177" s="260"/>
      <c r="E177" s="261">
        <v>20</v>
      </c>
      <c r="F177" s="227"/>
      <c r="G177" s="227"/>
      <c r="H177" s="227"/>
      <c r="I177" s="227"/>
      <c r="J177" s="227"/>
      <c r="K177" s="227"/>
      <c r="L177" s="227"/>
      <c r="M177" s="227"/>
      <c r="N177" s="227"/>
      <c r="O177" s="227"/>
      <c r="P177" s="227"/>
      <c r="Q177" s="227"/>
      <c r="R177" s="227"/>
      <c r="S177" s="227"/>
      <c r="T177" s="227"/>
      <c r="U177" s="227"/>
      <c r="V177" s="227"/>
      <c r="W177" s="227"/>
      <c r="X177" s="208"/>
      <c r="Y177" s="208"/>
      <c r="Z177" s="208"/>
      <c r="AA177" s="208"/>
      <c r="AB177" s="208"/>
      <c r="AC177" s="208"/>
      <c r="AD177" s="208"/>
      <c r="AE177" s="208"/>
      <c r="AF177" s="208"/>
      <c r="AG177" s="208" t="s">
        <v>187</v>
      </c>
      <c r="AH177" s="208">
        <v>0</v>
      </c>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ht="45" outlineLevel="1" x14ac:dyDescent="0.2">
      <c r="A178" s="225"/>
      <c r="B178" s="226"/>
      <c r="C178" s="266" t="s">
        <v>363</v>
      </c>
      <c r="D178" s="260"/>
      <c r="E178" s="261">
        <v>54.575499999999998</v>
      </c>
      <c r="F178" s="227"/>
      <c r="G178" s="227"/>
      <c r="H178" s="227"/>
      <c r="I178" s="227"/>
      <c r="J178" s="227"/>
      <c r="K178" s="227"/>
      <c r="L178" s="227"/>
      <c r="M178" s="227"/>
      <c r="N178" s="227"/>
      <c r="O178" s="227"/>
      <c r="P178" s="227"/>
      <c r="Q178" s="227"/>
      <c r="R178" s="227"/>
      <c r="S178" s="227"/>
      <c r="T178" s="227"/>
      <c r="U178" s="227"/>
      <c r="V178" s="227"/>
      <c r="W178" s="227"/>
      <c r="X178" s="208"/>
      <c r="Y178" s="208"/>
      <c r="Z178" s="208"/>
      <c r="AA178" s="208"/>
      <c r="AB178" s="208"/>
      <c r="AC178" s="208"/>
      <c r="AD178" s="208"/>
      <c r="AE178" s="208"/>
      <c r="AF178" s="208"/>
      <c r="AG178" s="208" t="s">
        <v>187</v>
      </c>
      <c r="AH178" s="208">
        <v>0</v>
      </c>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25"/>
      <c r="B179" s="226"/>
      <c r="C179" s="266" t="s">
        <v>364</v>
      </c>
      <c r="D179" s="260"/>
      <c r="E179" s="261">
        <v>-2.7</v>
      </c>
      <c r="F179" s="227"/>
      <c r="G179" s="227"/>
      <c r="H179" s="227"/>
      <c r="I179" s="227"/>
      <c r="J179" s="227"/>
      <c r="K179" s="227"/>
      <c r="L179" s="227"/>
      <c r="M179" s="227"/>
      <c r="N179" s="227"/>
      <c r="O179" s="227"/>
      <c r="P179" s="227"/>
      <c r="Q179" s="227"/>
      <c r="R179" s="227"/>
      <c r="S179" s="227"/>
      <c r="T179" s="227"/>
      <c r="U179" s="227"/>
      <c r="V179" s="227"/>
      <c r="W179" s="227"/>
      <c r="X179" s="208"/>
      <c r="Y179" s="208"/>
      <c r="Z179" s="208"/>
      <c r="AA179" s="208"/>
      <c r="AB179" s="208"/>
      <c r="AC179" s="208"/>
      <c r="AD179" s="208"/>
      <c r="AE179" s="208"/>
      <c r="AF179" s="208"/>
      <c r="AG179" s="208" t="s">
        <v>187</v>
      </c>
      <c r="AH179" s="208">
        <v>0</v>
      </c>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25"/>
      <c r="B180" s="226"/>
      <c r="C180" s="266" t="s">
        <v>365</v>
      </c>
      <c r="D180" s="260"/>
      <c r="E180" s="261">
        <v>7.0875000000000004</v>
      </c>
      <c r="F180" s="227"/>
      <c r="G180" s="227"/>
      <c r="H180" s="227"/>
      <c r="I180" s="227"/>
      <c r="J180" s="227"/>
      <c r="K180" s="227"/>
      <c r="L180" s="227"/>
      <c r="M180" s="227"/>
      <c r="N180" s="227"/>
      <c r="O180" s="227"/>
      <c r="P180" s="227"/>
      <c r="Q180" s="227"/>
      <c r="R180" s="227"/>
      <c r="S180" s="227"/>
      <c r="T180" s="227"/>
      <c r="U180" s="227"/>
      <c r="V180" s="227"/>
      <c r="W180" s="227"/>
      <c r="X180" s="208"/>
      <c r="Y180" s="208"/>
      <c r="Z180" s="208"/>
      <c r="AA180" s="208"/>
      <c r="AB180" s="208"/>
      <c r="AC180" s="208"/>
      <c r="AD180" s="208"/>
      <c r="AE180" s="208"/>
      <c r="AF180" s="208"/>
      <c r="AG180" s="208" t="s">
        <v>187</v>
      </c>
      <c r="AH180" s="208">
        <v>0</v>
      </c>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25"/>
      <c r="B181" s="226"/>
      <c r="C181" s="266" t="s">
        <v>366</v>
      </c>
      <c r="D181" s="260"/>
      <c r="E181" s="261">
        <v>9.6199999999999992</v>
      </c>
      <c r="F181" s="227"/>
      <c r="G181" s="227"/>
      <c r="H181" s="227"/>
      <c r="I181" s="227"/>
      <c r="J181" s="227"/>
      <c r="K181" s="227"/>
      <c r="L181" s="227"/>
      <c r="M181" s="227"/>
      <c r="N181" s="227"/>
      <c r="O181" s="227"/>
      <c r="P181" s="227"/>
      <c r="Q181" s="227"/>
      <c r="R181" s="227"/>
      <c r="S181" s="227"/>
      <c r="T181" s="227"/>
      <c r="U181" s="227"/>
      <c r="V181" s="227"/>
      <c r="W181" s="227"/>
      <c r="X181" s="208"/>
      <c r="Y181" s="208"/>
      <c r="Z181" s="208"/>
      <c r="AA181" s="208"/>
      <c r="AB181" s="208"/>
      <c r="AC181" s="208"/>
      <c r="AD181" s="208"/>
      <c r="AE181" s="208"/>
      <c r="AF181" s="208"/>
      <c r="AG181" s="208" t="s">
        <v>187</v>
      </c>
      <c r="AH181" s="208">
        <v>0</v>
      </c>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35">
        <v>52</v>
      </c>
      <c r="B182" s="236" t="s">
        <v>367</v>
      </c>
      <c r="C182" s="252" t="s">
        <v>368</v>
      </c>
      <c r="D182" s="237" t="s">
        <v>182</v>
      </c>
      <c r="E182" s="238">
        <v>88.58</v>
      </c>
      <c r="F182" s="239"/>
      <c r="G182" s="240">
        <f>ROUND(E182*F182,2)</f>
        <v>0</v>
      </c>
      <c r="H182" s="239"/>
      <c r="I182" s="240">
        <f>ROUND(E182*H182,2)</f>
        <v>0</v>
      </c>
      <c r="J182" s="239"/>
      <c r="K182" s="240">
        <f>ROUND(E182*J182,2)</f>
        <v>0</v>
      </c>
      <c r="L182" s="240">
        <v>21</v>
      </c>
      <c r="M182" s="240">
        <f>G182*(1+L182/100)</f>
        <v>0</v>
      </c>
      <c r="N182" s="240">
        <v>1.3999999999999999E-4</v>
      </c>
      <c r="O182" s="240">
        <f>ROUND(E182*N182,2)</f>
        <v>0.01</v>
      </c>
      <c r="P182" s="240">
        <v>0</v>
      </c>
      <c r="Q182" s="240">
        <f>ROUND(E182*P182,2)</f>
        <v>0</v>
      </c>
      <c r="R182" s="240"/>
      <c r="S182" s="240" t="s">
        <v>169</v>
      </c>
      <c r="T182" s="241" t="s">
        <v>169</v>
      </c>
      <c r="U182" s="227">
        <v>0.10191</v>
      </c>
      <c r="V182" s="227">
        <f>ROUND(E182*U182,2)</f>
        <v>9.0299999999999994</v>
      </c>
      <c r="W182" s="227"/>
      <c r="X182" s="208"/>
      <c r="Y182" s="208"/>
      <c r="Z182" s="208"/>
      <c r="AA182" s="208"/>
      <c r="AB182" s="208"/>
      <c r="AC182" s="208"/>
      <c r="AD182" s="208"/>
      <c r="AE182" s="208"/>
      <c r="AF182" s="208"/>
      <c r="AG182" s="208" t="s">
        <v>183</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25"/>
      <c r="B183" s="226"/>
      <c r="C183" s="265" t="s">
        <v>369</v>
      </c>
      <c r="D183" s="262"/>
      <c r="E183" s="262"/>
      <c r="F183" s="262"/>
      <c r="G183" s="262"/>
      <c r="H183" s="227"/>
      <c r="I183" s="227"/>
      <c r="J183" s="227"/>
      <c r="K183" s="227"/>
      <c r="L183" s="227"/>
      <c r="M183" s="227"/>
      <c r="N183" s="227"/>
      <c r="O183" s="227"/>
      <c r="P183" s="227"/>
      <c r="Q183" s="227"/>
      <c r="R183" s="227"/>
      <c r="S183" s="227"/>
      <c r="T183" s="227"/>
      <c r="U183" s="227"/>
      <c r="V183" s="227"/>
      <c r="W183" s="227"/>
      <c r="X183" s="208"/>
      <c r="Y183" s="208"/>
      <c r="Z183" s="208"/>
      <c r="AA183" s="208"/>
      <c r="AB183" s="208"/>
      <c r="AC183" s="208"/>
      <c r="AD183" s="208"/>
      <c r="AE183" s="208"/>
      <c r="AF183" s="208"/>
      <c r="AG183" s="208" t="s">
        <v>185</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25"/>
      <c r="B184" s="226"/>
      <c r="C184" s="267" t="s">
        <v>370</v>
      </c>
      <c r="D184" s="264"/>
      <c r="E184" s="264"/>
      <c r="F184" s="264"/>
      <c r="G184" s="264"/>
      <c r="H184" s="227"/>
      <c r="I184" s="227"/>
      <c r="J184" s="227"/>
      <c r="K184" s="227"/>
      <c r="L184" s="227"/>
      <c r="M184" s="227"/>
      <c r="N184" s="227"/>
      <c r="O184" s="227"/>
      <c r="P184" s="227"/>
      <c r="Q184" s="227"/>
      <c r="R184" s="227"/>
      <c r="S184" s="227"/>
      <c r="T184" s="227"/>
      <c r="U184" s="227"/>
      <c r="V184" s="227"/>
      <c r="W184" s="227"/>
      <c r="X184" s="208"/>
      <c r="Y184" s="208"/>
      <c r="Z184" s="208"/>
      <c r="AA184" s="208"/>
      <c r="AB184" s="208"/>
      <c r="AC184" s="208"/>
      <c r="AD184" s="208"/>
      <c r="AE184" s="208"/>
      <c r="AF184" s="208"/>
      <c r="AG184" s="208" t="s">
        <v>185</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ht="22.5" outlineLevel="1" x14ac:dyDescent="0.2">
      <c r="A185" s="242">
        <v>53</v>
      </c>
      <c r="B185" s="243" t="s">
        <v>371</v>
      </c>
      <c r="C185" s="251" t="s">
        <v>372</v>
      </c>
      <c r="D185" s="244" t="s">
        <v>182</v>
      </c>
      <c r="E185" s="245">
        <v>27.605</v>
      </c>
      <c r="F185" s="246"/>
      <c r="G185" s="247">
        <f>ROUND(E185*F185,2)</f>
        <v>0</v>
      </c>
      <c r="H185" s="246"/>
      <c r="I185" s="247">
        <f>ROUND(E185*H185,2)</f>
        <v>0</v>
      </c>
      <c r="J185" s="246"/>
      <c r="K185" s="247">
        <f>ROUND(E185*J185,2)</f>
        <v>0</v>
      </c>
      <c r="L185" s="247">
        <v>21</v>
      </c>
      <c r="M185" s="247">
        <f>G185*(1+L185/100)</f>
        <v>0</v>
      </c>
      <c r="N185" s="247">
        <v>0</v>
      </c>
      <c r="O185" s="247">
        <f>ROUND(E185*N185,2)</f>
        <v>0</v>
      </c>
      <c r="P185" s="247">
        <v>0</v>
      </c>
      <c r="Q185" s="247">
        <f>ROUND(E185*P185,2)</f>
        <v>0</v>
      </c>
      <c r="R185" s="247"/>
      <c r="S185" s="247" t="s">
        <v>253</v>
      </c>
      <c r="T185" s="248" t="s">
        <v>373</v>
      </c>
      <c r="U185" s="227">
        <v>0</v>
      </c>
      <c r="V185" s="227">
        <f>ROUND(E185*U185,2)</f>
        <v>0</v>
      </c>
      <c r="W185" s="227"/>
      <c r="X185" s="208"/>
      <c r="Y185" s="208"/>
      <c r="Z185" s="208"/>
      <c r="AA185" s="208"/>
      <c r="AB185" s="208"/>
      <c r="AC185" s="208"/>
      <c r="AD185" s="208"/>
      <c r="AE185" s="208"/>
      <c r="AF185" s="208"/>
      <c r="AG185" s="208" t="s">
        <v>254</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x14ac:dyDescent="0.2">
      <c r="A186" s="229" t="s">
        <v>164</v>
      </c>
      <c r="B186" s="230" t="s">
        <v>132</v>
      </c>
      <c r="C186" s="250" t="s">
        <v>133</v>
      </c>
      <c r="D186" s="231"/>
      <c r="E186" s="232"/>
      <c r="F186" s="233"/>
      <c r="G186" s="233">
        <f>SUMIF(AG187:AG187,"&lt;&gt;NOR",G187:G187)</f>
        <v>0</v>
      </c>
      <c r="H186" s="233"/>
      <c r="I186" s="233">
        <f>SUM(I187:I187)</f>
        <v>0</v>
      </c>
      <c r="J186" s="233"/>
      <c r="K186" s="233">
        <f>SUM(K187:K187)</f>
        <v>0</v>
      </c>
      <c r="L186" s="233"/>
      <c r="M186" s="233">
        <f>SUM(M187:M187)</f>
        <v>0</v>
      </c>
      <c r="N186" s="233"/>
      <c r="O186" s="233">
        <f>SUM(O187:O187)</f>
        <v>0</v>
      </c>
      <c r="P186" s="233"/>
      <c r="Q186" s="233">
        <f>SUM(Q187:Q187)</f>
        <v>0</v>
      </c>
      <c r="R186" s="233"/>
      <c r="S186" s="233"/>
      <c r="T186" s="234"/>
      <c r="U186" s="228"/>
      <c r="V186" s="228">
        <f>SUM(V187:V187)</f>
        <v>0</v>
      </c>
      <c r="W186" s="228"/>
      <c r="AG186" t="s">
        <v>165</v>
      </c>
    </row>
    <row r="187" spans="1:60" ht="22.5" outlineLevel="1" x14ac:dyDescent="0.2">
      <c r="A187" s="242">
        <v>54</v>
      </c>
      <c r="B187" s="243" t="s">
        <v>374</v>
      </c>
      <c r="C187" s="251" t="s">
        <v>375</v>
      </c>
      <c r="D187" s="244" t="s">
        <v>222</v>
      </c>
      <c r="E187" s="245">
        <v>4</v>
      </c>
      <c r="F187" s="246"/>
      <c r="G187" s="247">
        <f>ROUND(E187*F187,2)</f>
        <v>0</v>
      </c>
      <c r="H187" s="246"/>
      <c r="I187" s="247">
        <f>ROUND(E187*H187,2)</f>
        <v>0</v>
      </c>
      <c r="J187" s="246"/>
      <c r="K187" s="247">
        <f>ROUND(E187*J187,2)</f>
        <v>0</v>
      </c>
      <c r="L187" s="247">
        <v>21</v>
      </c>
      <c r="M187" s="247">
        <f>G187*(1+L187/100)</f>
        <v>0</v>
      </c>
      <c r="N187" s="247">
        <v>0</v>
      </c>
      <c r="O187" s="247">
        <f>ROUND(E187*N187,2)</f>
        <v>0</v>
      </c>
      <c r="P187" s="247">
        <v>0</v>
      </c>
      <c r="Q187" s="247">
        <f>ROUND(E187*P187,2)</f>
        <v>0</v>
      </c>
      <c r="R187" s="247"/>
      <c r="S187" s="247" t="s">
        <v>253</v>
      </c>
      <c r="T187" s="248" t="s">
        <v>170</v>
      </c>
      <c r="U187" s="227">
        <v>0</v>
      </c>
      <c r="V187" s="227">
        <f>ROUND(E187*U187,2)</f>
        <v>0</v>
      </c>
      <c r="W187" s="227"/>
      <c r="X187" s="208"/>
      <c r="Y187" s="208"/>
      <c r="Z187" s="208"/>
      <c r="AA187" s="208"/>
      <c r="AB187" s="208"/>
      <c r="AC187" s="208"/>
      <c r="AD187" s="208"/>
      <c r="AE187" s="208"/>
      <c r="AF187" s="208"/>
      <c r="AG187" s="208" t="s">
        <v>183</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x14ac:dyDescent="0.2">
      <c r="A188" s="229" t="s">
        <v>164</v>
      </c>
      <c r="B188" s="230" t="s">
        <v>134</v>
      </c>
      <c r="C188" s="250" t="s">
        <v>135</v>
      </c>
      <c r="D188" s="231"/>
      <c r="E188" s="232"/>
      <c r="F188" s="233"/>
      <c r="G188" s="233">
        <f>SUMIF(AG189:AG196,"&lt;&gt;NOR",G189:G196)</f>
        <v>0</v>
      </c>
      <c r="H188" s="233"/>
      <c r="I188" s="233">
        <f>SUM(I189:I196)</f>
        <v>0</v>
      </c>
      <c r="J188" s="233"/>
      <c r="K188" s="233">
        <f>SUM(K189:K196)</f>
        <v>0</v>
      </c>
      <c r="L188" s="233"/>
      <c r="M188" s="233">
        <f>SUM(M189:M196)</f>
        <v>0</v>
      </c>
      <c r="N188" s="233"/>
      <c r="O188" s="233">
        <f>SUM(O189:O196)</f>
        <v>0</v>
      </c>
      <c r="P188" s="233"/>
      <c r="Q188" s="233">
        <f>SUM(Q189:Q196)</f>
        <v>0</v>
      </c>
      <c r="R188" s="233"/>
      <c r="S188" s="233"/>
      <c r="T188" s="234"/>
      <c r="U188" s="228"/>
      <c r="V188" s="228">
        <f>SUM(V189:V196)</f>
        <v>26.65</v>
      </c>
      <c r="W188" s="228"/>
      <c r="AG188" t="s">
        <v>165</v>
      </c>
    </row>
    <row r="189" spans="1:60" outlineLevel="1" x14ac:dyDescent="0.2">
      <c r="A189" s="242">
        <v>55</v>
      </c>
      <c r="B189" s="243" t="s">
        <v>376</v>
      </c>
      <c r="C189" s="251" t="s">
        <v>377</v>
      </c>
      <c r="D189" s="244" t="s">
        <v>218</v>
      </c>
      <c r="E189" s="245">
        <v>6.3124900000000004</v>
      </c>
      <c r="F189" s="246"/>
      <c r="G189" s="247">
        <f>ROUND(E189*F189,2)</f>
        <v>0</v>
      </c>
      <c r="H189" s="246"/>
      <c r="I189" s="247">
        <f>ROUND(E189*H189,2)</f>
        <v>0</v>
      </c>
      <c r="J189" s="246"/>
      <c r="K189" s="247">
        <f>ROUND(E189*J189,2)</f>
        <v>0</v>
      </c>
      <c r="L189" s="247">
        <v>21</v>
      </c>
      <c r="M189" s="247">
        <f>G189*(1+L189/100)</f>
        <v>0</v>
      </c>
      <c r="N189" s="247">
        <v>0</v>
      </c>
      <c r="O189" s="247">
        <f>ROUND(E189*N189,2)</f>
        <v>0</v>
      </c>
      <c r="P189" s="247">
        <v>0</v>
      </c>
      <c r="Q189" s="247">
        <f>ROUND(E189*P189,2)</f>
        <v>0</v>
      </c>
      <c r="R189" s="247"/>
      <c r="S189" s="247" t="s">
        <v>169</v>
      </c>
      <c r="T189" s="248" t="s">
        <v>169</v>
      </c>
      <c r="U189" s="227">
        <v>0.16400000000000001</v>
      </c>
      <c r="V189" s="227">
        <f>ROUND(E189*U189,2)</f>
        <v>1.04</v>
      </c>
      <c r="W189" s="227"/>
      <c r="X189" s="208"/>
      <c r="Y189" s="208"/>
      <c r="Z189" s="208"/>
      <c r="AA189" s="208"/>
      <c r="AB189" s="208"/>
      <c r="AC189" s="208"/>
      <c r="AD189" s="208"/>
      <c r="AE189" s="208"/>
      <c r="AF189" s="208"/>
      <c r="AG189" s="208" t="s">
        <v>378</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42">
        <v>56</v>
      </c>
      <c r="B190" s="243" t="s">
        <v>379</v>
      </c>
      <c r="C190" s="251" t="s">
        <v>380</v>
      </c>
      <c r="D190" s="244" t="s">
        <v>218</v>
      </c>
      <c r="E190" s="245">
        <v>6.3124900000000004</v>
      </c>
      <c r="F190" s="246"/>
      <c r="G190" s="247">
        <f>ROUND(E190*F190,2)</f>
        <v>0</v>
      </c>
      <c r="H190" s="246"/>
      <c r="I190" s="247">
        <f>ROUND(E190*H190,2)</f>
        <v>0</v>
      </c>
      <c r="J190" s="246"/>
      <c r="K190" s="247">
        <f>ROUND(E190*J190,2)</f>
        <v>0</v>
      </c>
      <c r="L190" s="247">
        <v>21</v>
      </c>
      <c r="M190" s="247">
        <f>G190*(1+L190/100)</f>
        <v>0</v>
      </c>
      <c r="N190" s="247">
        <v>0</v>
      </c>
      <c r="O190" s="247">
        <f>ROUND(E190*N190,2)</f>
        <v>0</v>
      </c>
      <c r="P190" s="247">
        <v>0</v>
      </c>
      <c r="Q190" s="247">
        <f>ROUND(E190*P190,2)</f>
        <v>0</v>
      </c>
      <c r="R190" s="247"/>
      <c r="S190" s="247" t="s">
        <v>169</v>
      </c>
      <c r="T190" s="248" t="s">
        <v>169</v>
      </c>
      <c r="U190" s="227">
        <v>2.0089999999999999</v>
      </c>
      <c r="V190" s="227">
        <f>ROUND(E190*U190,2)</f>
        <v>12.68</v>
      </c>
      <c r="W190" s="227"/>
      <c r="X190" s="208"/>
      <c r="Y190" s="208"/>
      <c r="Z190" s="208"/>
      <c r="AA190" s="208"/>
      <c r="AB190" s="208"/>
      <c r="AC190" s="208"/>
      <c r="AD190" s="208"/>
      <c r="AE190" s="208"/>
      <c r="AF190" s="208"/>
      <c r="AG190" s="208" t="s">
        <v>378</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42">
        <v>57</v>
      </c>
      <c r="B191" s="243" t="s">
        <v>381</v>
      </c>
      <c r="C191" s="251" t="s">
        <v>382</v>
      </c>
      <c r="D191" s="244" t="s">
        <v>218</v>
      </c>
      <c r="E191" s="245">
        <v>6.3124900000000004</v>
      </c>
      <c r="F191" s="246"/>
      <c r="G191" s="247">
        <f>ROUND(E191*F191,2)</f>
        <v>0</v>
      </c>
      <c r="H191" s="246"/>
      <c r="I191" s="247">
        <f>ROUND(E191*H191,2)</f>
        <v>0</v>
      </c>
      <c r="J191" s="246"/>
      <c r="K191" s="247">
        <f>ROUND(E191*J191,2)</f>
        <v>0</v>
      </c>
      <c r="L191" s="247">
        <v>21</v>
      </c>
      <c r="M191" s="247">
        <f>G191*(1+L191/100)</f>
        <v>0</v>
      </c>
      <c r="N191" s="247">
        <v>0</v>
      </c>
      <c r="O191" s="247">
        <f>ROUND(E191*N191,2)</f>
        <v>0</v>
      </c>
      <c r="P191" s="247">
        <v>0</v>
      </c>
      <c r="Q191" s="247">
        <f>ROUND(E191*P191,2)</f>
        <v>0</v>
      </c>
      <c r="R191" s="247"/>
      <c r="S191" s="247" t="s">
        <v>169</v>
      </c>
      <c r="T191" s="248" t="s">
        <v>169</v>
      </c>
      <c r="U191" s="227">
        <v>0.95899999999999996</v>
      </c>
      <c r="V191" s="227">
        <f>ROUND(E191*U191,2)</f>
        <v>6.05</v>
      </c>
      <c r="W191" s="227"/>
      <c r="X191" s="208"/>
      <c r="Y191" s="208"/>
      <c r="Z191" s="208"/>
      <c r="AA191" s="208"/>
      <c r="AB191" s="208"/>
      <c r="AC191" s="208"/>
      <c r="AD191" s="208"/>
      <c r="AE191" s="208"/>
      <c r="AF191" s="208"/>
      <c r="AG191" s="208" t="s">
        <v>378</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42">
        <v>58</v>
      </c>
      <c r="B192" s="243" t="s">
        <v>383</v>
      </c>
      <c r="C192" s="251" t="s">
        <v>384</v>
      </c>
      <c r="D192" s="244" t="s">
        <v>218</v>
      </c>
      <c r="E192" s="245">
        <v>6.3124900000000004</v>
      </c>
      <c r="F192" s="246"/>
      <c r="G192" s="247">
        <f>ROUND(E192*F192,2)</f>
        <v>0</v>
      </c>
      <c r="H192" s="246"/>
      <c r="I192" s="247">
        <f>ROUND(E192*H192,2)</f>
        <v>0</v>
      </c>
      <c r="J192" s="246"/>
      <c r="K192" s="247">
        <f>ROUND(E192*J192,2)</f>
        <v>0</v>
      </c>
      <c r="L192" s="247">
        <v>21</v>
      </c>
      <c r="M192" s="247">
        <f>G192*(1+L192/100)</f>
        <v>0</v>
      </c>
      <c r="N192" s="247">
        <v>0</v>
      </c>
      <c r="O192" s="247">
        <f>ROUND(E192*N192,2)</f>
        <v>0</v>
      </c>
      <c r="P192" s="247">
        <v>0</v>
      </c>
      <c r="Q192" s="247">
        <f>ROUND(E192*P192,2)</f>
        <v>0</v>
      </c>
      <c r="R192" s="247"/>
      <c r="S192" s="247" t="s">
        <v>169</v>
      </c>
      <c r="T192" s="248" t="s">
        <v>169</v>
      </c>
      <c r="U192" s="227">
        <v>0.94199999999999995</v>
      </c>
      <c r="V192" s="227">
        <f>ROUND(E192*U192,2)</f>
        <v>5.95</v>
      </c>
      <c r="W192" s="227"/>
      <c r="X192" s="208"/>
      <c r="Y192" s="208"/>
      <c r="Z192" s="208"/>
      <c r="AA192" s="208"/>
      <c r="AB192" s="208"/>
      <c r="AC192" s="208"/>
      <c r="AD192" s="208"/>
      <c r="AE192" s="208"/>
      <c r="AF192" s="208"/>
      <c r="AG192" s="208" t="s">
        <v>378</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42">
        <v>59</v>
      </c>
      <c r="B193" s="243" t="s">
        <v>385</v>
      </c>
      <c r="C193" s="251" t="s">
        <v>386</v>
      </c>
      <c r="D193" s="244" t="s">
        <v>218</v>
      </c>
      <c r="E193" s="245">
        <v>6.3124900000000004</v>
      </c>
      <c r="F193" s="246"/>
      <c r="G193" s="247">
        <f>ROUND(E193*F193,2)</f>
        <v>0</v>
      </c>
      <c r="H193" s="246"/>
      <c r="I193" s="247">
        <f>ROUND(E193*H193,2)</f>
        <v>0</v>
      </c>
      <c r="J193" s="246"/>
      <c r="K193" s="247">
        <f>ROUND(E193*J193,2)</f>
        <v>0</v>
      </c>
      <c r="L193" s="247">
        <v>21</v>
      </c>
      <c r="M193" s="247">
        <f>G193*(1+L193/100)</f>
        <v>0</v>
      </c>
      <c r="N193" s="247">
        <v>0</v>
      </c>
      <c r="O193" s="247">
        <f>ROUND(E193*N193,2)</f>
        <v>0</v>
      </c>
      <c r="P193" s="247">
        <v>0</v>
      </c>
      <c r="Q193" s="247">
        <f>ROUND(E193*P193,2)</f>
        <v>0</v>
      </c>
      <c r="R193" s="247"/>
      <c r="S193" s="247" t="s">
        <v>169</v>
      </c>
      <c r="T193" s="248" t="s">
        <v>169</v>
      </c>
      <c r="U193" s="227">
        <v>0.105</v>
      </c>
      <c r="V193" s="227">
        <f>ROUND(E193*U193,2)</f>
        <v>0.66</v>
      </c>
      <c r="W193" s="227"/>
      <c r="X193" s="208"/>
      <c r="Y193" s="208"/>
      <c r="Z193" s="208"/>
      <c r="AA193" s="208"/>
      <c r="AB193" s="208"/>
      <c r="AC193" s="208"/>
      <c r="AD193" s="208"/>
      <c r="AE193" s="208"/>
      <c r="AF193" s="208"/>
      <c r="AG193" s="208" t="s">
        <v>378</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42">
        <v>60</v>
      </c>
      <c r="B194" s="243" t="s">
        <v>387</v>
      </c>
      <c r="C194" s="251" t="s">
        <v>388</v>
      </c>
      <c r="D194" s="244" t="s">
        <v>218</v>
      </c>
      <c r="E194" s="245">
        <v>6.3124900000000004</v>
      </c>
      <c r="F194" s="246"/>
      <c r="G194" s="247">
        <f>ROUND(E194*F194,2)</f>
        <v>0</v>
      </c>
      <c r="H194" s="246"/>
      <c r="I194" s="247">
        <f>ROUND(E194*H194,2)</f>
        <v>0</v>
      </c>
      <c r="J194" s="246"/>
      <c r="K194" s="247">
        <f>ROUND(E194*J194,2)</f>
        <v>0</v>
      </c>
      <c r="L194" s="247">
        <v>21</v>
      </c>
      <c r="M194" s="247">
        <f>G194*(1+L194/100)</f>
        <v>0</v>
      </c>
      <c r="N194" s="247">
        <v>0</v>
      </c>
      <c r="O194" s="247">
        <f>ROUND(E194*N194,2)</f>
        <v>0</v>
      </c>
      <c r="P194" s="247">
        <v>0</v>
      </c>
      <c r="Q194" s="247">
        <f>ROUND(E194*P194,2)</f>
        <v>0</v>
      </c>
      <c r="R194" s="247"/>
      <c r="S194" s="247" t="s">
        <v>169</v>
      </c>
      <c r="T194" s="248" t="s">
        <v>169</v>
      </c>
      <c r="U194" s="227">
        <v>4.2000000000000003E-2</v>
      </c>
      <c r="V194" s="227">
        <f>ROUND(E194*U194,2)</f>
        <v>0.27</v>
      </c>
      <c r="W194" s="227"/>
      <c r="X194" s="208"/>
      <c r="Y194" s="208"/>
      <c r="Z194" s="208"/>
      <c r="AA194" s="208"/>
      <c r="AB194" s="208"/>
      <c r="AC194" s="208"/>
      <c r="AD194" s="208"/>
      <c r="AE194" s="208"/>
      <c r="AF194" s="208"/>
      <c r="AG194" s="208" t="s">
        <v>378</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42">
        <v>61</v>
      </c>
      <c r="B195" s="243" t="s">
        <v>389</v>
      </c>
      <c r="C195" s="251" t="s">
        <v>390</v>
      </c>
      <c r="D195" s="244" t="s">
        <v>218</v>
      </c>
      <c r="E195" s="245">
        <v>6.3124900000000004</v>
      </c>
      <c r="F195" s="246"/>
      <c r="G195" s="247">
        <f>ROUND(E195*F195,2)</f>
        <v>0</v>
      </c>
      <c r="H195" s="246"/>
      <c r="I195" s="247">
        <f>ROUND(E195*H195,2)</f>
        <v>0</v>
      </c>
      <c r="J195" s="246"/>
      <c r="K195" s="247">
        <f>ROUND(E195*J195,2)</f>
        <v>0</v>
      </c>
      <c r="L195" s="247">
        <v>21</v>
      </c>
      <c r="M195" s="247">
        <f>G195*(1+L195/100)</f>
        <v>0</v>
      </c>
      <c r="N195" s="247">
        <v>0</v>
      </c>
      <c r="O195" s="247">
        <f>ROUND(E195*N195,2)</f>
        <v>0</v>
      </c>
      <c r="P195" s="247">
        <v>0</v>
      </c>
      <c r="Q195" s="247">
        <f>ROUND(E195*P195,2)</f>
        <v>0</v>
      </c>
      <c r="R195" s="247"/>
      <c r="S195" s="247" t="s">
        <v>169</v>
      </c>
      <c r="T195" s="248" t="s">
        <v>169</v>
      </c>
      <c r="U195" s="227">
        <v>0</v>
      </c>
      <c r="V195" s="227">
        <f>ROUND(E195*U195,2)</f>
        <v>0</v>
      </c>
      <c r="W195" s="227"/>
      <c r="X195" s="208"/>
      <c r="Y195" s="208"/>
      <c r="Z195" s="208"/>
      <c r="AA195" s="208"/>
      <c r="AB195" s="208"/>
      <c r="AC195" s="208"/>
      <c r="AD195" s="208"/>
      <c r="AE195" s="208"/>
      <c r="AF195" s="208"/>
      <c r="AG195" s="208" t="s">
        <v>378</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35">
        <v>62</v>
      </c>
      <c r="B196" s="236" t="s">
        <v>391</v>
      </c>
      <c r="C196" s="252" t="s">
        <v>392</v>
      </c>
      <c r="D196" s="237" t="s">
        <v>218</v>
      </c>
      <c r="E196" s="238">
        <v>6.3124900000000004</v>
      </c>
      <c r="F196" s="239"/>
      <c r="G196" s="240">
        <f>ROUND(E196*F196,2)</f>
        <v>0</v>
      </c>
      <c r="H196" s="239"/>
      <c r="I196" s="240">
        <f>ROUND(E196*H196,2)</f>
        <v>0</v>
      </c>
      <c r="J196" s="239"/>
      <c r="K196" s="240">
        <f>ROUND(E196*J196,2)</f>
        <v>0</v>
      </c>
      <c r="L196" s="240">
        <v>21</v>
      </c>
      <c r="M196" s="240">
        <f>G196*(1+L196/100)</f>
        <v>0</v>
      </c>
      <c r="N196" s="240">
        <v>0</v>
      </c>
      <c r="O196" s="240">
        <f>ROUND(E196*N196,2)</f>
        <v>0</v>
      </c>
      <c r="P196" s="240">
        <v>0</v>
      </c>
      <c r="Q196" s="240">
        <f>ROUND(E196*P196,2)</f>
        <v>0</v>
      </c>
      <c r="R196" s="240"/>
      <c r="S196" s="240" t="s">
        <v>169</v>
      </c>
      <c r="T196" s="241" t="s">
        <v>169</v>
      </c>
      <c r="U196" s="227">
        <v>0</v>
      </c>
      <c r="V196" s="227">
        <f>ROUND(E196*U196,2)</f>
        <v>0</v>
      </c>
      <c r="W196" s="227"/>
      <c r="X196" s="208"/>
      <c r="Y196" s="208"/>
      <c r="Z196" s="208"/>
      <c r="AA196" s="208"/>
      <c r="AB196" s="208"/>
      <c r="AC196" s="208"/>
      <c r="AD196" s="208"/>
      <c r="AE196" s="208"/>
      <c r="AF196" s="208"/>
      <c r="AG196" s="208" t="s">
        <v>378</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x14ac:dyDescent="0.2">
      <c r="A197" s="5"/>
      <c r="B197" s="6"/>
      <c r="C197" s="253"/>
      <c r="D197" s="8"/>
      <c r="E197" s="5"/>
      <c r="F197" s="5"/>
      <c r="G197" s="5"/>
      <c r="H197" s="5"/>
      <c r="I197" s="5"/>
      <c r="J197" s="5"/>
      <c r="K197" s="5"/>
      <c r="L197" s="5"/>
      <c r="M197" s="5"/>
      <c r="N197" s="5"/>
      <c r="O197" s="5"/>
      <c r="P197" s="5"/>
      <c r="Q197" s="5"/>
      <c r="R197" s="5"/>
      <c r="S197" s="5"/>
      <c r="T197" s="5"/>
      <c r="U197" s="5"/>
      <c r="V197" s="5"/>
      <c r="W197" s="5"/>
      <c r="AE197">
        <v>15</v>
      </c>
      <c r="AF197">
        <v>21</v>
      </c>
    </row>
    <row r="198" spans="1:60" x14ac:dyDescent="0.2">
      <c r="A198" s="211"/>
      <c r="B198" s="212" t="s">
        <v>31</v>
      </c>
      <c r="C198" s="254"/>
      <c r="D198" s="213"/>
      <c r="E198" s="214"/>
      <c r="F198" s="214"/>
      <c r="G198" s="249">
        <f>G8+G18+G23+G39+G41+G109+G114+G122+G140+G152+G168+G174+G186+G188</f>
        <v>0</v>
      </c>
      <c r="H198" s="5"/>
      <c r="I198" s="5"/>
      <c r="J198" s="5"/>
      <c r="K198" s="5"/>
      <c r="L198" s="5"/>
      <c r="M198" s="5"/>
      <c r="N198" s="5"/>
      <c r="O198" s="5"/>
      <c r="P198" s="5"/>
      <c r="Q198" s="5"/>
      <c r="R198" s="5"/>
      <c r="S198" s="5"/>
      <c r="T198" s="5"/>
      <c r="U198" s="5"/>
      <c r="V198" s="5"/>
      <c r="W198" s="5"/>
      <c r="AE198">
        <f>SUMIF(L7:L196,AE197,G7:G196)</f>
        <v>0</v>
      </c>
      <c r="AF198">
        <f>SUMIF(L7:L196,AF197,G7:G196)</f>
        <v>0</v>
      </c>
      <c r="AG198" t="s">
        <v>176</v>
      </c>
    </row>
    <row r="199" spans="1:60" x14ac:dyDescent="0.2">
      <c r="A199" s="5"/>
      <c r="B199" s="6"/>
      <c r="C199" s="253"/>
      <c r="D199" s="8"/>
      <c r="E199" s="5"/>
      <c r="F199" s="5"/>
      <c r="G199" s="5"/>
      <c r="H199" s="5"/>
      <c r="I199" s="5"/>
      <c r="J199" s="5"/>
      <c r="K199" s="5"/>
      <c r="L199" s="5"/>
      <c r="M199" s="5"/>
      <c r="N199" s="5"/>
      <c r="O199" s="5"/>
      <c r="P199" s="5"/>
      <c r="Q199" s="5"/>
      <c r="R199" s="5"/>
      <c r="S199" s="5"/>
      <c r="T199" s="5"/>
      <c r="U199" s="5"/>
      <c r="V199" s="5"/>
      <c r="W199" s="5"/>
    </row>
    <row r="200" spans="1:60" x14ac:dyDescent="0.2">
      <c r="A200" s="5"/>
      <c r="B200" s="6"/>
      <c r="C200" s="253"/>
      <c r="D200" s="8"/>
      <c r="E200" s="5"/>
      <c r="F200" s="5"/>
      <c r="G200" s="5"/>
      <c r="H200" s="5"/>
      <c r="I200" s="5"/>
      <c r="J200" s="5"/>
      <c r="K200" s="5"/>
      <c r="L200" s="5"/>
      <c r="M200" s="5"/>
      <c r="N200" s="5"/>
      <c r="O200" s="5"/>
      <c r="P200" s="5"/>
      <c r="Q200" s="5"/>
      <c r="R200" s="5"/>
      <c r="S200" s="5"/>
      <c r="T200" s="5"/>
      <c r="U200" s="5"/>
      <c r="V200" s="5"/>
      <c r="W200" s="5"/>
    </row>
    <row r="201" spans="1:60" x14ac:dyDescent="0.2">
      <c r="A201" s="215" t="s">
        <v>177</v>
      </c>
      <c r="B201" s="215"/>
      <c r="C201" s="255"/>
      <c r="D201" s="8"/>
      <c r="E201" s="5"/>
      <c r="F201" s="5"/>
      <c r="G201" s="5"/>
      <c r="H201" s="5"/>
      <c r="I201" s="5"/>
      <c r="J201" s="5"/>
      <c r="K201" s="5"/>
      <c r="L201" s="5"/>
      <c r="M201" s="5"/>
      <c r="N201" s="5"/>
      <c r="O201" s="5"/>
      <c r="P201" s="5"/>
      <c r="Q201" s="5"/>
      <c r="R201" s="5"/>
      <c r="S201" s="5"/>
      <c r="T201" s="5"/>
      <c r="U201" s="5"/>
      <c r="V201" s="5"/>
      <c r="W201" s="5"/>
    </row>
    <row r="202" spans="1:60" x14ac:dyDescent="0.2">
      <c r="A202" s="216"/>
      <c r="B202" s="217"/>
      <c r="C202" s="256"/>
      <c r="D202" s="217"/>
      <c r="E202" s="217"/>
      <c r="F202" s="217"/>
      <c r="G202" s="218"/>
      <c r="H202" s="5"/>
      <c r="I202" s="5"/>
      <c r="J202" s="5"/>
      <c r="K202" s="5"/>
      <c r="L202" s="5"/>
      <c r="M202" s="5"/>
      <c r="N202" s="5"/>
      <c r="O202" s="5"/>
      <c r="P202" s="5"/>
      <c r="Q202" s="5"/>
      <c r="R202" s="5"/>
      <c r="S202" s="5"/>
      <c r="T202" s="5"/>
      <c r="U202" s="5"/>
      <c r="V202" s="5"/>
      <c r="W202" s="5"/>
      <c r="AG202" t="s">
        <v>178</v>
      </c>
    </row>
    <row r="203" spans="1:60" x14ac:dyDescent="0.2">
      <c r="A203" s="219"/>
      <c r="B203" s="220"/>
      <c r="C203" s="257"/>
      <c r="D203" s="220"/>
      <c r="E203" s="220"/>
      <c r="F203" s="220"/>
      <c r="G203" s="221"/>
      <c r="H203" s="5"/>
      <c r="I203" s="5"/>
      <c r="J203" s="5"/>
      <c r="K203" s="5"/>
      <c r="L203" s="5"/>
      <c r="M203" s="5"/>
      <c r="N203" s="5"/>
      <c r="O203" s="5"/>
      <c r="P203" s="5"/>
      <c r="Q203" s="5"/>
      <c r="R203" s="5"/>
      <c r="S203" s="5"/>
      <c r="T203" s="5"/>
      <c r="U203" s="5"/>
      <c r="V203" s="5"/>
      <c r="W203" s="5"/>
    </row>
    <row r="204" spans="1:60" x14ac:dyDescent="0.2">
      <c r="A204" s="219"/>
      <c r="B204" s="220"/>
      <c r="C204" s="257"/>
      <c r="D204" s="220"/>
      <c r="E204" s="220"/>
      <c r="F204" s="220"/>
      <c r="G204" s="221"/>
      <c r="H204" s="5"/>
      <c r="I204" s="5"/>
      <c r="J204" s="5"/>
      <c r="K204" s="5"/>
      <c r="L204" s="5"/>
      <c r="M204" s="5"/>
      <c r="N204" s="5"/>
      <c r="O204" s="5"/>
      <c r="P204" s="5"/>
      <c r="Q204" s="5"/>
      <c r="R204" s="5"/>
      <c r="S204" s="5"/>
      <c r="T204" s="5"/>
      <c r="U204" s="5"/>
      <c r="V204" s="5"/>
      <c r="W204" s="5"/>
    </row>
    <row r="205" spans="1:60" x14ac:dyDescent="0.2">
      <c r="A205" s="219"/>
      <c r="B205" s="220"/>
      <c r="C205" s="257"/>
      <c r="D205" s="220"/>
      <c r="E205" s="220"/>
      <c r="F205" s="220"/>
      <c r="G205" s="221"/>
      <c r="H205" s="5"/>
      <c r="I205" s="5"/>
      <c r="J205" s="5"/>
      <c r="K205" s="5"/>
      <c r="L205" s="5"/>
      <c r="M205" s="5"/>
      <c r="N205" s="5"/>
      <c r="O205" s="5"/>
      <c r="P205" s="5"/>
      <c r="Q205" s="5"/>
      <c r="R205" s="5"/>
      <c r="S205" s="5"/>
      <c r="T205" s="5"/>
      <c r="U205" s="5"/>
      <c r="V205" s="5"/>
      <c r="W205" s="5"/>
    </row>
    <row r="206" spans="1:60" x14ac:dyDescent="0.2">
      <c r="A206" s="222"/>
      <c r="B206" s="223"/>
      <c r="C206" s="258"/>
      <c r="D206" s="223"/>
      <c r="E206" s="223"/>
      <c r="F206" s="223"/>
      <c r="G206" s="224"/>
      <c r="H206" s="5"/>
      <c r="I206" s="5"/>
      <c r="J206" s="5"/>
      <c r="K206" s="5"/>
      <c r="L206" s="5"/>
      <c r="M206" s="5"/>
      <c r="N206" s="5"/>
      <c r="O206" s="5"/>
      <c r="P206" s="5"/>
      <c r="Q206" s="5"/>
      <c r="R206" s="5"/>
      <c r="S206" s="5"/>
      <c r="T206" s="5"/>
      <c r="U206" s="5"/>
      <c r="V206" s="5"/>
      <c r="W206" s="5"/>
    </row>
    <row r="207" spans="1:60" x14ac:dyDescent="0.2">
      <c r="A207" s="5"/>
      <c r="B207" s="6"/>
      <c r="C207" s="253"/>
      <c r="D207" s="8"/>
      <c r="E207" s="5"/>
      <c r="F207" s="5"/>
      <c r="G207" s="5"/>
      <c r="H207" s="5"/>
      <c r="I207" s="5"/>
      <c r="J207" s="5"/>
      <c r="K207" s="5"/>
      <c r="L207" s="5"/>
      <c r="M207" s="5"/>
      <c r="N207" s="5"/>
      <c r="O207" s="5"/>
      <c r="P207" s="5"/>
      <c r="Q207" s="5"/>
      <c r="R207" s="5"/>
      <c r="S207" s="5"/>
      <c r="T207" s="5"/>
      <c r="U207" s="5"/>
      <c r="V207" s="5"/>
      <c r="W207" s="5"/>
    </row>
    <row r="208" spans="1:60" x14ac:dyDescent="0.2">
      <c r="C208" s="259"/>
      <c r="D208" s="192"/>
      <c r="AG208" t="s">
        <v>179</v>
      </c>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mergeCells count="21">
    <mergeCell ref="C157:G157"/>
    <mergeCell ref="C158:G158"/>
    <mergeCell ref="C176:G176"/>
    <mergeCell ref="C183:G183"/>
    <mergeCell ref="C184:G184"/>
    <mergeCell ref="C26:G26"/>
    <mergeCell ref="C34:G34"/>
    <mergeCell ref="C35:G35"/>
    <mergeCell ref="C124:G124"/>
    <mergeCell ref="C147:G147"/>
    <mergeCell ref="C148:G148"/>
    <mergeCell ref="A1:G1"/>
    <mergeCell ref="C2:G2"/>
    <mergeCell ref="C3:G3"/>
    <mergeCell ref="C4:G4"/>
    <mergeCell ref="A201:C201"/>
    <mergeCell ref="A202:G206"/>
    <mergeCell ref="C10:G10"/>
    <mergeCell ref="C13:G13"/>
    <mergeCell ref="C20:G20"/>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48</vt:i4>
      </vt:variant>
    </vt:vector>
  </HeadingPairs>
  <TitlesOfParts>
    <vt:vector size="53" baseType="lpstr">
      <vt:lpstr>Pokyny pro vyplnění</vt:lpstr>
      <vt:lpstr>Stavba</vt:lpstr>
      <vt:lpstr>VzorPolozky</vt:lpstr>
      <vt:lpstr>SO-00 1 Naklady</vt:lpstr>
      <vt:lpstr>SO-01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1 Naklady'!Názvy_tisku</vt:lpstr>
      <vt:lpstr>'SO-01 1 Pol'!Názvy_tisku</vt:lpstr>
      <vt:lpstr>oadresa</vt:lpstr>
      <vt:lpstr>Stavba!Objednatel</vt:lpstr>
      <vt:lpstr>Stavba!Objekt</vt:lpstr>
      <vt:lpstr>'SO-00 1 Naklady'!Oblast_tisku</vt:lpstr>
      <vt:lpstr>'SO-01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imac</cp:lastModifiedBy>
  <cp:lastPrinted>2014-02-28T09:52:57Z</cp:lastPrinted>
  <dcterms:created xsi:type="dcterms:W3CDTF">2009-04-08T07:15:50Z</dcterms:created>
  <dcterms:modified xsi:type="dcterms:W3CDTF">2018-01-18T09:19:52Z</dcterms:modified>
</cp:coreProperties>
</file>