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6-41-101-SP - SO 101 -..." sheetId="2" r:id="rId2"/>
    <sheet name="2016-41-421,431-SP - SO 4..." sheetId="3" r:id="rId3"/>
    <sheet name="2016-41-VON-SP - VON - So..." sheetId="4" r:id="rId4"/>
    <sheet name="Pokyny pro vyplnění" sheetId="5" r:id="rId5"/>
  </sheets>
  <definedNames>
    <definedName name="_xlnm.Print_Area" localSheetId="0">'Rekapitulace stavby'!$D$4:$AO$33,'Rekapitulace stavby'!$C$39:$AQ$58</definedName>
    <definedName name="_xlnm._FilterDatabase" localSheetId="1" hidden="1">'2016-41-101-SP - SO 101 -...'!$C$96:$K$657</definedName>
    <definedName name="_xlnm.Print_Area" localSheetId="1">'2016-41-101-SP - SO 101 -...'!$C$4:$J$38,'2016-41-101-SP - SO 101 -...'!$C$44:$J$76,'2016-41-101-SP - SO 101 -...'!$C$82:$K$657</definedName>
    <definedName name="_xlnm._FilterDatabase" localSheetId="2" hidden="1">'2016-41-421,431-SP - SO 4...'!$C$86:$K$351</definedName>
    <definedName name="_xlnm.Print_Area" localSheetId="2">'2016-41-421,431-SP - SO 4...'!$C$4:$J$38,'2016-41-421,431-SP - SO 4...'!$C$44:$J$66,'2016-41-421,431-SP - SO 4...'!$C$72:$K$351</definedName>
    <definedName name="_xlnm._FilterDatabase" localSheetId="3" hidden="1">'2016-41-VON-SP - VON - So...'!$C$85:$K$106</definedName>
    <definedName name="_xlnm.Print_Area" localSheetId="3">'2016-41-VON-SP - VON - So...'!$C$4:$J$38,'2016-41-VON-SP - VON - So...'!$C$44:$J$65,'2016-41-VON-SP - VON - So...'!$C$71:$K$106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'2016-41-101-SP - SO 101 -...'!$96:$96</definedName>
    <definedName name="_xlnm.Print_Titles" localSheetId="3">'2016-41-VON-SP - VON - So...'!$85:$85</definedName>
  </definedNames>
  <calcPr fullCalcOnLoad="1"/>
</workbook>
</file>

<file path=xl/sharedStrings.xml><?xml version="1.0" encoding="utf-8"?>
<sst xmlns="http://schemas.openxmlformats.org/spreadsheetml/2006/main" count="10053" uniqueCount="1489">
  <si>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</si>
  <si>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</si>
  <si>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</si>
  <si>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</si>
  <si>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</si>
  <si>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</si>
  <si>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</si>
  <si>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{05a523a7-5128-4a7f-9a76-5d46988500de}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</si>
  <si>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</si>
  <si>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</si>
  <si>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</si>
  <si>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</si>
  <si>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</si>
  <si>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</si>
  <si>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</si>
  <si>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</si>
  <si>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2016-41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</si>
  <si>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</si>
  <si>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</si>
  <si>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Parkoviště v ul. Křižíkova, Sokolov</t>
  </si>
  <si>
    <t>KSO:</t>
  </si>
  <si>
    <t>822 55</t>
  </si>
  <si>
    <t>CC-CZ:</t>
  </si>
  <si>
    <t>21122</t>
  </si>
  <si>
    <t>Místo:</t>
  </si>
  <si>
    <t>ul. Křižíkova a areál 8. ZŠ v Sokolově, KK</t>
  </si>
  <si>
    <t>Datum:</t>
  </si>
  <si>
    <t>29. 6. 2017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</si>
  <si>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</si>
  <si>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</si>
  <si>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</si>
  <si>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</si>
  <si>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</si>
  <si>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</si>
  <si>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</si>
  <si>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</si>
  <si>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</si>
  <si>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87334321</t>
  </si>
  <si>
    <t>Ing. Martin Haueisen</t>
  </si>
  <si>
    <t>CZ8304091807</t>
  </si>
  <si>
    <t>True</t>
  </si>
  <si>
    <t>Poznámka:</t>
  </si>
  <si>
    <t>Vedlejší a ostatní náklady
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
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
- Uvedení stavbou dotčených ploch a staveništní dopravou dotčených komunikací do původního nebo projektového stavu.  Péče o nepředané objekty a konstrukce stavby, jejich ošetřování. Likvidace přebytečného stavebního materiálu odpovídajícím způsobem.
- Zajištění bezpečnosti při provádění stavby ve smyslu bezpečnosti práce a ochrany životního prostředí.
- Nutný rozsah stavebního pojištění budoucího díla na předmětné stavbě a pojištění odpovědnosti za škodu způsobenou dodavatelem třetí osobě. Zajištění bankovních garancí.
- Všechny další nutné náklady k řádnému a úplnému zhotovení předmětu díla zřejmé ze zadávací dokumentace nebo místních podmínek.
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
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
- Veškeré zkoušky, měření, revize, posudky a dozory dle příslušných TKP, norem a ostatních předpisů s výstavbou souvisejících.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</si>
  <si>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</si>
  <si>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</si>
  <si>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</si>
  <si>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</si>
  <si>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</si>
  <si>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</si>
  <si>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</si>
  <si>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</si>
  <si>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</si>
  <si>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</si>
  <si>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</si>
  <si>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</si>
  <si>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</si>
  <si>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</si>
  <si>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</si>
  <si>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</si>
  <si>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</si>
  <si>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</si>
  <si>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</si>
  <si>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</si>
  <si>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</si>
  <si>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</si>
  <si>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</si>
  <si>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</si>
  <si>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</si>
  <si>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</si>
  <si>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</si>
  <si>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</si>
  <si>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</si>
  <si>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</si>
  <si>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</si>
  <si>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</si>
  <si>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</si>
  <si>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</si>
  <si>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</si>
  <si>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</si>
  <si>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</si>
  <si>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</si>
  <si>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</si>
  <si>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2016-41-101</t>
  </si>
  <si>
    <t>SO 101 - Dopravní řešení</t>
  </si>
  <si>
    <t>STA</t>
  </si>
  <si>
    <t>1</t>
  </si>
  <si>
    <t>{f085a02b-89d0-4226-85bb-7112a0718194}</t>
  </si>
  <si>
    <t>2</t>
  </si>
  <si>
    <t>/</t>
  </si>
  <si>
    <t>2016-41-101-SP</t>
  </si>
  <si>
    <t>SO 101 - Soupis prací - Dopravní řešení</t>
  </si>
  <si>
    <t>Soupis</t>
  </si>
  <si>
    <t>{b4dac650-ae5a-44d5-afbb-771f435ca32a}</t>
  </si>
  <si>
    <t>2016-41-421,431</t>
  </si>
  <si>
    <t>SO 421,431 - Přípojka NN pro posuvnou bránu a veřejné osvětlení</t>
  </si>
  <si>
    <t>{2fc400f8-ed14-4e81-b7b9-68cbd67fef85}</t>
  </si>
  <si>
    <t>828 75</t>
  </si>
  <si>
    <t>2016-41-421,431-SP</t>
  </si>
  <si>
    <t>SO 421,431 - Soupis prací -  Přípojka NN pro posuvnou bránu a veřejné osvětlení</t>
  </si>
  <si>
    <t>{023c7267-bb06-417b-802e-a6bf133e7666}</t>
  </si>
  <si>
    <t>2016-41-VON</t>
  </si>
  <si>
    <t>VON - Vedlejší a ostatní náklady</t>
  </si>
  <si>
    <t>{51337e7c-c11d-4e52-936b-bdd1acd91c50}</t>
  </si>
  <si>
    <t>2016-41-VON-SP</t>
  </si>
  <si>
    <t>VON - Soupis prací - Vedlejší a ostatní náklady</t>
  </si>
  <si>
    <t>{004aaab8-4cb5-4433-a59a-2433ddff5489}</t>
  </si>
  <si>
    <t>1) Krycí list soupisu</t>
  </si>
  <si>
    <t>2) Rekapitulace</t>
  </si>
  <si>
    <t>3) Soupis prací</t>
  </si>
  <si>
    <t>Zpět na list:</t>
  </si>
  <si>
    <t>Rekapitulace stavby</t>
  </si>
  <si>
    <t>F1</t>
  </si>
  <si>
    <t>dlažba</t>
  </si>
  <si>
    <t>m2</t>
  </si>
  <si>
    <t>574</t>
  </si>
  <si>
    <t>F10</t>
  </si>
  <si>
    <t>ornice</t>
  </si>
  <si>
    <t>498</t>
  </si>
  <si>
    <t>KRYCÍ LIST SOUPISU</t>
  </si>
  <si>
    <t>F11</t>
  </si>
  <si>
    <t>bourání OP3</t>
  </si>
  <si>
    <t>m</t>
  </si>
  <si>
    <t>156,5</t>
  </si>
  <si>
    <t>F12</t>
  </si>
  <si>
    <t>bourání potrubí</t>
  </si>
  <si>
    <t>5</t>
  </si>
  <si>
    <t>F13</t>
  </si>
  <si>
    <t>obruba</t>
  </si>
  <si>
    <t>157,9</t>
  </si>
  <si>
    <t>F14</t>
  </si>
  <si>
    <t>4,6</t>
  </si>
  <si>
    <t>Objekt:</t>
  </si>
  <si>
    <t>F15</t>
  </si>
  <si>
    <t>93,6</t>
  </si>
  <si>
    <t>2016-41-101 - SO 101 - Dopravní řešení</t>
  </si>
  <si>
    <t>F16</t>
  </si>
  <si>
    <t>12,1</t>
  </si>
  <si>
    <t>Soupis:</t>
  </si>
  <si>
    <t>F17</t>
  </si>
  <si>
    <t>8</t>
  </si>
  <si>
    <t>2016-41-101-SP - SO 101 - Soupis prací - Dopravní řešení</t>
  </si>
  <si>
    <t>F18</t>
  </si>
  <si>
    <t>7,8</t>
  </si>
  <si>
    <t>F19</t>
  </si>
  <si>
    <t>296</t>
  </si>
  <si>
    <t>F2</t>
  </si>
  <si>
    <t>10,9</t>
  </si>
  <si>
    <t>F20</t>
  </si>
  <si>
    <t>bourání asfalt</t>
  </si>
  <si>
    <t>501,5</t>
  </si>
  <si>
    <t>F21</t>
  </si>
  <si>
    <t>řezání</t>
  </si>
  <si>
    <t>168,7</t>
  </si>
  <si>
    <t>F22</t>
  </si>
  <si>
    <t>SV</t>
  </si>
  <si>
    <t>kus</t>
  </si>
  <si>
    <t>F24</t>
  </si>
  <si>
    <t>kanalda</t>
  </si>
  <si>
    <t>7</t>
  </si>
  <si>
    <t>F25</t>
  </si>
  <si>
    <t>kolena</t>
  </si>
  <si>
    <t>3</t>
  </si>
  <si>
    <t>F26</t>
  </si>
  <si>
    <t>rýha</t>
  </si>
  <si>
    <t>m3</t>
  </si>
  <si>
    <t>F27</t>
  </si>
  <si>
    <t>zásyp</t>
  </si>
  <si>
    <t>3,6</t>
  </si>
  <si>
    <t>F28</t>
  </si>
  <si>
    <t>obsyp</t>
  </si>
  <si>
    <t>3,15</t>
  </si>
  <si>
    <t>F29</t>
  </si>
  <si>
    <t>VDZ</t>
  </si>
  <si>
    <t>139,85</t>
  </si>
  <si>
    <t>F3</t>
  </si>
  <si>
    <t>2,72</t>
  </si>
  <si>
    <t>F30</t>
  </si>
  <si>
    <t>4,9</t>
  </si>
  <si>
    <t>F31</t>
  </si>
  <si>
    <t>1,75</t>
  </si>
  <si>
    <t>F33</t>
  </si>
  <si>
    <t>sloupek</t>
  </si>
  <si>
    <t>F23</t>
  </si>
  <si>
    <t>bednění</t>
  </si>
  <si>
    <t>0,927</t>
  </si>
  <si>
    <t>F34</t>
  </si>
  <si>
    <t>zrcadlo</t>
  </si>
  <si>
    <t>F35</t>
  </si>
  <si>
    <t>6</t>
  </si>
  <si>
    <t>F36</t>
  </si>
  <si>
    <t>desky</t>
  </si>
  <si>
    <t>F37</t>
  </si>
  <si>
    <t>panel</t>
  </si>
  <si>
    <t>F38</t>
  </si>
  <si>
    <t>brána</t>
  </si>
  <si>
    <t>F39</t>
  </si>
  <si>
    <t>pohon</t>
  </si>
  <si>
    <t>F4</t>
  </si>
  <si>
    <t>sanace</t>
  </si>
  <si>
    <t>976,87</t>
  </si>
  <si>
    <t>F41</t>
  </si>
  <si>
    <t>kácení</t>
  </si>
  <si>
    <t>F42</t>
  </si>
  <si>
    <t>35</t>
  </si>
  <si>
    <t>F43</t>
  </si>
  <si>
    <t>strom</t>
  </si>
  <si>
    <t>F44</t>
  </si>
  <si>
    <t>F45</t>
  </si>
  <si>
    <t>skrývka ornice</t>
  </si>
  <si>
    <t>91,55</t>
  </si>
  <si>
    <t>F46</t>
  </si>
  <si>
    <t>přebytek ornice</t>
  </si>
  <si>
    <t>41,75</t>
  </si>
  <si>
    <t>F48</t>
  </si>
  <si>
    <t>bourání beton</t>
  </si>
  <si>
    <t>411,2</t>
  </si>
  <si>
    <t>F49</t>
  </si>
  <si>
    <t>44</t>
  </si>
  <si>
    <t>F5</t>
  </si>
  <si>
    <t>397</t>
  </si>
  <si>
    <t>REKAPITULACE ČLENĚNÍ SOUPISU PRACÍ</t>
  </si>
  <si>
    <t>F50</t>
  </si>
  <si>
    <t>výkop</t>
  </si>
  <si>
    <t>210,5</t>
  </si>
  <si>
    <t>F51</t>
  </si>
  <si>
    <t>výkopek</t>
  </si>
  <si>
    <t>42</t>
  </si>
  <si>
    <t>F6</t>
  </si>
  <si>
    <t>49</t>
  </si>
  <si>
    <t>F7</t>
  </si>
  <si>
    <t>7,95</t>
  </si>
  <si>
    <t>F8</t>
  </si>
  <si>
    <t>asfalt</t>
  </si>
  <si>
    <t>230</t>
  </si>
  <si>
    <t>F9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</si>
  <si>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</si>
  <si>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</si>
  <si>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</si>
  <si>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</si>
  <si>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</si>
  <si>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</si>
  <si>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</si>
  <si>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</si>
  <si>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</si>
  <si>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</si>
  <si>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</si>
  <si>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</si>
  <si>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</si>
  <si>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</si>
  <si>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</si>
  <si>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96 - Bourání konstrukcí</t>
  </si>
  <si>
    <t xml:space="preserve">    997 - Přesun sutě</t>
  </si>
  <si>
    <t xml:space="preserve">    998 - Přesun hmot</t>
  </si>
  <si>
    <t xml:space="preserve">    SAN - SANACE AKTIVNÍ ZÓNY ZEMNÍ PLÁNĚ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</si>
  <si>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</si>
  <si>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</si>
  <si>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</si>
  <si>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</si>
  <si>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</si>
  <si>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</si>
  <si>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</si>
  <si>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</si>
  <si>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</si>
  <si>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</si>
  <si>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</si>
  <si>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</si>
  <si>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</si>
  <si>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</si>
  <si>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</si>
  <si>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</si>
  <si>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</si>
  <si>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</si>
  <si>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</si>
  <si>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121101102</t>
  </si>
  <si>
    <t>Sejmutí ornice nebo lesní půdy s vodorovným přemístěním na hromady v místě upotřebení nebo na dočasné či trvalé skládky se složením, na vzdálenost přes 50 do 100 m</t>
  </si>
  <si>
    <t>CS ÚRS 2017 02</t>
  </si>
  <si>
    <t>4</t>
  </si>
  <si>
    <t>-82213536</t>
  </si>
  <si>
    <t>VV</t>
  </si>
  <si>
    <t>Struktura výpočtu: změřeno v digitální verzi PD funkcí na měření ploch * předpokládaná tl.</t>
  </si>
  <si>
    <t>(875+40,5)*0,1</t>
  </si>
  <si>
    <t>Součet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</si>
  <si>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</si>
  <si>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</si>
  <si>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-1967621458</t>
  </si>
  <si>
    <t>Struktura výpočtu: dle hmotnice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</si>
  <si>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</si>
  <si>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</si>
  <si>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-166955894</t>
  </si>
  <si>
    <t>132201101</t>
  </si>
  <si>
    <t>Hloubení zapažených i nezapažených rýh šířky do 600 mm s urovnáním dna do předepsaného profilu a spádu v hornině tř. 3 do 100 m3</t>
  </si>
  <si>
    <t>-918395018</t>
  </si>
  <si>
    <t>Struktura výpočtu: délka * šířka * pr. hloubka</t>
  </si>
  <si>
    <t>F24*0,6*1,0+F12*0,6*1,2</t>
  </si>
  <si>
    <t>132201109</t>
  </si>
  <si>
    <t>Hloubení zapažených i nezapažených rýh šířky do 600 mm s urovnáním dna do předepsaného profilu a spádu v hornině tř. 3 Příplatek k cenám za lepivost horniny tř. 3</t>
  </si>
  <si>
    <t>1151668544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</si>
  <si>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</si>
  <si>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</si>
  <si>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1671461996</t>
  </si>
  <si>
    <t>F50+F26-F51</t>
  </si>
  <si>
    <t>162706111</t>
  </si>
  <si>
    <t>Vodorovné přemístění výkopku bez naložení, avšak se složením zemin schopných zúrodnění, na vzdálenost přes 5000 do 6000 m</t>
  </si>
  <si>
    <t>-486159404</t>
  </si>
  <si>
    <t>F45-F10*0,1</t>
  </si>
  <si>
    <t>162706119</t>
  </si>
  <si>
    <t>Vodorovné přemístění výkopku bez naložení, avšak se složením zemin schopných zúrodnění, na vzdálenost Příplatek k ceně za každých dalších i započatých 1000 m</t>
  </si>
  <si>
    <t>1023935537</t>
  </si>
  <si>
    <t>41,75*4 'Přepočtené koeficientem množství</t>
  </si>
  <si>
    <t>9</t>
  </si>
  <si>
    <t>171201201</t>
  </si>
  <si>
    <t>Uložení sypaniny na skládky</t>
  </si>
  <si>
    <t>-269161915</t>
  </si>
  <si>
    <t>F46+F50+F26-F51</t>
  </si>
  <si>
    <t>10</t>
  </si>
  <si>
    <t>171201211</t>
  </si>
  <si>
    <t>Uložení sypaniny poplatek za uložení sypaniny na skládce (skládkovné)</t>
  </si>
  <si>
    <t>t</t>
  </si>
  <si>
    <t>1148611631</t>
  </si>
  <si>
    <t>F46*1,8+(F50+F26-F51)*1,8</t>
  </si>
  <si>
    <t>11</t>
  </si>
  <si>
    <t>171203111</t>
  </si>
  <si>
    <t>Uložení výkopku bez zhutnění s hrubým rozhrnutím v rovině nebo na svahu do 1:5</t>
  </si>
  <si>
    <t>-591074260</t>
  </si>
  <si>
    <t>42 "místa po vybouraných konstrukcích a vyrovnávání terénu"</t>
  </si>
  <si>
    <t>12</t>
  </si>
  <si>
    <t>174101101</t>
  </si>
  <si>
    <t>Zásyp sypaninou z jakékoliv horniny s uložením výkopku ve vrstvách se zhutněním jam, šachet, rýh nebo kolem objektů v těchto vykopávkách</t>
  </si>
  <si>
    <t>1146536382</t>
  </si>
  <si>
    <t>Struktura výpočtu: délka * šířka * hloubka</t>
  </si>
  <si>
    <t>F12*0,6*1,2</t>
  </si>
  <si>
    <t>13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</si>
  <si>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</si>
  <si>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</si>
  <si>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-858156080</t>
  </si>
  <si>
    <t>Struktura výpočtu: délka x šířka x tloušťka vrstvy</t>
  </si>
  <si>
    <t>F24*0,6*0,75 "přípojka SV"</t>
  </si>
  <si>
    <t>14</t>
  </si>
  <si>
    <t>M</t>
  </si>
  <si>
    <t>583413440</t>
  </si>
  <si>
    <t>kamenivo drcené drobné frakce 0-4</t>
  </si>
  <si>
    <t>-431387470</t>
  </si>
  <si>
    <t>Struktura výpočtu: figura x sypná hmotnost setřeseného kameniva fr. 0/4</t>
  </si>
  <si>
    <t>(F28+F27)*2 "přípojky SV"</t>
  </si>
  <si>
    <t>181951102</t>
  </si>
  <si>
    <t>Úprava pláně vyrovnáním výškových rozdílů v hornině tř. 1 až 4 se zhutněním</t>
  </si>
  <si>
    <t>-1276167870</t>
  </si>
  <si>
    <t>F1*1,1+F2+F3+F6*1,1+F7+F8*1,15+F9*1,1</t>
  </si>
  <si>
    <t>Zemní práce - přípravné a přidružené práce</t>
  </si>
  <si>
    <t>16</t>
  </si>
  <si>
    <t>111201101</t>
  </si>
  <si>
    <t>Odstranění křovin a stromů s odstraněním kořenů průměru kmene do 100 mm do sklonu terénu 1 : 5, při celkové ploše do 1 000 m2</t>
  </si>
  <si>
    <t>-794083367</t>
  </si>
  <si>
    <t>Struktura výpočtu: změřeno v digitální verzi PD funkcí na měření ploch</t>
  </si>
  <si>
    <t>17</t>
  </si>
  <si>
    <t>162301501</t>
  </si>
  <si>
    <t>Vodorovné přemístění smýcených křovin do průměru kmene 100 mm na vzdálenost do 5 000 m</t>
  </si>
  <si>
    <t>-962542262</t>
  </si>
  <si>
    <t>18</t>
  </si>
  <si>
    <t>112101101</t>
  </si>
  <si>
    <t>Kácení stromů s odřezáním kmene a s odvětvením listnatých, průměru kmene přes 100 do 300 mm</t>
  </si>
  <si>
    <t>-1708606222</t>
  </si>
  <si>
    <t>Struktura výpočtu: počet kusů</t>
  </si>
  <si>
    <t>19</t>
  </si>
  <si>
    <t>112201101</t>
  </si>
  <si>
    <t>Odstranění pařezů s jejich vykopáním, vytrháním nebo odstřelením, s přesekáním kořenů průměru přes 100 do 300 mm</t>
  </si>
  <si>
    <t>1149146362</t>
  </si>
  <si>
    <t>20</t>
  </si>
  <si>
    <t>162301401</t>
  </si>
  <si>
    <t>Vodorovné přemístění větví, kmenů nebo pařezů s naložením, složením a dopravou do 5000 m větví stromů listnatých, průměru kmene přes 100 do 300 mm</t>
  </si>
  <si>
    <t>-559070525</t>
  </si>
  <si>
    <t>162301411</t>
  </si>
  <si>
    <t>Vodorovné přemístění větví, kmenů nebo pařezů s naložením, složením a dopravou do 5000 m kmenů stromů listnatých, průměru přes 100 do 300 mm</t>
  </si>
  <si>
    <t>-1356800437</t>
  </si>
  <si>
    <t>22</t>
  </si>
  <si>
    <t>162301421</t>
  </si>
  <si>
    <t>Vodorovné přemístění větví, kmenů nebo pařezů s naložením, složením a dopravou do 5000 m pařezů kmenů, průměru přes 100 do 300 mm</t>
  </si>
  <si>
    <t>-1455426153</t>
  </si>
  <si>
    <t>Zemní práce - povrchové úpravy terénu</t>
  </si>
  <si>
    <t>23</t>
  </si>
  <si>
    <t>162206112</t>
  </si>
  <si>
    <t>Vodorovné přemístění výkopku bez naložení, avšak se složením zemin schopných zúrodnění, na vzdálenost přes 20 do 50 m</t>
  </si>
  <si>
    <t>-751692468</t>
  </si>
  <si>
    <t>F10*0,1</t>
  </si>
  <si>
    <t>24</t>
  </si>
  <si>
    <t>167103101</t>
  </si>
  <si>
    <t>Nakládání neulehlého výkopku z hromad zeminy schopné zúrodnění</t>
  </si>
  <si>
    <t>690001017</t>
  </si>
  <si>
    <t>25</t>
  </si>
  <si>
    <t>181301101</t>
  </si>
  <si>
    <t>Rozprostření a urovnání ornice v rovině nebo ve svahu sklonu do 1:5 při souvislé ploše do 500 m2, tl. vrstvy do 100 mm</t>
  </si>
  <si>
    <t>-115435304</t>
  </si>
  <si>
    <t>26</t>
  </si>
  <si>
    <t>181411131</t>
  </si>
  <si>
    <t>Založení trávníku na půdě předem připravené plochy do 1000 m2 výsevem včetně utažení parkového v rovině nebo na svahu do 1:5</t>
  </si>
  <si>
    <t>814741410</t>
  </si>
  <si>
    <t>27</t>
  </si>
  <si>
    <t>005724100</t>
  </si>
  <si>
    <t>osivo směs travní parková</t>
  </si>
  <si>
    <t>kg</t>
  </si>
  <si>
    <t>-1853507594</t>
  </si>
  <si>
    <t>498*0,015 'Přepočtené koeficientem množství</t>
  </si>
  <si>
    <t>28</t>
  </si>
  <si>
    <t>184802211</t>
  </si>
  <si>
    <t>Chemické odplevelení půdy před založením kultury, trávníku nebo zpevněných ploch o výměře jednotlivě přes 20 m2 na svahu přes 1:5 do 1:2 postřikem na široko</t>
  </si>
  <si>
    <t>-1615533860</t>
  </si>
  <si>
    <t>29</t>
  </si>
  <si>
    <t>252340010</t>
  </si>
  <si>
    <t>herbicid totální systémový neselektivní, bal. 1 l</t>
  </si>
  <si>
    <t>litr</t>
  </si>
  <si>
    <t>-1949453391</t>
  </si>
  <si>
    <t>F10*4/10000</t>
  </si>
  <si>
    <t>30</t>
  </si>
  <si>
    <t>185802113</t>
  </si>
  <si>
    <t>Hnojení půdy nebo trávníku v rovině nebo na svahu do 1:5 umělým hnojivem na široko</t>
  </si>
  <si>
    <t>1527503355</t>
  </si>
  <si>
    <t>P</t>
  </si>
  <si>
    <t>Poznámka k položce:
Položka je vč. dodání hnojiva.</t>
  </si>
  <si>
    <t>Struktura výpočtu: figura x 8 /1000000</t>
  </si>
  <si>
    <t>F10*8/1000000</t>
  </si>
  <si>
    <t>31</t>
  </si>
  <si>
    <t>185803211</t>
  </si>
  <si>
    <t>Uválcování trávníku v rovině nebo na svahu do 1:5</t>
  </si>
  <si>
    <t>825641179</t>
  </si>
  <si>
    <t>32</t>
  </si>
  <si>
    <t>IP 99</t>
  </si>
  <si>
    <t>Přesazení stávajícího stromu výšky do 4,0m. Položka obsahuje šetrné obkopání bez poškození kořenů a přesun na nové místo výsadby.</t>
  </si>
  <si>
    <t>387729952</t>
  </si>
  <si>
    <t>33</t>
  </si>
  <si>
    <t>183101221</t>
  </si>
  <si>
    <t>Hloubení jamek pro vysazování rostlin v zemině tř.1 až 4 s výměnou půdy z 50% v rovině nebo na svahu do 1:5, objemu přes 0,40 do 1,00 m3</t>
  </si>
  <si>
    <t>-321728229</t>
  </si>
  <si>
    <t>F43+F44</t>
  </si>
  <si>
    <t>34</t>
  </si>
  <si>
    <t>184102116</t>
  </si>
  <si>
    <t>Výsadba dřeviny s balem do předem vyhloubené jamky se zalitím v rovině nebo na svahu do 1:5, při průměru balu přes 600 do 800 mm</t>
  </si>
  <si>
    <t>-378710263</t>
  </si>
  <si>
    <t>IP 849</t>
  </si>
  <si>
    <t>Quercus robur „Fastigiata“ výška min. 200cm ZB</t>
  </si>
  <si>
    <t>1399831311</t>
  </si>
  <si>
    <t>Poznámka k položce:
bude použit přesazený dub v rámci areálu</t>
  </si>
  <si>
    <t>36</t>
  </si>
  <si>
    <t>IP 850</t>
  </si>
  <si>
    <t>Fagus silvatica „Fastigiata“ výška min. 200cm ZB</t>
  </si>
  <si>
    <t>303046908</t>
  </si>
  <si>
    <t>37</t>
  </si>
  <si>
    <t>184215133</t>
  </si>
  <si>
    <t>Ukotvení dřeviny kůly třemi kůly, délky přes 2 do 3 m</t>
  </si>
  <si>
    <t>1352794801</t>
  </si>
  <si>
    <t>38</t>
  </si>
  <si>
    <t>IP 851</t>
  </si>
  <si>
    <t>Kůly, délka 3m, průměr 7 cm, frézované</t>
  </si>
  <si>
    <t>-1986719166</t>
  </si>
  <si>
    <t>(F43+F44)*3</t>
  </si>
  <si>
    <t>39</t>
  </si>
  <si>
    <t>IP 852</t>
  </si>
  <si>
    <t>Příčka z půlené frézované kulatiny, pr. 8 cm, délka 100 cm</t>
  </si>
  <si>
    <t>-1006274078</t>
  </si>
  <si>
    <t>(F43+F44)*1,5</t>
  </si>
  <si>
    <t>40</t>
  </si>
  <si>
    <t>IP 853</t>
  </si>
  <si>
    <t>Úvazek pro kotvení bavlněný, šířka 30 mm, balení po 50 bm</t>
  </si>
  <si>
    <t>1512455396</t>
  </si>
  <si>
    <t>41</t>
  </si>
  <si>
    <t>184215412</t>
  </si>
  <si>
    <t>Zhotovení závlahové mísy u solitérních dřevin v rovině nebo na svahu do 1:5, o průměru mísy přes 0,5 do 1 m</t>
  </si>
  <si>
    <t>1241976488</t>
  </si>
  <si>
    <t>IP 856</t>
  </si>
  <si>
    <t xml:space="preserve">Instalace chráničky báze kmene
</t>
  </si>
  <si>
    <t>ks</t>
  </si>
  <si>
    <t>512</t>
  </si>
  <si>
    <t>1158369439</t>
  </si>
  <si>
    <t>Poznámka k položce:
Doporučený výrobek TreeProtector</t>
  </si>
  <si>
    <t>43</t>
  </si>
  <si>
    <t>IP 857</t>
  </si>
  <si>
    <t xml:space="preserve"> chránička zelená/hnědá</t>
  </si>
  <si>
    <t>-928004956</t>
  </si>
  <si>
    <t>Poznámka k položce:
Tubulárně tvarovaná, samosvorná, perforovaná chránička k ochraně paty kmene stromku před poškozením strunovou sekačkou. - podélně dělená pro snadné připevnění kolem kmenu stromku - flexibilní – průměr chráničky se přizpůsobuje růstu kmenu - samosvorná bez nutnosti použití dalších úvazků - dlouhá životnost - UV stabilizovaný PE (100% recyklovartelná) - tloušťka materiálu - 2 mm - - barva - zelená/hnědá.
Rozměry: - max. průměr kmínku 11 cm (možnost spojení více ks dohromady a tím použití i na větší průměry) - výška 21 cm.</t>
  </si>
  <si>
    <t>IP 858</t>
  </si>
  <si>
    <t>Instalace závlahové sondy v hloubce 50 cm</t>
  </si>
  <si>
    <t>-1096799106</t>
  </si>
  <si>
    <t xml:space="preserve">Poznámka k položce:
1 komplet závlahové sondy/strom
</t>
  </si>
  <si>
    <t>45</t>
  </si>
  <si>
    <t>IP 859</t>
  </si>
  <si>
    <t>Kompletní závlahová sonda, včetně 3 m perforované závlahové hadice pr. 80 mm s kokosovým obalem, 1 ks 0,5 m hadice pr. 160 mm, včetně T kusu 80x160x80, včetně zaklapávací koncové zátky 160 mm</t>
  </si>
  <si>
    <t>-1281944453</t>
  </si>
  <si>
    <t>Poznámka k položce:
Doporučený výrobek AquaMax</t>
  </si>
  <si>
    <t>46</t>
  </si>
  <si>
    <t>184501131</t>
  </si>
  <si>
    <t>Zhotovení obalu kmene a spodních částí větví stromu z juty ve dvou vrstvách v rovině nebo na svahu do 1:5</t>
  </si>
  <si>
    <t>-2034381288</t>
  </si>
  <si>
    <t>F33+F44</t>
  </si>
  <si>
    <t>47</t>
  </si>
  <si>
    <t>IP 854</t>
  </si>
  <si>
    <t>Dodávka juty</t>
  </si>
  <si>
    <t>-1132229228</t>
  </si>
  <si>
    <t>48</t>
  </si>
  <si>
    <t>184806132</t>
  </si>
  <si>
    <t>Řez stromů, keřů nebo růží řez na čípek stromů netrnitých, o průměru koruny přes 2 do 4 m</t>
  </si>
  <si>
    <t>349254305</t>
  </si>
  <si>
    <t>184911311</t>
  </si>
  <si>
    <t>Položení mulčovací textilie proti prorůstání plevelů kolem vysázených rostlin v rovině nebo na svahu do 1:5</t>
  </si>
  <si>
    <t>-1006307264</t>
  </si>
  <si>
    <t>50</t>
  </si>
  <si>
    <t>IP 855</t>
  </si>
  <si>
    <t xml:space="preserve">Mulčovací textilie (68g/m2, prop.260l/m2/s)
</t>
  </si>
  <si>
    <t>-1245848349</t>
  </si>
  <si>
    <t>5*1,15 'Přepočtené koeficientem množství</t>
  </si>
  <si>
    <t>51</t>
  </si>
  <si>
    <t>184911421</t>
  </si>
  <si>
    <t>Mulčování vysazených rostlin mulčovací kůrou, tl. do 100 mm v rovině nebo na svahu do 1:5</t>
  </si>
  <si>
    <t>329971152</t>
  </si>
  <si>
    <t>52</t>
  </si>
  <si>
    <t>103911000</t>
  </si>
  <si>
    <t>kůra mulčovací VL</t>
  </si>
  <si>
    <t>1126195506</t>
  </si>
  <si>
    <t>(F43+F44)*0,1</t>
  </si>
  <si>
    <t>53</t>
  </si>
  <si>
    <t>185802114</t>
  </si>
  <si>
    <t>Hnojení půdy nebo trávníku v rovině nebo na svahu do 1:5 umělým hnojivem s rozdělením k jednotlivým rostlinám</t>
  </si>
  <si>
    <t>-1911869358</t>
  </si>
  <si>
    <t>Poznámka k položce:
5 ks/ strom, 1 tableta = 10 g</t>
  </si>
  <si>
    <t>54</t>
  </si>
  <si>
    <t>IP 909</t>
  </si>
  <si>
    <t>Tabletové hnojivo Silvamix C</t>
  </si>
  <si>
    <t>-43141434</t>
  </si>
  <si>
    <t>Poznámka k položce:
dlouhodobě rozpustné hnojivo, tableta 10 g, 5 tablet/strom</t>
  </si>
  <si>
    <t>(5*0,01)*(F43+F44)</t>
  </si>
  <si>
    <t>55</t>
  </si>
  <si>
    <t>185804312</t>
  </si>
  <si>
    <t>Zalití rostlin vodou plochy záhonů jednotlivě přes 20 m2</t>
  </si>
  <si>
    <t>1414731856</t>
  </si>
  <si>
    <t>Poznámka k položce:
Položka je uvažována vč. dodání a dovozu vody.</t>
  </si>
  <si>
    <t>Struktura výpočtu: plocha x množství x počet opakování / 1000</t>
  </si>
  <si>
    <t>F10*5*10/1000 "trávník"</t>
  </si>
  <si>
    <t>(F43+F44)*20*15/1000 "stromy"</t>
  </si>
  <si>
    <t>Zakládání</t>
  </si>
  <si>
    <t>56</t>
  </si>
  <si>
    <t>273321411</t>
  </si>
  <si>
    <t>Základy z betonu železového (bez výztuže) desky z betonu bez zvýšených nároků na prostředí tř. C 20/25</t>
  </si>
  <si>
    <t>14607518</t>
  </si>
  <si>
    <t>Struktura výpočtu: délka * šířka * tloušťka</t>
  </si>
  <si>
    <t>1,94*1,15*0,15 "základ pro SV"</t>
  </si>
  <si>
    <t>57</t>
  </si>
  <si>
    <t>273351121</t>
  </si>
  <si>
    <t>Bednění základů desek zřízení</t>
  </si>
  <si>
    <t>-373816378</t>
  </si>
  <si>
    <t>Struktura výpočtu: obvod * výška</t>
  </si>
  <si>
    <t>(1,94+1,15)*2*0,15</t>
  </si>
  <si>
    <t>58</t>
  </si>
  <si>
    <t>273351122</t>
  </si>
  <si>
    <t>Bednění základů desek odstranění</t>
  </si>
  <si>
    <t>-977434220</t>
  </si>
  <si>
    <t>59</t>
  </si>
  <si>
    <t>273362021</t>
  </si>
  <si>
    <t>Výztuž základů desek ze svařovaných sítí z drátů typu KARI</t>
  </si>
  <si>
    <t>922398414</t>
  </si>
  <si>
    <t>Struktura výpočtu: délka * šířka * hmotnost 1m2 * 2 vrstvy / 1000</t>
  </si>
  <si>
    <t>1,94*1,15*7,9*2/1000</t>
  </si>
  <si>
    <t>60</t>
  </si>
  <si>
    <t>274321411</t>
  </si>
  <si>
    <t>Základy z betonu železového (bez výztuže) pasy z betonu bez zvýšených nároků na prostředí tř. C 20/25</t>
  </si>
  <si>
    <t>1324185150</t>
  </si>
  <si>
    <t>1,7*0,35*1,1 "základ pro bránu"</t>
  </si>
  <si>
    <t>61</t>
  </si>
  <si>
    <t>274362021</t>
  </si>
  <si>
    <t>Výztuž základů pasů ze svařovaných sítí z drátů typu KARI</t>
  </si>
  <si>
    <t>-556971288</t>
  </si>
  <si>
    <t>3*1,6*7,9*2/1000</t>
  </si>
  <si>
    <t>Svislé a kompletní konstrukce</t>
  </si>
  <si>
    <t>62</t>
  </si>
  <si>
    <t>386120103</t>
  </si>
  <si>
    <t>Montáž odlučovačů ropných látek železobetonových, průtoku 6-10 l/s</t>
  </si>
  <si>
    <t>1523672347</t>
  </si>
  <si>
    <t>63</t>
  </si>
  <si>
    <t>IP 3200</t>
  </si>
  <si>
    <t>Sorpční vpusť - jednonádržová ze železobenu C30/37 XF4 vč. zákrytové desky pro zatížení D 400kN pro průtok do 10l/s, NEL 0,2mg/l na výtoku. Vpusť je vč. mříže, kalového koše a sorpčního filtru z Fibrioilu</t>
  </si>
  <si>
    <t>1564141911</t>
  </si>
  <si>
    <t xml:space="preserve">Poznámka k položce:
Doporučeným výrobek je sorpční vpusť KN 3-10 SV pro zatížení D 400kN od fy. Septiky Marek(Navržená sorpční vpusť je brána jako referenční s tím, že uvedenou specifikaci je nutno chápat jako minimální technický standard). </t>
  </si>
  <si>
    <t>Vodorovné konstrukce</t>
  </si>
  <si>
    <t>64</t>
  </si>
  <si>
    <t>451573111</t>
  </si>
  <si>
    <t>Lože pod potrubí, stoky a drobné objekty v otevřeném výkopu z písku a štěrkopísku do 63 mm</t>
  </si>
  <si>
    <t>2061129257</t>
  </si>
  <si>
    <t>F24*0,6*0,15 "přípojky SV"</t>
  </si>
  <si>
    <t>Komunikace pozemní</t>
  </si>
  <si>
    <t>65</t>
  </si>
  <si>
    <t>564201111</t>
  </si>
  <si>
    <t>Podklad nebo podsyp ze štěrkopísku ŠP s rozprostřením, vlhčením a zhutněním, po zhutnění tl. 40 mm</t>
  </si>
  <si>
    <t>984152065</t>
  </si>
  <si>
    <t>Struktura výpočtu: délka * šířka</t>
  </si>
  <si>
    <t>F32</t>
  </si>
  <si>
    <t>1,94*1,15</t>
  </si>
  <si>
    <t>66</t>
  </si>
  <si>
    <t>564811111</t>
  </si>
  <si>
    <t>Podklad ze štěrkodrti ŠD s rozprostřením a zhutněním, po zhutnění tl. 50 mm</t>
  </si>
  <si>
    <t>-82818818</t>
  </si>
  <si>
    <t>67</t>
  </si>
  <si>
    <t>564851111</t>
  </si>
  <si>
    <t>Podklad ze štěrkodrti ŠD s rozprostřením a zhutněním, po zhutnění tl. 150 mm</t>
  </si>
  <si>
    <t>-1242270753</t>
  </si>
  <si>
    <t>F6+F7+F8+F9 "fr. 0/32"</t>
  </si>
  <si>
    <t>F8*1,15 "fr. 0/63"</t>
  </si>
  <si>
    <t>68</t>
  </si>
  <si>
    <t>564871111</t>
  </si>
  <si>
    <t>Podklad ze štěrkodrti ŠD s rozprostřením a zhutněním, po zhutnění tl. 250 mm</t>
  </si>
  <si>
    <t>-397549928</t>
  </si>
  <si>
    <t>F1*1,1+F2+F3</t>
  </si>
  <si>
    <t>69</t>
  </si>
  <si>
    <t>565135111</t>
  </si>
  <si>
    <t>Asfaltový beton vrstva podkladní ACP 16 (obalované kamenivo střednězrnné - OKS) s rozprostřením a zhutněním v pruhu šířky do 3 m, po zhutnění tl. 50 mm</t>
  </si>
  <si>
    <t>232282370</t>
  </si>
  <si>
    <t>F8+F9</t>
  </si>
  <si>
    <t>70</t>
  </si>
  <si>
    <t>573111113</t>
  </si>
  <si>
    <t>Postřik infiltrační PI z asfaltu silničního s posypem kamenivem, v množství 1,50 kg/m2</t>
  </si>
  <si>
    <t>-1649556703</t>
  </si>
  <si>
    <t>71</t>
  </si>
  <si>
    <t>573211107</t>
  </si>
  <si>
    <t>Postřik spojovací PS bez posypu kamenivem z asfaltu silničního, v množství 0,30 kg/m2</t>
  </si>
  <si>
    <t>-1387373963</t>
  </si>
  <si>
    <t>72</t>
  </si>
  <si>
    <t>577134111</t>
  </si>
  <si>
    <t>Asfaltový beton vrstva obrusná ACO 11 (ABS) s rozprostřením a se zhutněním z nemodifikovaného asfaltu v pruhu šířky do 3 m tř. I, po zhutnění tl. 40 mm</t>
  </si>
  <si>
    <t>-2048919259</t>
  </si>
  <si>
    <t>230 "podelná parkovací stání a pracovní spáry"</t>
  </si>
  <si>
    <t>5 "chodník"</t>
  </si>
  <si>
    <t>73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</si>
  <si>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</si>
  <si>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</si>
  <si>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1135517498</t>
  </si>
  <si>
    <t>397 "chodník - v místě stávající konstrukce"</t>
  </si>
  <si>
    <t>49 "chodník - nová konstrukce"</t>
  </si>
  <si>
    <t>7,95 "varovný a signální pás"</t>
  </si>
  <si>
    <t>74</t>
  </si>
  <si>
    <t>592452630</t>
  </si>
  <si>
    <t>dlažba skladebná betonová základní 20x20x6 cm barevná</t>
  </si>
  <si>
    <t>2058400788</t>
  </si>
  <si>
    <t>F5+F6</t>
  </si>
  <si>
    <t>446*1,01 'Přepočtené koeficientem množství</t>
  </si>
  <si>
    <t>75</t>
  </si>
  <si>
    <t>592452670</t>
  </si>
  <si>
    <t>dlažba skladebná betonová základní pro nevidomé 20 x 10 x 6 cm barevná</t>
  </si>
  <si>
    <t>1408247155</t>
  </si>
  <si>
    <t>7,95*1,03 'Přepočtené koeficientem množství</t>
  </si>
  <si>
    <t>76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</si>
  <si>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</si>
  <si>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</si>
  <si>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-1942011728</t>
  </si>
  <si>
    <t>574 "sjezd, komunikace a parkovací stání"</t>
  </si>
  <si>
    <t>10,9 "chodníkový přejezd"</t>
  </si>
  <si>
    <t>2,72 "varovný pás"</t>
  </si>
  <si>
    <t>77</t>
  </si>
  <si>
    <t>592453170</t>
  </si>
  <si>
    <t>dlažba skladebná betonová základní 20x20x8 cm přírodní</t>
  </si>
  <si>
    <t>985014106</t>
  </si>
  <si>
    <t>574*1,01 'Přepočtené koeficientem množství</t>
  </si>
  <si>
    <t>78</t>
  </si>
  <si>
    <t>592452620</t>
  </si>
  <si>
    <t>dlažba skladebná betonová základní 20x20x8 cm barevná</t>
  </si>
  <si>
    <t>138598947</t>
  </si>
  <si>
    <t>10,9*1,03 'Přepočtené koeficientem množství</t>
  </si>
  <si>
    <t>79</t>
  </si>
  <si>
    <t>592452670-R</t>
  </si>
  <si>
    <t>dlažba skladebná betonová základní pro nevidomé 20 x 10 x 8 cm barevná</t>
  </si>
  <si>
    <t>-141225155</t>
  </si>
  <si>
    <t>2,72*1,03 'Přepočtené koeficientem množství</t>
  </si>
  <si>
    <t>Trubní vedení</t>
  </si>
  <si>
    <t>80</t>
  </si>
  <si>
    <t>871315221</t>
  </si>
  <si>
    <t>Kanalizační potrubí z tvrdého PVC v otevřeném výkopu ve sklonu do 20 %, hladkého plnostěnného jednovrstvého, tuhost třídy SN 8 DN 160</t>
  </si>
  <si>
    <t>-863513337</t>
  </si>
  <si>
    <t>Struktura výpočtu: změřeno v digitální verzi PD funkcí na měření délek</t>
  </si>
  <si>
    <t>81</t>
  </si>
  <si>
    <t>877315211</t>
  </si>
  <si>
    <t>Montáž tvarovek na kanalizačním potrubí z trub z plastu z tvrdého PVC [systém KG] nebo z polypropylenu [systém KG 2000] v otevřeném výkopu jednoosých DN 150</t>
  </si>
  <si>
    <t>-1624335759</t>
  </si>
  <si>
    <t>3 "přípojky SV"</t>
  </si>
  <si>
    <t>82</t>
  </si>
  <si>
    <t>286113610</t>
  </si>
  <si>
    <t>koleno kanalizace plastové KG 150x45°</t>
  </si>
  <si>
    <t>2031859155</t>
  </si>
  <si>
    <t>83</t>
  </si>
  <si>
    <t>IP 18</t>
  </si>
  <si>
    <t>Napojení přípojek SV na kanalizační šachtu, včetně zemních prací, přípravy otvoru, materiálu, provedení a dopravy</t>
  </si>
  <si>
    <t>-101241847</t>
  </si>
  <si>
    <t>84</t>
  </si>
  <si>
    <t>IP 210</t>
  </si>
  <si>
    <t>Snížení nebo zvýšení poklopu kanalizační šachty o libovolnou výšku - položka je vč. zemních prací, bourání, výměny kanalizačních prvků (skruže, vyrovnávací prstence), znovu osazení poklopu, materiálu, práce, skládkovného a dopravy</t>
  </si>
  <si>
    <t>-1435931608</t>
  </si>
  <si>
    <t>Ostatní konstrukce a práce, bourání</t>
  </si>
  <si>
    <t>85</t>
  </si>
  <si>
    <t>914111111</t>
  </si>
  <si>
    <t>Montáž svislé dopravní značky základní velikosti do 1 m2 objímkami na sloupky nebo konzoly</t>
  </si>
  <si>
    <t>1990666381</t>
  </si>
  <si>
    <t>86</t>
  </si>
  <si>
    <t>404442580</t>
  </si>
  <si>
    <t>značka dopravní svislá reflexní AL- 3M 500 x 700 mm</t>
  </si>
  <si>
    <t>770613553</t>
  </si>
  <si>
    <t>87</t>
  </si>
  <si>
    <t>914431112</t>
  </si>
  <si>
    <t>Montáž dopravního zrcadla na sloupky nebo konzoly velikosti do 1 m2</t>
  </si>
  <si>
    <t>1961016610</t>
  </si>
  <si>
    <t>88</t>
  </si>
  <si>
    <t>404452010-R</t>
  </si>
  <si>
    <t>zrcadlo dopravní kruhové D 1000 mm</t>
  </si>
  <si>
    <t>1068983446</t>
  </si>
  <si>
    <t>89</t>
  </si>
  <si>
    <t>914511111</t>
  </si>
  <si>
    <t>Montáž sloupku dopravních značek délky do 3,5 m do betonového základu</t>
  </si>
  <si>
    <t>743315656</t>
  </si>
  <si>
    <t>90</t>
  </si>
  <si>
    <t>404452250</t>
  </si>
  <si>
    <t>sloupek Zn 60 - 350</t>
  </si>
  <si>
    <t>-350583518</t>
  </si>
  <si>
    <t>91</t>
  </si>
  <si>
    <t>404452530</t>
  </si>
  <si>
    <t>víčko plastové na sloupek 60</t>
  </si>
  <si>
    <t>712217838</t>
  </si>
  <si>
    <t>92</t>
  </si>
  <si>
    <t>404452560</t>
  </si>
  <si>
    <t>upínací svorka na sloupek D 60 mm</t>
  </si>
  <si>
    <t>583393282</t>
  </si>
  <si>
    <t>93</t>
  </si>
  <si>
    <t>915211111</t>
  </si>
  <si>
    <t>Vodorovné dopravní značení stříkaným plastem dělící čára šířky 125 mm souvislá bílá základní</t>
  </si>
  <si>
    <t>-1065758244</t>
  </si>
  <si>
    <t>5*19+10,65+2,25*12+0,6*12</t>
  </si>
  <si>
    <t>94</t>
  </si>
  <si>
    <t>915231111</t>
  </si>
  <si>
    <t>Vodorovné dopravní značení stříkaným plastem přechody pro chodce, šipky, symboly nápisy bílé základní</t>
  </si>
  <si>
    <t>-1550014931</t>
  </si>
  <si>
    <t>1+1+2,9</t>
  </si>
  <si>
    <t>95</t>
  </si>
  <si>
    <t>915231112</t>
  </si>
  <si>
    <t>Vodorovné dopravní značení stříkaným plastem přechody pro chodce, šipky, symboly nápisy bílé retroreflexní</t>
  </si>
  <si>
    <t>-305150125</t>
  </si>
  <si>
    <t>96</t>
  </si>
  <si>
    <t>915611111</t>
  </si>
  <si>
    <t>Předznačení pro vodorovné značení stříkané barvou nebo prováděné z nátěrových hmot liniové dělicí čáry, vodicí proužky</t>
  </si>
  <si>
    <t>-1916833273</t>
  </si>
  <si>
    <t>97</t>
  </si>
  <si>
    <t>915621111</t>
  </si>
  <si>
    <t>Předznačení pro vodorovné značení stříkané barvou nebo prováděné z nátěrových hmot plošné šipky, symboly, nápisy</t>
  </si>
  <si>
    <t>1111093794</t>
  </si>
  <si>
    <t>F30+F31</t>
  </si>
  <si>
    <t>98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</si>
  <si>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</si>
  <si>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</si>
  <si>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1694778994</t>
  </si>
  <si>
    <t>121,5-F16-F17-F18 "ABO 15/25 základní"</t>
  </si>
  <si>
    <t>3,3+1,8+5+2 "ABO 15/15 snížený"</t>
  </si>
  <si>
    <t>8 "ABO přechodový"</t>
  </si>
  <si>
    <t>1,56*5 "ABO R1"</t>
  </si>
  <si>
    <t>99</t>
  </si>
  <si>
    <t>592174650</t>
  </si>
  <si>
    <t>obrubník betonový silniční vibrolisovaný 100x15x25 cm</t>
  </si>
  <si>
    <t>25975678</t>
  </si>
  <si>
    <t>93,6*1,05 'Přepočtené koeficientem množství</t>
  </si>
  <si>
    <t>100</t>
  </si>
  <si>
    <t>592174680</t>
  </si>
  <si>
    <t>obrubník betonový silniční nájezdový vibrolisovaný 100x15x15 cm</t>
  </si>
  <si>
    <t>1740878750</t>
  </si>
  <si>
    <t>12,1*1,05 'Přepočtené koeficientem množství</t>
  </si>
  <si>
    <t>101</t>
  </si>
  <si>
    <t>592174690</t>
  </si>
  <si>
    <t>obrubník betonový silniční přechodový L + P vibrolisovaný 100x15x15-25 cm</t>
  </si>
  <si>
    <t>1538220332</t>
  </si>
  <si>
    <t>102</t>
  </si>
  <si>
    <t>592174710</t>
  </si>
  <si>
    <t>obrubník betonový silniční vnější oblý R 1,0 vibrolisovaný 78x15x25 cm</t>
  </si>
  <si>
    <t>1267406352</t>
  </si>
  <si>
    <t>F18/0,78</t>
  </si>
  <si>
    <t>103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</si>
  <si>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</si>
  <si>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</si>
  <si>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-1592834427</t>
  </si>
  <si>
    <t>8+16,6+6,3+15,7+166,1+6,1+18,6+46,6+3+3+3+3</t>
  </si>
  <si>
    <t>104</t>
  </si>
  <si>
    <t>592174090</t>
  </si>
  <si>
    <t>obrubník betonový chodníkový vibrolisovaný 100x8x25 cm</t>
  </si>
  <si>
    <t>708979614</t>
  </si>
  <si>
    <t>Poznámka k položce:
položka obsahuje i podíl poloměrových obrubníků</t>
  </si>
  <si>
    <t>296*1,04 'Přepočtené koeficientem množství</t>
  </si>
  <si>
    <t>105</t>
  </si>
  <si>
    <t>916241113</t>
  </si>
  <si>
    <t>Osazení obrubníku kamenného se zřízením lože, s vyplněním a zatřením spár cementovou maltou ležatého s boční opěrou z betonu prostého tř. C 12/15, do lože z betonu prostého téže značky</t>
  </si>
  <si>
    <t>1508762524</t>
  </si>
  <si>
    <t>Poznámka k položce:
Budou zpětně použity vybourané obrubníky OP3 (cca 80%), ostatní obrubníky budou dokupeny, dokoupeny budou staré obrubníky, tak aby ladily s vybouranými.</t>
  </si>
  <si>
    <t>158,5+4-F14 "OP3 základní"</t>
  </si>
  <si>
    <t>1,15*4 "OP3 R1"</t>
  </si>
  <si>
    <t>106</t>
  </si>
  <si>
    <t>583803340</t>
  </si>
  <si>
    <t>obrubník kamenný přímý, žula, 25x20</t>
  </si>
  <si>
    <t>-1171224794</t>
  </si>
  <si>
    <t>F13-F11*0,8</t>
  </si>
  <si>
    <t>107</t>
  </si>
  <si>
    <t>583804140</t>
  </si>
  <si>
    <t>obrubník kamenný obloukový , žula, r=0,5÷1 m 25x20</t>
  </si>
  <si>
    <t>-1239306926</t>
  </si>
  <si>
    <t>108</t>
  </si>
  <si>
    <t>919731112</t>
  </si>
  <si>
    <t>Zarovnání styčné plochy podkladu nebo krytu podél vybourané části komunikace nebo zpevněné plochy z betonu prostého tl. do 150 mm</t>
  </si>
  <si>
    <t>-1078851394</t>
  </si>
  <si>
    <t>109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</si>
  <si>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</si>
  <si>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</si>
  <si>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-38337346</t>
  </si>
  <si>
    <t>110</t>
  </si>
  <si>
    <t>919735112</t>
  </si>
  <si>
    <t>Řezání stávajícího živičného krytu nebo podkladu hloubky přes 50 do 100 mm</t>
  </si>
  <si>
    <t>-390533983</t>
  </si>
  <si>
    <t>156,5+0,5+0,5+0,5+0,5+2,2+4+4</t>
  </si>
  <si>
    <t>111</t>
  </si>
  <si>
    <t>IP 51</t>
  </si>
  <si>
    <t>Izolační folie proti vlhkosti u fasády + krycí lišta, folie v místě styku chodníku a domu, šířky 1 m, zahnutá pod konstrukci chodníku + hliníková lišta, nákup, doprava, položení</t>
  </si>
  <si>
    <t>1161932892</t>
  </si>
  <si>
    <t>Struktura výpočtu: délka</t>
  </si>
  <si>
    <t>8+8,2</t>
  </si>
  <si>
    <t>Doplňující konstrukce a práce pozemních komunikací, letišť a ploch</t>
  </si>
  <si>
    <t>112</t>
  </si>
  <si>
    <t>IP 3001</t>
  </si>
  <si>
    <t>Montáž sloupků oplocení vč. zemních prací ručním či motorovým vrtákem o pr. 230mm do hloubky min. 800mm, vč. betonáže sloupků z betonu min. C12/15, vč. odvozu přebytečného výkopku na skládku a skládkovného</t>
  </si>
  <si>
    <t>1348023730</t>
  </si>
  <si>
    <t>113</t>
  </si>
  <si>
    <t>IP 3002</t>
  </si>
  <si>
    <t>Sloupek 60x60mm/1,5mm, ocelový, povrchová úprava Zn+PVC v barvě zelené, délka 2800mm</t>
  </si>
  <si>
    <t>-1997488826</t>
  </si>
  <si>
    <t>114</t>
  </si>
  <si>
    <t>IP 3010</t>
  </si>
  <si>
    <t>Montáž podhrabových desek, vč. zemních prací ručním nářadím, vč. montáže držáků podhrabových desek na sloupky, vč. spojovacího materiálu, vč. hrubého urovnání terénu</t>
  </si>
  <si>
    <t>1361377839</t>
  </si>
  <si>
    <t>F36+1</t>
  </si>
  <si>
    <t>115</t>
  </si>
  <si>
    <t>IP 3011</t>
  </si>
  <si>
    <t>Podhrabová deska betonová, hladká, 2450/300/50mm vč. držáků podhrabových desek 30cm, materiál Zn</t>
  </si>
  <si>
    <t>1413978029</t>
  </si>
  <si>
    <t>116</t>
  </si>
  <si>
    <t>IP 3015</t>
  </si>
  <si>
    <t>Montáž svařovaných plotových panelů, vč. spojovacího materiálu a úchytek</t>
  </si>
  <si>
    <t>-375767159</t>
  </si>
  <si>
    <t>F37+1</t>
  </si>
  <si>
    <t>117</t>
  </si>
  <si>
    <t>IP 3018</t>
  </si>
  <si>
    <t>Svařovaný plotový panel 1530/2500mm s prolisem, velikost oka 50x200mm, pr. drátu 5mm, povrchová úprava Zn+PVC v barvě zelené</t>
  </si>
  <si>
    <t>1563796858</t>
  </si>
  <si>
    <t>118</t>
  </si>
  <si>
    <t>IP 3019</t>
  </si>
  <si>
    <t>Svařovaný plotový panel 1630/2500mm bez prolisu, velikost oka 50x200mm, pr. drátu 2x6 + 5 mm, povrchová úprava Zn+PVC v barvě zelené</t>
  </si>
  <si>
    <t>-1932833126</t>
  </si>
  <si>
    <t>Poznámka k položce:
bude osazen na dodanou bránu</t>
  </si>
  <si>
    <t>119</t>
  </si>
  <si>
    <t>IP 3020</t>
  </si>
  <si>
    <t>Montáž samonosné pojezdové brány o celkové délce do 5,0m na připravený betonový základ. Položka je vč. montáže, drobného materiálu a dopravy.</t>
  </si>
  <si>
    <t>-339739202</t>
  </si>
  <si>
    <t>120</t>
  </si>
  <si>
    <t>IP 3021</t>
  </si>
  <si>
    <t>Samonosná pojezdová brána o rozměrech 4,85x1,6m (průjezdná šířka 3,25m), rámová konstrukce z jeklů 60x40mm bez výplně, povrchová úprava Zn+PVC zelené, max. hmotnost 250kg, pojezdový nosný profil (dráha) dl. 4,85m, 2x vozík 150M, 1x kapsa 346M, 1x kolečko 347M, 1x uspávka 348M, horní dojezd, dvojité horní vedení.</t>
  </si>
  <si>
    <t>-48141478</t>
  </si>
  <si>
    <t>121</t>
  </si>
  <si>
    <t>IP 3022</t>
  </si>
  <si>
    <t>Montáž pohonu brány, položka je vč. montáže, drobného materiál a dopravy.</t>
  </si>
  <si>
    <t>1006062178</t>
  </si>
  <si>
    <t>Poznámka k položce:
přípojka elektro je řešena viz. SO 421</t>
  </si>
  <si>
    <t>122</t>
  </si>
  <si>
    <t>IP 3023</t>
  </si>
  <si>
    <t>Pohon pro samonosnou bránu, napájení 230V/24V, příkon 50W, mechanické odblokování uzamykatlenou pákou, reakce na náraz, rychlost min. 12m/min., provoz při teplotách -20 až 55 °C, 1x přijímač dálkového ovladače 433MHz, 28x ruční ovladač dvoukanálový 433MHz s plovoucím kodem, 1x bezpečnostní fotobuňka, 1x výstražný maják, ozubený hřeben 5m.</t>
  </si>
  <si>
    <t>1247715173</t>
  </si>
  <si>
    <t>Poznámka k položce:
Doporučený výrobek BFT-DEIMOS BT 400 vč. řídící jednotky pro intenzivní provoz. Výrobek je pouze doporučený jako min. technický standard. Osazen může být jiný výrobek o podobných vlastnostech a specifikaci.</t>
  </si>
  <si>
    <t>Bourání konstrukcí</t>
  </si>
  <si>
    <t>123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</si>
  <si>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</si>
  <si>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</si>
  <si>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-1353555404</t>
  </si>
  <si>
    <t>124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</si>
  <si>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</si>
  <si>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</si>
  <si>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1946717187</t>
  </si>
  <si>
    <t>44 "pracovní spára MK Křižíkova"</t>
  </si>
  <si>
    <t>125</t>
  </si>
  <si>
    <t>113107221</t>
  </si>
  <si>
    <t>Odstranění podkladů nebo krytů s přemístěním hmot na skládku na vzdálenost do 20 m nebo s naložením na dopravní prostředek v ploše jednotlivě přes 200 m2 z kameniva hrubého drceného, o tl. vrstvy do 100 mm</t>
  </si>
  <si>
    <t>1640513844</t>
  </si>
  <si>
    <t>126</t>
  </si>
  <si>
    <t>113107222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</si>
  <si>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</si>
  <si>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-1939205482</t>
  </si>
  <si>
    <t>127</t>
  </si>
  <si>
    <t>113107236</t>
  </si>
  <si>
    <t>Odstranění podkladů nebo krytů s přemístěním hmot na skládku na vzdálenost do 20 m nebo s naložením na dopravní prostředek v ploše jednotlivě přes 200 m2 z betonu vyztuženého sítěmi, o tl. vrstvy přes 100 do 150 mm</t>
  </si>
  <si>
    <t>553121452</t>
  </si>
  <si>
    <t>411,2 "účelová komunikace v areálu"</t>
  </si>
  <si>
    <t>128</t>
  </si>
  <si>
    <t>113107241</t>
  </si>
  <si>
    <t>Odstranění podkladů nebo krytů s přemístěním hmot na skládku na vzdálenost do 20 m nebo s naložením na dopravní prostředek v ploše jednotlivě přes 200 m2 živičných, o tl. vrstvy do 50 mm</t>
  </si>
  <si>
    <t>1504245688</t>
  </si>
  <si>
    <t>371+73+32+25,5 "chodník"</t>
  </si>
  <si>
    <t>129</t>
  </si>
  <si>
    <t>113201112</t>
  </si>
  <si>
    <t>Vytrhání obrub s vybouráním lože, s přemístěním hmot na skládku na vzdálenost do 3 m nebo s naložením na dopravní prostředek silničních ležatých</t>
  </si>
  <si>
    <t>-584173522</t>
  </si>
  <si>
    <t>Poznámka k položce:
Obrubníky OP3 budou zpětně použity v rámci stavby, odhadované množství zpětně použitelných obrubníků je 80%.</t>
  </si>
  <si>
    <t>152,5+4 "OP3"</t>
  </si>
  <si>
    <t>130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</si>
  <si>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</si>
  <si>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</si>
  <si>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161907501</t>
  </si>
  <si>
    <t>131</t>
  </si>
  <si>
    <t>113202111</t>
  </si>
  <si>
    <t>Vytrhání obrub s vybouráním lože, s přemístěním hmot na skládku na vzdálenost do 3 m nebo s naložením na dopravní prostředek z krajníků nebo obrubníků stojatých</t>
  </si>
  <si>
    <t>-1679700593</t>
  </si>
  <si>
    <t>6,4+4,8+56+55,5+28,5+101,5+34,8+35,5+73,3+69,2+4</t>
  </si>
  <si>
    <t>132</t>
  </si>
  <si>
    <t>IP 12</t>
  </si>
  <si>
    <t>Oboustranné řezání hran kamenných obrubníků</t>
  </si>
  <si>
    <t>1020084801</t>
  </si>
  <si>
    <t>Poznámka k položce:
zaříznutí styčných hran obrubníků OP3, včetně dopravy do a zpět z místa řezání</t>
  </si>
  <si>
    <t>133</t>
  </si>
  <si>
    <t>961044111</t>
  </si>
  <si>
    <t>Bourání základů z betonu prostého</t>
  </si>
  <si>
    <t>-1435740454</t>
  </si>
  <si>
    <t>Struktura výpočtu: délka * šířka * předpokládaná výška</t>
  </si>
  <si>
    <t>(6,5+1)*0,3*1,0 "podezdívka oplocení"</t>
  </si>
  <si>
    <t>134</t>
  </si>
  <si>
    <t>966071721</t>
  </si>
  <si>
    <t>Bourání plotových sloupků a vzpěr ocelových trubkových nebo profilovaných výšky do 2,50 m odřezáním</t>
  </si>
  <si>
    <t>-986038091</t>
  </si>
  <si>
    <t>Poznámka k položce:
Výkupní cena z kovošrotu náleží investorovi.</t>
  </si>
  <si>
    <t>135</t>
  </si>
  <si>
    <t>966072811</t>
  </si>
  <si>
    <t>Rozebrání oplocení z dílců rámových na ocelové sloupky, výšky přes 1 do 2 m</t>
  </si>
  <si>
    <t>515301317</t>
  </si>
  <si>
    <t>6,5+1</t>
  </si>
  <si>
    <t>136</t>
  </si>
  <si>
    <t>966073811</t>
  </si>
  <si>
    <t>Rozebrání vrat a vrátek k oplocení plochy jednotlivě přes 2 do 6 m2</t>
  </si>
  <si>
    <t>-1661143677</t>
  </si>
  <si>
    <t>137</t>
  </si>
  <si>
    <t>969021121</t>
  </si>
  <si>
    <t>Vybourání kanalizačního potrubí DN do 200 mm</t>
  </si>
  <si>
    <t>-281663527</t>
  </si>
  <si>
    <t>138</t>
  </si>
  <si>
    <t>IP 14</t>
  </si>
  <si>
    <t>Vybourání uliční vpusti včetně odvozu na skládku a skládkovného</t>
  </si>
  <si>
    <t>-627880270</t>
  </si>
  <si>
    <t>997</t>
  </si>
  <si>
    <t>Přesun sutě</t>
  </si>
  <si>
    <t>139</t>
  </si>
  <si>
    <t>997221551</t>
  </si>
  <si>
    <t>Vodorovná doprava suti bez naložení, ale se složením a s hrubým urovnáním ze sypkých materiálů, na vzdálenost do 1 km</t>
  </si>
  <si>
    <t>1319889521</t>
  </si>
  <si>
    <t>140</t>
  </si>
  <si>
    <t>997221559</t>
  </si>
  <si>
    <t>Vodorovná doprava suti bez naložení, ale se složením a s hrubým urovnáním Příplatek k ceně za každý další i započatý 1 km přes 1 km</t>
  </si>
  <si>
    <t>-1567652197</t>
  </si>
  <si>
    <t>558,555*9 'Přepočtené koeficientem množství</t>
  </si>
  <si>
    <t>141</t>
  </si>
  <si>
    <t>997221815</t>
  </si>
  <si>
    <t>Poplatek za uložení stavebního odpadu na skládce (skládkovné) betonového</t>
  </si>
  <si>
    <t>243029718</t>
  </si>
  <si>
    <t>142</t>
  </si>
  <si>
    <t>997221845</t>
  </si>
  <si>
    <t>Poplatek za uložení stavebního odpadu na skládce (skládkovné) asfaltového bez obsahu dehtu</t>
  </si>
  <si>
    <t>-62497749</t>
  </si>
  <si>
    <t>143</t>
  </si>
  <si>
    <t>997221855</t>
  </si>
  <si>
    <t>Poplatek za uložení stavebního odpadu na skládce (skládkovné) zeminy a kameniva</t>
  </si>
  <si>
    <t>835824105</t>
  </si>
  <si>
    <t>998</t>
  </si>
  <si>
    <t>Přesun hmot</t>
  </si>
  <si>
    <t>144</t>
  </si>
  <si>
    <t>998223011</t>
  </si>
  <si>
    <t>Přesun hmot pro pozemní komunikace s krytem dlážděným dopravní vzdálenost do 200 m jakékoliv délky objektu</t>
  </si>
  <si>
    <t>-1392215616</t>
  </si>
  <si>
    <t>SAN</t>
  </si>
  <si>
    <t>SANACE AKTIVNÍ ZÓNY ZEMNÍ PLÁNĚ</t>
  </si>
  <si>
    <t>145</t>
  </si>
  <si>
    <t>IP 8502</t>
  </si>
  <si>
    <t>Posouzení aktivní zóny zemní pláně geotechnikem vč. případných laboratorních zkoušek</t>
  </si>
  <si>
    <t>...</t>
  </si>
  <si>
    <t>-1105038403</t>
  </si>
  <si>
    <t>Poznámka k položce:
Po provedení bouracích a zemních prací na úroveň zemní pláně a zásypech rýh inženýrských sítí bude v případě neúnosnosti zemní pláně (na základě provedených zkoušek) přivolán geotechnik, který posoudí aktivnní zónu zemní pláně a navrhne rozsah a způsob sanace.</t>
  </si>
  <si>
    <t>146</t>
  </si>
  <si>
    <t>-1172347182</t>
  </si>
  <si>
    <t>F4*0,3</t>
  </si>
  <si>
    <t>147</t>
  </si>
  <si>
    <t>176615929</t>
  </si>
  <si>
    <t>148</t>
  </si>
  <si>
    <t>-1357992799</t>
  </si>
  <si>
    <t>149</t>
  </si>
  <si>
    <t>-275423136</t>
  </si>
  <si>
    <t>150</t>
  </si>
  <si>
    <t>-872359748</t>
  </si>
  <si>
    <t>F4*0,3*1,8</t>
  </si>
  <si>
    <t>151</t>
  </si>
  <si>
    <t>564671111</t>
  </si>
  <si>
    <t>Podklad z kameniva hrubého drceného vel. 63-125 mm, s rozprostřením a zhutněním, po zhutnění tl. 250 mm</t>
  </si>
  <si>
    <t>-1100582582</t>
  </si>
  <si>
    <t>Poznámka k položce:
Výměra této položky a položek s ní souvisejících v této kapitole je uvažována jako maximální v případě, že by bylo nutné přistoupit k sanaci aktivní zóny zemní pláně a bude fakturována na základě skutečně provedených prací. Rozsah prací bude stanoven na základě zkoušek únosnosti zemmní pláně a odsouhlasen TDI a AD. Doloženo bude geodetickým měřením nebo jiným způsobem po dohodě s TDI.</t>
  </si>
  <si>
    <t>F1*1,1+F2+F3+F6*1,1+F7+F8*1,15+F9*1,1 "sanace aktivní zóny zemní pláně"</t>
  </si>
  <si>
    <t>152</t>
  </si>
  <si>
    <t>205754399</t>
  </si>
  <si>
    <t>F4 "sanace aktivní zóny zemní pláně - uzavírací vrstva"</t>
  </si>
  <si>
    <t>pásek</t>
  </si>
  <si>
    <t>pokládka zemnícího pásku</t>
  </si>
  <si>
    <t>základS</t>
  </si>
  <si>
    <t>jáma pro základ stožáru</t>
  </si>
  <si>
    <t>1,69</t>
  </si>
  <si>
    <t>obetonování</t>
  </si>
  <si>
    <t>obetonování chrániček</t>
  </si>
  <si>
    <t>lože1</t>
  </si>
  <si>
    <t>pískové lože pro kabel v zeleném pásu</t>
  </si>
  <si>
    <t>Suť</t>
  </si>
  <si>
    <t>15,38</t>
  </si>
  <si>
    <t>2016-41-421,431 - SO 421,431 - Přípojka NN pro posuvnou bránu a veřejné osvětlení</t>
  </si>
  <si>
    <t>2016-41-421,431-SP - SO 421,431 - Soupis prací -  Přípojka NN pro posuvnou bránu a veřejné osvětlení</t>
  </si>
  <si>
    <t>22249</t>
  </si>
  <si>
    <t xml:space="preserve">46862579 </t>
  </si>
  <si>
    <t>Ing. Jiří Stehlík</t>
  </si>
  <si>
    <t>PSV - Práce a dodávky PSV</t>
  </si>
  <si>
    <t xml:space="preserve">    M - Veřejné osvětlení</t>
  </si>
  <si>
    <t xml:space="preserve">      21-M - Elektromontáže</t>
  </si>
  <si>
    <t xml:space="preserve">      46-M - Zemní práce při extr.mont.pracích</t>
  </si>
  <si>
    <t xml:space="preserve">      OST - Ostatní</t>
  </si>
  <si>
    <t>PSV</t>
  </si>
  <si>
    <t>Práce a dodávky PSV</t>
  </si>
  <si>
    <t>Veřejné osvětlení</t>
  </si>
  <si>
    <t>21-M</t>
  </si>
  <si>
    <t>Elektromontáže</t>
  </si>
  <si>
    <t>210202016-D</t>
  </si>
  <si>
    <t>Demontáž svítidel výbojkových se zapojením vodičů průmyslových nebo venkovních na sloupek parkových</t>
  </si>
  <si>
    <t>-1566661176</t>
  </si>
  <si>
    <t>210100004-D</t>
  </si>
  <si>
    <t>Demontáž - Ukončení vodičů izolovaných s označením a zapojením v rozváděči nebo na přístroji průřezu žíly do 25 mm2</t>
  </si>
  <si>
    <t>2107140143</t>
  </si>
  <si>
    <t>210204201-D</t>
  </si>
  <si>
    <t>Demontáž elektrovýzbroje stožárů osvětlení 1 okruh</t>
  </si>
  <si>
    <t>-1427782683</t>
  </si>
  <si>
    <t>210802104-D</t>
  </si>
  <si>
    <t>Demontáž izolovaných kabelů měděných bez ukončení do 1 kV uložených volně CMSM, CMFM, AO3VV, AO5, CYLY, HO3VV, HO5, do 1 kV, počtu a průřezu žil 2 x 1,5 mm2</t>
  </si>
  <si>
    <t>-1864238381</t>
  </si>
  <si>
    <t>210901190-D</t>
  </si>
  <si>
    <t>Demontáž kabelů hliníkových do 1 kV bez ukončení uložených volně AYKYD, do 1 kV, počtu a průřezu žil 4 x 25 mm2</t>
  </si>
  <si>
    <t>1869044327</t>
  </si>
  <si>
    <t>210204002-D</t>
  </si>
  <si>
    <t>Demontáž stožárů osvětlení, bez zemních prací parkových ocelových</t>
  </si>
  <si>
    <t>129132524</t>
  </si>
  <si>
    <t>210901090-D</t>
  </si>
  <si>
    <t>Demontáž kabelů hliníkových bez ukončení do 1 kV uložených pevně AMCMK, AYKY, NAYY-J-RE (-O-SM), TFSP, 1 kV, počtu a průřezu žil 4 x 25 mm2</t>
  </si>
  <si>
    <t>1935671230</t>
  </si>
  <si>
    <t>demK3</t>
  </si>
  <si>
    <t>210204011</t>
  </si>
  <si>
    <t>Montáž stožárů osvětlení, bez zemních prací ocelových samostatně stojících, délky do 12 m</t>
  </si>
  <si>
    <t>-208559466</t>
  </si>
  <si>
    <t xml:space="preserve">Struktura výpočtu: počet kusů </t>
  </si>
  <si>
    <t>IP-01.1.1</t>
  </si>
  <si>
    <t>stožár ocel. bezpatic. 3st. v=6m (133/89/60), manžeta, žár. Zn</t>
  </si>
  <si>
    <t>256</t>
  </si>
  <si>
    <t>1467682222</t>
  </si>
  <si>
    <t xml:space="preserve">Poznámka k položce:
doporučeno: DOS 60+M, žz </t>
  </si>
  <si>
    <t>IP-01.1.2</t>
  </si>
  <si>
    <t>stožár ocel. bezpatic. 3st. v=8m (133/89/60), manžeta, žár. Zn</t>
  </si>
  <si>
    <t>964798280</t>
  </si>
  <si>
    <t xml:space="preserve">Poznámka k položce:
doporučeno: DOS 80+M, žz </t>
  </si>
  <si>
    <t>IP-01.6.1</t>
  </si>
  <si>
    <t>stožárová zemní svorka</t>
  </si>
  <si>
    <t>1383983177</t>
  </si>
  <si>
    <t>210204201</t>
  </si>
  <si>
    <t>Montáž elektrovýzbroje stožárů osvětlení 1 okruh</t>
  </si>
  <si>
    <t>-759207468</t>
  </si>
  <si>
    <t>IP-01.5.1</t>
  </si>
  <si>
    <t>stožárová výzbroj průběžná pro prům. 16 Cu s pojistkou 4A</t>
  </si>
  <si>
    <t>-387505050</t>
  </si>
  <si>
    <t>210202010</t>
  </si>
  <si>
    <t>Montáž svítidel výbojkových se zapojením vodičů průmyslových nebo venkovních raménkových</t>
  </si>
  <si>
    <t>-1557632889</t>
  </si>
  <si>
    <t>IP-01.3.1</t>
  </si>
  <si>
    <t>svítidlo VO silniční, LED Mini 40 parkovací.vyzař.charakter. 50W, 6000lm/830, IP65</t>
  </si>
  <si>
    <t>-1038056666</t>
  </si>
  <si>
    <t>Poznámka k položce:
doporučeno: Luma Mini 40LED DX10/6000/830, IP65</t>
  </si>
  <si>
    <t>IP-01.3.2</t>
  </si>
  <si>
    <t>svítidlo VO silniční, LED Micro 12 silnič.vyzař.charakter. 13W, 1500lm/830, IP65</t>
  </si>
  <si>
    <t>969630952</t>
  </si>
  <si>
    <t>Poznámka k položce:
doporučeno: Luma Micro 12LED DN11/1500/830, IP65</t>
  </si>
  <si>
    <t>210901090</t>
  </si>
  <si>
    <t>Montáž kabelů hliníkových bez ukončení do 1 kV uložených pevně AMCMK, AYKY, NAYY-J-RE (-O-SM), TFSP, 1 kV, počtu a průřezu žil 4 x 25 mm2</t>
  </si>
  <si>
    <t>-166338826</t>
  </si>
  <si>
    <t>341131200</t>
  </si>
  <si>
    <t>Kabely silové s hliníkovým jádrem pro jmenovité napětí 1kV 1-AYKY,  TP-KK-133/01 4 x 25 RE</t>
  </si>
  <si>
    <t>-1811478785</t>
  </si>
  <si>
    <t>210810014</t>
  </si>
  <si>
    <t>Montáž izolovaných kabelů měděných bez ukončení do 1 kV uložených volně CYKY, CYKYD, CYKYDY, NYM, NYY, YSLY, 750 V, počtu a průřezu žil 4 x 16 mm2</t>
  </si>
  <si>
    <t>1576257675</t>
  </si>
  <si>
    <t>341110800</t>
  </si>
  <si>
    <t>kabely silové s měděným jádrem pro jmenovité napětí 750 V CYKY -  RE průřez   Cu číslo  bázová cena mm2       kg/m      Kč/m 4 x 16 RE  0,627    117,31</t>
  </si>
  <si>
    <t>975616365</t>
  </si>
  <si>
    <t>210800011</t>
  </si>
  <si>
    <t>Montáž izolovaných vodičů měděných do 1 kV uložených v trubkách nebo lištách zatahovacích CYY, CYA, CYY, průřezu žíly 1,5 mm2</t>
  </si>
  <si>
    <t>-1422460913</t>
  </si>
  <si>
    <t>341110300</t>
  </si>
  <si>
    <t>kabel silový s Cu jádrem CYKY 3x1,5 mm2</t>
  </si>
  <si>
    <t>633742084</t>
  </si>
  <si>
    <t>dosloupu</t>
  </si>
  <si>
    <t>210800012</t>
  </si>
  <si>
    <t>Montáž izolovaných vodičů měděných do 1 kV uložených v trubkách nebo lištách zatahovacích CYY, CYA, CYY, průřezu žíly 2,5 mm2</t>
  </si>
  <si>
    <t>1496761385</t>
  </si>
  <si>
    <t>341110940</t>
  </si>
  <si>
    <t>kabely silové s měděným jádrem pro jmenovité napětí 750 V CYKY -  RE průřez   Cu číslo  bázová cena mm2       kg/m      Kč/m 5 x  2,5     0,123     24,74</t>
  </si>
  <si>
    <t>-1360093088</t>
  </si>
  <si>
    <t>210101206</t>
  </si>
  <si>
    <t>Propojení kabelů nebo vodičů spojkou do 1 kV venkovní páskou [typ SVp 1 až 5] kabelů celoplastových, počtu a průřezu žil do 1 x 95 a 3 x 50 mm2</t>
  </si>
  <si>
    <t>-625876476</t>
  </si>
  <si>
    <t>354360230</t>
  </si>
  <si>
    <t>Soubory kabelové silové a sdělovací teplem smršťované přímé spojky do 1kV pro nestíněné a nepancéřované plastové kabely soupravy pro lisovací konektory 91ah-22s 4 x 16 - 50mm</t>
  </si>
  <si>
    <t>-1954042579</t>
  </si>
  <si>
    <t>741110053</t>
  </si>
  <si>
    <t>Montáž trubek elektroinstalačních s nasunutím nebo našroubováním do krabic plastových ohebných, uložených volně, vnější D přes 35 mm</t>
  </si>
  <si>
    <t>999061783</t>
  </si>
  <si>
    <t>345713520</t>
  </si>
  <si>
    <t>materiál úložný elektroinstalační trubky elektroinstalační ohebné, KOPOFLEX, dvouplášťové HDPE+LDPE svitek 50 m se zatahovacím drátem a spojkou ČSN EN 50086-2-4 KF 09063   63 mm</t>
  </si>
  <si>
    <t>-996238482</t>
  </si>
  <si>
    <t>Poznámka k položce:
EAN 8595057698208</t>
  </si>
  <si>
    <t>345713500</t>
  </si>
  <si>
    <t>materiál úložný elektroinstalační trubky elektroinstalační ohebné, KOPOFLEX, dvouplášťové HDPE+LDPE svitek 50 m se zatahovacím drátem a spojkou ČSN EN 50086-2-4 KF 09040   40 mm</t>
  </si>
  <si>
    <t>-443317808</t>
  </si>
  <si>
    <t>Poznámka k položce:
EAN 8595057698147</t>
  </si>
  <si>
    <t>741130007</t>
  </si>
  <si>
    <t>Ukončení vodičů izolovaných s označením a zapojením v rozváděči nebo na přístroji, průřezu žíly do 25 mm2</t>
  </si>
  <si>
    <t>1477747219</t>
  </si>
  <si>
    <t>741130006</t>
  </si>
  <si>
    <t>Ukončení vodičů izolovaných s označením a zapojením v rozváděči nebo na přístroji, průřezu žíly do 16 mm2</t>
  </si>
  <si>
    <t>-1851571339</t>
  </si>
  <si>
    <t>741130001</t>
  </si>
  <si>
    <t>Ukončení vodičů izolovaných s označením a zapojením v rozváděči nebo na přístroji, průřezu žíly do 2,5 mm2</t>
  </si>
  <si>
    <t>-338197854</t>
  </si>
  <si>
    <t>210220020</t>
  </si>
  <si>
    <t>Montáž uzemňovacího vedení s upevněním, propojením a připojením pomocí svorek v zemi s izolací spojů vodičů FeZn páskou průřezu do 120 mm2 v městské zástavbě</t>
  </si>
  <si>
    <t>-582790149</t>
  </si>
  <si>
    <t>354420620</t>
  </si>
  <si>
    <t>páska zemnící 30 x 4 mm FeZn</t>
  </si>
  <si>
    <t>1869811862</t>
  </si>
  <si>
    <t>pásek*0,95</t>
  </si>
  <si>
    <t>354419960</t>
  </si>
  <si>
    <t>svorka odbočovací a spojovací SR 3a pro spojování kruhových a páskových vodičů    FeZn</t>
  </si>
  <si>
    <t>-1625697441</t>
  </si>
  <si>
    <t>741110501</t>
  </si>
  <si>
    <t>Montáž lišt a kanálků elektroinstalačních se spojkami, ohyby a rohy a s nasunutím do krabic protahovacích, šířky do 60 mm</t>
  </si>
  <si>
    <t>768290272</t>
  </si>
  <si>
    <t>IP-061</t>
  </si>
  <si>
    <t>elektroinstalační lišta 20x20 včetně rohů a koncovek</t>
  </si>
  <si>
    <t>bm</t>
  </si>
  <si>
    <t>-1474039936</t>
  </si>
  <si>
    <t>Poznámka k položce:
Doporučený typ LHD 20x20HF</t>
  </si>
  <si>
    <t>IP-058</t>
  </si>
  <si>
    <t>montáž svodu do země, ocelová trubka s ochrannými vývodkymi</t>
  </si>
  <si>
    <t>1343829530</t>
  </si>
  <si>
    <t>IP-059</t>
  </si>
  <si>
    <t>trubka elektroinstalační ocelová 6042 FeZn, 1 m</t>
  </si>
  <si>
    <t>1771883825</t>
  </si>
  <si>
    <t>Poznámka k položce:
Doporučený typ 6042 FeZn</t>
  </si>
  <si>
    <t>IP-060</t>
  </si>
  <si>
    <t xml:space="preserve">vývodka ochranná rovná 4842/P </t>
  </si>
  <si>
    <t>364615956</t>
  </si>
  <si>
    <t>Poznámka k položce:
Doporučený typ</t>
  </si>
  <si>
    <t>46-M</t>
  </si>
  <si>
    <t>Zemní práce při extr.mont.pracích</t>
  </si>
  <si>
    <t>460080112</t>
  </si>
  <si>
    <t>Základové konstrukce bourání základu včetně záhozu jámy sypaninou, zhutnění a urovnání betonového</t>
  </si>
  <si>
    <t>817759914</t>
  </si>
  <si>
    <t>Struktura výpočtu: objem patky x počet kusů</t>
  </si>
  <si>
    <t>0,42*1</t>
  </si>
  <si>
    <t>460120013</t>
  </si>
  <si>
    <t>Ostatní zemní práce při stavbě nadzemních vedení zásyp jam ručně včetně upěchování a uložení výkopku ve vrstvách, a úpravy povrchu, v hornině třídy 3</t>
  </si>
  <si>
    <t>-253304340</t>
  </si>
  <si>
    <t>0,6*1</t>
  </si>
  <si>
    <t>IP-011</t>
  </si>
  <si>
    <t>Vytýčení pozice nového světelného bodu</t>
  </si>
  <si>
    <t>-1735195662</t>
  </si>
  <si>
    <t>460050703</t>
  </si>
  <si>
    <t>Hloubení nezapažených jam pro stožáry veřejného osvětlení ručně v hornině tř 3</t>
  </si>
  <si>
    <t>1155223382</t>
  </si>
  <si>
    <t>460080013</t>
  </si>
  <si>
    <t>Základové konstrukce z monolitického betonu C 12/15 bez bednění</t>
  </si>
  <si>
    <t>-1829888478</t>
  </si>
  <si>
    <t>Struktura výpočtu: (objem patky - objem stožáru) * počet patek + základový pilíř</t>
  </si>
  <si>
    <t>0,41*1+0,64*2</t>
  </si>
  <si>
    <t>IP-021</t>
  </si>
  <si>
    <t>průsaková trubka dvouvrstvá z PE-HD prům. 250 mm/1,5m</t>
  </si>
  <si>
    <t>-635243294</t>
  </si>
  <si>
    <t>IP-012</t>
  </si>
  <si>
    <t>Vytýčení trasy kabelového vedení</t>
  </si>
  <si>
    <t>-164629567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</si>
  <si>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</si>
  <si>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</si>
  <si>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825871398</t>
  </si>
  <si>
    <t>Struktura výpočtu: změřeno v digitální verzi PD funkcí na měření délek (výkop silnice)</t>
  </si>
  <si>
    <t>460150153</t>
  </si>
  <si>
    <t>Hloubení zapažených i nezapažených kabelových rýh ručně včetně urovnání dna s přemístěním výkopku do vzdálenosti 3 m od okraje jámy nebo naložením na dopravní prostředek šířky 35 cm, hloubky 70 cm, v hornině třídy 3</t>
  </si>
  <si>
    <t>-1281623988</t>
  </si>
  <si>
    <t>Struktura výpočtu: změřeno v digitální verzi PD funkcí na měření délek (výkop zelený pás)</t>
  </si>
  <si>
    <t>460080012</t>
  </si>
  <si>
    <t>Základové konstrukce z monolitického betonu C 8/10 bez bednění</t>
  </si>
  <si>
    <t>-1669003508</t>
  </si>
  <si>
    <t>Struktura výpočtu: změřeno v digitální verzi PD funkcí na měření délek (výkop silnice * objem obetonování)</t>
  </si>
  <si>
    <t>12*0,06</t>
  </si>
  <si>
    <t>460421182</t>
  </si>
  <si>
    <t>Lože kabelů z písku nebo štěrkopísku tl 10 cm nad kabel, kryté plastovou folií, š lože do 50 cm</t>
  </si>
  <si>
    <t>-1753536895</t>
  </si>
  <si>
    <t>Struktura výpočtu: výkop v zeleném pásu</t>
  </si>
  <si>
    <t>IP-009</t>
  </si>
  <si>
    <t>Výstražná fólie do výkopu červená š. 220.</t>
  </si>
  <si>
    <t>193542819</t>
  </si>
  <si>
    <t>Struktura výpočtu: výkop v zeleném pásu + silnice</t>
  </si>
  <si>
    <t>obetonování*1,03</t>
  </si>
  <si>
    <t>lože1*1,03-28</t>
  </si>
  <si>
    <t>460560253</t>
  </si>
  <si>
    <t>Zásyp kabelových rýh ručně šířky 40 cm hloubky 30 cm, v hornině hloubky 70 cm, v hornině třídy 3</t>
  </si>
  <si>
    <t>-702917074</t>
  </si>
  <si>
    <t>Struktura výpočtu: výkop silnice</t>
  </si>
  <si>
    <t>460560133</t>
  </si>
  <si>
    <t>Zásyp kabelových rýh ručně šířky 40 cm šířky 35 cm hloubky 50 cm, v hornině třídy 3</t>
  </si>
  <si>
    <t>-2047941458</t>
  </si>
  <si>
    <t>Struktura výpočtu: výkop zelený pás</t>
  </si>
  <si>
    <t>460600061</t>
  </si>
  <si>
    <t>Odvoz suti a vybouraných hmot do 1 km</t>
  </si>
  <si>
    <t>1060473942</t>
  </si>
  <si>
    <t>Struktura výpočtu: přebytek výkopku (pískové lože, betony pro chráničky a patky a ostatní mat. uložený v zemi)</t>
  </si>
  <si>
    <t>(základS+obetonování*0,5*0,2+80*0,3*0,2)*2</t>
  </si>
  <si>
    <t>460600071</t>
  </si>
  <si>
    <t>Příplatek k odvozu suti a vybouraných hmot za každý další 1 km</t>
  </si>
  <si>
    <t>2089967127</t>
  </si>
  <si>
    <t>Struktura výpočtu: hmotnost x počet km</t>
  </si>
  <si>
    <t>Suť*4</t>
  </si>
  <si>
    <t>IP-023</t>
  </si>
  <si>
    <t>Poplatek za uložení stavebního odpadu ze sypaniny na skládce (skládkovné)</t>
  </si>
  <si>
    <t>-822824034</t>
  </si>
  <si>
    <t>OST</t>
  </si>
  <si>
    <t>Ostatní</t>
  </si>
  <si>
    <t>013254000</t>
  </si>
  <si>
    <t>Průzkumné, geodetické a projektové práce projektové práce dokumentace stavby (výkresová a textová) skutečného provedení stavby</t>
  </si>
  <si>
    <t>…</t>
  </si>
  <si>
    <t>8192</t>
  </si>
  <si>
    <t>883368684</t>
  </si>
  <si>
    <t>Dokumentace</t>
  </si>
  <si>
    <t>065002000</t>
  </si>
  <si>
    <t>Hlavní tituly průvodních činností a nákladů územní vlivy mimostaveništní doprava materiálů a výrobků</t>
  </si>
  <si>
    <t>131072</t>
  </si>
  <si>
    <t>-1599015420</t>
  </si>
  <si>
    <t>IP-020.2</t>
  </si>
  <si>
    <t>Drobný materiál</t>
  </si>
  <si>
    <t>731688536</t>
  </si>
  <si>
    <t>Drobný materiál 3% z ceny materiálu</t>
  </si>
  <si>
    <t>IP-022</t>
  </si>
  <si>
    <t xml:space="preserve">ekologická likvidace svítidel </t>
  </si>
  <si>
    <t>1882107253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</si>
  <si>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</si>
  <si>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</si>
  <si>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-164623546</t>
  </si>
  <si>
    <t>Revize</t>
  </si>
  <si>
    <t>HZS2222</t>
  </si>
  <si>
    <t>Hodinové zúčtovací sazby profesí PSV provádění stavebních instalací elektrikář odborný</t>
  </si>
  <si>
    <t>hod</t>
  </si>
  <si>
    <t>2029793382</t>
  </si>
  <si>
    <t>Ostatní montážní práce nezahrnuté v položkách</t>
  </si>
  <si>
    <t>2016-41-VON - VON - Vedlejší a ostatní náklady</t>
  </si>
  <si>
    <t>2016-41-VON-SP - VON - Soupis prací - Vedlejší a ostatní náklady</t>
  </si>
  <si>
    <t>VRN - Vedlejší rozpočtové náklady</t>
  </si>
  <si>
    <t xml:space="preserve">    VRN1 - Průzkumné, geodetické a projektové práce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</si>
  <si>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</si>
  <si>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</si>
  <si>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</si>
  <si>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</si>
  <si>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</si>
  <si>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</si>
  <si>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</si>
  <si>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Průzkumné, geodetické a projektové práce geodetické práce před výstavbou</t>
  </si>
  <si>
    <t>1024</t>
  </si>
  <si>
    <t>-996667012</t>
  </si>
  <si>
    <t>Poznámka k položce:
vytyčení hranic pozemků, vytyčení staveniště a stavebního objektu, určení průběhu nadzemního nebo podzemního stávajícího i plánovaného vedení, určení vytyčovací sítě, ...</t>
  </si>
  <si>
    <t>012203000</t>
  </si>
  <si>
    <t>Průzkumné, geodetické a projektové práce geodetické práce při provádění stavby</t>
  </si>
  <si>
    <t>-1948254038</t>
  </si>
  <si>
    <t>Poznámka k položce:
výšková měření, výpočet objemů, atd. které mají chrakter kontrolních a upřesňujících činností, ...</t>
  </si>
  <si>
    <t>012303000</t>
  </si>
  <si>
    <t>Průzkumné, geodetické a projektové práce geodetické práce po výstavbě</t>
  </si>
  <si>
    <t>-1650257662</t>
  </si>
  <si>
    <t>Poznámka k položce:
zaměření skutečného provedení stavby, včetně komunikací a inženýrských sítí, kontrolní měření provedeného objektu, měření posunu a změn polohy novostavby v daném časovém intervalu, GEOMETRICKÝ PLÁN, ...</t>
  </si>
  <si>
    <t>013203000</t>
  </si>
  <si>
    <t>Průzkumné, geodetické a projektové práce projektové práce dokumentace stavby (výkresová a textová) bez rozlišení</t>
  </si>
  <si>
    <t>1653621624</t>
  </si>
  <si>
    <t>Poznámka k položce:
Návrh základové desky pod sorpční vpusť dle konkrétních geologických podmínek statikem vč. statického posouzení.</t>
  </si>
  <si>
    <t>013244000-R</t>
  </si>
  <si>
    <t>Průzkumné, geodetické a projektové práce projektové práce dokumentace stavby (výkresová a textová) pro provádění stavby - RDS</t>
  </si>
  <si>
    <t>-1090180234</t>
  </si>
  <si>
    <t>-1945462393</t>
  </si>
  <si>
    <t>Poznámka k položce:
Zaměření skutečného stavu vč. přeložek IS, vč. předání zaměření jednotlivým správcům IS, atd.</t>
  </si>
  <si>
    <t>VRN5</t>
  </si>
  <si>
    <t>Finanční náklady</t>
  </si>
  <si>
    <t>052203000</t>
  </si>
  <si>
    <t>Finanční náklady finanční rezerva rezerva dodavatele</t>
  </si>
  <si>
    <t>-1050410293</t>
  </si>
  <si>
    <t>Poznámka k položce:
Finanční rezerva zhotovitele stavby ve výši 7,0% z celkových nákladů na realizaci stavby - NUTNO DOPOČÍTAT RUČNĚ !!!</t>
  </si>
  <si>
    <t>VRN9</t>
  </si>
  <si>
    <t>Ostatní náklady</t>
  </si>
  <si>
    <t>IP 901</t>
  </si>
  <si>
    <t>Informační tabule s údaji o stavbě o rozměru 2*1,5m</t>
  </si>
  <si>
    <t>166842010</t>
  </si>
  <si>
    <t>IP 902</t>
  </si>
  <si>
    <t>Dopravně inženýrské opatření - přechodné dopravní značení</t>
  </si>
  <si>
    <t>1441037746</t>
  </si>
  <si>
    <t>Poznámka k položce:
Po dohodě s DI Policie ČR v Chebu nebylo vypracováno podrobné PDZ. Důvodem jsou neznámé možnosti budoucího zhotovitele stavby, jeho strojní vybavenost, postup a harmonogram prací. PDZ bude stanoveno v dostatečném předstihu před zahájením stavby a odsouhlasenou DI Policie ČR v Chebu až na základě jednání s vybraným zhotovitelem stavby a s přihlédnutím k jeho možnostem s ohledem na technickou vybavenost a harmonogram postupu prací. Bude svoláno jednání za účasti investora, projektanta, TDI, zhotovitele stavby a DI Policie ČR v Chebu, při kterém bude stanoven harmonogram prací a v návaznosti na něj bude stanoveno PDZ.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</si>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</sst>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4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34" fillId="0" borderId="0" xfId="0" applyFont="1" applyAlignment="1">
      <alignment horizontal="left"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5" xfId="0" applyNumberFormat="1" applyFont="1" applyBorder="1" applyAlignment="1" applyProtection="1">
      <alignment/>
      <protection/>
    </xf>
    <xf numFmtId="166" fontId="36" fillId="0" borderId="16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23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26</v>
      </c>
      <c r="AL8" s="29"/>
      <c r="AM8" s="29"/>
      <c r="AN8" s="41" t="s">
        <v>27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29</v>
      </c>
      <c r="AL10" s="29"/>
      <c r="AM10" s="29"/>
      <c r="AN10" s="35" t="s">
        <v>30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32</v>
      </c>
      <c r="AL11" s="29"/>
      <c r="AM11" s="29"/>
      <c r="AN11" s="35" t="s">
        <v>33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29</v>
      </c>
      <c r="AL13" s="29"/>
      <c r="AM13" s="29"/>
      <c r="AN13" s="42" t="s">
        <v>35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35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32</v>
      </c>
      <c r="AL14" s="29"/>
      <c r="AM14" s="29"/>
      <c r="AN14" s="42" t="s">
        <v>35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29</v>
      </c>
      <c r="AL16" s="29"/>
      <c r="AM16" s="29"/>
      <c r="AN16" s="35" t="s">
        <v>37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32</v>
      </c>
      <c r="AL17" s="29"/>
      <c r="AM17" s="29"/>
      <c r="AN17" s="35" t="s">
        <v>39</v>
      </c>
      <c r="AO17" s="29"/>
      <c r="AP17" s="29"/>
      <c r="AQ17" s="31"/>
      <c r="BE17" s="39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342" customHeight="1">
      <c r="B20" s="28"/>
      <c r="C20" s="29"/>
      <c r="D20" s="29"/>
      <c r="E20" s="44" t="s">
        <v>42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43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44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45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46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47</v>
      </c>
      <c r="E26" s="54"/>
      <c r="F26" s="55" t="s">
        <v>48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49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50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51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52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53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54</v>
      </c>
      <c r="U32" s="61"/>
      <c r="V32" s="61"/>
      <c r="W32" s="61"/>
      <c r="X32" s="63" t="s">
        <v>55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56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2016-41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Parkoviště v ul. Křižíkova, Sokolov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24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ul. Křižíkova a areál 8. ZŠ v Sokolově, KK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26</v>
      </c>
      <c r="AJ44" s="74"/>
      <c r="AK44" s="74"/>
      <c r="AL44" s="74"/>
      <c r="AM44" s="85" t="str">
        <f>IF(AN8="","",AN8)</f>
        <v>29. 6. 2017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28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Město Sokolov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36</v>
      </c>
      <c r="AJ46" s="74"/>
      <c r="AK46" s="74"/>
      <c r="AL46" s="74"/>
      <c r="AM46" s="77" t="str">
        <f>IF(E17="","",E17)</f>
        <v>Ing. Martin Haueisen</v>
      </c>
      <c r="AN46" s="77"/>
      <c r="AO46" s="77"/>
      <c r="AP46" s="77"/>
      <c r="AQ46" s="74"/>
      <c r="AR46" s="72"/>
      <c r="AS46" s="86" t="s">
        <v>57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34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58</v>
      </c>
      <c r="D49" s="97"/>
      <c r="E49" s="97"/>
      <c r="F49" s="97"/>
      <c r="G49" s="97"/>
      <c r="H49" s="98"/>
      <c r="I49" s="99" t="s">
        <v>59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60</v>
      </c>
      <c r="AH49" s="97"/>
      <c r="AI49" s="97"/>
      <c r="AJ49" s="97"/>
      <c r="AK49" s="97"/>
      <c r="AL49" s="97"/>
      <c r="AM49" s="97"/>
      <c r="AN49" s="99" t="s">
        <v>61</v>
      </c>
      <c r="AO49" s="97"/>
      <c r="AP49" s="97"/>
      <c r="AQ49" s="101" t="s">
        <v>62</v>
      </c>
      <c r="AR49" s="72"/>
      <c r="AS49" s="102" t="s">
        <v>63</v>
      </c>
      <c r="AT49" s="103" t="s">
        <v>64</v>
      </c>
      <c r="AU49" s="103" t="s">
        <v>65</v>
      </c>
      <c r="AV49" s="103" t="s">
        <v>66</v>
      </c>
      <c r="AW49" s="103" t="s">
        <v>67</v>
      </c>
      <c r="AX49" s="103" t="s">
        <v>68</v>
      </c>
      <c r="AY49" s="103" t="s">
        <v>69</v>
      </c>
      <c r="AZ49" s="103" t="s">
        <v>70</v>
      </c>
      <c r="BA49" s="103" t="s">
        <v>71</v>
      </c>
      <c r="BB49" s="103" t="s">
        <v>72</v>
      </c>
      <c r="BC49" s="103" t="s">
        <v>73</v>
      </c>
      <c r="BD49" s="104" t="s">
        <v>74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75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ROUND(AG52+AG54+AG56,2)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76</v>
      </c>
      <c r="AR51" s="83"/>
      <c r="AS51" s="113">
        <f>ROUND(AS52+AS54+AS56,2)</f>
        <v>0</v>
      </c>
      <c r="AT51" s="114">
        <f>ROUND(SUM(AV51:AW51),2)</f>
        <v>0</v>
      </c>
      <c r="AU51" s="115">
        <f>ROUND(AU52+AU54+AU56,5)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ROUND(AZ52+AZ54+AZ56,2)</f>
        <v>0</v>
      </c>
      <c r="BA51" s="114">
        <f>ROUND(BA52+BA54+BA56,2)</f>
        <v>0</v>
      </c>
      <c r="BB51" s="114">
        <f>ROUND(BB52+BB54+BB56,2)</f>
        <v>0</v>
      </c>
      <c r="BC51" s="114">
        <f>ROUND(BC52+BC54+BC56,2)</f>
        <v>0</v>
      </c>
      <c r="BD51" s="116">
        <f>ROUND(BD52+BD54+BD56,2)</f>
        <v>0</v>
      </c>
      <c r="BS51" s="117" t="s">
        <v>77</v>
      </c>
      <c r="BT51" s="117" t="s">
        <v>78</v>
      </c>
      <c r="BU51" s="118" t="s">
        <v>79</v>
      </c>
      <c r="BV51" s="117" t="s">
        <v>80</v>
      </c>
      <c r="BW51" s="117" t="s">
        <v>7</v>
      </c>
      <c r="BX51" s="117" t="s">
        <v>81</v>
      </c>
      <c r="CL51" s="117" t="s">
        <v>21</v>
      </c>
    </row>
    <row r="52" spans="2:91" s="5" customFormat="1" ht="31.5" customHeight="1">
      <c r="B52" s="119"/>
      <c r="C52" s="120"/>
      <c r="D52" s="121" t="s">
        <v>82</v>
      </c>
      <c r="E52" s="121"/>
      <c r="F52" s="121"/>
      <c r="G52" s="121"/>
      <c r="H52" s="121"/>
      <c r="I52" s="122"/>
      <c r="J52" s="121" t="s">
        <v>83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ROUND(AG53,2)</f>
        <v>0</v>
      </c>
      <c r="AH52" s="122"/>
      <c r="AI52" s="122"/>
      <c r="AJ52" s="122"/>
      <c r="AK52" s="122"/>
      <c r="AL52" s="122"/>
      <c r="AM52" s="122"/>
      <c r="AN52" s="124">
        <f>SUM(AG52,AT52)</f>
        <v>0</v>
      </c>
      <c r="AO52" s="122"/>
      <c r="AP52" s="122"/>
      <c r="AQ52" s="125" t="s">
        <v>84</v>
      </c>
      <c r="AR52" s="126"/>
      <c r="AS52" s="127">
        <f>ROUND(AS53,2)</f>
        <v>0</v>
      </c>
      <c r="AT52" s="128">
        <f>ROUND(SUM(AV52:AW52),2)</f>
        <v>0</v>
      </c>
      <c r="AU52" s="129">
        <f>ROUND(AU53,5)</f>
        <v>0</v>
      </c>
      <c r="AV52" s="128">
        <f>ROUND(AZ52*L26,2)</f>
        <v>0</v>
      </c>
      <c r="AW52" s="128">
        <f>ROUND(BA52*L27,2)</f>
        <v>0</v>
      </c>
      <c r="AX52" s="128">
        <f>ROUND(BB52*L26,2)</f>
        <v>0</v>
      </c>
      <c r="AY52" s="128">
        <f>ROUND(BC52*L27,2)</f>
        <v>0</v>
      </c>
      <c r="AZ52" s="128">
        <f>ROUND(AZ53,2)</f>
        <v>0</v>
      </c>
      <c r="BA52" s="128">
        <f>ROUND(BA53,2)</f>
        <v>0</v>
      </c>
      <c r="BB52" s="128">
        <f>ROUND(BB53,2)</f>
        <v>0</v>
      </c>
      <c r="BC52" s="128">
        <f>ROUND(BC53,2)</f>
        <v>0</v>
      </c>
      <c r="BD52" s="130">
        <f>ROUND(BD53,2)</f>
        <v>0</v>
      </c>
      <c r="BS52" s="131" t="s">
        <v>77</v>
      </c>
      <c r="BT52" s="131" t="s">
        <v>85</v>
      </c>
      <c r="BU52" s="131" t="s">
        <v>79</v>
      </c>
      <c r="BV52" s="131" t="s">
        <v>80</v>
      </c>
      <c r="BW52" s="131" t="s">
        <v>86</v>
      </c>
      <c r="BX52" s="131" t="s">
        <v>7</v>
      </c>
      <c r="CL52" s="131" t="s">
        <v>21</v>
      </c>
      <c r="CM52" s="131" t="s">
        <v>87</v>
      </c>
    </row>
    <row r="53" spans="1:90" s="6" customFormat="1" ht="28.5" customHeight="1">
      <c r="A53" s="132" t="s">
        <v>88</v>
      </c>
      <c r="B53" s="133"/>
      <c r="C53" s="134"/>
      <c r="D53" s="134"/>
      <c r="E53" s="135" t="s">
        <v>89</v>
      </c>
      <c r="F53" s="135"/>
      <c r="G53" s="135"/>
      <c r="H53" s="135"/>
      <c r="I53" s="135"/>
      <c r="J53" s="134"/>
      <c r="K53" s="135" t="s">
        <v>90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'2016-41-101-SP - SO 101 -...'!J29</f>
        <v>0</v>
      </c>
      <c r="AH53" s="134"/>
      <c r="AI53" s="134"/>
      <c r="AJ53" s="134"/>
      <c r="AK53" s="134"/>
      <c r="AL53" s="134"/>
      <c r="AM53" s="134"/>
      <c r="AN53" s="136">
        <f>SUM(AG53,AT53)</f>
        <v>0</v>
      </c>
      <c r="AO53" s="134"/>
      <c r="AP53" s="134"/>
      <c r="AQ53" s="137" t="s">
        <v>91</v>
      </c>
      <c r="AR53" s="138"/>
      <c r="AS53" s="139">
        <v>0</v>
      </c>
      <c r="AT53" s="140">
        <f>ROUND(SUM(AV53:AW53),2)</f>
        <v>0</v>
      </c>
      <c r="AU53" s="141">
        <f>'2016-41-101-SP - SO 101 -...'!P97</f>
        <v>0</v>
      </c>
      <c r="AV53" s="140">
        <f>'2016-41-101-SP - SO 101 -...'!J32</f>
        <v>0</v>
      </c>
      <c r="AW53" s="140">
        <f>'2016-41-101-SP - SO 101 -...'!J33</f>
        <v>0</v>
      </c>
      <c r="AX53" s="140">
        <f>'2016-41-101-SP - SO 101 -...'!J34</f>
        <v>0</v>
      </c>
      <c r="AY53" s="140">
        <f>'2016-41-101-SP - SO 101 -...'!J35</f>
        <v>0</v>
      </c>
      <c r="AZ53" s="140">
        <f>'2016-41-101-SP - SO 101 -...'!F32</f>
        <v>0</v>
      </c>
      <c r="BA53" s="140">
        <f>'2016-41-101-SP - SO 101 -...'!F33</f>
        <v>0</v>
      </c>
      <c r="BB53" s="140">
        <f>'2016-41-101-SP - SO 101 -...'!F34</f>
        <v>0</v>
      </c>
      <c r="BC53" s="140">
        <f>'2016-41-101-SP - SO 101 -...'!F35</f>
        <v>0</v>
      </c>
      <c r="BD53" s="142">
        <f>'2016-41-101-SP - SO 101 -...'!F36</f>
        <v>0</v>
      </c>
      <c r="BT53" s="143" t="s">
        <v>87</v>
      </c>
      <c r="BV53" s="143" t="s">
        <v>80</v>
      </c>
      <c r="BW53" s="143" t="s">
        <v>92</v>
      </c>
      <c r="BX53" s="143" t="s">
        <v>86</v>
      </c>
      <c r="CL53" s="143" t="s">
        <v>21</v>
      </c>
    </row>
    <row r="54" spans="2:91" s="5" customFormat="1" ht="47.25" customHeight="1">
      <c r="B54" s="119"/>
      <c r="C54" s="120"/>
      <c r="D54" s="121" t="s">
        <v>93</v>
      </c>
      <c r="E54" s="121"/>
      <c r="F54" s="121"/>
      <c r="G54" s="121"/>
      <c r="H54" s="121"/>
      <c r="I54" s="122"/>
      <c r="J54" s="121" t="s">
        <v>94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ROUND(AG55,2)</f>
        <v>0</v>
      </c>
      <c r="AH54" s="122"/>
      <c r="AI54" s="122"/>
      <c r="AJ54" s="122"/>
      <c r="AK54" s="122"/>
      <c r="AL54" s="122"/>
      <c r="AM54" s="122"/>
      <c r="AN54" s="124">
        <f>SUM(AG54,AT54)</f>
        <v>0</v>
      </c>
      <c r="AO54" s="122"/>
      <c r="AP54" s="122"/>
      <c r="AQ54" s="125" t="s">
        <v>84</v>
      </c>
      <c r="AR54" s="126"/>
      <c r="AS54" s="127">
        <f>ROUND(AS55,2)</f>
        <v>0</v>
      </c>
      <c r="AT54" s="128">
        <f>ROUND(SUM(AV54:AW54),2)</f>
        <v>0</v>
      </c>
      <c r="AU54" s="129">
        <f>ROUND(AU55,5)</f>
        <v>0</v>
      </c>
      <c r="AV54" s="128">
        <f>ROUND(AZ54*L26,2)</f>
        <v>0</v>
      </c>
      <c r="AW54" s="128">
        <f>ROUND(BA54*L27,2)</f>
        <v>0</v>
      </c>
      <c r="AX54" s="128">
        <f>ROUND(BB54*L26,2)</f>
        <v>0</v>
      </c>
      <c r="AY54" s="128">
        <f>ROUND(BC54*L27,2)</f>
        <v>0</v>
      </c>
      <c r="AZ54" s="128">
        <f>ROUND(AZ55,2)</f>
        <v>0</v>
      </c>
      <c r="BA54" s="128">
        <f>ROUND(BA55,2)</f>
        <v>0</v>
      </c>
      <c r="BB54" s="128">
        <f>ROUND(BB55,2)</f>
        <v>0</v>
      </c>
      <c r="BC54" s="128">
        <f>ROUND(BC55,2)</f>
        <v>0</v>
      </c>
      <c r="BD54" s="130">
        <f>ROUND(BD55,2)</f>
        <v>0</v>
      </c>
      <c r="BS54" s="131" t="s">
        <v>77</v>
      </c>
      <c r="BT54" s="131" t="s">
        <v>85</v>
      </c>
      <c r="BU54" s="131" t="s">
        <v>79</v>
      </c>
      <c r="BV54" s="131" t="s">
        <v>80</v>
      </c>
      <c r="BW54" s="131" t="s">
        <v>95</v>
      </c>
      <c r="BX54" s="131" t="s">
        <v>7</v>
      </c>
      <c r="CL54" s="131" t="s">
        <v>96</v>
      </c>
      <c r="CM54" s="131" t="s">
        <v>87</v>
      </c>
    </row>
    <row r="55" spans="1:90" s="6" customFormat="1" ht="42.75" customHeight="1">
      <c r="A55" s="132" t="s">
        <v>88</v>
      </c>
      <c r="B55" s="133"/>
      <c r="C55" s="134"/>
      <c r="D55" s="134"/>
      <c r="E55" s="135" t="s">
        <v>97</v>
      </c>
      <c r="F55" s="135"/>
      <c r="G55" s="135"/>
      <c r="H55" s="135"/>
      <c r="I55" s="135"/>
      <c r="J55" s="134"/>
      <c r="K55" s="135" t="s">
        <v>98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>
        <f>'2016-41-421,431-SP - SO 4...'!J29</f>
        <v>0</v>
      </c>
      <c r="AH55" s="134"/>
      <c r="AI55" s="134"/>
      <c r="AJ55" s="134"/>
      <c r="AK55" s="134"/>
      <c r="AL55" s="134"/>
      <c r="AM55" s="134"/>
      <c r="AN55" s="136">
        <f>SUM(AG55,AT55)</f>
        <v>0</v>
      </c>
      <c r="AO55" s="134"/>
      <c r="AP55" s="134"/>
      <c r="AQ55" s="137" t="s">
        <v>91</v>
      </c>
      <c r="AR55" s="138"/>
      <c r="AS55" s="139">
        <v>0</v>
      </c>
      <c r="AT55" s="140">
        <f>ROUND(SUM(AV55:AW55),2)</f>
        <v>0</v>
      </c>
      <c r="AU55" s="141">
        <f>'2016-41-421,431-SP - SO 4...'!P87</f>
        <v>0</v>
      </c>
      <c r="AV55" s="140">
        <f>'2016-41-421,431-SP - SO 4...'!J32</f>
        <v>0</v>
      </c>
      <c r="AW55" s="140">
        <f>'2016-41-421,431-SP - SO 4...'!J33</f>
        <v>0</v>
      </c>
      <c r="AX55" s="140">
        <f>'2016-41-421,431-SP - SO 4...'!J34</f>
        <v>0</v>
      </c>
      <c r="AY55" s="140">
        <f>'2016-41-421,431-SP - SO 4...'!J35</f>
        <v>0</v>
      </c>
      <c r="AZ55" s="140">
        <f>'2016-41-421,431-SP - SO 4...'!F32</f>
        <v>0</v>
      </c>
      <c r="BA55" s="140">
        <f>'2016-41-421,431-SP - SO 4...'!F33</f>
        <v>0</v>
      </c>
      <c r="BB55" s="140">
        <f>'2016-41-421,431-SP - SO 4...'!F34</f>
        <v>0</v>
      </c>
      <c r="BC55" s="140">
        <f>'2016-41-421,431-SP - SO 4...'!F35</f>
        <v>0</v>
      </c>
      <c r="BD55" s="142">
        <f>'2016-41-421,431-SP - SO 4...'!F36</f>
        <v>0</v>
      </c>
      <c r="BT55" s="143" t="s">
        <v>87</v>
      </c>
      <c r="BV55" s="143" t="s">
        <v>80</v>
      </c>
      <c r="BW55" s="143" t="s">
        <v>99</v>
      </c>
      <c r="BX55" s="143" t="s">
        <v>95</v>
      </c>
      <c r="CL55" s="143" t="s">
        <v>96</v>
      </c>
    </row>
    <row r="56" spans="2:91" s="5" customFormat="1" ht="31.5" customHeight="1">
      <c r="B56" s="119"/>
      <c r="C56" s="120"/>
      <c r="D56" s="121" t="s">
        <v>100</v>
      </c>
      <c r="E56" s="121"/>
      <c r="F56" s="121"/>
      <c r="G56" s="121"/>
      <c r="H56" s="121"/>
      <c r="I56" s="122"/>
      <c r="J56" s="121" t="s">
        <v>101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ROUND(AG57,2)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84</v>
      </c>
      <c r="AR56" s="126"/>
      <c r="AS56" s="127">
        <f>ROUND(AS57,2)</f>
        <v>0</v>
      </c>
      <c r="AT56" s="128">
        <f>ROUND(SUM(AV56:AW56),2)</f>
        <v>0</v>
      </c>
      <c r="AU56" s="129">
        <f>ROUND(AU57,5)</f>
        <v>0</v>
      </c>
      <c r="AV56" s="128">
        <f>ROUND(AZ56*L26,2)</f>
        <v>0</v>
      </c>
      <c r="AW56" s="128">
        <f>ROUND(BA56*L27,2)</f>
        <v>0</v>
      </c>
      <c r="AX56" s="128">
        <f>ROUND(BB56*L26,2)</f>
        <v>0</v>
      </c>
      <c r="AY56" s="128">
        <f>ROUND(BC56*L27,2)</f>
        <v>0</v>
      </c>
      <c r="AZ56" s="128">
        <f>ROUND(AZ57,2)</f>
        <v>0</v>
      </c>
      <c r="BA56" s="128">
        <f>ROUND(BA57,2)</f>
        <v>0</v>
      </c>
      <c r="BB56" s="128">
        <f>ROUND(BB57,2)</f>
        <v>0</v>
      </c>
      <c r="BC56" s="128">
        <f>ROUND(BC57,2)</f>
        <v>0</v>
      </c>
      <c r="BD56" s="130">
        <f>ROUND(BD57,2)</f>
        <v>0</v>
      </c>
      <c r="BS56" s="131" t="s">
        <v>77</v>
      </c>
      <c r="BT56" s="131" t="s">
        <v>85</v>
      </c>
      <c r="BU56" s="131" t="s">
        <v>79</v>
      </c>
      <c r="BV56" s="131" t="s">
        <v>80</v>
      </c>
      <c r="BW56" s="131" t="s">
        <v>102</v>
      </c>
      <c r="BX56" s="131" t="s">
        <v>7</v>
      </c>
      <c r="CL56" s="131" t="s">
        <v>76</v>
      </c>
      <c r="CM56" s="131" t="s">
        <v>87</v>
      </c>
    </row>
    <row r="57" spans="1:90" s="6" customFormat="1" ht="28.5" customHeight="1">
      <c r="A57" s="132" t="s">
        <v>88</v>
      </c>
      <c r="B57" s="133"/>
      <c r="C57" s="134"/>
      <c r="D57" s="134"/>
      <c r="E57" s="135" t="s">
        <v>103</v>
      </c>
      <c r="F57" s="135"/>
      <c r="G57" s="135"/>
      <c r="H57" s="135"/>
      <c r="I57" s="135"/>
      <c r="J57" s="134"/>
      <c r="K57" s="135" t="s">
        <v>104</v>
      </c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>
        <f>'2016-41-VON-SP - VON - So...'!J29</f>
        <v>0</v>
      </c>
      <c r="AH57" s="134"/>
      <c r="AI57" s="134"/>
      <c r="AJ57" s="134"/>
      <c r="AK57" s="134"/>
      <c r="AL57" s="134"/>
      <c r="AM57" s="134"/>
      <c r="AN57" s="136">
        <f>SUM(AG57,AT57)</f>
        <v>0</v>
      </c>
      <c r="AO57" s="134"/>
      <c r="AP57" s="134"/>
      <c r="AQ57" s="137" t="s">
        <v>91</v>
      </c>
      <c r="AR57" s="138"/>
      <c r="AS57" s="144">
        <v>0</v>
      </c>
      <c r="AT57" s="145">
        <f>ROUND(SUM(AV57:AW57),2)</f>
        <v>0</v>
      </c>
      <c r="AU57" s="146">
        <f>'2016-41-VON-SP - VON - So...'!P86</f>
        <v>0</v>
      </c>
      <c r="AV57" s="145">
        <f>'2016-41-VON-SP - VON - So...'!J32</f>
        <v>0</v>
      </c>
      <c r="AW57" s="145">
        <f>'2016-41-VON-SP - VON - So...'!J33</f>
        <v>0</v>
      </c>
      <c r="AX57" s="145">
        <f>'2016-41-VON-SP - VON - So...'!J34</f>
        <v>0</v>
      </c>
      <c r="AY57" s="145">
        <f>'2016-41-VON-SP - VON - So...'!J35</f>
        <v>0</v>
      </c>
      <c r="AZ57" s="145">
        <f>'2016-41-VON-SP - VON - So...'!F32</f>
        <v>0</v>
      </c>
      <c r="BA57" s="145">
        <f>'2016-41-VON-SP - VON - So...'!F33</f>
        <v>0</v>
      </c>
      <c r="BB57" s="145">
        <f>'2016-41-VON-SP - VON - So...'!F34</f>
        <v>0</v>
      </c>
      <c r="BC57" s="145">
        <f>'2016-41-VON-SP - VON - So...'!F35</f>
        <v>0</v>
      </c>
      <c r="BD57" s="147">
        <f>'2016-41-VON-SP - VON - So...'!F36</f>
        <v>0</v>
      </c>
      <c r="BT57" s="143" t="s">
        <v>87</v>
      </c>
      <c r="BV57" s="143" t="s">
        <v>80</v>
      </c>
      <c r="BW57" s="143" t="s">
        <v>105</v>
      </c>
      <c r="BX57" s="143" t="s">
        <v>102</v>
      </c>
      <c r="CL57" s="143" t="s">
        <v>76</v>
      </c>
    </row>
    <row r="58" spans="2:44" s="1" customFormat="1" ht="30" customHeight="1">
      <c r="B58" s="46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2"/>
    </row>
    <row r="59" spans="2:44" s="1" customFormat="1" ht="6.95" customHeight="1"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72"/>
    </row>
  </sheetData>
  <sheetProtection password="CC35" sheet="1" objects="1" scenarios="1" formatColumns="0" formatRows="0"/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2016-41-101-SP - SO 101 -...'!C2" display="/"/>
    <hyperlink ref="A55" location="'2016-41-421,431-SP - SO 4...'!C2" display="/"/>
    <hyperlink ref="A57" location="'2016-41-VON-SP - VON - S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5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106</v>
      </c>
      <c r="G1" s="151" t="s">
        <v>107</v>
      </c>
      <c r="H1" s="151"/>
      <c r="I1" s="152"/>
      <c r="J1" s="151" t="s">
        <v>108</v>
      </c>
      <c r="K1" s="150" t="s">
        <v>109</v>
      </c>
      <c r="L1" s="151" t="s">
        <v>110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AT2" s="24" t="s">
        <v>92</v>
      </c>
      <c r="AZ2" s="153" t="s">
        <v>111</v>
      </c>
      <c r="BA2" s="153" t="s">
        <v>112</v>
      </c>
      <c r="BB2" s="153" t="s">
        <v>113</v>
      </c>
      <c r="BC2" s="153" t="s">
        <v>114</v>
      </c>
      <c r="BD2" s="153" t="s">
        <v>87</v>
      </c>
    </row>
    <row r="3" spans="2:56" ht="6.95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87</v>
      </c>
      <c r="AZ3" s="153" t="s">
        <v>115</v>
      </c>
      <c r="BA3" s="153" t="s">
        <v>116</v>
      </c>
      <c r="BB3" s="153" t="s">
        <v>113</v>
      </c>
      <c r="BC3" s="153" t="s">
        <v>117</v>
      </c>
      <c r="BD3" s="153" t="s">
        <v>87</v>
      </c>
    </row>
    <row r="4" spans="2:56" ht="36.95" customHeight="1">
      <c r="B4" s="28"/>
      <c r="C4" s="29"/>
      <c r="D4" s="30" t="s">
        <v>118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  <c r="AZ4" s="153" t="s">
        <v>119</v>
      </c>
      <c r="BA4" s="153" t="s">
        <v>120</v>
      </c>
      <c r="BB4" s="153" t="s">
        <v>121</v>
      </c>
      <c r="BC4" s="153" t="s">
        <v>122</v>
      </c>
      <c r="BD4" s="153" t="s">
        <v>87</v>
      </c>
    </row>
    <row r="5" spans="2:56" ht="6.95" customHeight="1">
      <c r="B5" s="28"/>
      <c r="C5" s="29"/>
      <c r="D5" s="29"/>
      <c r="E5" s="29"/>
      <c r="F5" s="29"/>
      <c r="G5" s="29"/>
      <c r="H5" s="29"/>
      <c r="I5" s="155"/>
      <c r="J5" s="29"/>
      <c r="K5" s="31"/>
      <c r="AZ5" s="153" t="s">
        <v>123</v>
      </c>
      <c r="BA5" s="153" t="s">
        <v>124</v>
      </c>
      <c r="BB5" s="153" t="s">
        <v>121</v>
      </c>
      <c r="BC5" s="153" t="s">
        <v>125</v>
      </c>
      <c r="BD5" s="153" t="s">
        <v>87</v>
      </c>
    </row>
    <row r="6" spans="2:56" ht="13.5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  <c r="AZ6" s="153" t="s">
        <v>126</v>
      </c>
      <c r="BA6" s="153" t="s">
        <v>127</v>
      </c>
      <c r="BB6" s="153" t="s">
        <v>121</v>
      </c>
      <c r="BC6" s="153" t="s">
        <v>128</v>
      </c>
      <c r="BD6" s="153" t="s">
        <v>87</v>
      </c>
    </row>
    <row r="7" spans="2:56" ht="16.5" customHeight="1">
      <c r="B7" s="28"/>
      <c r="C7" s="29"/>
      <c r="D7" s="29"/>
      <c r="E7" s="156" t="str">
        <f>'Rekapitulace stavby'!K6</f>
        <v>Parkoviště v ul. Křižíkova, Sokolov</v>
      </c>
      <c r="F7" s="40"/>
      <c r="G7" s="40"/>
      <c r="H7" s="40"/>
      <c r="I7" s="155"/>
      <c r="J7" s="29"/>
      <c r="K7" s="31"/>
      <c r="AZ7" s="153" t="s">
        <v>129</v>
      </c>
      <c r="BA7" s="153" t="s">
        <v>127</v>
      </c>
      <c r="BB7" s="153" t="s">
        <v>121</v>
      </c>
      <c r="BC7" s="153" t="s">
        <v>130</v>
      </c>
      <c r="BD7" s="153" t="s">
        <v>87</v>
      </c>
    </row>
    <row r="8" spans="2:56" ht="13.5">
      <c r="B8" s="28"/>
      <c r="C8" s="29"/>
      <c r="D8" s="40" t="s">
        <v>131</v>
      </c>
      <c r="E8" s="29"/>
      <c r="F8" s="29"/>
      <c r="G8" s="29"/>
      <c r="H8" s="29"/>
      <c r="I8" s="155"/>
      <c r="J8" s="29"/>
      <c r="K8" s="31"/>
      <c r="AZ8" s="153" t="s">
        <v>132</v>
      </c>
      <c r="BA8" s="153" t="s">
        <v>127</v>
      </c>
      <c r="BB8" s="153" t="s">
        <v>121</v>
      </c>
      <c r="BC8" s="153" t="s">
        <v>133</v>
      </c>
      <c r="BD8" s="153" t="s">
        <v>87</v>
      </c>
    </row>
    <row r="9" spans="2:56" s="1" customFormat="1" ht="16.5" customHeight="1">
      <c r="B9" s="46"/>
      <c r="C9" s="47"/>
      <c r="D9" s="47"/>
      <c r="E9" s="156" t="s">
        <v>134</v>
      </c>
      <c r="F9" s="47"/>
      <c r="G9" s="47"/>
      <c r="H9" s="47"/>
      <c r="I9" s="157"/>
      <c r="J9" s="47"/>
      <c r="K9" s="51"/>
      <c r="AZ9" s="153" t="s">
        <v>135</v>
      </c>
      <c r="BA9" s="153" t="s">
        <v>127</v>
      </c>
      <c r="BB9" s="153" t="s">
        <v>121</v>
      </c>
      <c r="BC9" s="153" t="s">
        <v>136</v>
      </c>
      <c r="BD9" s="153" t="s">
        <v>87</v>
      </c>
    </row>
    <row r="10" spans="2:56" s="1" customFormat="1" ht="13.5">
      <c r="B10" s="46"/>
      <c r="C10" s="47"/>
      <c r="D10" s="40" t="s">
        <v>137</v>
      </c>
      <c r="E10" s="47"/>
      <c r="F10" s="47"/>
      <c r="G10" s="47"/>
      <c r="H10" s="47"/>
      <c r="I10" s="157"/>
      <c r="J10" s="47"/>
      <c r="K10" s="51"/>
      <c r="AZ10" s="153" t="s">
        <v>138</v>
      </c>
      <c r="BA10" s="153" t="s">
        <v>127</v>
      </c>
      <c r="BB10" s="153" t="s">
        <v>121</v>
      </c>
      <c r="BC10" s="153" t="s">
        <v>139</v>
      </c>
      <c r="BD10" s="153" t="s">
        <v>87</v>
      </c>
    </row>
    <row r="11" spans="2:56" s="1" customFormat="1" ht="36.95" customHeight="1">
      <c r="B11" s="46"/>
      <c r="C11" s="47"/>
      <c r="D11" s="47"/>
      <c r="E11" s="158" t="s">
        <v>140</v>
      </c>
      <c r="F11" s="47"/>
      <c r="G11" s="47"/>
      <c r="H11" s="47"/>
      <c r="I11" s="157"/>
      <c r="J11" s="47"/>
      <c r="K11" s="51"/>
      <c r="AZ11" s="153" t="s">
        <v>141</v>
      </c>
      <c r="BA11" s="153" t="s">
        <v>127</v>
      </c>
      <c r="BB11" s="153" t="s">
        <v>121</v>
      </c>
      <c r="BC11" s="153" t="s">
        <v>142</v>
      </c>
      <c r="BD11" s="153" t="s">
        <v>87</v>
      </c>
    </row>
    <row r="12" spans="2:56" s="1" customFormat="1" ht="13.5">
      <c r="B12" s="46"/>
      <c r="C12" s="47"/>
      <c r="D12" s="47"/>
      <c r="E12" s="47"/>
      <c r="F12" s="47"/>
      <c r="G12" s="47"/>
      <c r="H12" s="47"/>
      <c r="I12" s="157"/>
      <c r="J12" s="47"/>
      <c r="K12" s="51"/>
      <c r="AZ12" s="153" t="s">
        <v>143</v>
      </c>
      <c r="BA12" s="153" t="s">
        <v>127</v>
      </c>
      <c r="BB12" s="153" t="s">
        <v>121</v>
      </c>
      <c r="BC12" s="153" t="s">
        <v>144</v>
      </c>
      <c r="BD12" s="153" t="s">
        <v>87</v>
      </c>
    </row>
    <row r="13" spans="2:56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9" t="s">
        <v>22</v>
      </c>
      <c r="J13" s="35" t="s">
        <v>23</v>
      </c>
      <c r="K13" s="51"/>
      <c r="AZ13" s="153" t="s">
        <v>145</v>
      </c>
      <c r="BA13" s="153" t="s">
        <v>112</v>
      </c>
      <c r="BB13" s="153" t="s">
        <v>113</v>
      </c>
      <c r="BC13" s="153" t="s">
        <v>146</v>
      </c>
      <c r="BD13" s="153" t="s">
        <v>87</v>
      </c>
    </row>
    <row r="14" spans="2:56" s="1" customFormat="1" ht="14.4" customHeight="1">
      <c r="B14" s="46"/>
      <c r="C14" s="47"/>
      <c r="D14" s="40" t="s">
        <v>24</v>
      </c>
      <c r="E14" s="47"/>
      <c r="F14" s="35" t="s">
        <v>25</v>
      </c>
      <c r="G14" s="47"/>
      <c r="H14" s="47"/>
      <c r="I14" s="159" t="s">
        <v>26</v>
      </c>
      <c r="J14" s="160" t="str">
        <f>'Rekapitulace stavby'!AN8</f>
        <v>29. 6. 2017</v>
      </c>
      <c r="K14" s="51"/>
      <c r="AZ14" s="153" t="s">
        <v>147</v>
      </c>
      <c r="BA14" s="153" t="s">
        <v>148</v>
      </c>
      <c r="BB14" s="153" t="s">
        <v>113</v>
      </c>
      <c r="BC14" s="153" t="s">
        <v>149</v>
      </c>
      <c r="BD14" s="153" t="s">
        <v>87</v>
      </c>
    </row>
    <row r="15" spans="2:56" s="1" customFormat="1" ht="10.8" customHeight="1">
      <c r="B15" s="46"/>
      <c r="C15" s="47"/>
      <c r="D15" s="47"/>
      <c r="E15" s="47"/>
      <c r="F15" s="47"/>
      <c r="G15" s="47"/>
      <c r="H15" s="47"/>
      <c r="I15" s="157"/>
      <c r="J15" s="47"/>
      <c r="K15" s="51"/>
      <c r="AZ15" s="153" t="s">
        <v>150</v>
      </c>
      <c r="BA15" s="153" t="s">
        <v>151</v>
      </c>
      <c r="BB15" s="153" t="s">
        <v>121</v>
      </c>
      <c r="BC15" s="153" t="s">
        <v>152</v>
      </c>
      <c r="BD15" s="153" t="s">
        <v>87</v>
      </c>
    </row>
    <row r="16" spans="2:56" s="1" customFormat="1" ht="14.4" customHeight="1">
      <c r="B16" s="46"/>
      <c r="C16" s="47"/>
      <c r="D16" s="40" t="s">
        <v>28</v>
      </c>
      <c r="E16" s="47"/>
      <c r="F16" s="47"/>
      <c r="G16" s="47"/>
      <c r="H16" s="47"/>
      <c r="I16" s="159" t="s">
        <v>29</v>
      </c>
      <c r="J16" s="35" t="s">
        <v>30</v>
      </c>
      <c r="K16" s="51"/>
      <c r="AZ16" s="153" t="s">
        <v>153</v>
      </c>
      <c r="BA16" s="153" t="s">
        <v>154</v>
      </c>
      <c r="BB16" s="153" t="s">
        <v>155</v>
      </c>
      <c r="BC16" s="153" t="s">
        <v>85</v>
      </c>
      <c r="BD16" s="153" t="s">
        <v>87</v>
      </c>
    </row>
    <row r="17" spans="2:56" s="1" customFormat="1" ht="18" customHeight="1">
      <c r="B17" s="46"/>
      <c r="C17" s="47"/>
      <c r="D17" s="47"/>
      <c r="E17" s="35" t="s">
        <v>31</v>
      </c>
      <c r="F17" s="47"/>
      <c r="G17" s="47"/>
      <c r="H17" s="47"/>
      <c r="I17" s="159" t="s">
        <v>32</v>
      </c>
      <c r="J17" s="35" t="s">
        <v>33</v>
      </c>
      <c r="K17" s="51"/>
      <c r="AZ17" s="153" t="s">
        <v>156</v>
      </c>
      <c r="BA17" s="153" t="s">
        <v>157</v>
      </c>
      <c r="BB17" s="153" t="s">
        <v>121</v>
      </c>
      <c r="BC17" s="153" t="s">
        <v>158</v>
      </c>
      <c r="BD17" s="153" t="s">
        <v>87</v>
      </c>
    </row>
    <row r="18" spans="2:56" s="1" customFormat="1" ht="6.95" customHeight="1">
      <c r="B18" s="46"/>
      <c r="C18" s="47"/>
      <c r="D18" s="47"/>
      <c r="E18" s="47"/>
      <c r="F18" s="47"/>
      <c r="G18" s="47"/>
      <c r="H18" s="47"/>
      <c r="I18" s="157"/>
      <c r="J18" s="47"/>
      <c r="K18" s="51"/>
      <c r="AZ18" s="153" t="s">
        <v>159</v>
      </c>
      <c r="BA18" s="153" t="s">
        <v>160</v>
      </c>
      <c r="BB18" s="153" t="s">
        <v>155</v>
      </c>
      <c r="BC18" s="153" t="s">
        <v>161</v>
      </c>
      <c r="BD18" s="153" t="s">
        <v>87</v>
      </c>
    </row>
    <row r="19" spans="2:56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9" t="s">
        <v>29</v>
      </c>
      <c r="J19" s="35" t="str">
        <f>IF('Rekapitulace stavby'!AN13="Vyplň údaj","",IF('Rekapitulace stavby'!AN13="","",'Rekapitulace stavby'!AN13))</f>
        <v/>
      </c>
      <c r="K19" s="51"/>
      <c r="AZ19" s="153" t="s">
        <v>162</v>
      </c>
      <c r="BA19" s="153" t="s">
        <v>163</v>
      </c>
      <c r="BB19" s="153" t="s">
        <v>164</v>
      </c>
      <c r="BC19" s="153" t="s">
        <v>142</v>
      </c>
      <c r="BD19" s="153" t="s">
        <v>87</v>
      </c>
    </row>
    <row r="20" spans="2:56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9" t="s">
        <v>32</v>
      </c>
      <c r="J20" s="35" t="str">
        <f>IF('Rekapitulace stavby'!AN14="Vyplň údaj","",IF('Rekapitulace stavby'!AN14="","",'Rekapitulace stavby'!AN14))</f>
        <v/>
      </c>
      <c r="K20" s="51"/>
      <c r="AZ20" s="153" t="s">
        <v>165</v>
      </c>
      <c r="BA20" s="153" t="s">
        <v>166</v>
      </c>
      <c r="BB20" s="153" t="s">
        <v>164</v>
      </c>
      <c r="BC20" s="153" t="s">
        <v>167</v>
      </c>
      <c r="BD20" s="153" t="s">
        <v>87</v>
      </c>
    </row>
    <row r="21" spans="2:56" s="1" customFormat="1" ht="6.95" customHeight="1">
      <c r="B21" s="46"/>
      <c r="C21" s="47"/>
      <c r="D21" s="47"/>
      <c r="E21" s="47"/>
      <c r="F21" s="47"/>
      <c r="G21" s="47"/>
      <c r="H21" s="47"/>
      <c r="I21" s="157"/>
      <c r="J21" s="47"/>
      <c r="K21" s="51"/>
      <c r="AZ21" s="153" t="s">
        <v>168</v>
      </c>
      <c r="BA21" s="153" t="s">
        <v>169</v>
      </c>
      <c r="BB21" s="153" t="s">
        <v>164</v>
      </c>
      <c r="BC21" s="153" t="s">
        <v>170</v>
      </c>
      <c r="BD21" s="153" t="s">
        <v>87</v>
      </c>
    </row>
    <row r="22" spans="2:56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9" t="s">
        <v>29</v>
      </c>
      <c r="J22" s="35" t="s">
        <v>37</v>
      </c>
      <c r="K22" s="51"/>
      <c r="AZ22" s="153" t="s">
        <v>171</v>
      </c>
      <c r="BA22" s="153" t="s">
        <v>172</v>
      </c>
      <c r="BB22" s="153" t="s">
        <v>121</v>
      </c>
      <c r="BC22" s="153" t="s">
        <v>173</v>
      </c>
      <c r="BD22" s="153" t="s">
        <v>87</v>
      </c>
    </row>
    <row r="23" spans="2:56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9" t="s">
        <v>32</v>
      </c>
      <c r="J23" s="35" t="s">
        <v>39</v>
      </c>
      <c r="K23" s="51"/>
      <c r="AZ23" s="153" t="s">
        <v>174</v>
      </c>
      <c r="BA23" s="153" t="s">
        <v>112</v>
      </c>
      <c r="BB23" s="153" t="s">
        <v>113</v>
      </c>
      <c r="BC23" s="153" t="s">
        <v>175</v>
      </c>
      <c r="BD23" s="153" t="s">
        <v>87</v>
      </c>
    </row>
    <row r="24" spans="2:56" s="1" customFormat="1" ht="6.95" customHeight="1">
      <c r="B24" s="46"/>
      <c r="C24" s="47"/>
      <c r="D24" s="47"/>
      <c r="E24" s="47"/>
      <c r="F24" s="47"/>
      <c r="G24" s="47"/>
      <c r="H24" s="47"/>
      <c r="I24" s="157"/>
      <c r="J24" s="47"/>
      <c r="K24" s="51"/>
      <c r="AZ24" s="153" t="s">
        <v>176</v>
      </c>
      <c r="BA24" s="153" t="s">
        <v>172</v>
      </c>
      <c r="BB24" s="153" t="s">
        <v>113</v>
      </c>
      <c r="BC24" s="153" t="s">
        <v>177</v>
      </c>
      <c r="BD24" s="153" t="s">
        <v>87</v>
      </c>
    </row>
    <row r="25" spans="2:56" s="1" customFormat="1" ht="14.4" customHeight="1">
      <c r="B25" s="46"/>
      <c r="C25" s="47"/>
      <c r="D25" s="40" t="s">
        <v>41</v>
      </c>
      <c r="E25" s="47"/>
      <c r="F25" s="47"/>
      <c r="G25" s="47"/>
      <c r="H25" s="47"/>
      <c r="I25" s="157"/>
      <c r="J25" s="47"/>
      <c r="K25" s="51"/>
      <c r="AZ25" s="153" t="s">
        <v>178</v>
      </c>
      <c r="BA25" s="153" t="s">
        <v>172</v>
      </c>
      <c r="BB25" s="153" t="s">
        <v>113</v>
      </c>
      <c r="BC25" s="153" t="s">
        <v>179</v>
      </c>
      <c r="BD25" s="153" t="s">
        <v>87</v>
      </c>
    </row>
    <row r="26" spans="2:56" s="7" customFormat="1" ht="16.5" customHeight="1">
      <c r="B26" s="161"/>
      <c r="C26" s="162"/>
      <c r="D26" s="162"/>
      <c r="E26" s="44" t="s">
        <v>76</v>
      </c>
      <c r="F26" s="44"/>
      <c r="G26" s="44"/>
      <c r="H26" s="44"/>
      <c r="I26" s="163"/>
      <c r="J26" s="162"/>
      <c r="K26" s="164"/>
      <c r="AZ26" s="165" t="s">
        <v>180</v>
      </c>
      <c r="BA26" s="165" t="s">
        <v>181</v>
      </c>
      <c r="BB26" s="165" t="s">
        <v>155</v>
      </c>
      <c r="BC26" s="165" t="s">
        <v>161</v>
      </c>
      <c r="BD26" s="165" t="s">
        <v>87</v>
      </c>
    </row>
    <row r="27" spans="2:56" s="1" customFormat="1" ht="6.95" customHeight="1">
      <c r="B27" s="46"/>
      <c r="C27" s="47"/>
      <c r="D27" s="47"/>
      <c r="E27" s="47"/>
      <c r="F27" s="47"/>
      <c r="G27" s="47"/>
      <c r="H27" s="47"/>
      <c r="I27" s="157"/>
      <c r="J27" s="47"/>
      <c r="K27" s="51"/>
      <c r="AZ27" s="153" t="s">
        <v>182</v>
      </c>
      <c r="BA27" s="153" t="s">
        <v>183</v>
      </c>
      <c r="BB27" s="153" t="s">
        <v>113</v>
      </c>
      <c r="BC27" s="153" t="s">
        <v>184</v>
      </c>
      <c r="BD27" s="153" t="s">
        <v>87</v>
      </c>
    </row>
    <row r="28" spans="2:56" s="1" customFormat="1" ht="6.95" customHeight="1">
      <c r="B28" s="46"/>
      <c r="C28" s="47"/>
      <c r="D28" s="106"/>
      <c r="E28" s="106"/>
      <c r="F28" s="106"/>
      <c r="G28" s="106"/>
      <c r="H28" s="106"/>
      <c r="I28" s="166"/>
      <c r="J28" s="106"/>
      <c r="K28" s="167"/>
      <c r="AZ28" s="153" t="s">
        <v>185</v>
      </c>
      <c r="BA28" s="153" t="s">
        <v>186</v>
      </c>
      <c r="BB28" s="153" t="s">
        <v>155</v>
      </c>
      <c r="BC28" s="153" t="s">
        <v>85</v>
      </c>
      <c r="BD28" s="153" t="s">
        <v>87</v>
      </c>
    </row>
    <row r="29" spans="2:56" s="1" customFormat="1" ht="25.4" customHeight="1">
      <c r="B29" s="46"/>
      <c r="C29" s="47"/>
      <c r="D29" s="168" t="s">
        <v>43</v>
      </c>
      <c r="E29" s="47"/>
      <c r="F29" s="47"/>
      <c r="G29" s="47"/>
      <c r="H29" s="47"/>
      <c r="I29" s="157"/>
      <c r="J29" s="169">
        <f>ROUND(J97,2)</f>
        <v>0</v>
      </c>
      <c r="K29" s="51"/>
      <c r="AZ29" s="153" t="s">
        <v>187</v>
      </c>
      <c r="BA29" s="153" t="s">
        <v>181</v>
      </c>
      <c r="BB29" s="153" t="s">
        <v>155</v>
      </c>
      <c r="BC29" s="153" t="s">
        <v>188</v>
      </c>
      <c r="BD29" s="153" t="s">
        <v>87</v>
      </c>
    </row>
    <row r="30" spans="2:56" s="1" customFormat="1" ht="6.95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  <c r="AZ30" s="153" t="s">
        <v>189</v>
      </c>
      <c r="BA30" s="153" t="s">
        <v>190</v>
      </c>
      <c r="BB30" s="153" t="s">
        <v>155</v>
      </c>
      <c r="BC30" s="153" t="s">
        <v>161</v>
      </c>
      <c r="BD30" s="153" t="s">
        <v>87</v>
      </c>
    </row>
    <row r="31" spans="2:56" s="1" customFormat="1" ht="14.4" customHeight="1">
      <c r="B31" s="46"/>
      <c r="C31" s="47"/>
      <c r="D31" s="47"/>
      <c r="E31" s="47"/>
      <c r="F31" s="52" t="s">
        <v>45</v>
      </c>
      <c r="G31" s="47"/>
      <c r="H31" s="47"/>
      <c r="I31" s="170" t="s">
        <v>44</v>
      </c>
      <c r="J31" s="52" t="s">
        <v>46</v>
      </c>
      <c r="K31" s="51"/>
      <c r="AZ31" s="153" t="s">
        <v>191</v>
      </c>
      <c r="BA31" s="153" t="s">
        <v>192</v>
      </c>
      <c r="BB31" s="153" t="s">
        <v>155</v>
      </c>
      <c r="BC31" s="153" t="s">
        <v>161</v>
      </c>
      <c r="BD31" s="153" t="s">
        <v>87</v>
      </c>
    </row>
    <row r="32" spans="2:56" s="1" customFormat="1" ht="14.4" customHeight="1">
      <c r="B32" s="46"/>
      <c r="C32" s="47"/>
      <c r="D32" s="55" t="s">
        <v>47</v>
      </c>
      <c r="E32" s="55" t="s">
        <v>48</v>
      </c>
      <c r="F32" s="171">
        <f>ROUND(SUM(BE97:BE657),2)</f>
        <v>0</v>
      </c>
      <c r="G32" s="47"/>
      <c r="H32" s="47"/>
      <c r="I32" s="172">
        <v>0.21</v>
      </c>
      <c r="J32" s="171">
        <f>ROUND(ROUND((SUM(BE97:BE657)),2)*I32,2)</f>
        <v>0</v>
      </c>
      <c r="K32" s="51"/>
      <c r="AZ32" s="153" t="s">
        <v>193</v>
      </c>
      <c r="BA32" s="153" t="s">
        <v>194</v>
      </c>
      <c r="BB32" s="153" t="s">
        <v>155</v>
      </c>
      <c r="BC32" s="153" t="s">
        <v>85</v>
      </c>
      <c r="BD32" s="153" t="s">
        <v>87</v>
      </c>
    </row>
    <row r="33" spans="2:56" s="1" customFormat="1" ht="14.4" customHeight="1">
      <c r="B33" s="46"/>
      <c r="C33" s="47"/>
      <c r="D33" s="47"/>
      <c r="E33" s="55" t="s">
        <v>49</v>
      </c>
      <c r="F33" s="171">
        <f>ROUND(SUM(BF97:BF657),2)</f>
        <v>0</v>
      </c>
      <c r="G33" s="47"/>
      <c r="H33" s="47"/>
      <c r="I33" s="172">
        <v>0.15</v>
      </c>
      <c r="J33" s="171">
        <f>ROUND(ROUND((SUM(BF97:BF657)),2)*I33,2)</f>
        <v>0</v>
      </c>
      <c r="K33" s="51"/>
      <c r="AZ33" s="153" t="s">
        <v>195</v>
      </c>
      <c r="BA33" s="153" t="s">
        <v>196</v>
      </c>
      <c r="BB33" s="153" t="s">
        <v>155</v>
      </c>
      <c r="BC33" s="153" t="s">
        <v>85</v>
      </c>
      <c r="BD33" s="153" t="s">
        <v>87</v>
      </c>
    </row>
    <row r="34" spans="2:56" s="1" customFormat="1" ht="14.4" customHeight="1" hidden="1">
      <c r="B34" s="46"/>
      <c r="C34" s="47"/>
      <c r="D34" s="47"/>
      <c r="E34" s="55" t="s">
        <v>50</v>
      </c>
      <c r="F34" s="171">
        <f>ROUND(SUM(BG97:BG657),2)</f>
        <v>0</v>
      </c>
      <c r="G34" s="47"/>
      <c r="H34" s="47"/>
      <c r="I34" s="172">
        <v>0.21</v>
      </c>
      <c r="J34" s="171">
        <v>0</v>
      </c>
      <c r="K34" s="51"/>
      <c r="AZ34" s="153" t="s">
        <v>197</v>
      </c>
      <c r="BA34" s="153" t="s">
        <v>198</v>
      </c>
      <c r="BB34" s="153" t="s">
        <v>113</v>
      </c>
      <c r="BC34" s="153" t="s">
        <v>199</v>
      </c>
      <c r="BD34" s="153" t="s">
        <v>87</v>
      </c>
    </row>
    <row r="35" spans="2:56" s="1" customFormat="1" ht="14.4" customHeight="1" hidden="1">
      <c r="B35" s="46"/>
      <c r="C35" s="47"/>
      <c r="D35" s="47"/>
      <c r="E35" s="55" t="s">
        <v>51</v>
      </c>
      <c r="F35" s="171">
        <f>ROUND(SUM(BH97:BH657),2)</f>
        <v>0</v>
      </c>
      <c r="G35" s="47"/>
      <c r="H35" s="47"/>
      <c r="I35" s="172">
        <v>0.15</v>
      </c>
      <c r="J35" s="171">
        <v>0</v>
      </c>
      <c r="K35" s="51"/>
      <c r="AZ35" s="153" t="s">
        <v>200</v>
      </c>
      <c r="BA35" s="153" t="s">
        <v>201</v>
      </c>
      <c r="BB35" s="153" t="s">
        <v>155</v>
      </c>
      <c r="BC35" s="153" t="s">
        <v>188</v>
      </c>
      <c r="BD35" s="153" t="s">
        <v>87</v>
      </c>
    </row>
    <row r="36" spans="2:56" s="1" customFormat="1" ht="14.4" customHeight="1" hidden="1">
      <c r="B36" s="46"/>
      <c r="C36" s="47"/>
      <c r="D36" s="47"/>
      <c r="E36" s="55" t="s">
        <v>52</v>
      </c>
      <c r="F36" s="171">
        <f>ROUND(SUM(BI97:BI657),2)</f>
        <v>0</v>
      </c>
      <c r="G36" s="47"/>
      <c r="H36" s="47"/>
      <c r="I36" s="172">
        <v>0</v>
      </c>
      <c r="J36" s="171">
        <v>0</v>
      </c>
      <c r="K36" s="51"/>
      <c r="AZ36" s="153" t="s">
        <v>202</v>
      </c>
      <c r="BA36" s="153" t="s">
        <v>201</v>
      </c>
      <c r="BB36" s="153" t="s">
        <v>113</v>
      </c>
      <c r="BC36" s="153" t="s">
        <v>203</v>
      </c>
      <c r="BD36" s="153" t="s">
        <v>87</v>
      </c>
    </row>
    <row r="37" spans="2:56" s="1" customFormat="1" ht="6.95" customHeight="1">
      <c r="B37" s="46"/>
      <c r="C37" s="47"/>
      <c r="D37" s="47"/>
      <c r="E37" s="47"/>
      <c r="F37" s="47"/>
      <c r="G37" s="47"/>
      <c r="H37" s="47"/>
      <c r="I37" s="157"/>
      <c r="J37" s="47"/>
      <c r="K37" s="51"/>
      <c r="AZ37" s="153" t="s">
        <v>204</v>
      </c>
      <c r="BA37" s="153" t="s">
        <v>205</v>
      </c>
      <c r="BB37" s="153" t="s">
        <v>155</v>
      </c>
      <c r="BC37" s="153" t="s">
        <v>161</v>
      </c>
      <c r="BD37" s="153" t="s">
        <v>87</v>
      </c>
    </row>
    <row r="38" spans="2:56" s="1" customFormat="1" ht="25.4" customHeight="1">
      <c r="B38" s="46"/>
      <c r="C38" s="173"/>
      <c r="D38" s="174" t="s">
        <v>53</v>
      </c>
      <c r="E38" s="98"/>
      <c r="F38" s="98"/>
      <c r="G38" s="175" t="s">
        <v>54</v>
      </c>
      <c r="H38" s="176" t="s">
        <v>55</v>
      </c>
      <c r="I38" s="177"/>
      <c r="J38" s="178">
        <f>SUM(J29:J36)</f>
        <v>0</v>
      </c>
      <c r="K38" s="179"/>
      <c r="AZ38" s="153" t="s">
        <v>206</v>
      </c>
      <c r="BA38" s="153" t="s">
        <v>205</v>
      </c>
      <c r="BB38" s="153" t="s">
        <v>155</v>
      </c>
      <c r="BC38" s="153" t="s">
        <v>87</v>
      </c>
      <c r="BD38" s="153" t="s">
        <v>87</v>
      </c>
    </row>
    <row r="39" spans="2:56" s="1" customFormat="1" ht="14.4" customHeight="1">
      <c r="B39" s="67"/>
      <c r="C39" s="68"/>
      <c r="D39" s="68"/>
      <c r="E39" s="68"/>
      <c r="F39" s="68"/>
      <c r="G39" s="68"/>
      <c r="H39" s="68"/>
      <c r="I39" s="180"/>
      <c r="J39" s="68"/>
      <c r="K39" s="69"/>
      <c r="AZ39" s="153" t="s">
        <v>207</v>
      </c>
      <c r="BA39" s="153" t="s">
        <v>208</v>
      </c>
      <c r="BB39" s="153" t="s">
        <v>164</v>
      </c>
      <c r="BC39" s="153" t="s">
        <v>209</v>
      </c>
      <c r="BD39" s="153" t="s">
        <v>87</v>
      </c>
    </row>
    <row r="40" spans="52:56" ht="13.5">
      <c r="AZ40" s="153" t="s">
        <v>210</v>
      </c>
      <c r="BA40" s="153" t="s">
        <v>211</v>
      </c>
      <c r="BB40" s="153" t="s">
        <v>164</v>
      </c>
      <c r="BC40" s="153" t="s">
        <v>212</v>
      </c>
      <c r="BD40" s="153" t="s">
        <v>87</v>
      </c>
    </row>
    <row r="41" spans="52:56" ht="13.5">
      <c r="AZ41" s="153" t="s">
        <v>213</v>
      </c>
      <c r="BA41" s="153" t="s">
        <v>214</v>
      </c>
      <c r="BB41" s="153" t="s">
        <v>113</v>
      </c>
      <c r="BC41" s="153" t="s">
        <v>215</v>
      </c>
      <c r="BD41" s="153" t="s">
        <v>87</v>
      </c>
    </row>
    <row r="42" spans="52:56" ht="13.5">
      <c r="AZ42" s="153" t="s">
        <v>216</v>
      </c>
      <c r="BA42" s="153" t="s">
        <v>148</v>
      </c>
      <c r="BB42" s="153" t="s">
        <v>113</v>
      </c>
      <c r="BC42" s="153" t="s">
        <v>217</v>
      </c>
      <c r="BD42" s="153" t="s">
        <v>87</v>
      </c>
    </row>
    <row r="43" spans="2:56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  <c r="AZ43" s="153" t="s">
        <v>218</v>
      </c>
      <c r="BA43" s="153" t="s">
        <v>112</v>
      </c>
      <c r="BB43" s="153" t="s">
        <v>113</v>
      </c>
      <c r="BC43" s="153" t="s">
        <v>219</v>
      </c>
      <c r="BD43" s="153" t="s">
        <v>87</v>
      </c>
    </row>
    <row r="44" spans="2:56" s="1" customFormat="1" ht="36.95" customHeight="1">
      <c r="B44" s="46"/>
      <c r="C44" s="30" t="s">
        <v>220</v>
      </c>
      <c r="D44" s="47"/>
      <c r="E44" s="47"/>
      <c r="F44" s="47"/>
      <c r="G44" s="47"/>
      <c r="H44" s="47"/>
      <c r="I44" s="157"/>
      <c r="J44" s="47"/>
      <c r="K44" s="51"/>
      <c r="AZ44" s="153" t="s">
        <v>221</v>
      </c>
      <c r="BA44" s="153" t="s">
        <v>222</v>
      </c>
      <c r="BB44" s="153" t="s">
        <v>164</v>
      </c>
      <c r="BC44" s="153" t="s">
        <v>223</v>
      </c>
      <c r="BD44" s="153" t="s">
        <v>87</v>
      </c>
    </row>
    <row r="45" spans="2:56" s="1" customFormat="1" ht="6.95" customHeight="1">
      <c r="B45" s="46"/>
      <c r="C45" s="47"/>
      <c r="D45" s="47"/>
      <c r="E45" s="47"/>
      <c r="F45" s="47"/>
      <c r="G45" s="47"/>
      <c r="H45" s="47"/>
      <c r="I45" s="157"/>
      <c r="J45" s="47"/>
      <c r="K45" s="51"/>
      <c r="AZ45" s="153" t="s">
        <v>224</v>
      </c>
      <c r="BA45" s="153" t="s">
        <v>225</v>
      </c>
      <c r="BB45" s="153" t="s">
        <v>164</v>
      </c>
      <c r="BC45" s="153" t="s">
        <v>226</v>
      </c>
      <c r="BD45" s="153" t="s">
        <v>87</v>
      </c>
    </row>
    <row r="46" spans="2:5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7"/>
      <c r="J46" s="47"/>
      <c r="K46" s="51"/>
      <c r="AZ46" s="153" t="s">
        <v>227</v>
      </c>
      <c r="BA46" s="153" t="s">
        <v>112</v>
      </c>
      <c r="BB46" s="153" t="s">
        <v>113</v>
      </c>
      <c r="BC46" s="153" t="s">
        <v>228</v>
      </c>
      <c r="BD46" s="153" t="s">
        <v>87</v>
      </c>
    </row>
    <row r="47" spans="2:56" s="1" customFormat="1" ht="16.5" customHeight="1">
      <c r="B47" s="46"/>
      <c r="C47" s="47"/>
      <c r="D47" s="47"/>
      <c r="E47" s="156" t="str">
        <f>E7</f>
        <v>Parkoviště v ul. Křižíkova, Sokolov</v>
      </c>
      <c r="F47" s="40"/>
      <c r="G47" s="40"/>
      <c r="H47" s="40"/>
      <c r="I47" s="157"/>
      <c r="J47" s="47"/>
      <c r="K47" s="51"/>
      <c r="AZ47" s="153" t="s">
        <v>229</v>
      </c>
      <c r="BA47" s="153" t="s">
        <v>112</v>
      </c>
      <c r="BB47" s="153" t="s">
        <v>113</v>
      </c>
      <c r="BC47" s="153" t="s">
        <v>230</v>
      </c>
      <c r="BD47" s="153" t="s">
        <v>87</v>
      </c>
    </row>
    <row r="48" spans="2:56" ht="13.5">
      <c r="B48" s="28"/>
      <c r="C48" s="40" t="s">
        <v>131</v>
      </c>
      <c r="D48" s="29"/>
      <c r="E48" s="29"/>
      <c r="F48" s="29"/>
      <c r="G48" s="29"/>
      <c r="H48" s="29"/>
      <c r="I48" s="155"/>
      <c r="J48" s="29"/>
      <c r="K48" s="31"/>
      <c r="AZ48" s="153" t="s">
        <v>231</v>
      </c>
      <c r="BA48" s="153" t="s">
        <v>232</v>
      </c>
      <c r="BB48" s="153" t="s">
        <v>113</v>
      </c>
      <c r="BC48" s="153" t="s">
        <v>233</v>
      </c>
      <c r="BD48" s="153" t="s">
        <v>87</v>
      </c>
    </row>
    <row r="49" spans="2:56" s="1" customFormat="1" ht="16.5" customHeight="1">
      <c r="B49" s="46"/>
      <c r="C49" s="47"/>
      <c r="D49" s="47"/>
      <c r="E49" s="156" t="s">
        <v>134</v>
      </c>
      <c r="F49" s="47"/>
      <c r="G49" s="47"/>
      <c r="H49" s="47"/>
      <c r="I49" s="157"/>
      <c r="J49" s="47"/>
      <c r="K49" s="51"/>
      <c r="AZ49" s="153" t="s">
        <v>234</v>
      </c>
      <c r="BA49" s="153" t="s">
        <v>232</v>
      </c>
      <c r="BB49" s="153" t="s">
        <v>113</v>
      </c>
      <c r="BC49" s="153" t="s">
        <v>125</v>
      </c>
      <c r="BD49" s="153" t="s">
        <v>87</v>
      </c>
    </row>
    <row r="50" spans="2:11" s="1" customFormat="1" ht="14.4" customHeight="1">
      <c r="B50" s="46"/>
      <c r="C50" s="40" t="s">
        <v>137</v>
      </c>
      <c r="D50" s="47"/>
      <c r="E50" s="47"/>
      <c r="F50" s="47"/>
      <c r="G50" s="47"/>
      <c r="H50" s="47"/>
      <c r="I50" s="157"/>
      <c r="J50" s="47"/>
      <c r="K50" s="51"/>
    </row>
    <row r="51" spans="2:11" s="1" customFormat="1" ht="17.25" customHeight="1">
      <c r="B51" s="46"/>
      <c r="C51" s="47"/>
      <c r="D51" s="47"/>
      <c r="E51" s="158" t="str">
        <f>E11</f>
        <v>2016-41-101-SP - SO 101 - Soupis prací - Dopravní řešení</v>
      </c>
      <c r="F51" s="47"/>
      <c r="G51" s="47"/>
      <c r="H51" s="47"/>
      <c r="I51" s="157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7"/>
      <c r="J52" s="47"/>
      <c r="K52" s="51"/>
    </row>
    <row r="53" spans="2:11" s="1" customFormat="1" ht="18" customHeight="1">
      <c r="B53" s="46"/>
      <c r="C53" s="40" t="s">
        <v>24</v>
      </c>
      <c r="D53" s="47"/>
      <c r="E53" s="47"/>
      <c r="F53" s="35" t="str">
        <f>F14</f>
        <v>ul. Křižíkova a areál 8. ZŠ v Sokolově, KK</v>
      </c>
      <c r="G53" s="47"/>
      <c r="H53" s="47"/>
      <c r="I53" s="159" t="s">
        <v>26</v>
      </c>
      <c r="J53" s="160" t="str">
        <f>IF(J14="","",J14)</f>
        <v>29. 6. 2017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7"/>
      <c r="J54" s="47"/>
      <c r="K54" s="51"/>
    </row>
    <row r="55" spans="2:11" s="1" customFormat="1" ht="13.5">
      <c r="B55" s="46"/>
      <c r="C55" s="40" t="s">
        <v>28</v>
      </c>
      <c r="D55" s="47"/>
      <c r="E55" s="47"/>
      <c r="F55" s="35" t="str">
        <f>E17</f>
        <v>Město Sokolov</v>
      </c>
      <c r="G55" s="47"/>
      <c r="H55" s="47"/>
      <c r="I55" s="159" t="s">
        <v>36</v>
      </c>
      <c r="J55" s="44" t="str">
        <f>E23</f>
        <v>Ing. Martin Haueisen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7"/>
      <c r="J56" s="185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7"/>
      <c r="J57" s="47"/>
      <c r="K57" s="51"/>
    </row>
    <row r="58" spans="2:11" s="1" customFormat="1" ht="29.25" customHeight="1">
      <c r="B58" s="46"/>
      <c r="C58" s="186" t="s">
        <v>235</v>
      </c>
      <c r="D58" s="173"/>
      <c r="E58" s="173"/>
      <c r="F58" s="173"/>
      <c r="G58" s="173"/>
      <c r="H58" s="173"/>
      <c r="I58" s="187"/>
      <c r="J58" s="188" t="s">
        <v>236</v>
      </c>
      <c r="K58" s="189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7"/>
      <c r="J59" s="47"/>
      <c r="K59" s="51"/>
    </row>
    <row r="60" spans="2:47" s="1" customFormat="1" ht="29.25" customHeight="1">
      <c r="B60" s="46"/>
      <c r="C60" s="190" t="s">
        <v>237</v>
      </c>
      <c r="D60" s="47"/>
      <c r="E60" s="47"/>
      <c r="F60" s="47"/>
      <c r="G60" s="47"/>
      <c r="H60" s="47"/>
      <c r="I60" s="157"/>
      <c r="J60" s="169">
        <f>J97</f>
        <v>0</v>
      </c>
      <c r="K60" s="51"/>
      <c r="AU60" s="24" t="s">
        <v>238</v>
      </c>
    </row>
    <row r="61" spans="2:11" s="8" customFormat="1" ht="24.95" customHeight="1">
      <c r="B61" s="191"/>
      <c r="C61" s="192"/>
      <c r="D61" s="193" t="s">
        <v>239</v>
      </c>
      <c r="E61" s="194"/>
      <c r="F61" s="194"/>
      <c r="G61" s="194"/>
      <c r="H61" s="194"/>
      <c r="I61" s="195"/>
      <c r="J61" s="196">
        <f>J98</f>
        <v>0</v>
      </c>
      <c r="K61" s="197"/>
    </row>
    <row r="62" spans="2:11" s="9" customFormat="1" ht="19.9" customHeight="1">
      <c r="B62" s="198"/>
      <c r="C62" s="199"/>
      <c r="D62" s="200" t="s">
        <v>240</v>
      </c>
      <c r="E62" s="201"/>
      <c r="F62" s="201"/>
      <c r="G62" s="201"/>
      <c r="H62" s="201"/>
      <c r="I62" s="202"/>
      <c r="J62" s="203">
        <f>J99</f>
        <v>0</v>
      </c>
      <c r="K62" s="204"/>
    </row>
    <row r="63" spans="2:11" s="9" customFormat="1" ht="14.85" customHeight="1">
      <c r="B63" s="198"/>
      <c r="C63" s="199"/>
      <c r="D63" s="200" t="s">
        <v>241</v>
      </c>
      <c r="E63" s="201"/>
      <c r="F63" s="201"/>
      <c r="G63" s="201"/>
      <c r="H63" s="201"/>
      <c r="I63" s="202"/>
      <c r="J63" s="203">
        <f>J153</f>
        <v>0</v>
      </c>
      <c r="K63" s="204"/>
    </row>
    <row r="64" spans="2:11" s="9" customFormat="1" ht="14.85" customHeight="1">
      <c r="B64" s="198"/>
      <c r="C64" s="199"/>
      <c r="D64" s="200" t="s">
        <v>242</v>
      </c>
      <c r="E64" s="201"/>
      <c r="F64" s="201"/>
      <c r="G64" s="201"/>
      <c r="H64" s="201"/>
      <c r="I64" s="202"/>
      <c r="J64" s="203">
        <f>J177</f>
        <v>0</v>
      </c>
      <c r="K64" s="204"/>
    </row>
    <row r="65" spans="2:11" s="9" customFormat="1" ht="19.9" customHeight="1">
      <c r="B65" s="198"/>
      <c r="C65" s="199"/>
      <c r="D65" s="200" t="s">
        <v>243</v>
      </c>
      <c r="E65" s="201"/>
      <c r="F65" s="201"/>
      <c r="G65" s="201"/>
      <c r="H65" s="201"/>
      <c r="I65" s="202"/>
      <c r="J65" s="203">
        <f>J293</f>
        <v>0</v>
      </c>
      <c r="K65" s="204"/>
    </row>
    <row r="66" spans="2:11" s="9" customFormat="1" ht="19.9" customHeight="1">
      <c r="B66" s="198"/>
      <c r="C66" s="199"/>
      <c r="D66" s="200" t="s">
        <v>244</v>
      </c>
      <c r="E66" s="201"/>
      <c r="F66" s="201"/>
      <c r="G66" s="201"/>
      <c r="H66" s="201"/>
      <c r="I66" s="202"/>
      <c r="J66" s="203">
        <f>J317</f>
        <v>0</v>
      </c>
      <c r="K66" s="204"/>
    </row>
    <row r="67" spans="2:11" s="9" customFormat="1" ht="19.9" customHeight="1">
      <c r="B67" s="198"/>
      <c r="C67" s="199"/>
      <c r="D67" s="200" t="s">
        <v>245</v>
      </c>
      <c r="E67" s="201"/>
      <c r="F67" s="201"/>
      <c r="G67" s="201"/>
      <c r="H67" s="201"/>
      <c r="I67" s="202"/>
      <c r="J67" s="203">
        <f>J326</f>
        <v>0</v>
      </c>
      <c r="K67" s="204"/>
    </row>
    <row r="68" spans="2:11" s="9" customFormat="1" ht="19.9" customHeight="1">
      <c r="B68" s="198"/>
      <c r="C68" s="199"/>
      <c r="D68" s="200" t="s">
        <v>246</v>
      </c>
      <c r="E68" s="201"/>
      <c r="F68" s="201"/>
      <c r="G68" s="201"/>
      <c r="H68" s="201"/>
      <c r="I68" s="202"/>
      <c r="J68" s="203">
        <f>J331</f>
        <v>0</v>
      </c>
      <c r="K68" s="204"/>
    </row>
    <row r="69" spans="2:11" s="9" customFormat="1" ht="19.9" customHeight="1">
      <c r="B69" s="198"/>
      <c r="C69" s="199"/>
      <c r="D69" s="200" t="s">
        <v>247</v>
      </c>
      <c r="E69" s="201"/>
      <c r="F69" s="201"/>
      <c r="G69" s="201"/>
      <c r="H69" s="201"/>
      <c r="I69" s="202"/>
      <c r="J69" s="203">
        <f>J392</f>
        <v>0</v>
      </c>
      <c r="K69" s="204"/>
    </row>
    <row r="70" spans="2:11" s="9" customFormat="1" ht="19.9" customHeight="1">
      <c r="B70" s="198"/>
      <c r="C70" s="199"/>
      <c r="D70" s="200" t="s">
        <v>248</v>
      </c>
      <c r="E70" s="201"/>
      <c r="F70" s="201"/>
      <c r="G70" s="201"/>
      <c r="H70" s="201"/>
      <c r="I70" s="202"/>
      <c r="J70" s="203">
        <f>J412</f>
        <v>0</v>
      </c>
      <c r="K70" s="204"/>
    </row>
    <row r="71" spans="2:11" s="9" customFormat="1" ht="14.85" customHeight="1">
      <c r="B71" s="198"/>
      <c r="C71" s="199"/>
      <c r="D71" s="200" t="s">
        <v>249</v>
      </c>
      <c r="E71" s="201"/>
      <c r="F71" s="201"/>
      <c r="G71" s="201"/>
      <c r="H71" s="201"/>
      <c r="I71" s="202"/>
      <c r="J71" s="203">
        <f>J515</f>
        <v>0</v>
      </c>
      <c r="K71" s="204"/>
    </row>
    <row r="72" spans="2:11" s="9" customFormat="1" ht="14.85" customHeight="1">
      <c r="B72" s="198"/>
      <c r="C72" s="199"/>
      <c r="D72" s="200" t="s">
        <v>250</v>
      </c>
      <c r="E72" s="201"/>
      <c r="F72" s="201"/>
      <c r="G72" s="201"/>
      <c r="H72" s="201"/>
      <c r="I72" s="202"/>
      <c r="J72" s="203">
        <f>J558</f>
        <v>0</v>
      </c>
      <c r="K72" s="204"/>
    </row>
    <row r="73" spans="2:11" s="9" customFormat="1" ht="19.9" customHeight="1">
      <c r="B73" s="198"/>
      <c r="C73" s="199"/>
      <c r="D73" s="200" t="s">
        <v>251</v>
      </c>
      <c r="E73" s="201"/>
      <c r="F73" s="201"/>
      <c r="G73" s="201"/>
      <c r="H73" s="201"/>
      <c r="I73" s="202"/>
      <c r="J73" s="203">
        <f>J624</f>
        <v>0</v>
      </c>
      <c r="K73" s="204"/>
    </row>
    <row r="74" spans="2:11" s="9" customFormat="1" ht="19.9" customHeight="1">
      <c r="B74" s="198"/>
      <c r="C74" s="199"/>
      <c r="D74" s="200" t="s">
        <v>252</v>
      </c>
      <c r="E74" s="201"/>
      <c r="F74" s="201"/>
      <c r="G74" s="201"/>
      <c r="H74" s="201"/>
      <c r="I74" s="202"/>
      <c r="J74" s="203">
        <f>J631</f>
        <v>0</v>
      </c>
      <c r="K74" s="204"/>
    </row>
    <row r="75" spans="2:11" s="9" customFormat="1" ht="19.9" customHeight="1">
      <c r="B75" s="198"/>
      <c r="C75" s="199"/>
      <c r="D75" s="200" t="s">
        <v>253</v>
      </c>
      <c r="E75" s="201"/>
      <c r="F75" s="201"/>
      <c r="G75" s="201"/>
      <c r="H75" s="201"/>
      <c r="I75" s="202"/>
      <c r="J75" s="203">
        <f>J633</f>
        <v>0</v>
      </c>
      <c r="K75" s="204"/>
    </row>
    <row r="76" spans="2:11" s="1" customFormat="1" ht="21.8" customHeight="1">
      <c r="B76" s="46"/>
      <c r="C76" s="47"/>
      <c r="D76" s="47"/>
      <c r="E76" s="47"/>
      <c r="F76" s="47"/>
      <c r="G76" s="47"/>
      <c r="H76" s="47"/>
      <c r="I76" s="157"/>
      <c r="J76" s="47"/>
      <c r="K76" s="51"/>
    </row>
    <row r="77" spans="2:11" s="1" customFormat="1" ht="6.95" customHeight="1">
      <c r="B77" s="67"/>
      <c r="C77" s="68"/>
      <c r="D77" s="68"/>
      <c r="E77" s="68"/>
      <c r="F77" s="68"/>
      <c r="G77" s="68"/>
      <c r="H77" s="68"/>
      <c r="I77" s="180"/>
      <c r="J77" s="68"/>
      <c r="K77" s="69"/>
    </row>
    <row r="81" spans="2:12" s="1" customFormat="1" ht="6.95" customHeight="1">
      <c r="B81" s="70"/>
      <c r="C81" s="71"/>
      <c r="D81" s="71"/>
      <c r="E81" s="71"/>
      <c r="F81" s="71"/>
      <c r="G81" s="71"/>
      <c r="H81" s="71"/>
      <c r="I81" s="183"/>
      <c r="J81" s="71"/>
      <c r="K81" s="71"/>
      <c r="L81" s="72"/>
    </row>
    <row r="82" spans="2:12" s="1" customFormat="1" ht="36.95" customHeight="1">
      <c r="B82" s="46"/>
      <c r="C82" s="73" t="s">
        <v>254</v>
      </c>
      <c r="D82" s="74"/>
      <c r="E82" s="74"/>
      <c r="F82" s="74"/>
      <c r="G82" s="74"/>
      <c r="H82" s="74"/>
      <c r="I82" s="205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5"/>
      <c r="J83" s="74"/>
      <c r="K83" s="74"/>
      <c r="L83" s="72"/>
    </row>
    <row r="84" spans="2:12" s="1" customFormat="1" ht="14.4" customHeight="1">
      <c r="B84" s="46"/>
      <c r="C84" s="76" t="s">
        <v>18</v>
      </c>
      <c r="D84" s="74"/>
      <c r="E84" s="74"/>
      <c r="F84" s="74"/>
      <c r="G84" s="74"/>
      <c r="H84" s="74"/>
      <c r="I84" s="205"/>
      <c r="J84" s="74"/>
      <c r="K84" s="74"/>
      <c r="L84" s="72"/>
    </row>
    <row r="85" spans="2:12" s="1" customFormat="1" ht="16.5" customHeight="1">
      <c r="B85" s="46"/>
      <c r="C85" s="74"/>
      <c r="D85" s="74"/>
      <c r="E85" s="206" t="str">
        <f>E7</f>
        <v>Parkoviště v ul. Křižíkova, Sokolov</v>
      </c>
      <c r="F85" s="76"/>
      <c r="G85" s="76"/>
      <c r="H85" s="76"/>
      <c r="I85" s="205"/>
      <c r="J85" s="74"/>
      <c r="K85" s="74"/>
      <c r="L85" s="72"/>
    </row>
    <row r="86" spans="2:12" ht="13.5">
      <c r="B86" s="28"/>
      <c r="C86" s="76" t="s">
        <v>131</v>
      </c>
      <c r="D86" s="207"/>
      <c r="E86" s="207"/>
      <c r="F86" s="207"/>
      <c r="G86" s="207"/>
      <c r="H86" s="207"/>
      <c r="I86" s="148"/>
      <c r="J86" s="207"/>
      <c r="K86" s="207"/>
      <c r="L86" s="208"/>
    </row>
    <row r="87" spans="2:12" s="1" customFormat="1" ht="16.5" customHeight="1">
      <c r="B87" s="46"/>
      <c r="C87" s="74"/>
      <c r="D87" s="74"/>
      <c r="E87" s="206" t="s">
        <v>134</v>
      </c>
      <c r="F87" s="74"/>
      <c r="G87" s="74"/>
      <c r="H87" s="74"/>
      <c r="I87" s="205"/>
      <c r="J87" s="74"/>
      <c r="K87" s="74"/>
      <c r="L87" s="72"/>
    </row>
    <row r="88" spans="2:12" s="1" customFormat="1" ht="14.4" customHeight="1">
      <c r="B88" s="46"/>
      <c r="C88" s="76" t="s">
        <v>137</v>
      </c>
      <c r="D88" s="74"/>
      <c r="E88" s="74"/>
      <c r="F88" s="74"/>
      <c r="G88" s="74"/>
      <c r="H88" s="74"/>
      <c r="I88" s="205"/>
      <c r="J88" s="74"/>
      <c r="K88" s="74"/>
      <c r="L88" s="72"/>
    </row>
    <row r="89" spans="2:12" s="1" customFormat="1" ht="17.25" customHeight="1">
      <c r="B89" s="46"/>
      <c r="C89" s="74"/>
      <c r="D89" s="74"/>
      <c r="E89" s="82" t="str">
        <f>E11</f>
        <v>2016-41-101-SP - SO 101 - Soupis prací - Dopravní řešení</v>
      </c>
      <c r="F89" s="74"/>
      <c r="G89" s="74"/>
      <c r="H89" s="74"/>
      <c r="I89" s="205"/>
      <c r="J89" s="74"/>
      <c r="K89" s="74"/>
      <c r="L89" s="72"/>
    </row>
    <row r="90" spans="2:12" s="1" customFormat="1" ht="6.95" customHeight="1">
      <c r="B90" s="46"/>
      <c r="C90" s="74"/>
      <c r="D90" s="74"/>
      <c r="E90" s="74"/>
      <c r="F90" s="74"/>
      <c r="G90" s="74"/>
      <c r="H90" s="74"/>
      <c r="I90" s="205"/>
      <c r="J90" s="74"/>
      <c r="K90" s="74"/>
      <c r="L90" s="72"/>
    </row>
    <row r="91" spans="2:12" s="1" customFormat="1" ht="18" customHeight="1">
      <c r="B91" s="46"/>
      <c r="C91" s="76" t="s">
        <v>24</v>
      </c>
      <c r="D91" s="74"/>
      <c r="E91" s="74"/>
      <c r="F91" s="209" t="str">
        <f>F14</f>
        <v>ul. Křižíkova a areál 8. ZŠ v Sokolově, KK</v>
      </c>
      <c r="G91" s="74"/>
      <c r="H91" s="74"/>
      <c r="I91" s="210" t="s">
        <v>26</v>
      </c>
      <c r="J91" s="85" t="str">
        <f>IF(J14="","",J14)</f>
        <v>29. 6. 2017</v>
      </c>
      <c r="K91" s="74"/>
      <c r="L91" s="72"/>
    </row>
    <row r="92" spans="2:12" s="1" customFormat="1" ht="6.95" customHeight="1">
      <c r="B92" s="46"/>
      <c r="C92" s="74"/>
      <c r="D92" s="74"/>
      <c r="E92" s="74"/>
      <c r="F92" s="74"/>
      <c r="G92" s="74"/>
      <c r="H92" s="74"/>
      <c r="I92" s="205"/>
      <c r="J92" s="74"/>
      <c r="K92" s="74"/>
      <c r="L92" s="72"/>
    </row>
    <row r="93" spans="2:12" s="1" customFormat="1" ht="13.5">
      <c r="B93" s="46"/>
      <c r="C93" s="76" t="s">
        <v>28</v>
      </c>
      <c r="D93" s="74"/>
      <c r="E93" s="74"/>
      <c r="F93" s="209" t="str">
        <f>E17</f>
        <v>Město Sokolov</v>
      </c>
      <c r="G93" s="74"/>
      <c r="H93" s="74"/>
      <c r="I93" s="210" t="s">
        <v>36</v>
      </c>
      <c r="J93" s="209" t="str">
        <f>E23</f>
        <v>Ing. Martin Haueisen</v>
      </c>
      <c r="K93" s="74"/>
      <c r="L93" s="72"/>
    </row>
    <row r="94" spans="2:12" s="1" customFormat="1" ht="14.4" customHeight="1">
      <c r="B94" s="46"/>
      <c r="C94" s="76" t="s">
        <v>34</v>
      </c>
      <c r="D94" s="74"/>
      <c r="E94" s="74"/>
      <c r="F94" s="209" t="str">
        <f>IF(E20="","",E20)</f>
        <v/>
      </c>
      <c r="G94" s="74"/>
      <c r="H94" s="74"/>
      <c r="I94" s="205"/>
      <c r="J94" s="74"/>
      <c r="K94" s="74"/>
      <c r="L94" s="72"/>
    </row>
    <row r="95" spans="2:12" s="1" customFormat="1" ht="10.3" customHeight="1">
      <c r="B95" s="46"/>
      <c r="C95" s="74"/>
      <c r="D95" s="74"/>
      <c r="E95" s="74"/>
      <c r="F95" s="74"/>
      <c r="G95" s="74"/>
      <c r="H95" s="74"/>
      <c r="I95" s="205"/>
      <c r="J95" s="74"/>
      <c r="K95" s="74"/>
      <c r="L95" s="72"/>
    </row>
    <row r="96" spans="2:20" s="10" customFormat="1" ht="29.25" customHeight="1">
      <c r="B96" s="211"/>
      <c r="C96" s="212" t="s">
        <v>255</v>
      </c>
      <c r="D96" s="213" t="s">
        <v>62</v>
      </c>
      <c r="E96" s="213" t="s">
        <v>58</v>
      </c>
      <c r="F96" s="213" t="s">
        <v>256</v>
      </c>
      <c r="G96" s="213" t="s">
        <v>257</v>
      </c>
      <c r="H96" s="213" t="s">
        <v>258</v>
      </c>
      <c r="I96" s="214" t="s">
        <v>259</v>
      </c>
      <c r="J96" s="213" t="s">
        <v>236</v>
      </c>
      <c r="K96" s="215" t="s">
        <v>260</v>
      </c>
      <c r="L96" s="216"/>
      <c r="M96" s="102" t="s">
        <v>261</v>
      </c>
      <c r="N96" s="103" t="s">
        <v>47</v>
      </c>
      <c r="O96" s="103" t="s">
        <v>262</v>
      </c>
      <c r="P96" s="103" t="s">
        <v>263</v>
      </c>
      <c r="Q96" s="103" t="s">
        <v>264</v>
      </c>
      <c r="R96" s="103" t="s">
        <v>265</v>
      </c>
      <c r="S96" s="103" t="s">
        <v>266</v>
      </c>
      <c r="T96" s="104" t="s">
        <v>267</v>
      </c>
    </row>
    <row r="97" spans="2:63" s="1" customFormat="1" ht="29.25" customHeight="1">
      <c r="B97" s="46"/>
      <c r="C97" s="108" t="s">
        <v>237</v>
      </c>
      <c r="D97" s="74"/>
      <c r="E97" s="74"/>
      <c r="F97" s="74"/>
      <c r="G97" s="74"/>
      <c r="H97" s="74"/>
      <c r="I97" s="205"/>
      <c r="J97" s="217">
        <f>BK97</f>
        <v>0</v>
      </c>
      <c r="K97" s="74"/>
      <c r="L97" s="72"/>
      <c r="M97" s="105"/>
      <c r="N97" s="106"/>
      <c r="O97" s="106"/>
      <c r="P97" s="218">
        <f>P98</f>
        <v>0</v>
      </c>
      <c r="Q97" s="106"/>
      <c r="R97" s="218">
        <f>R98</f>
        <v>398.04025604000003</v>
      </c>
      <c r="S97" s="106"/>
      <c r="T97" s="219">
        <f>T98</f>
        <v>558.5548750000002</v>
      </c>
      <c r="AT97" s="24" t="s">
        <v>77</v>
      </c>
      <c r="AU97" s="24" t="s">
        <v>238</v>
      </c>
      <c r="BK97" s="220">
        <f>BK98</f>
        <v>0</v>
      </c>
    </row>
    <row r="98" spans="2:63" s="11" customFormat="1" ht="37.4" customHeight="1">
      <c r="B98" s="221"/>
      <c r="C98" s="222"/>
      <c r="D98" s="223" t="s">
        <v>77</v>
      </c>
      <c r="E98" s="224" t="s">
        <v>268</v>
      </c>
      <c r="F98" s="224" t="s">
        <v>269</v>
      </c>
      <c r="G98" s="222"/>
      <c r="H98" s="222"/>
      <c r="I98" s="225"/>
      <c r="J98" s="226">
        <f>BK98</f>
        <v>0</v>
      </c>
      <c r="K98" s="222"/>
      <c r="L98" s="227"/>
      <c r="M98" s="228"/>
      <c r="N98" s="229"/>
      <c r="O98" s="229"/>
      <c r="P98" s="230">
        <f>P99+P293+P317+P326+P331+P392+P412+P624+P631+P633</f>
        <v>0</v>
      </c>
      <c r="Q98" s="229"/>
      <c r="R98" s="230">
        <f>R99+R293+R317+R326+R331+R392+R412+R624+R631+R633</f>
        <v>398.04025604000003</v>
      </c>
      <c r="S98" s="229"/>
      <c r="T98" s="231">
        <f>T99+T293+T317+T326+T331+T392+T412+T624+T631+T633</f>
        <v>558.5548750000002</v>
      </c>
      <c r="AR98" s="232" t="s">
        <v>85</v>
      </c>
      <c r="AT98" s="233" t="s">
        <v>77</v>
      </c>
      <c r="AU98" s="233" t="s">
        <v>78</v>
      </c>
      <c r="AY98" s="232" t="s">
        <v>270</v>
      </c>
      <c r="BK98" s="234">
        <f>BK99+BK293+BK317+BK326+BK331+BK392+BK412+BK624+BK631+BK633</f>
        <v>0</v>
      </c>
    </row>
    <row r="99" spans="2:63" s="11" customFormat="1" ht="19.9" customHeight="1">
      <c r="B99" s="221"/>
      <c r="C99" s="222"/>
      <c r="D99" s="223" t="s">
        <v>77</v>
      </c>
      <c r="E99" s="235" t="s">
        <v>85</v>
      </c>
      <c r="F99" s="235" t="s">
        <v>271</v>
      </c>
      <c r="G99" s="222"/>
      <c r="H99" s="222"/>
      <c r="I99" s="225"/>
      <c r="J99" s="236">
        <f>BK99</f>
        <v>0</v>
      </c>
      <c r="K99" s="222"/>
      <c r="L99" s="227"/>
      <c r="M99" s="228"/>
      <c r="N99" s="229"/>
      <c r="O99" s="229"/>
      <c r="P99" s="230">
        <f>P100+SUM(P101:P153)+P177</f>
        <v>0</v>
      </c>
      <c r="Q99" s="229"/>
      <c r="R99" s="230">
        <f>R100+SUM(R101:R153)+R177</f>
        <v>17.111719</v>
      </c>
      <c r="S99" s="229"/>
      <c r="T99" s="231">
        <f>T100+SUM(T101:T153)+T177</f>
        <v>0</v>
      </c>
      <c r="AR99" s="232" t="s">
        <v>85</v>
      </c>
      <c r="AT99" s="233" t="s">
        <v>77</v>
      </c>
      <c r="AU99" s="233" t="s">
        <v>85</v>
      </c>
      <c r="AY99" s="232" t="s">
        <v>270</v>
      </c>
      <c r="BK99" s="234">
        <f>BK100+SUM(BK101:BK153)+BK177</f>
        <v>0</v>
      </c>
    </row>
    <row r="100" spans="2:65" s="1" customFormat="1" ht="38.25" customHeight="1">
      <c r="B100" s="46"/>
      <c r="C100" s="237" t="s">
        <v>85</v>
      </c>
      <c r="D100" s="237" t="s">
        <v>272</v>
      </c>
      <c r="E100" s="238" t="s">
        <v>273</v>
      </c>
      <c r="F100" s="239" t="s">
        <v>274</v>
      </c>
      <c r="G100" s="240" t="s">
        <v>164</v>
      </c>
      <c r="H100" s="241">
        <v>91.55</v>
      </c>
      <c r="I100" s="242"/>
      <c r="J100" s="243">
        <f>ROUND(I100*H100,2)</f>
        <v>0</v>
      </c>
      <c r="K100" s="239" t="s">
        <v>275</v>
      </c>
      <c r="L100" s="72"/>
      <c r="M100" s="244" t="s">
        <v>76</v>
      </c>
      <c r="N100" s="245" t="s">
        <v>48</v>
      </c>
      <c r="O100" s="47"/>
      <c r="P100" s="246">
        <f>O100*H100</f>
        <v>0</v>
      </c>
      <c r="Q100" s="246">
        <v>0</v>
      </c>
      <c r="R100" s="246">
        <f>Q100*H100</f>
        <v>0</v>
      </c>
      <c r="S100" s="246">
        <v>0</v>
      </c>
      <c r="T100" s="247">
        <f>S100*H100</f>
        <v>0</v>
      </c>
      <c r="AR100" s="24" t="s">
        <v>276</v>
      </c>
      <c r="AT100" s="24" t="s">
        <v>272</v>
      </c>
      <c r="AU100" s="24" t="s">
        <v>87</v>
      </c>
      <c r="AY100" s="24" t="s">
        <v>270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4" t="s">
        <v>85</v>
      </c>
      <c r="BK100" s="248">
        <f>ROUND(I100*H100,2)</f>
        <v>0</v>
      </c>
      <c r="BL100" s="24" t="s">
        <v>276</v>
      </c>
      <c r="BM100" s="24" t="s">
        <v>277</v>
      </c>
    </row>
    <row r="101" spans="2:51" s="12" customFormat="1" ht="13.5">
      <c r="B101" s="249"/>
      <c r="C101" s="250"/>
      <c r="D101" s="251" t="s">
        <v>278</v>
      </c>
      <c r="E101" s="252" t="s">
        <v>76</v>
      </c>
      <c r="F101" s="253" t="s">
        <v>279</v>
      </c>
      <c r="G101" s="250"/>
      <c r="H101" s="252" t="s">
        <v>76</v>
      </c>
      <c r="I101" s="254"/>
      <c r="J101" s="250"/>
      <c r="K101" s="250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278</v>
      </c>
      <c r="AU101" s="259" t="s">
        <v>87</v>
      </c>
      <c r="AV101" s="12" t="s">
        <v>85</v>
      </c>
      <c r="AW101" s="12" t="s">
        <v>40</v>
      </c>
      <c r="AX101" s="12" t="s">
        <v>78</v>
      </c>
      <c r="AY101" s="259" t="s">
        <v>270</v>
      </c>
    </row>
    <row r="102" spans="2:51" s="13" customFormat="1" ht="13.5">
      <c r="B102" s="260"/>
      <c r="C102" s="261"/>
      <c r="D102" s="251" t="s">
        <v>278</v>
      </c>
      <c r="E102" s="262" t="s">
        <v>207</v>
      </c>
      <c r="F102" s="263" t="s">
        <v>280</v>
      </c>
      <c r="G102" s="261"/>
      <c r="H102" s="264">
        <v>91.55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278</v>
      </c>
      <c r="AU102" s="270" t="s">
        <v>87</v>
      </c>
      <c r="AV102" s="13" t="s">
        <v>87</v>
      </c>
      <c r="AW102" s="13" t="s">
        <v>40</v>
      </c>
      <c r="AX102" s="13" t="s">
        <v>78</v>
      </c>
      <c r="AY102" s="270" t="s">
        <v>270</v>
      </c>
    </row>
    <row r="103" spans="2:51" s="14" customFormat="1" ht="13.5">
      <c r="B103" s="271"/>
      <c r="C103" s="272"/>
      <c r="D103" s="251" t="s">
        <v>278</v>
      </c>
      <c r="E103" s="273" t="s">
        <v>76</v>
      </c>
      <c r="F103" s="274" t="s">
        <v>281</v>
      </c>
      <c r="G103" s="272"/>
      <c r="H103" s="275">
        <v>91.55</v>
      </c>
      <c r="I103" s="276"/>
      <c r="J103" s="272"/>
      <c r="K103" s="272"/>
      <c r="L103" s="277"/>
      <c r="M103" s="278"/>
      <c r="N103" s="279"/>
      <c r="O103" s="279"/>
      <c r="P103" s="279"/>
      <c r="Q103" s="279"/>
      <c r="R103" s="279"/>
      <c r="S103" s="279"/>
      <c r="T103" s="280"/>
      <c r="AT103" s="281" t="s">
        <v>278</v>
      </c>
      <c r="AU103" s="281" t="s">
        <v>87</v>
      </c>
      <c r="AV103" s="14" t="s">
        <v>276</v>
      </c>
      <c r="AW103" s="14" t="s">
        <v>40</v>
      </c>
      <c r="AX103" s="14" t="s">
        <v>85</v>
      </c>
      <c r="AY103" s="281" t="s">
        <v>270</v>
      </c>
    </row>
    <row r="104" spans="2:65" s="1" customFormat="1" ht="38.25" customHeight="1">
      <c r="B104" s="46"/>
      <c r="C104" s="237" t="s">
        <v>87</v>
      </c>
      <c r="D104" s="237" t="s">
        <v>272</v>
      </c>
      <c r="E104" s="238" t="s">
        <v>282</v>
      </c>
      <c r="F104" s="239" t="s">
        <v>283</v>
      </c>
      <c r="G104" s="240" t="s">
        <v>164</v>
      </c>
      <c r="H104" s="241">
        <v>210.5</v>
      </c>
      <c r="I104" s="242"/>
      <c r="J104" s="243">
        <f>ROUND(I104*H104,2)</f>
        <v>0</v>
      </c>
      <c r="K104" s="239" t="s">
        <v>275</v>
      </c>
      <c r="L104" s="72"/>
      <c r="M104" s="244" t="s">
        <v>76</v>
      </c>
      <c r="N104" s="245" t="s">
        <v>48</v>
      </c>
      <c r="O104" s="47"/>
      <c r="P104" s="246">
        <f>O104*H104</f>
        <v>0</v>
      </c>
      <c r="Q104" s="246">
        <v>0</v>
      </c>
      <c r="R104" s="246">
        <f>Q104*H104</f>
        <v>0</v>
      </c>
      <c r="S104" s="246">
        <v>0</v>
      </c>
      <c r="T104" s="247">
        <f>S104*H104</f>
        <v>0</v>
      </c>
      <c r="AR104" s="24" t="s">
        <v>276</v>
      </c>
      <c r="AT104" s="24" t="s">
        <v>272</v>
      </c>
      <c r="AU104" s="24" t="s">
        <v>87</v>
      </c>
      <c r="AY104" s="24" t="s">
        <v>270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4" t="s">
        <v>85</v>
      </c>
      <c r="BK104" s="248">
        <f>ROUND(I104*H104,2)</f>
        <v>0</v>
      </c>
      <c r="BL104" s="24" t="s">
        <v>276</v>
      </c>
      <c r="BM104" s="24" t="s">
        <v>284</v>
      </c>
    </row>
    <row r="105" spans="2:51" s="12" customFormat="1" ht="13.5">
      <c r="B105" s="249"/>
      <c r="C105" s="250"/>
      <c r="D105" s="251" t="s">
        <v>278</v>
      </c>
      <c r="E105" s="252" t="s">
        <v>76</v>
      </c>
      <c r="F105" s="253" t="s">
        <v>285</v>
      </c>
      <c r="G105" s="250"/>
      <c r="H105" s="252" t="s">
        <v>76</v>
      </c>
      <c r="I105" s="254"/>
      <c r="J105" s="250"/>
      <c r="K105" s="250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278</v>
      </c>
      <c r="AU105" s="259" t="s">
        <v>87</v>
      </c>
      <c r="AV105" s="12" t="s">
        <v>85</v>
      </c>
      <c r="AW105" s="12" t="s">
        <v>40</v>
      </c>
      <c r="AX105" s="12" t="s">
        <v>78</v>
      </c>
      <c r="AY105" s="259" t="s">
        <v>270</v>
      </c>
    </row>
    <row r="106" spans="2:51" s="13" customFormat="1" ht="13.5">
      <c r="B106" s="260"/>
      <c r="C106" s="261"/>
      <c r="D106" s="251" t="s">
        <v>278</v>
      </c>
      <c r="E106" s="262" t="s">
        <v>221</v>
      </c>
      <c r="F106" s="263" t="s">
        <v>223</v>
      </c>
      <c r="G106" s="261"/>
      <c r="H106" s="264">
        <v>210.5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278</v>
      </c>
      <c r="AU106" s="270" t="s">
        <v>87</v>
      </c>
      <c r="AV106" s="13" t="s">
        <v>87</v>
      </c>
      <c r="AW106" s="13" t="s">
        <v>40</v>
      </c>
      <c r="AX106" s="13" t="s">
        <v>78</v>
      </c>
      <c r="AY106" s="270" t="s">
        <v>270</v>
      </c>
    </row>
    <row r="107" spans="2:51" s="14" customFormat="1" ht="13.5">
      <c r="B107" s="271"/>
      <c r="C107" s="272"/>
      <c r="D107" s="251" t="s">
        <v>278</v>
      </c>
      <c r="E107" s="273" t="s">
        <v>76</v>
      </c>
      <c r="F107" s="274" t="s">
        <v>281</v>
      </c>
      <c r="G107" s="272"/>
      <c r="H107" s="275">
        <v>210.5</v>
      </c>
      <c r="I107" s="276"/>
      <c r="J107" s="272"/>
      <c r="K107" s="272"/>
      <c r="L107" s="277"/>
      <c r="M107" s="278"/>
      <c r="N107" s="279"/>
      <c r="O107" s="279"/>
      <c r="P107" s="279"/>
      <c r="Q107" s="279"/>
      <c r="R107" s="279"/>
      <c r="S107" s="279"/>
      <c r="T107" s="280"/>
      <c r="AT107" s="281" t="s">
        <v>278</v>
      </c>
      <c r="AU107" s="281" t="s">
        <v>87</v>
      </c>
      <c r="AV107" s="14" t="s">
        <v>276</v>
      </c>
      <c r="AW107" s="14" t="s">
        <v>40</v>
      </c>
      <c r="AX107" s="14" t="s">
        <v>85</v>
      </c>
      <c r="AY107" s="281" t="s">
        <v>270</v>
      </c>
    </row>
    <row r="108" spans="2:65" s="1" customFormat="1" ht="38.25" customHeight="1">
      <c r="B108" s="46"/>
      <c r="C108" s="237" t="s">
        <v>161</v>
      </c>
      <c r="D108" s="237" t="s">
        <v>272</v>
      </c>
      <c r="E108" s="238" t="s">
        <v>286</v>
      </c>
      <c r="F108" s="239" t="s">
        <v>287</v>
      </c>
      <c r="G108" s="240" t="s">
        <v>164</v>
      </c>
      <c r="H108" s="241">
        <v>210.5</v>
      </c>
      <c r="I108" s="242"/>
      <c r="J108" s="243">
        <f>ROUND(I108*H108,2)</f>
        <v>0</v>
      </c>
      <c r="K108" s="239" t="s">
        <v>275</v>
      </c>
      <c r="L108" s="72"/>
      <c r="M108" s="244" t="s">
        <v>76</v>
      </c>
      <c r="N108" s="245" t="s">
        <v>48</v>
      </c>
      <c r="O108" s="47"/>
      <c r="P108" s="246">
        <f>O108*H108</f>
        <v>0</v>
      </c>
      <c r="Q108" s="246">
        <v>0</v>
      </c>
      <c r="R108" s="246">
        <f>Q108*H108</f>
        <v>0</v>
      </c>
      <c r="S108" s="246">
        <v>0</v>
      </c>
      <c r="T108" s="247">
        <f>S108*H108</f>
        <v>0</v>
      </c>
      <c r="AR108" s="24" t="s">
        <v>276</v>
      </c>
      <c r="AT108" s="24" t="s">
        <v>272</v>
      </c>
      <c r="AU108" s="24" t="s">
        <v>87</v>
      </c>
      <c r="AY108" s="24" t="s">
        <v>270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4" t="s">
        <v>85</v>
      </c>
      <c r="BK108" s="248">
        <f>ROUND(I108*H108,2)</f>
        <v>0</v>
      </c>
      <c r="BL108" s="24" t="s">
        <v>276</v>
      </c>
      <c r="BM108" s="24" t="s">
        <v>288</v>
      </c>
    </row>
    <row r="109" spans="2:51" s="13" customFormat="1" ht="13.5">
      <c r="B109" s="260"/>
      <c r="C109" s="261"/>
      <c r="D109" s="251" t="s">
        <v>278</v>
      </c>
      <c r="E109" s="262" t="s">
        <v>76</v>
      </c>
      <c r="F109" s="263" t="s">
        <v>221</v>
      </c>
      <c r="G109" s="261"/>
      <c r="H109" s="264">
        <v>210.5</v>
      </c>
      <c r="I109" s="265"/>
      <c r="J109" s="261"/>
      <c r="K109" s="261"/>
      <c r="L109" s="266"/>
      <c r="M109" s="267"/>
      <c r="N109" s="268"/>
      <c r="O109" s="268"/>
      <c r="P109" s="268"/>
      <c r="Q109" s="268"/>
      <c r="R109" s="268"/>
      <c r="S109" s="268"/>
      <c r="T109" s="269"/>
      <c r="AT109" s="270" t="s">
        <v>278</v>
      </c>
      <c r="AU109" s="270" t="s">
        <v>87</v>
      </c>
      <c r="AV109" s="13" t="s">
        <v>87</v>
      </c>
      <c r="AW109" s="13" t="s">
        <v>40</v>
      </c>
      <c r="AX109" s="13" t="s">
        <v>78</v>
      </c>
      <c r="AY109" s="270" t="s">
        <v>270</v>
      </c>
    </row>
    <row r="110" spans="2:51" s="14" customFormat="1" ht="13.5">
      <c r="B110" s="271"/>
      <c r="C110" s="272"/>
      <c r="D110" s="251" t="s">
        <v>278</v>
      </c>
      <c r="E110" s="273" t="s">
        <v>76</v>
      </c>
      <c r="F110" s="274" t="s">
        <v>281</v>
      </c>
      <c r="G110" s="272"/>
      <c r="H110" s="275">
        <v>210.5</v>
      </c>
      <c r="I110" s="276"/>
      <c r="J110" s="272"/>
      <c r="K110" s="272"/>
      <c r="L110" s="277"/>
      <c r="M110" s="278"/>
      <c r="N110" s="279"/>
      <c r="O110" s="279"/>
      <c r="P110" s="279"/>
      <c r="Q110" s="279"/>
      <c r="R110" s="279"/>
      <c r="S110" s="279"/>
      <c r="T110" s="280"/>
      <c r="AT110" s="281" t="s">
        <v>278</v>
      </c>
      <c r="AU110" s="281" t="s">
        <v>87</v>
      </c>
      <c r="AV110" s="14" t="s">
        <v>276</v>
      </c>
      <c r="AW110" s="14" t="s">
        <v>40</v>
      </c>
      <c r="AX110" s="14" t="s">
        <v>85</v>
      </c>
      <c r="AY110" s="281" t="s">
        <v>270</v>
      </c>
    </row>
    <row r="111" spans="2:65" s="1" customFormat="1" ht="25.5" customHeight="1">
      <c r="B111" s="46"/>
      <c r="C111" s="237" t="s">
        <v>276</v>
      </c>
      <c r="D111" s="237" t="s">
        <v>272</v>
      </c>
      <c r="E111" s="238" t="s">
        <v>289</v>
      </c>
      <c r="F111" s="239" t="s">
        <v>290</v>
      </c>
      <c r="G111" s="240" t="s">
        <v>164</v>
      </c>
      <c r="H111" s="241">
        <v>7.8</v>
      </c>
      <c r="I111" s="242"/>
      <c r="J111" s="243">
        <f>ROUND(I111*H111,2)</f>
        <v>0</v>
      </c>
      <c r="K111" s="239" t="s">
        <v>275</v>
      </c>
      <c r="L111" s="72"/>
      <c r="M111" s="244" t="s">
        <v>76</v>
      </c>
      <c r="N111" s="245" t="s">
        <v>48</v>
      </c>
      <c r="O111" s="47"/>
      <c r="P111" s="246">
        <f>O111*H111</f>
        <v>0</v>
      </c>
      <c r="Q111" s="246">
        <v>0</v>
      </c>
      <c r="R111" s="246">
        <f>Q111*H111</f>
        <v>0</v>
      </c>
      <c r="S111" s="246">
        <v>0</v>
      </c>
      <c r="T111" s="247">
        <f>S111*H111</f>
        <v>0</v>
      </c>
      <c r="AR111" s="24" t="s">
        <v>276</v>
      </c>
      <c r="AT111" s="24" t="s">
        <v>272</v>
      </c>
      <c r="AU111" s="24" t="s">
        <v>87</v>
      </c>
      <c r="AY111" s="24" t="s">
        <v>270</v>
      </c>
      <c r="BE111" s="248">
        <f>IF(N111="základní",J111,0)</f>
        <v>0</v>
      </c>
      <c r="BF111" s="248">
        <f>IF(N111="snížená",J111,0)</f>
        <v>0</v>
      </c>
      <c r="BG111" s="248">
        <f>IF(N111="zákl. přenesená",J111,0)</f>
        <v>0</v>
      </c>
      <c r="BH111" s="248">
        <f>IF(N111="sníž. přenesená",J111,0)</f>
        <v>0</v>
      </c>
      <c r="BI111" s="248">
        <f>IF(N111="nulová",J111,0)</f>
        <v>0</v>
      </c>
      <c r="BJ111" s="24" t="s">
        <v>85</v>
      </c>
      <c r="BK111" s="248">
        <f>ROUND(I111*H111,2)</f>
        <v>0</v>
      </c>
      <c r="BL111" s="24" t="s">
        <v>276</v>
      </c>
      <c r="BM111" s="24" t="s">
        <v>291</v>
      </c>
    </row>
    <row r="112" spans="2:51" s="12" customFormat="1" ht="13.5">
      <c r="B112" s="249"/>
      <c r="C112" s="250"/>
      <c r="D112" s="251" t="s">
        <v>278</v>
      </c>
      <c r="E112" s="252" t="s">
        <v>76</v>
      </c>
      <c r="F112" s="253" t="s">
        <v>292</v>
      </c>
      <c r="G112" s="250"/>
      <c r="H112" s="252" t="s">
        <v>76</v>
      </c>
      <c r="I112" s="254"/>
      <c r="J112" s="250"/>
      <c r="K112" s="250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278</v>
      </c>
      <c r="AU112" s="259" t="s">
        <v>87</v>
      </c>
      <c r="AV112" s="12" t="s">
        <v>85</v>
      </c>
      <c r="AW112" s="12" t="s">
        <v>40</v>
      </c>
      <c r="AX112" s="12" t="s">
        <v>78</v>
      </c>
      <c r="AY112" s="259" t="s">
        <v>270</v>
      </c>
    </row>
    <row r="113" spans="2:51" s="13" customFormat="1" ht="13.5">
      <c r="B113" s="260"/>
      <c r="C113" s="261"/>
      <c r="D113" s="251" t="s">
        <v>278</v>
      </c>
      <c r="E113" s="262" t="s">
        <v>162</v>
      </c>
      <c r="F113" s="263" t="s">
        <v>293</v>
      </c>
      <c r="G113" s="261"/>
      <c r="H113" s="264">
        <v>7.8</v>
      </c>
      <c r="I113" s="265"/>
      <c r="J113" s="261"/>
      <c r="K113" s="261"/>
      <c r="L113" s="266"/>
      <c r="M113" s="267"/>
      <c r="N113" s="268"/>
      <c r="O113" s="268"/>
      <c r="P113" s="268"/>
      <c r="Q113" s="268"/>
      <c r="R113" s="268"/>
      <c r="S113" s="268"/>
      <c r="T113" s="269"/>
      <c r="AT113" s="270" t="s">
        <v>278</v>
      </c>
      <c r="AU113" s="270" t="s">
        <v>87</v>
      </c>
      <c r="AV113" s="13" t="s">
        <v>87</v>
      </c>
      <c r="AW113" s="13" t="s">
        <v>40</v>
      </c>
      <c r="AX113" s="13" t="s">
        <v>78</v>
      </c>
      <c r="AY113" s="270" t="s">
        <v>270</v>
      </c>
    </row>
    <row r="114" spans="2:51" s="14" customFormat="1" ht="13.5">
      <c r="B114" s="271"/>
      <c r="C114" s="272"/>
      <c r="D114" s="251" t="s">
        <v>278</v>
      </c>
      <c r="E114" s="273" t="s">
        <v>76</v>
      </c>
      <c r="F114" s="274" t="s">
        <v>281</v>
      </c>
      <c r="G114" s="272"/>
      <c r="H114" s="275">
        <v>7.8</v>
      </c>
      <c r="I114" s="276"/>
      <c r="J114" s="272"/>
      <c r="K114" s="272"/>
      <c r="L114" s="277"/>
      <c r="M114" s="278"/>
      <c r="N114" s="279"/>
      <c r="O114" s="279"/>
      <c r="P114" s="279"/>
      <c r="Q114" s="279"/>
      <c r="R114" s="279"/>
      <c r="S114" s="279"/>
      <c r="T114" s="280"/>
      <c r="AT114" s="281" t="s">
        <v>278</v>
      </c>
      <c r="AU114" s="281" t="s">
        <v>87</v>
      </c>
      <c r="AV114" s="14" t="s">
        <v>276</v>
      </c>
      <c r="AW114" s="14" t="s">
        <v>40</v>
      </c>
      <c r="AX114" s="14" t="s">
        <v>85</v>
      </c>
      <c r="AY114" s="281" t="s">
        <v>270</v>
      </c>
    </row>
    <row r="115" spans="2:65" s="1" customFormat="1" ht="38.25" customHeight="1">
      <c r="B115" s="46"/>
      <c r="C115" s="237" t="s">
        <v>125</v>
      </c>
      <c r="D115" s="237" t="s">
        <v>272</v>
      </c>
      <c r="E115" s="238" t="s">
        <v>294</v>
      </c>
      <c r="F115" s="239" t="s">
        <v>295</v>
      </c>
      <c r="G115" s="240" t="s">
        <v>164</v>
      </c>
      <c r="H115" s="241">
        <v>7.8</v>
      </c>
      <c r="I115" s="242"/>
      <c r="J115" s="243">
        <f>ROUND(I115*H115,2)</f>
        <v>0</v>
      </c>
      <c r="K115" s="239" t="s">
        <v>275</v>
      </c>
      <c r="L115" s="72"/>
      <c r="M115" s="244" t="s">
        <v>76</v>
      </c>
      <c r="N115" s="245" t="s">
        <v>48</v>
      </c>
      <c r="O115" s="47"/>
      <c r="P115" s="246">
        <f>O115*H115</f>
        <v>0</v>
      </c>
      <c r="Q115" s="246">
        <v>0</v>
      </c>
      <c r="R115" s="246">
        <f>Q115*H115</f>
        <v>0</v>
      </c>
      <c r="S115" s="246">
        <v>0</v>
      </c>
      <c r="T115" s="247">
        <f>S115*H115</f>
        <v>0</v>
      </c>
      <c r="AR115" s="24" t="s">
        <v>276</v>
      </c>
      <c r="AT115" s="24" t="s">
        <v>272</v>
      </c>
      <c r="AU115" s="24" t="s">
        <v>87</v>
      </c>
      <c r="AY115" s="24" t="s">
        <v>270</v>
      </c>
      <c r="BE115" s="248">
        <f>IF(N115="základní",J115,0)</f>
        <v>0</v>
      </c>
      <c r="BF115" s="248">
        <f>IF(N115="snížená",J115,0)</f>
        <v>0</v>
      </c>
      <c r="BG115" s="248">
        <f>IF(N115="zákl. přenesená",J115,0)</f>
        <v>0</v>
      </c>
      <c r="BH115" s="248">
        <f>IF(N115="sníž. přenesená",J115,0)</f>
        <v>0</v>
      </c>
      <c r="BI115" s="248">
        <f>IF(N115="nulová",J115,0)</f>
        <v>0</v>
      </c>
      <c r="BJ115" s="24" t="s">
        <v>85</v>
      </c>
      <c r="BK115" s="248">
        <f>ROUND(I115*H115,2)</f>
        <v>0</v>
      </c>
      <c r="BL115" s="24" t="s">
        <v>276</v>
      </c>
      <c r="BM115" s="24" t="s">
        <v>296</v>
      </c>
    </row>
    <row r="116" spans="2:51" s="13" customFormat="1" ht="13.5">
      <c r="B116" s="260"/>
      <c r="C116" s="261"/>
      <c r="D116" s="251" t="s">
        <v>278</v>
      </c>
      <c r="E116" s="262" t="s">
        <v>76</v>
      </c>
      <c r="F116" s="263" t="s">
        <v>162</v>
      </c>
      <c r="G116" s="261"/>
      <c r="H116" s="264">
        <v>7.8</v>
      </c>
      <c r="I116" s="265"/>
      <c r="J116" s="261"/>
      <c r="K116" s="261"/>
      <c r="L116" s="266"/>
      <c r="M116" s="267"/>
      <c r="N116" s="268"/>
      <c r="O116" s="268"/>
      <c r="P116" s="268"/>
      <c r="Q116" s="268"/>
      <c r="R116" s="268"/>
      <c r="S116" s="268"/>
      <c r="T116" s="269"/>
      <c r="AT116" s="270" t="s">
        <v>278</v>
      </c>
      <c r="AU116" s="270" t="s">
        <v>87</v>
      </c>
      <c r="AV116" s="13" t="s">
        <v>87</v>
      </c>
      <c r="AW116" s="13" t="s">
        <v>40</v>
      </c>
      <c r="AX116" s="13" t="s">
        <v>78</v>
      </c>
      <c r="AY116" s="270" t="s">
        <v>270</v>
      </c>
    </row>
    <row r="117" spans="2:51" s="14" customFormat="1" ht="13.5">
      <c r="B117" s="271"/>
      <c r="C117" s="272"/>
      <c r="D117" s="251" t="s">
        <v>278</v>
      </c>
      <c r="E117" s="273" t="s">
        <v>76</v>
      </c>
      <c r="F117" s="274" t="s">
        <v>281</v>
      </c>
      <c r="G117" s="272"/>
      <c r="H117" s="275">
        <v>7.8</v>
      </c>
      <c r="I117" s="276"/>
      <c r="J117" s="272"/>
      <c r="K117" s="272"/>
      <c r="L117" s="277"/>
      <c r="M117" s="278"/>
      <c r="N117" s="279"/>
      <c r="O117" s="279"/>
      <c r="P117" s="279"/>
      <c r="Q117" s="279"/>
      <c r="R117" s="279"/>
      <c r="S117" s="279"/>
      <c r="T117" s="280"/>
      <c r="AT117" s="281" t="s">
        <v>278</v>
      </c>
      <c r="AU117" s="281" t="s">
        <v>87</v>
      </c>
      <c r="AV117" s="14" t="s">
        <v>276</v>
      </c>
      <c r="AW117" s="14" t="s">
        <v>40</v>
      </c>
      <c r="AX117" s="14" t="s">
        <v>85</v>
      </c>
      <c r="AY117" s="281" t="s">
        <v>270</v>
      </c>
    </row>
    <row r="118" spans="2:65" s="1" customFormat="1" ht="38.25" customHeight="1">
      <c r="B118" s="46"/>
      <c r="C118" s="237" t="s">
        <v>188</v>
      </c>
      <c r="D118" s="237" t="s">
        <v>272</v>
      </c>
      <c r="E118" s="238" t="s">
        <v>297</v>
      </c>
      <c r="F118" s="239" t="s">
        <v>298</v>
      </c>
      <c r="G118" s="240" t="s">
        <v>164</v>
      </c>
      <c r="H118" s="241">
        <v>176.3</v>
      </c>
      <c r="I118" s="242"/>
      <c r="J118" s="243">
        <f>ROUND(I118*H118,2)</f>
        <v>0</v>
      </c>
      <c r="K118" s="239" t="s">
        <v>275</v>
      </c>
      <c r="L118" s="72"/>
      <c r="M118" s="244" t="s">
        <v>76</v>
      </c>
      <c r="N118" s="245" t="s">
        <v>48</v>
      </c>
      <c r="O118" s="47"/>
      <c r="P118" s="246">
        <f>O118*H118</f>
        <v>0</v>
      </c>
      <c r="Q118" s="246">
        <v>0</v>
      </c>
      <c r="R118" s="246">
        <f>Q118*H118</f>
        <v>0</v>
      </c>
      <c r="S118" s="246">
        <v>0</v>
      </c>
      <c r="T118" s="247">
        <f>S118*H118</f>
        <v>0</v>
      </c>
      <c r="AR118" s="24" t="s">
        <v>276</v>
      </c>
      <c r="AT118" s="24" t="s">
        <v>272</v>
      </c>
      <c r="AU118" s="24" t="s">
        <v>87</v>
      </c>
      <c r="AY118" s="24" t="s">
        <v>270</v>
      </c>
      <c r="BE118" s="248">
        <f>IF(N118="základní",J118,0)</f>
        <v>0</v>
      </c>
      <c r="BF118" s="248">
        <f>IF(N118="snížená",J118,0)</f>
        <v>0</v>
      </c>
      <c r="BG118" s="248">
        <f>IF(N118="zákl. přenesená",J118,0)</f>
        <v>0</v>
      </c>
      <c r="BH118" s="248">
        <f>IF(N118="sníž. přenesená",J118,0)</f>
        <v>0</v>
      </c>
      <c r="BI118" s="248">
        <f>IF(N118="nulová",J118,0)</f>
        <v>0</v>
      </c>
      <c r="BJ118" s="24" t="s">
        <v>85</v>
      </c>
      <c r="BK118" s="248">
        <f>ROUND(I118*H118,2)</f>
        <v>0</v>
      </c>
      <c r="BL118" s="24" t="s">
        <v>276</v>
      </c>
      <c r="BM118" s="24" t="s">
        <v>299</v>
      </c>
    </row>
    <row r="119" spans="2:51" s="13" customFormat="1" ht="13.5">
      <c r="B119" s="260"/>
      <c r="C119" s="261"/>
      <c r="D119" s="251" t="s">
        <v>278</v>
      </c>
      <c r="E119" s="262" t="s">
        <v>76</v>
      </c>
      <c r="F119" s="263" t="s">
        <v>300</v>
      </c>
      <c r="G119" s="261"/>
      <c r="H119" s="264">
        <v>176.3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278</v>
      </c>
      <c r="AU119" s="270" t="s">
        <v>87</v>
      </c>
      <c r="AV119" s="13" t="s">
        <v>87</v>
      </c>
      <c r="AW119" s="13" t="s">
        <v>40</v>
      </c>
      <c r="AX119" s="13" t="s">
        <v>78</v>
      </c>
      <c r="AY119" s="270" t="s">
        <v>270</v>
      </c>
    </row>
    <row r="120" spans="2:51" s="14" customFormat="1" ht="13.5">
      <c r="B120" s="271"/>
      <c r="C120" s="272"/>
      <c r="D120" s="251" t="s">
        <v>278</v>
      </c>
      <c r="E120" s="273" t="s">
        <v>76</v>
      </c>
      <c r="F120" s="274" t="s">
        <v>281</v>
      </c>
      <c r="G120" s="272"/>
      <c r="H120" s="275">
        <v>176.3</v>
      </c>
      <c r="I120" s="276"/>
      <c r="J120" s="272"/>
      <c r="K120" s="272"/>
      <c r="L120" s="277"/>
      <c r="M120" s="278"/>
      <c r="N120" s="279"/>
      <c r="O120" s="279"/>
      <c r="P120" s="279"/>
      <c r="Q120" s="279"/>
      <c r="R120" s="279"/>
      <c r="S120" s="279"/>
      <c r="T120" s="280"/>
      <c r="AT120" s="281" t="s">
        <v>278</v>
      </c>
      <c r="AU120" s="281" t="s">
        <v>87</v>
      </c>
      <c r="AV120" s="14" t="s">
        <v>276</v>
      </c>
      <c r="AW120" s="14" t="s">
        <v>40</v>
      </c>
      <c r="AX120" s="14" t="s">
        <v>85</v>
      </c>
      <c r="AY120" s="281" t="s">
        <v>270</v>
      </c>
    </row>
    <row r="121" spans="2:65" s="1" customFormat="1" ht="25.5" customHeight="1">
      <c r="B121" s="46"/>
      <c r="C121" s="237" t="s">
        <v>158</v>
      </c>
      <c r="D121" s="237" t="s">
        <v>272</v>
      </c>
      <c r="E121" s="238" t="s">
        <v>301</v>
      </c>
      <c r="F121" s="239" t="s">
        <v>302</v>
      </c>
      <c r="G121" s="240" t="s">
        <v>164</v>
      </c>
      <c r="H121" s="241">
        <v>41.75</v>
      </c>
      <c r="I121" s="242"/>
      <c r="J121" s="243">
        <f>ROUND(I121*H121,2)</f>
        <v>0</v>
      </c>
      <c r="K121" s="239" t="s">
        <v>275</v>
      </c>
      <c r="L121" s="72"/>
      <c r="M121" s="244" t="s">
        <v>76</v>
      </c>
      <c r="N121" s="245" t="s">
        <v>48</v>
      </c>
      <c r="O121" s="47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AR121" s="24" t="s">
        <v>276</v>
      </c>
      <c r="AT121" s="24" t="s">
        <v>272</v>
      </c>
      <c r="AU121" s="24" t="s">
        <v>87</v>
      </c>
      <c r="AY121" s="24" t="s">
        <v>270</v>
      </c>
      <c r="BE121" s="248">
        <f>IF(N121="základní",J121,0)</f>
        <v>0</v>
      </c>
      <c r="BF121" s="248">
        <f>IF(N121="snížená",J121,0)</f>
        <v>0</v>
      </c>
      <c r="BG121" s="248">
        <f>IF(N121="zákl. přenesená",J121,0)</f>
        <v>0</v>
      </c>
      <c r="BH121" s="248">
        <f>IF(N121="sníž. přenesená",J121,0)</f>
        <v>0</v>
      </c>
      <c r="BI121" s="248">
        <f>IF(N121="nulová",J121,0)</f>
        <v>0</v>
      </c>
      <c r="BJ121" s="24" t="s">
        <v>85</v>
      </c>
      <c r="BK121" s="248">
        <f>ROUND(I121*H121,2)</f>
        <v>0</v>
      </c>
      <c r="BL121" s="24" t="s">
        <v>276</v>
      </c>
      <c r="BM121" s="24" t="s">
        <v>303</v>
      </c>
    </row>
    <row r="122" spans="2:51" s="13" customFormat="1" ht="13.5">
      <c r="B122" s="260"/>
      <c r="C122" s="261"/>
      <c r="D122" s="251" t="s">
        <v>278</v>
      </c>
      <c r="E122" s="262" t="s">
        <v>210</v>
      </c>
      <c r="F122" s="263" t="s">
        <v>304</v>
      </c>
      <c r="G122" s="261"/>
      <c r="H122" s="264">
        <v>41.75</v>
      </c>
      <c r="I122" s="265"/>
      <c r="J122" s="261"/>
      <c r="K122" s="261"/>
      <c r="L122" s="266"/>
      <c r="M122" s="267"/>
      <c r="N122" s="268"/>
      <c r="O122" s="268"/>
      <c r="P122" s="268"/>
      <c r="Q122" s="268"/>
      <c r="R122" s="268"/>
      <c r="S122" s="268"/>
      <c r="T122" s="269"/>
      <c r="AT122" s="270" t="s">
        <v>278</v>
      </c>
      <c r="AU122" s="270" t="s">
        <v>87</v>
      </c>
      <c r="AV122" s="13" t="s">
        <v>87</v>
      </c>
      <c r="AW122" s="13" t="s">
        <v>40</v>
      </c>
      <c r="AX122" s="13" t="s">
        <v>78</v>
      </c>
      <c r="AY122" s="270" t="s">
        <v>270</v>
      </c>
    </row>
    <row r="123" spans="2:51" s="14" customFormat="1" ht="13.5">
      <c r="B123" s="271"/>
      <c r="C123" s="272"/>
      <c r="D123" s="251" t="s">
        <v>278</v>
      </c>
      <c r="E123" s="273" t="s">
        <v>76</v>
      </c>
      <c r="F123" s="274" t="s">
        <v>281</v>
      </c>
      <c r="G123" s="272"/>
      <c r="H123" s="275">
        <v>41.75</v>
      </c>
      <c r="I123" s="276"/>
      <c r="J123" s="272"/>
      <c r="K123" s="272"/>
      <c r="L123" s="277"/>
      <c r="M123" s="278"/>
      <c r="N123" s="279"/>
      <c r="O123" s="279"/>
      <c r="P123" s="279"/>
      <c r="Q123" s="279"/>
      <c r="R123" s="279"/>
      <c r="S123" s="279"/>
      <c r="T123" s="280"/>
      <c r="AT123" s="281" t="s">
        <v>278</v>
      </c>
      <c r="AU123" s="281" t="s">
        <v>87</v>
      </c>
      <c r="AV123" s="14" t="s">
        <v>276</v>
      </c>
      <c r="AW123" s="14" t="s">
        <v>40</v>
      </c>
      <c r="AX123" s="14" t="s">
        <v>85</v>
      </c>
      <c r="AY123" s="281" t="s">
        <v>270</v>
      </c>
    </row>
    <row r="124" spans="2:65" s="1" customFormat="1" ht="38.25" customHeight="1">
      <c r="B124" s="46"/>
      <c r="C124" s="237" t="s">
        <v>139</v>
      </c>
      <c r="D124" s="237" t="s">
        <v>272</v>
      </c>
      <c r="E124" s="238" t="s">
        <v>305</v>
      </c>
      <c r="F124" s="239" t="s">
        <v>306</v>
      </c>
      <c r="G124" s="240" t="s">
        <v>164</v>
      </c>
      <c r="H124" s="241">
        <v>167</v>
      </c>
      <c r="I124" s="242"/>
      <c r="J124" s="243">
        <f>ROUND(I124*H124,2)</f>
        <v>0</v>
      </c>
      <c r="K124" s="239" t="s">
        <v>275</v>
      </c>
      <c r="L124" s="72"/>
      <c r="M124" s="244" t="s">
        <v>76</v>
      </c>
      <c r="N124" s="245" t="s">
        <v>48</v>
      </c>
      <c r="O124" s="47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AR124" s="24" t="s">
        <v>276</v>
      </c>
      <c r="AT124" s="24" t="s">
        <v>272</v>
      </c>
      <c r="AU124" s="24" t="s">
        <v>87</v>
      </c>
      <c r="AY124" s="24" t="s">
        <v>270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24" t="s">
        <v>85</v>
      </c>
      <c r="BK124" s="248">
        <f>ROUND(I124*H124,2)</f>
        <v>0</v>
      </c>
      <c r="BL124" s="24" t="s">
        <v>276</v>
      </c>
      <c r="BM124" s="24" t="s">
        <v>307</v>
      </c>
    </row>
    <row r="125" spans="2:51" s="13" customFormat="1" ht="13.5">
      <c r="B125" s="260"/>
      <c r="C125" s="261"/>
      <c r="D125" s="251" t="s">
        <v>278</v>
      </c>
      <c r="E125" s="262" t="s">
        <v>76</v>
      </c>
      <c r="F125" s="263" t="s">
        <v>210</v>
      </c>
      <c r="G125" s="261"/>
      <c r="H125" s="264">
        <v>41.75</v>
      </c>
      <c r="I125" s="265"/>
      <c r="J125" s="261"/>
      <c r="K125" s="261"/>
      <c r="L125" s="266"/>
      <c r="M125" s="267"/>
      <c r="N125" s="268"/>
      <c r="O125" s="268"/>
      <c r="P125" s="268"/>
      <c r="Q125" s="268"/>
      <c r="R125" s="268"/>
      <c r="S125" s="268"/>
      <c r="T125" s="269"/>
      <c r="AT125" s="270" t="s">
        <v>278</v>
      </c>
      <c r="AU125" s="270" t="s">
        <v>87</v>
      </c>
      <c r="AV125" s="13" t="s">
        <v>87</v>
      </c>
      <c r="AW125" s="13" t="s">
        <v>40</v>
      </c>
      <c r="AX125" s="13" t="s">
        <v>78</v>
      </c>
      <c r="AY125" s="270" t="s">
        <v>270</v>
      </c>
    </row>
    <row r="126" spans="2:51" s="14" customFormat="1" ht="13.5">
      <c r="B126" s="271"/>
      <c r="C126" s="272"/>
      <c r="D126" s="251" t="s">
        <v>278</v>
      </c>
      <c r="E126" s="273" t="s">
        <v>76</v>
      </c>
      <c r="F126" s="274" t="s">
        <v>281</v>
      </c>
      <c r="G126" s="272"/>
      <c r="H126" s="275">
        <v>41.75</v>
      </c>
      <c r="I126" s="276"/>
      <c r="J126" s="272"/>
      <c r="K126" s="272"/>
      <c r="L126" s="277"/>
      <c r="M126" s="278"/>
      <c r="N126" s="279"/>
      <c r="O126" s="279"/>
      <c r="P126" s="279"/>
      <c r="Q126" s="279"/>
      <c r="R126" s="279"/>
      <c r="S126" s="279"/>
      <c r="T126" s="280"/>
      <c r="AT126" s="281" t="s">
        <v>278</v>
      </c>
      <c r="AU126" s="281" t="s">
        <v>87</v>
      </c>
      <c r="AV126" s="14" t="s">
        <v>276</v>
      </c>
      <c r="AW126" s="14" t="s">
        <v>40</v>
      </c>
      <c r="AX126" s="14" t="s">
        <v>85</v>
      </c>
      <c r="AY126" s="281" t="s">
        <v>270</v>
      </c>
    </row>
    <row r="127" spans="2:51" s="13" customFormat="1" ht="13.5">
      <c r="B127" s="260"/>
      <c r="C127" s="261"/>
      <c r="D127" s="251" t="s">
        <v>278</v>
      </c>
      <c r="E127" s="261"/>
      <c r="F127" s="263" t="s">
        <v>308</v>
      </c>
      <c r="G127" s="261"/>
      <c r="H127" s="264">
        <v>167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278</v>
      </c>
      <c r="AU127" s="270" t="s">
        <v>87</v>
      </c>
      <c r="AV127" s="13" t="s">
        <v>87</v>
      </c>
      <c r="AW127" s="13" t="s">
        <v>6</v>
      </c>
      <c r="AX127" s="13" t="s">
        <v>85</v>
      </c>
      <c r="AY127" s="270" t="s">
        <v>270</v>
      </c>
    </row>
    <row r="128" spans="2:65" s="1" customFormat="1" ht="16.5" customHeight="1">
      <c r="B128" s="46"/>
      <c r="C128" s="237" t="s">
        <v>309</v>
      </c>
      <c r="D128" s="237" t="s">
        <v>272</v>
      </c>
      <c r="E128" s="238" t="s">
        <v>310</v>
      </c>
      <c r="F128" s="239" t="s">
        <v>311</v>
      </c>
      <c r="G128" s="240" t="s">
        <v>164</v>
      </c>
      <c r="H128" s="241">
        <v>218.05</v>
      </c>
      <c r="I128" s="242"/>
      <c r="J128" s="243">
        <f>ROUND(I128*H128,2)</f>
        <v>0</v>
      </c>
      <c r="K128" s="239" t="s">
        <v>275</v>
      </c>
      <c r="L128" s="72"/>
      <c r="M128" s="244" t="s">
        <v>76</v>
      </c>
      <c r="N128" s="245" t="s">
        <v>48</v>
      </c>
      <c r="O128" s="47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4" t="s">
        <v>276</v>
      </c>
      <c r="AT128" s="24" t="s">
        <v>272</v>
      </c>
      <c r="AU128" s="24" t="s">
        <v>87</v>
      </c>
      <c r="AY128" s="24" t="s">
        <v>270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24" t="s">
        <v>85</v>
      </c>
      <c r="BK128" s="248">
        <f>ROUND(I128*H128,2)</f>
        <v>0</v>
      </c>
      <c r="BL128" s="24" t="s">
        <v>276</v>
      </c>
      <c r="BM128" s="24" t="s">
        <v>312</v>
      </c>
    </row>
    <row r="129" spans="2:51" s="13" customFormat="1" ht="13.5">
      <c r="B129" s="260"/>
      <c r="C129" s="261"/>
      <c r="D129" s="251" t="s">
        <v>278</v>
      </c>
      <c r="E129" s="262" t="s">
        <v>76</v>
      </c>
      <c r="F129" s="263" t="s">
        <v>313</v>
      </c>
      <c r="G129" s="261"/>
      <c r="H129" s="264">
        <v>218.05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278</v>
      </c>
      <c r="AU129" s="270" t="s">
        <v>87</v>
      </c>
      <c r="AV129" s="13" t="s">
        <v>87</v>
      </c>
      <c r="AW129" s="13" t="s">
        <v>40</v>
      </c>
      <c r="AX129" s="13" t="s">
        <v>78</v>
      </c>
      <c r="AY129" s="270" t="s">
        <v>270</v>
      </c>
    </row>
    <row r="130" spans="2:51" s="14" customFormat="1" ht="13.5">
      <c r="B130" s="271"/>
      <c r="C130" s="272"/>
      <c r="D130" s="251" t="s">
        <v>278</v>
      </c>
      <c r="E130" s="273" t="s">
        <v>76</v>
      </c>
      <c r="F130" s="274" t="s">
        <v>281</v>
      </c>
      <c r="G130" s="272"/>
      <c r="H130" s="275">
        <v>218.05</v>
      </c>
      <c r="I130" s="276"/>
      <c r="J130" s="272"/>
      <c r="K130" s="272"/>
      <c r="L130" s="277"/>
      <c r="M130" s="278"/>
      <c r="N130" s="279"/>
      <c r="O130" s="279"/>
      <c r="P130" s="279"/>
      <c r="Q130" s="279"/>
      <c r="R130" s="279"/>
      <c r="S130" s="279"/>
      <c r="T130" s="280"/>
      <c r="AT130" s="281" t="s">
        <v>278</v>
      </c>
      <c r="AU130" s="281" t="s">
        <v>87</v>
      </c>
      <c r="AV130" s="14" t="s">
        <v>276</v>
      </c>
      <c r="AW130" s="14" t="s">
        <v>40</v>
      </c>
      <c r="AX130" s="14" t="s">
        <v>85</v>
      </c>
      <c r="AY130" s="281" t="s">
        <v>270</v>
      </c>
    </row>
    <row r="131" spans="2:65" s="1" customFormat="1" ht="16.5" customHeight="1">
      <c r="B131" s="46"/>
      <c r="C131" s="237" t="s">
        <v>314</v>
      </c>
      <c r="D131" s="237" t="s">
        <v>272</v>
      </c>
      <c r="E131" s="238" t="s">
        <v>315</v>
      </c>
      <c r="F131" s="239" t="s">
        <v>316</v>
      </c>
      <c r="G131" s="240" t="s">
        <v>317</v>
      </c>
      <c r="H131" s="241">
        <v>392.49</v>
      </c>
      <c r="I131" s="242"/>
      <c r="J131" s="243">
        <f>ROUND(I131*H131,2)</f>
        <v>0</v>
      </c>
      <c r="K131" s="239" t="s">
        <v>275</v>
      </c>
      <c r="L131" s="72"/>
      <c r="M131" s="244" t="s">
        <v>76</v>
      </c>
      <c r="N131" s="245" t="s">
        <v>48</v>
      </c>
      <c r="O131" s="47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AR131" s="24" t="s">
        <v>276</v>
      </c>
      <c r="AT131" s="24" t="s">
        <v>272</v>
      </c>
      <c r="AU131" s="24" t="s">
        <v>87</v>
      </c>
      <c r="AY131" s="24" t="s">
        <v>270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24" t="s">
        <v>85</v>
      </c>
      <c r="BK131" s="248">
        <f>ROUND(I131*H131,2)</f>
        <v>0</v>
      </c>
      <c r="BL131" s="24" t="s">
        <v>276</v>
      </c>
      <c r="BM131" s="24" t="s">
        <v>318</v>
      </c>
    </row>
    <row r="132" spans="2:51" s="13" customFormat="1" ht="13.5">
      <c r="B132" s="260"/>
      <c r="C132" s="261"/>
      <c r="D132" s="251" t="s">
        <v>278</v>
      </c>
      <c r="E132" s="262" t="s">
        <v>76</v>
      </c>
      <c r="F132" s="263" t="s">
        <v>319</v>
      </c>
      <c r="G132" s="261"/>
      <c r="H132" s="264">
        <v>392.49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278</v>
      </c>
      <c r="AU132" s="270" t="s">
        <v>87</v>
      </c>
      <c r="AV132" s="13" t="s">
        <v>87</v>
      </c>
      <c r="AW132" s="13" t="s">
        <v>40</v>
      </c>
      <c r="AX132" s="13" t="s">
        <v>78</v>
      </c>
      <c r="AY132" s="270" t="s">
        <v>270</v>
      </c>
    </row>
    <row r="133" spans="2:51" s="14" customFormat="1" ht="13.5">
      <c r="B133" s="271"/>
      <c r="C133" s="272"/>
      <c r="D133" s="251" t="s">
        <v>278</v>
      </c>
      <c r="E133" s="273" t="s">
        <v>76</v>
      </c>
      <c r="F133" s="274" t="s">
        <v>281</v>
      </c>
      <c r="G133" s="272"/>
      <c r="H133" s="275">
        <v>392.49</v>
      </c>
      <c r="I133" s="276"/>
      <c r="J133" s="272"/>
      <c r="K133" s="272"/>
      <c r="L133" s="277"/>
      <c r="M133" s="278"/>
      <c r="N133" s="279"/>
      <c r="O133" s="279"/>
      <c r="P133" s="279"/>
      <c r="Q133" s="279"/>
      <c r="R133" s="279"/>
      <c r="S133" s="279"/>
      <c r="T133" s="280"/>
      <c r="AT133" s="281" t="s">
        <v>278</v>
      </c>
      <c r="AU133" s="281" t="s">
        <v>87</v>
      </c>
      <c r="AV133" s="14" t="s">
        <v>276</v>
      </c>
      <c r="AW133" s="14" t="s">
        <v>40</v>
      </c>
      <c r="AX133" s="14" t="s">
        <v>85</v>
      </c>
      <c r="AY133" s="281" t="s">
        <v>270</v>
      </c>
    </row>
    <row r="134" spans="2:65" s="1" customFormat="1" ht="25.5" customHeight="1">
      <c r="B134" s="46"/>
      <c r="C134" s="237" t="s">
        <v>320</v>
      </c>
      <c r="D134" s="237" t="s">
        <v>272</v>
      </c>
      <c r="E134" s="238" t="s">
        <v>321</v>
      </c>
      <c r="F134" s="239" t="s">
        <v>322</v>
      </c>
      <c r="G134" s="240" t="s">
        <v>164</v>
      </c>
      <c r="H134" s="241">
        <v>42</v>
      </c>
      <c r="I134" s="242"/>
      <c r="J134" s="243">
        <f>ROUND(I134*H134,2)</f>
        <v>0</v>
      </c>
      <c r="K134" s="239" t="s">
        <v>275</v>
      </c>
      <c r="L134" s="72"/>
      <c r="M134" s="244" t="s">
        <v>76</v>
      </c>
      <c r="N134" s="245" t="s">
        <v>48</v>
      </c>
      <c r="O134" s="47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AR134" s="24" t="s">
        <v>276</v>
      </c>
      <c r="AT134" s="24" t="s">
        <v>272</v>
      </c>
      <c r="AU134" s="24" t="s">
        <v>87</v>
      </c>
      <c r="AY134" s="24" t="s">
        <v>270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24" t="s">
        <v>85</v>
      </c>
      <c r="BK134" s="248">
        <f>ROUND(I134*H134,2)</f>
        <v>0</v>
      </c>
      <c r="BL134" s="24" t="s">
        <v>276</v>
      </c>
      <c r="BM134" s="24" t="s">
        <v>323</v>
      </c>
    </row>
    <row r="135" spans="2:51" s="12" customFormat="1" ht="13.5">
      <c r="B135" s="249"/>
      <c r="C135" s="250"/>
      <c r="D135" s="251" t="s">
        <v>278</v>
      </c>
      <c r="E135" s="252" t="s">
        <v>76</v>
      </c>
      <c r="F135" s="253" t="s">
        <v>285</v>
      </c>
      <c r="G135" s="250"/>
      <c r="H135" s="252" t="s">
        <v>76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278</v>
      </c>
      <c r="AU135" s="259" t="s">
        <v>87</v>
      </c>
      <c r="AV135" s="12" t="s">
        <v>85</v>
      </c>
      <c r="AW135" s="12" t="s">
        <v>40</v>
      </c>
      <c r="AX135" s="12" t="s">
        <v>78</v>
      </c>
      <c r="AY135" s="259" t="s">
        <v>270</v>
      </c>
    </row>
    <row r="136" spans="2:51" s="13" customFormat="1" ht="13.5">
      <c r="B136" s="260"/>
      <c r="C136" s="261"/>
      <c r="D136" s="251" t="s">
        <v>278</v>
      </c>
      <c r="E136" s="262" t="s">
        <v>224</v>
      </c>
      <c r="F136" s="263" t="s">
        <v>324</v>
      </c>
      <c r="G136" s="261"/>
      <c r="H136" s="264">
        <v>42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278</v>
      </c>
      <c r="AU136" s="270" t="s">
        <v>87</v>
      </c>
      <c r="AV136" s="13" t="s">
        <v>87</v>
      </c>
      <c r="AW136" s="13" t="s">
        <v>40</v>
      </c>
      <c r="AX136" s="13" t="s">
        <v>78</v>
      </c>
      <c r="AY136" s="270" t="s">
        <v>270</v>
      </c>
    </row>
    <row r="137" spans="2:51" s="14" customFormat="1" ht="13.5">
      <c r="B137" s="271"/>
      <c r="C137" s="272"/>
      <c r="D137" s="251" t="s">
        <v>278</v>
      </c>
      <c r="E137" s="273" t="s">
        <v>76</v>
      </c>
      <c r="F137" s="274" t="s">
        <v>281</v>
      </c>
      <c r="G137" s="272"/>
      <c r="H137" s="275">
        <v>42</v>
      </c>
      <c r="I137" s="276"/>
      <c r="J137" s="272"/>
      <c r="K137" s="272"/>
      <c r="L137" s="277"/>
      <c r="M137" s="278"/>
      <c r="N137" s="279"/>
      <c r="O137" s="279"/>
      <c r="P137" s="279"/>
      <c r="Q137" s="279"/>
      <c r="R137" s="279"/>
      <c r="S137" s="279"/>
      <c r="T137" s="280"/>
      <c r="AT137" s="281" t="s">
        <v>278</v>
      </c>
      <c r="AU137" s="281" t="s">
        <v>87</v>
      </c>
      <c r="AV137" s="14" t="s">
        <v>276</v>
      </c>
      <c r="AW137" s="14" t="s">
        <v>40</v>
      </c>
      <c r="AX137" s="14" t="s">
        <v>85</v>
      </c>
      <c r="AY137" s="281" t="s">
        <v>270</v>
      </c>
    </row>
    <row r="138" spans="2:65" s="1" customFormat="1" ht="25.5" customHeight="1">
      <c r="B138" s="46"/>
      <c r="C138" s="237" t="s">
        <v>325</v>
      </c>
      <c r="D138" s="237" t="s">
        <v>272</v>
      </c>
      <c r="E138" s="238" t="s">
        <v>326</v>
      </c>
      <c r="F138" s="239" t="s">
        <v>327</v>
      </c>
      <c r="G138" s="240" t="s">
        <v>164</v>
      </c>
      <c r="H138" s="241">
        <v>3.6</v>
      </c>
      <c r="I138" s="242"/>
      <c r="J138" s="243">
        <f>ROUND(I138*H138,2)</f>
        <v>0</v>
      </c>
      <c r="K138" s="239" t="s">
        <v>275</v>
      </c>
      <c r="L138" s="72"/>
      <c r="M138" s="244" t="s">
        <v>76</v>
      </c>
      <c r="N138" s="245" t="s">
        <v>48</v>
      </c>
      <c r="O138" s="47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4" t="s">
        <v>276</v>
      </c>
      <c r="AT138" s="24" t="s">
        <v>272</v>
      </c>
      <c r="AU138" s="24" t="s">
        <v>87</v>
      </c>
      <c r="AY138" s="24" t="s">
        <v>270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24" t="s">
        <v>85</v>
      </c>
      <c r="BK138" s="248">
        <f>ROUND(I138*H138,2)</f>
        <v>0</v>
      </c>
      <c r="BL138" s="24" t="s">
        <v>276</v>
      </c>
      <c r="BM138" s="24" t="s">
        <v>328</v>
      </c>
    </row>
    <row r="139" spans="2:51" s="12" customFormat="1" ht="13.5">
      <c r="B139" s="249"/>
      <c r="C139" s="250"/>
      <c r="D139" s="251" t="s">
        <v>278</v>
      </c>
      <c r="E139" s="252" t="s">
        <v>76</v>
      </c>
      <c r="F139" s="253" t="s">
        <v>329</v>
      </c>
      <c r="G139" s="250"/>
      <c r="H139" s="252" t="s">
        <v>76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278</v>
      </c>
      <c r="AU139" s="259" t="s">
        <v>87</v>
      </c>
      <c r="AV139" s="12" t="s">
        <v>85</v>
      </c>
      <c r="AW139" s="12" t="s">
        <v>40</v>
      </c>
      <c r="AX139" s="12" t="s">
        <v>78</v>
      </c>
      <c r="AY139" s="259" t="s">
        <v>270</v>
      </c>
    </row>
    <row r="140" spans="2:51" s="13" customFormat="1" ht="13.5">
      <c r="B140" s="260"/>
      <c r="C140" s="261"/>
      <c r="D140" s="251" t="s">
        <v>278</v>
      </c>
      <c r="E140" s="262" t="s">
        <v>165</v>
      </c>
      <c r="F140" s="263" t="s">
        <v>330</v>
      </c>
      <c r="G140" s="261"/>
      <c r="H140" s="264">
        <v>3.6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AT140" s="270" t="s">
        <v>278</v>
      </c>
      <c r="AU140" s="270" t="s">
        <v>87</v>
      </c>
      <c r="AV140" s="13" t="s">
        <v>87</v>
      </c>
      <c r="AW140" s="13" t="s">
        <v>40</v>
      </c>
      <c r="AX140" s="13" t="s">
        <v>78</v>
      </c>
      <c r="AY140" s="270" t="s">
        <v>270</v>
      </c>
    </row>
    <row r="141" spans="2:51" s="14" customFormat="1" ht="13.5">
      <c r="B141" s="271"/>
      <c r="C141" s="272"/>
      <c r="D141" s="251" t="s">
        <v>278</v>
      </c>
      <c r="E141" s="273" t="s">
        <v>76</v>
      </c>
      <c r="F141" s="274" t="s">
        <v>281</v>
      </c>
      <c r="G141" s="272"/>
      <c r="H141" s="275">
        <v>3.6</v>
      </c>
      <c r="I141" s="276"/>
      <c r="J141" s="272"/>
      <c r="K141" s="272"/>
      <c r="L141" s="277"/>
      <c r="M141" s="278"/>
      <c r="N141" s="279"/>
      <c r="O141" s="279"/>
      <c r="P141" s="279"/>
      <c r="Q141" s="279"/>
      <c r="R141" s="279"/>
      <c r="S141" s="279"/>
      <c r="T141" s="280"/>
      <c r="AT141" s="281" t="s">
        <v>278</v>
      </c>
      <c r="AU141" s="281" t="s">
        <v>87</v>
      </c>
      <c r="AV141" s="14" t="s">
        <v>276</v>
      </c>
      <c r="AW141" s="14" t="s">
        <v>40</v>
      </c>
      <c r="AX141" s="14" t="s">
        <v>85</v>
      </c>
      <c r="AY141" s="281" t="s">
        <v>270</v>
      </c>
    </row>
    <row r="142" spans="2:65" s="1" customFormat="1" ht="38.25" customHeight="1">
      <c r="B142" s="46"/>
      <c r="C142" s="237" t="s">
        <v>331</v>
      </c>
      <c r="D142" s="237" t="s">
        <v>272</v>
      </c>
      <c r="E142" s="238" t="s">
        <v>332</v>
      </c>
      <c r="F142" s="239" t="s">
        <v>333</v>
      </c>
      <c r="G142" s="240" t="s">
        <v>164</v>
      </c>
      <c r="H142" s="241">
        <v>3.15</v>
      </c>
      <c r="I142" s="242"/>
      <c r="J142" s="243">
        <f>ROUND(I142*H142,2)</f>
        <v>0</v>
      </c>
      <c r="K142" s="239" t="s">
        <v>275</v>
      </c>
      <c r="L142" s="72"/>
      <c r="M142" s="244" t="s">
        <v>76</v>
      </c>
      <c r="N142" s="245" t="s">
        <v>48</v>
      </c>
      <c r="O142" s="47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" t="s">
        <v>276</v>
      </c>
      <c r="AT142" s="24" t="s">
        <v>272</v>
      </c>
      <c r="AU142" s="24" t="s">
        <v>87</v>
      </c>
      <c r="AY142" s="24" t="s">
        <v>270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24" t="s">
        <v>85</v>
      </c>
      <c r="BK142" s="248">
        <f>ROUND(I142*H142,2)</f>
        <v>0</v>
      </c>
      <c r="BL142" s="24" t="s">
        <v>276</v>
      </c>
      <c r="BM142" s="24" t="s">
        <v>334</v>
      </c>
    </row>
    <row r="143" spans="2:51" s="12" customFormat="1" ht="13.5">
      <c r="B143" s="249"/>
      <c r="C143" s="250"/>
      <c r="D143" s="251" t="s">
        <v>278</v>
      </c>
      <c r="E143" s="252" t="s">
        <v>76</v>
      </c>
      <c r="F143" s="253" t="s">
        <v>335</v>
      </c>
      <c r="G143" s="250"/>
      <c r="H143" s="252" t="s">
        <v>76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278</v>
      </c>
      <c r="AU143" s="259" t="s">
        <v>87</v>
      </c>
      <c r="AV143" s="12" t="s">
        <v>85</v>
      </c>
      <c r="AW143" s="12" t="s">
        <v>40</v>
      </c>
      <c r="AX143" s="12" t="s">
        <v>78</v>
      </c>
      <c r="AY143" s="259" t="s">
        <v>270</v>
      </c>
    </row>
    <row r="144" spans="2:51" s="13" customFormat="1" ht="13.5">
      <c r="B144" s="260"/>
      <c r="C144" s="261"/>
      <c r="D144" s="251" t="s">
        <v>278</v>
      </c>
      <c r="E144" s="262" t="s">
        <v>168</v>
      </c>
      <c r="F144" s="263" t="s">
        <v>336</v>
      </c>
      <c r="G144" s="261"/>
      <c r="H144" s="264">
        <v>3.15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AT144" s="270" t="s">
        <v>278</v>
      </c>
      <c r="AU144" s="270" t="s">
        <v>87</v>
      </c>
      <c r="AV144" s="13" t="s">
        <v>87</v>
      </c>
      <c r="AW144" s="13" t="s">
        <v>40</v>
      </c>
      <c r="AX144" s="13" t="s">
        <v>78</v>
      </c>
      <c r="AY144" s="270" t="s">
        <v>270</v>
      </c>
    </row>
    <row r="145" spans="2:51" s="14" customFormat="1" ht="13.5">
      <c r="B145" s="271"/>
      <c r="C145" s="272"/>
      <c r="D145" s="251" t="s">
        <v>278</v>
      </c>
      <c r="E145" s="273" t="s">
        <v>76</v>
      </c>
      <c r="F145" s="274" t="s">
        <v>281</v>
      </c>
      <c r="G145" s="272"/>
      <c r="H145" s="275">
        <v>3.15</v>
      </c>
      <c r="I145" s="276"/>
      <c r="J145" s="272"/>
      <c r="K145" s="272"/>
      <c r="L145" s="277"/>
      <c r="M145" s="278"/>
      <c r="N145" s="279"/>
      <c r="O145" s="279"/>
      <c r="P145" s="279"/>
      <c r="Q145" s="279"/>
      <c r="R145" s="279"/>
      <c r="S145" s="279"/>
      <c r="T145" s="280"/>
      <c r="AT145" s="281" t="s">
        <v>278</v>
      </c>
      <c r="AU145" s="281" t="s">
        <v>87</v>
      </c>
      <c r="AV145" s="14" t="s">
        <v>276</v>
      </c>
      <c r="AW145" s="14" t="s">
        <v>40</v>
      </c>
      <c r="AX145" s="14" t="s">
        <v>85</v>
      </c>
      <c r="AY145" s="281" t="s">
        <v>270</v>
      </c>
    </row>
    <row r="146" spans="2:65" s="1" customFormat="1" ht="16.5" customHeight="1">
      <c r="B146" s="46"/>
      <c r="C146" s="282" t="s">
        <v>337</v>
      </c>
      <c r="D146" s="282" t="s">
        <v>338</v>
      </c>
      <c r="E146" s="283" t="s">
        <v>339</v>
      </c>
      <c r="F146" s="284" t="s">
        <v>340</v>
      </c>
      <c r="G146" s="285" t="s">
        <v>317</v>
      </c>
      <c r="H146" s="286">
        <v>13.5</v>
      </c>
      <c r="I146" s="287"/>
      <c r="J146" s="288">
        <f>ROUND(I146*H146,2)</f>
        <v>0</v>
      </c>
      <c r="K146" s="284" t="s">
        <v>275</v>
      </c>
      <c r="L146" s="289"/>
      <c r="M146" s="290" t="s">
        <v>76</v>
      </c>
      <c r="N146" s="291" t="s">
        <v>48</v>
      </c>
      <c r="O146" s="47"/>
      <c r="P146" s="246">
        <f>O146*H146</f>
        <v>0</v>
      </c>
      <c r="Q146" s="246">
        <v>1</v>
      </c>
      <c r="R146" s="246">
        <f>Q146*H146</f>
        <v>13.5</v>
      </c>
      <c r="S146" s="246">
        <v>0</v>
      </c>
      <c r="T146" s="247">
        <f>S146*H146</f>
        <v>0</v>
      </c>
      <c r="AR146" s="24" t="s">
        <v>139</v>
      </c>
      <c r="AT146" s="24" t="s">
        <v>338</v>
      </c>
      <c r="AU146" s="24" t="s">
        <v>87</v>
      </c>
      <c r="AY146" s="24" t="s">
        <v>270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24" t="s">
        <v>85</v>
      </c>
      <c r="BK146" s="248">
        <f>ROUND(I146*H146,2)</f>
        <v>0</v>
      </c>
      <c r="BL146" s="24" t="s">
        <v>276</v>
      </c>
      <c r="BM146" s="24" t="s">
        <v>341</v>
      </c>
    </row>
    <row r="147" spans="2:51" s="12" customFormat="1" ht="13.5">
      <c r="B147" s="249"/>
      <c r="C147" s="250"/>
      <c r="D147" s="251" t="s">
        <v>278</v>
      </c>
      <c r="E147" s="252" t="s">
        <v>76</v>
      </c>
      <c r="F147" s="253" t="s">
        <v>342</v>
      </c>
      <c r="G147" s="250"/>
      <c r="H147" s="252" t="s">
        <v>76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278</v>
      </c>
      <c r="AU147" s="259" t="s">
        <v>87</v>
      </c>
      <c r="AV147" s="12" t="s">
        <v>85</v>
      </c>
      <c r="AW147" s="12" t="s">
        <v>40</v>
      </c>
      <c r="AX147" s="12" t="s">
        <v>78</v>
      </c>
      <c r="AY147" s="259" t="s">
        <v>270</v>
      </c>
    </row>
    <row r="148" spans="2:51" s="13" customFormat="1" ht="13.5">
      <c r="B148" s="260"/>
      <c r="C148" s="261"/>
      <c r="D148" s="251" t="s">
        <v>278</v>
      </c>
      <c r="E148" s="262" t="s">
        <v>76</v>
      </c>
      <c r="F148" s="263" t="s">
        <v>343</v>
      </c>
      <c r="G148" s="261"/>
      <c r="H148" s="264">
        <v>13.5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AT148" s="270" t="s">
        <v>278</v>
      </c>
      <c r="AU148" s="270" t="s">
        <v>87</v>
      </c>
      <c r="AV148" s="13" t="s">
        <v>87</v>
      </c>
      <c r="AW148" s="13" t="s">
        <v>40</v>
      </c>
      <c r="AX148" s="13" t="s">
        <v>78</v>
      </c>
      <c r="AY148" s="270" t="s">
        <v>270</v>
      </c>
    </row>
    <row r="149" spans="2:51" s="14" customFormat="1" ht="13.5">
      <c r="B149" s="271"/>
      <c r="C149" s="272"/>
      <c r="D149" s="251" t="s">
        <v>278</v>
      </c>
      <c r="E149" s="273" t="s">
        <v>76</v>
      </c>
      <c r="F149" s="274" t="s">
        <v>281</v>
      </c>
      <c r="G149" s="272"/>
      <c r="H149" s="275">
        <v>13.5</v>
      </c>
      <c r="I149" s="276"/>
      <c r="J149" s="272"/>
      <c r="K149" s="272"/>
      <c r="L149" s="277"/>
      <c r="M149" s="278"/>
      <c r="N149" s="279"/>
      <c r="O149" s="279"/>
      <c r="P149" s="279"/>
      <c r="Q149" s="279"/>
      <c r="R149" s="279"/>
      <c r="S149" s="279"/>
      <c r="T149" s="280"/>
      <c r="AT149" s="281" t="s">
        <v>278</v>
      </c>
      <c r="AU149" s="281" t="s">
        <v>87</v>
      </c>
      <c r="AV149" s="14" t="s">
        <v>276</v>
      </c>
      <c r="AW149" s="14" t="s">
        <v>40</v>
      </c>
      <c r="AX149" s="14" t="s">
        <v>85</v>
      </c>
      <c r="AY149" s="281" t="s">
        <v>270</v>
      </c>
    </row>
    <row r="150" spans="2:65" s="1" customFormat="1" ht="25.5" customHeight="1">
      <c r="B150" s="46"/>
      <c r="C150" s="237" t="s">
        <v>10</v>
      </c>
      <c r="D150" s="237" t="s">
        <v>272</v>
      </c>
      <c r="E150" s="238" t="s">
        <v>344</v>
      </c>
      <c r="F150" s="239" t="s">
        <v>345</v>
      </c>
      <c r="G150" s="240" t="s">
        <v>113</v>
      </c>
      <c r="H150" s="241">
        <v>976.87</v>
      </c>
      <c r="I150" s="242"/>
      <c r="J150" s="243">
        <f>ROUND(I150*H150,2)</f>
        <v>0</v>
      </c>
      <c r="K150" s="239" t="s">
        <v>275</v>
      </c>
      <c r="L150" s="72"/>
      <c r="M150" s="244" t="s">
        <v>76</v>
      </c>
      <c r="N150" s="245" t="s">
        <v>48</v>
      </c>
      <c r="O150" s="47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4" t="s">
        <v>276</v>
      </c>
      <c r="AT150" s="24" t="s">
        <v>272</v>
      </c>
      <c r="AU150" s="24" t="s">
        <v>87</v>
      </c>
      <c r="AY150" s="24" t="s">
        <v>270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24" t="s">
        <v>85</v>
      </c>
      <c r="BK150" s="248">
        <f>ROUND(I150*H150,2)</f>
        <v>0</v>
      </c>
      <c r="BL150" s="24" t="s">
        <v>276</v>
      </c>
      <c r="BM150" s="24" t="s">
        <v>346</v>
      </c>
    </row>
    <row r="151" spans="2:51" s="13" customFormat="1" ht="13.5">
      <c r="B151" s="260"/>
      <c r="C151" s="261"/>
      <c r="D151" s="251" t="s">
        <v>278</v>
      </c>
      <c r="E151" s="262" t="s">
        <v>76</v>
      </c>
      <c r="F151" s="263" t="s">
        <v>347</v>
      </c>
      <c r="G151" s="261"/>
      <c r="H151" s="264">
        <v>976.87</v>
      </c>
      <c r="I151" s="265"/>
      <c r="J151" s="261"/>
      <c r="K151" s="261"/>
      <c r="L151" s="266"/>
      <c r="M151" s="267"/>
      <c r="N151" s="268"/>
      <c r="O151" s="268"/>
      <c r="P151" s="268"/>
      <c r="Q151" s="268"/>
      <c r="R151" s="268"/>
      <c r="S151" s="268"/>
      <c r="T151" s="269"/>
      <c r="AT151" s="270" t="s">
        <v>278</v>
      </c>
      <c r="AU151" s="270" t="s">
        <v>87</v>
      </c>
      <c r="AV151" s="13" t="s">
        <v>87</v>
      </c>
      <c r="AW151" s="13" t="s">
        <v>40</v>
      </c>
      <c r="AX151" s="13" t="s">
        <v>78</v>
      </c>
      <c r="AY151" s="270" t="s">
        <v>270</v>
      </c>
    </row>
    <row r="152" spans="2:51" s="14" customFormat="1" ht="13.5">
      <c r="B152" s="271"/>
      <c r="C152" s="272"/>
      <c r="D152" s="251" t="s">
        <v>278</v>
      </c>
      <c r="E152" s="273" t="s">
        <v>76</v>
      </c>
      <c r="F152" s="274" t="s">
        <v>281</v>
      </c>
      <c r="G152" s="272"/>
      <c r="H152" s="275">
        <v>976.87</v>
      </c>
      <c r="I152" s="276"/>
      <c r="J152" s="272"/>
      <c r="K152" s="272"/>
      <c r="L152" s="277"/>
      <c r="M152" s="278"/>
      <c r="N152" s="279"/>
      <c r="O152" s="279"/>
      <c r="P152" s="279"/>
      <c r="Q152" s="279"/>
      <c r="R152" s="279"/>
      <c r="S152" s="279"/>
      <c r="T152" s="280"/>
      <c r="AT152" s="281" t="s">
        <v>278</v>
      </c>
      <c r="AU152" s="281" t="s">
        <v>87</v>
      </c>
      <c r="AV152" s="14" t="s">
        <v>276</v>
      </c>
      <c r="AW152" s="14" t="s">
        <v>40</v>
      </c>
      <c r="AX152" s="14" t="s">
        <v>85</v>
      </c>
      <c r="AY152" s="281" t="s">
        <v>270</v>
      </c>
    </row>
    <row r="153" spans="2:63" s="11" customFormat="1" ht="22.3" customHeight="1">
      <c r="B153" s="221"/>
      <c r="C153" s="222"/>
      <c r="D153" s="223" t="s">
        <v>77</v>
      </c>
      <c r="E153" s="235" t="s">
        <v>320</v>
      </c>
      <c r="F153" s="235" t="s">
        <v>348</v>
      </c>
      <c r="G153" s="222"/>
      <c r="H153" s="222"/>
      <c r="I153" s="225"/>
      <c r="J153" s="236">
        <f>BK153</f>
        <v>0</v>
      </c>
      <c r="K153" s="222"/>
      <c r="L153" s="227"/>
      <c r="M153" s="228"/>
      <c r="N153" s="229"/>
      <c r="O153" s="229"/>
      <c r="P153" s="230">
        <f>SUM(P154:P176)</f>
        <v>0</v>
      </c>
      <c r="Q153" s="229"/>
      <c r="R153" s="230">
        <f>SUM(R154:R176)</f>
        <v>0.00030000000000000003</v>
      </c>
      <c r="S153" s="229"/>
      <c r="T153" s="231">
        <f>SUM(T154:T176)</f>
        <v>0</v>
      </c>
      <c r="AR153" s="232" t="s">
        <v>85</v>
      </c>
      <c r="AT153" s="233" t="s">
        <v>77</v>
      </c>
      <c r="AU153" s="233" t="s">
        <v>87</v>
      </c>
      <c r="AY153" s="232" t="s">
        <v>270</v>
      </c>
      <c r="BK153" s="234">
        <f>SUM(BK154:BK176)</f>
        <v>0</v>
      </c>
    </row>
    <row r="154" spans="2:65" s="1" customFormat="1" ht="25.5" customHeight="1">
      <c r="B154" s="46"/>
      <c r="C154" s="237" t="s">
        <v>349</v>
      </c>
      <c r="D154" s="237" t="s">
        <v>272</v>
      </c>
      <c r="E154" s="238" t="s">
        <v>350</v>
      </c>
      <c r="F154" s="239" t="s">
        <v>351</v>
      </c>
      <c r="G154" s="240" t="s">
        <v>113</v>
      </c>
      <c r="H154" s="241">
        <v>35</v>
      </c>
      <c r="I154" s="242"/>
      <c r="J154" s="243">
        <f>ROUND(I154*H154,2)</f>
        <v>0</v>
      </c>
      <c r="K154" s="239" t="s">
        <v>275</v>
      </c>
      <c r="L154" s="72"/>
      <c r="M154" s="244" t="s">
        <v>76</v>
      </c>
      <c r="N154" s="245" t="s">
        <v>48</v>
      </c>
      <c r="O154" s="47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4" t="s">
        <v>276</v>
      </c>
      <c r="AT154" s="24" t="s">
        <v>272</v>
      </c>
      <c r="AU154" s="24" t="s">
        <v>161</v>
      </c>
      <c r="AY154" s="24" t="s">
        <v>270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24" t="s">
        <v>85</v>
      </c>
      <c r="BK154" s="248">
        <f>ROUND(I154*H154,2)</f>
        <v>0</v>
      </c>
      <c r="BL154" s="24" t="s">
        <v>276</v>
      </c>
      <c r="BM154" s="24" t="s">
        <v>352</v>
      </c>
    </row>
    <row r="155" spans="2:51" s="12" customFormat="1" ht="13.5">
      <c r="B155" s="249"/>
      <c r="C155" s="250"/>
      <c r="D155" s="251" t="s">
        <v>278</v>
      </c>
      <c r="E155" s="252" t="s">
        <v>76</v>
      </c>
      <c r="F155" s="253" t="s">
        <v>353</v>
      </c>
      <c r="G155" s="250"/>
      <c r="H155" s="252" t="s">
        <v>76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278</v>
      </c>
      <c r="AU155" s="259" t="s">
        <v>161</v>
      </c>
      <c r="AV155" s="12" t="s">
        <v>85</v>
      </c>
      <c r="AW155" s="12" t="s">
        <v>40</v>
      </c>
      <c r="AX155" s="12" t="s">
        <v>78</v>
      </c>
      <c r="AY155" s="259" t="s">
        <v>270</v>
      </c>
    </row>
    <row r="156" spans="2:51" s="13" customFormat="1" ht="13.5">
      <c r="B156" s="260"/>
      <c r="C156" s="261"/>
      <c r="D156" s="251" t="s">
        <v>278</v>
      </c>
      <c r="E156" s="262" t="s">
        <v>202</v>
      </c>
      <c r="F156" s="263" t="s">
        <v>203</v>
      </c>
      <c r="G156" s="261"/>
      <c r="H156" s="264">
        <v>35</v>
      </c>
      <c r="I156" s="265"/>
      <c r="J156" s="261"/>
      <c r="K156" s="261"/>
      <c r="L156" s="266"/>
      <c r="M156" s="267"/>
      <c r="N156" s="268"/>
      <c r="O156" s="268"/>
      <c r="P156" s="268"/>
      <c r="Q156" s="268"/>
      <c r="R156" s="268"/>
      <c r="S156" s="268"/>
      <c r="T156" s="269"/>
      <c r="AT156" s="270" t="s">
        <v>278</v>
      </c>
      <c r="AU156" s="270" t="s">
        <v>161</v>
      </c>
      <c r="AV156" s="13" t="s">
        <v>87</v>
      </c>
      <c r="AW156" s="13" t="s">
        <v>40</v>
      </c>
      <c r="AX156" s="13" t="s">
        <v>78</v>
      </c>
      <c r="AY156" s="270" t="s">
        <v>270</v>
      </c>
    </row>
    <row r="157" spans="2:51" s="14" customFormat="1" ht="13.5">
      <c r="B157" s="271"/>
      <c r="C157" s="272"/>
      <c r="D157" s="251" t="s">
        <v>278</v>
      </c>
      <c r="E157" s="273" t="s">
        <v>76</v>
      </c>
      <c r="F157" s="274" t="s">
        <v>281</v>
      </c>
      <c r="G157" s="272"/>
      <c r="H157" s="275">
        <v>35</v>
      </c>
      <c r="I157" s="276"/>
      <c r="J157" s="272"/>
      <c r="K157" s="272"/>
      <c r="L157" s="277"/>
      <c r="M157" s="278"/>
      <c r="N157" s="279"/>
      <c r="O157" s="279"/>
      <c r="P157" s="279"/>
      <c r="Q157" s="279"/>
      <c r="R157" s="279"/>
      <c r="S157" s="279"/>
      <c r="T157" s="280"/>
      <c r="AT157" s="281" t="s">
        <v>278</v>
      </c>
      <c r="AU157" s="281" t="s">
        <v>161</v>
      </c>
      <c r="AV157" s="14" t="s">
        <v>276</v>
      </c>
      <c r="AW157" s="14" t="s">
        <v>40</v>
      </c>
      <c r="AX157" s="14" t="s">
        <v>85</v>
      </c>
      <c r="AY157" s="281" t="s">
        <v>270</v>
      </c>
    </row>
    <row r="158" spans="2:65" s="1" customFormat="1" ht="25.5" customHeight="1">
      <c r="B158" s="46"/>
      <c r="C158" s="237" t="s">
        <v>354</v>
      </c>
      <c r="D158" s="237" t="s">
        <v>272</v>
      </c>
      <c r="E158" s="238" t="s">
        <v>355</v>
      </c>
      <c r="F158" s="239" t="s">
        <v>356</v>
      </c>
      <c r="G158" s="240" t="s">
        <v>113</v>
      </c>
      <c r="H158" s="241">
        <v>35</v>
      </c>
      <c r="I158" s="242"/>
      <c r="J158" s="243">
        <f>ROUND(I158*H158,2)</f>
        <v>0</v>
      </c>
      <c r="K158" s="239" t="s">
        <v>275</v>
      </c>
      <c r="L158" s="72"/>
      <c r="M158" s="244" t="s">
        <v>76</v>
      </c>
      <c r="N158" s="245" t="s">
        <v>48</v>
      </c>
      <c r="O158" s="47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AR158" s="24" t="s">
        <v>276</v>
      </c>
      <c r="AT158" s="24" t="s">
        <v>272</v>
      </c>
      <c r="AU158" s="24" t="s">
        <v>161</v>
      </c>
      <c r="AY158" s="24" t="s">
        <v>270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24" t="s">
        <v>85</v>
      </c>
      <c r="BK158" s="248">
        <f>ROUND(I158*H158,2)</f>
        <v>0</v>
      </c>
      <c r="BL158" s="24" t="s">
        <v>276</v>
      </c>
      <c r="BM158" s="24" t="s">
        <v>357</v>
      </c>
    </row>
    <row r="159" spans="2:51" s="13" customFormat="1" ht="13.5">
      <c r="B159" s="260"/>
      <c r="C159" s="261"/>
      <c r="D159" s="251" t="s">
        <v>278</v>
      </c>
      <c r="E159" s="262" t="s">
        <v>76</v>
      </c>
      <c r="F159" s="263" t="s">
        <v>202</v>
      </c>
      <c r="G159" s="261"/>
      <c r="H159" s="264">
        <v>35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278</v>
      </c>
      <c r="AU159" s="270" t="s">
        <v>161</v>
      </c>
      <c r="AV159" s="13" t="s">
        <v>87</v>
      </c>
      <c r="AW159" s="13" t="s">
        <v>40</v>
      </c>
      <c r="AX159" s="13" t="s">
        <v>78</v>
      </c>
      <c r="AY159" s="270" t="s">
        <v>270</v>
      </c>
    </row>
    <row r="160" spans="2:51" s="14" customFormat="1" ht="13.5">
      <c r="B160" s="271"/>
      <c r="C160" s="272"/>
      <c r="D160" s="251" t="s">
        <v>278</v>
      </c>
      <c r="E160" s="273" t="s">
        <v>76</v>
      </c>
      <c r="F160" s="274" t="s">
        <v>281</v>
      </c>
      <c r="G160" s="272"/>
      <c r="H160" s="275">
        <v>35</v>
      </c>
      <c r="I160" s="276"/>
      <c r="J160" s="272"/>
      <c r="K160" s="272"/>
      <c r="L160" s="277"/>
      <c r="M160" s="278"/>
      <c r="N160" s="279"/>
      <c r="O160" s="279"/>
      <c r="P160" s="279"/>
      <c r="Q160" s="279"/>
      <c r="R160" s="279"/>
      <c r="S160" s="279"/>
      <c r="T160" s="280"/>
      <c r="AT160" s="281" t="s">
        <v>278</v>
      </c>
      <c r="AU160" s="281" t="s">
        <v>161</v>
      </c>
      <c r="AV160" s="14" t="s">
        <v>276</v>
      </c>
      <c r="AW160" s="14" t="s">
        <v>40</v>
      </c>
      <c r="AX160" s="14" t="s">
        <v>85</v>
      </c>
      <c r="AY160" s="281" t="s">
        <v>270</v>
      </c>
    </row>
    <row r="161" spans="2:65" s="1" customFormat="1" ht="25.5" customHeight="1">
      <c r="B161" s="46"/>
      <c r="C161" s="237" t="s">
        <v>358</v>
      </c>
      <c r="D161" s="237" t="s">
        <v>272</v>
      </c>
      <c r="E161" s="238" t="s">
        <v>359</v>
      </c>
      <c r="F161" s="239" t="s">
        <v>360</v>
      </c>
      <c r="G161" s="240" t="s">
        <v>155</v>
      </c>
      <c r="H161" s="241">
        <v>6</v>
      </c>
      <c r="I161" s="242"/>
      <c r="J161" s="243">
        <f>ROUND(I161*H161,2)</f>
        <v>0</v>
      </c>
      <c r="K161" s="239" t="s">
        <v>275</v>
      </c>
      <c r="L161" s="72"/>
      <c r="M161" s="244" t="s">
        <v>76</v>
      </c>
      <c r="N161" s="245" t="s">
        <v>48</v>
      </c>
      <c r="O161" s="47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4" t="s">
        <v>276</v>
      </c>
      <c r="AT161" s="24" t="s">
        <v>272</v>
      </c>
      <c r="AU161" s="24" t="s">
        <v>161</v>
      </c>
      <c r="AY161" s="24" t="s">
        <v>270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24" t="s">
        <v>85</v>
      </c>
      <c r="BK161" s="248">
        <f>ROUND(I161*H161,2)</f>
        <v>0</v>
      </c>
      <c r="BL161" s="24" t="s">
        <v>276</v>
      </c>
      <c r="BM161" s="24" t="s">
        <v>361</v>
      </c>
    </row>
    <row r="162" spans="2:51" s="12" customFormat="1" ht="13.5">
      <c r="B162" s="249"/>
      <c r="C162" s="250"/>
      <c r="D162" s="251" t="s">
        <v>278</v>
      </c>
      <c r="E162" s="252" t="s">
        <v>76</v>
      </c>
      <c r="F162" s="253" t="s">
        <v>362</v>
      </c>
      <c r="G162" s="250"/>
      <c r="H162" s="252" t="s">
        <v>76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278</v>
      </c>
      <c r="AU162" s="259" t="s">
        <v>161</v>
      </c>
      <c r="AV162" s="12" t="s">
        <v>85</v>
      </c>
      <c r="AW162" s="12" t="s">
        <v>40</v>
      </c>
      <c r="AX162" s="12" t="s">
        <v>78</v>
      </c>
      <c r="AY162" s="259" t="s">
        <v>270</v>
      </c>
    </row>
    <row r="163" spans="2:51" s="13" customFormat="1" ht="13.5">
      <c r="B163" s="260"/>
      <c r="C163" s="261"/>
      <c r="D163" s="251" t="s">
        <v>278</v>
      </c>
      <c r="E163" s="262" t="s">
        <v>200</v>
      </c>
      <c r="F163" s="263" t="s">
        <v>188</v>
      </c>
      <c r="G163" s="261"/>
      <c r="H163" s="264">
        <v>6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AT163" s="270" t="s">
        <v>278</v>
      </c>
      <c r="AU163" s="270" t="s">
        <v>161</v>
      </c>
      <c r="AV163" s="13" t="s">
        <v>87</v>
      </c>
      <c r="AW163" s="13" t="s">
        <v>40</v>
      </c>
      <c r="AX163" s="13" t="s">
        <v>78</v>
      </c>
      <c r="AY163" s="270" t="s">
        <v>270</v>
      </c>
    </row>
    <row r="164" spans="2:51" s="14" customFormat="1" ht="13.5">
      <c r="B164" s="271"/>
      <c r="C164" s="272"/>
      <c r="D164" s="251" t="s">
        <v>278</v>
      </c>
      <c r="E164" s="273" t="s">
        <v>76</v>
      </c>
      <c r="F164" s="274" t="s">
        <v>281</v>
      </c>
      <c r="G164" s="272"/>
      <c r="H164" s="275">
        <v>6</v>
      </c>
      <c r="I164" s="276"/>
      <c r="J164" s="272"/>
      <c r="K164" s="272"/>
      <c r="L164" s="277"/>
      <c r="M164" s="278"/>
      <c r="N164" s="279"/>
      <c r="O164" s="279"/>
      <c r="P164" s="279"/>
      <c r="Q164" s="279"/>
      <c r="R164" s="279"/>
      <c r="S164" s="279"/>
      <c r="T164" s="280"/>
      <c r="AT164" s="281" t="s">
        <v>278</v>
      </c>
      <c r="AU164" s="281" t="s">
        <v>161</v>
      </c>
      <c r="AV164" s="14" t="s">
        <v>276</v>
      </c>
      <c r="AW164" s="14" t="s">
        <v>40</v>
      </c>
      <c r="AX164" s="14" t="s">
        <v>85</v>
      </c>
      <c r="AY164" s="281" t="s">
        <v>270</v>
      </c>
    </row>
    <row r="165" spans="2:65" s="1" customFormat="1" ht="25.5" customHeight="1">
      <c r="B165" s="46"/>
      <c r="C165" s="237" t="s">
        <v>363</v>
      </c>
      <c r="D165" s="237" t="s">
        <v>272</v>
      </c>
      <c r="E165" s="238" t="s">
        <v>364</v>
      </c>
      <c r="F165" s="239" t="s">
        <v>365</v>
      </c>
      <c r="G165" s="240" t="s">
        <v>155</v>
      </c>
      <c r="H165" s="241">
        <v>6</v>
      </c>
      <c r="I165" s="242"/>
      <c r="J165" s="243">
        <f>ROUND(I165*H165,2)</f>
        <v>0</v>
      </c>
      <c r="K165" s="239" t="s">
        <v>275</v>
      </c>
      <c r="L165" s="72"/>
      <c r="M165" s="244" t="s">
        <v>76</v>
      </c>
      <c r="N165" s="245" t="s">
        <v>48</v>
      </c>
      <c r="O165" s="47"/>
      <c r="P165" s="246">
        <f>O165*H165</f>
        <v>0</v>
      </c>
      <c r="Q165" s="246">
        <v>5E-05</v>
      </c>
      <c r="R165" s="246">
        <f>Q165*H165</f>
        <v>0.00030000000000000003</v>
      </c>
      <c r="S165" s="246">
        <v>0</v>
      </c>
      <c r="T165" s="247">
        <f>S165*H165</f>
        <v>0</v>
      </c>
      <c r="AR165" s="24" t="s">
        <v>276</v>
      </c>
      <c r="AT165" s="24" t="s">
        <v>272</v>
      </c>
      <c r="AU165" s="24" t="s">
        <v>161</v>
      </c>
      <c r="AY165" s="24" t="s">
        <v>270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24" t="s">
        <v>85</v>
      </c>
      <c r="BK165" s="248">
        <f>ROUND(I165*H165,2)</f>
        <v>0</v>
      </c>
      <c r="BL165" s="24" t="s">
        <v>276</v>
      </c>
      <c r="BM165" s="24" t="s">
        <v>366</v>
      </c>
    </row>
    <row r="166" spans="2:51" s="13" customFormat="1" ht="13.5">
      <c r="B166" s="260"/>
      <c r="C166" s="261"/>
      <c r="D166" s="251" t="s">
        <v>278</v>
      </c>
      <c r="E166" s="262" t="s">
        <v>76</v>
      </c>
      <c r="F166" s="263" t="s">
        <v>200</v>
      </c>
      <c r="G166" s="261"/>
      <c r="H166" s="264">
        <v>6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278</v>
      </c>
      <c r="AU166" s="270" t="s">
        <v>161</v>
      </c>
      <c r="AV166" s="13" t="s">
        <v>87</v>
      </c>
      <c r="AW166" s="13" t="s">
        <v>40</v>
      </c>
      <c r="AX166" s="13" t="s">
        <v>78</v>
      </c>
      <c r="AY166" s="270" t="s">
        <v>270</v>
      </c>
    </row>
    <row r="167" spans="2:51" s="14" customFormat="1" ht="13.5">
      <c r="B167" s="271"/>
      <c r="C167" s="272"/>
      <c r="D167" s="251" t="s">
        <v>278</v>
      </c>
      <c r="E167" s="273" t="s">
        <v>76</v>
      </c>
      <c r="F167" s="274" t="s">
        <v>281</v>
      </c>
      <c r="G167" s="272"/>
      <c r="H167" s="275">
        <v>6</v>
      </c>
      <c r="I167" s="276"/>
      <c r="J167" s="272"/>
      <c r="K167" s="272"/>
      <c r="L167" s="277"/>
      <c r="M167" s="278"/>
      <c r="N167" s="279"/>
      <c r="O167" s="279"/>
      <c r="P167" s="279"/>
      <c r="Q167" s="279"/>
      <c r="R167" s="279"/>
      <c r="S167" s="279"/>
      <c r="T167" s="280"/>
      <c r="AT167" s="281" t="s">
        <v>278</v>
      </c>
      <c r="AU167" s="281" t="s">
        <v>161</v>
      </c>
      <c r="AV167" s="14" t="s">
        <v>276</v>
      </c>
      <c r="AW167" s="14" t="s">
        <v>40</v>
      </c>
      <c r="AX167" s="14" t="s">
        <v>85</v>
      </c>
      <c r="AY167" s="281" t="s">
        <v>270</v>
      </c>
    </row>
    <row r="168" spans="2:65" s="1" customFormat="1" ht="38.25" customHeight="1">
      <c r="B168" s="46"/>
      <c r="C168" s="237" t="s">
        <v>367</v>
      </c>
      <c r="D168" s="237" t="s">
        <v>272</v>
      </c>
      <c r="E168" s="238" t="s">
        <v>368</v>
      </c>
      <c r="F168" s="239" t="s">
        <v>369</v>
      </c>
      <c r="G168" s="240" t="s">
        <v>155</v>
      </c>
      <c r="H168" s="241">
        <v>6</v>
      </c>
      <c r="I168" s="242"/>
      <c r="J168" s="243">
        <f>ROUND(I168*H168,2)</f>
        <v>0</v>
      </c>
      <c r="K168" s="239" t="s">
        <v>275</v>
      </c>
      <c r="L168" s="72"/>
      <c r="M168" s="244" t="s">
        <v>76</v>
      </c>
      <c r="N168" s="245" t="s">
        <v>48</v>
      </c>
      <c r="O168" s="47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4" t="s">
        <v>276</v>
      </c>
      <c r="AT168" s="24" t="s">
        <v>272</v>
      </c>
      <c r="AU168" s="24" t="s">
        <v>161</v>
      </c>
      <c r="AY168" s="24" t="s">
        <v>270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24" t="s">
        <v>85</v>
      </c>
      <c r="BK168" s="248">
        <f>ROUND(I168*H168,2)</f>
        <v>0</v>
      </c>
      <c r="BL168" s="24" t="s">
        <v>276</v>
      </c>
      <c r="BM168" s="24" t="s">
        <v>370</v>
      </c>
    </row>
    <row r="169" spans="2:51" s="13" customFormat="1" ht="13.5">
      <c r="B169" s="260"/>
      <c r="C169" s="261"/>
      <c r="D169" s="251" t="s">
        <v>278</v>
      </c>
      <c r="E169" s="262" t="s">
        <v>76</v>
      </c>
      <c r="F169" s="263" t="s">
        <v>200</v>
      </c>
      <c r="G169" s="261"/>
      <c r="H169" s="264">
        <v>6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AT169" s="270" t="s">
        <v>278</v>
      </c>
      <c r="AU169" s="270" t="s">
        <v>161</v>
      </c>
      <c r="AV169" s="13" t="s">
        <v>87</v>
      </c>
      <c r="AW169" s="13" t="s">
        <v>40</v>
      </c>
      <c r="AX169" s="13" t="s">
        <v>78</v>
      </c>
      <c r="AY169" s="270" t="s">
        <v>270</v>
      </c>
    </row>
    <row r="170" spans="2:51" s="14" customFormat="1" ht="13.5">
      <c r="B170" s="271"/>
      <c r="C170" s="272"/>
      <c r="D170" s="251" t="s">
        <v>278</v>
      </c>
      <c r="E170" s="273" t="s">
        <v>76</v>
      </c>
      <c r="F170" s="274" t="s">
        <v>281</v>
      </c>
      <c r="G170" s="272"/>
      <c r="H170" s="275">
        <v>6</v>
      </c>
      <c r="I170" s="276"/>
      <c r="J170" s="272"/>
      <c r="K170" s="272"/>
      <c r="L170" s="277"/>
      <c r="M170" s="278"/>
      <c r="N170" s="279"/>
      <c r="O170" s="279"/>
      <c r="P170" s="279"/>
      <c r="Q170" s="279"/>
      <c r="R170" s="279"/>
      <c r="S170" s="279"/>
      <c r="T170" s="280"/>
      <c r="AT170" s="281" t="s">
        <v>278</v>
      </c>
      <c r="AU170" s="281" t="s">
        <v>161</v>
      </c>
      <c r="AV170" s="14" t="s">
        <v>276</v>
      </c>
      <c r="AW170" s="14" t="s">
        <v>40</v>
      </c>
      <c r="AX170" s="14" t="s">
        <v>85</v>
      </c>
      <c r="AY170" s="281" t="s">
        <v>270</v>
      </c>
    </row>
    <row r="171" spans="2:65" s="1" customFormat="1" ht="38.25" customHeight="1">
      <c r="B171" s="46"/>
      <c r="C171" s="237" t="s">
        <v>9</v>
      </c>
      <c r="D171" s="237" t="s">
        <v>272</v>
      </c>
      <c r="E171" s="238" t="s">
        <v>371</v>
      </c>
      <c r="F171" s="239" t="s">
        <v>372</v>
      </c>
      <c r="G171" s="240" t="s">
        <v>155</v>
      </c>
      <c r="H171" s="241">
        <v>6</v>
      </c>
      <c r="I171" s="242"/>
      <c r="J171" s="243">
        <f>ROUND(I171*H171,2)</f>
        <v>0</v>
      </c>
      <c r="K171" s="239" t="s">
        <v>275</v>
      </c>
      <c r="L171" s="72"/>
      <c r="M171" s="244" t="s">
        <v>76</v>
      </c>
      <c r="N171" s="245" t="s">
        <v>48</v>
      </c>
      <c r="O171" s="47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4" t="s">
        <v>276</v>
      </c>
      <c r="AT171" s="24" t="s">
        <v>272</v>
      </c>
      <c r="AU171" s="24" t="s">
        <v>161</v>
      </c>
      <c r="AY171" s="24" t="s">
        <v>270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24" t="s">
        <v>85</v>
      </c>
      <c r="BK171" s="248">
        <f>ROUND(I171*H171,2)</f>
        <v>0</v>
      </c>
      <c r="BL171" s="24" t="s">
        <v>276</v>
      </c>
      <c r="BM171" s="24" t="s">
        <v>373</v>
      </c>
    </row>
    <row r="172" spans="2:51" s="13" customFormat="1" ht="13.5">
      <c r="B172" s="260"/>
      <c r="C172" s="261"/>
      <c r="D172" s="251" t="s">
        <v>278</v>
      </c>
      <c r="E172" s="262" t="s">
        <v>76</v>
      </c>
      <c r="F172" s="263" t="s">
        <v>200</v>
      </c>
      <c r="G172" s="261"/>
      <c r="H172" s="264">
        <v>6</v>
      </c>
      <c r="I172" s="265"/>
      <c r="J172" s="261"/>
      <c r="K172" s="261"/>
      <c r="L172" s="266"/>
      <c r="M172" s="267"/>
      <c r="N172" s="268"/>
      <c r="O172" s="268"/>
      <c r="P172" s="268"/>
      <c r="Q172" s="268"/>
      <c r="R172" s="268"/>
      <c r="S172" s="268"/>
      <c r="T172" s="269"/>
      <c r="AT172" s="270" t="s">
        <v>278</v>
      </c>
      <c r="AU172" s="270" t="s">
        <v>161</v>
      </c>
      <c r="AV172" s="13" t="s">
        <v>87</v>
      </c>
      <c r="AW172" s="13" t="s">
        <v>40</v>
      </c>
      <c r="AX172" s="13" t="s">
        <v>78</v>
      </c>
      <c r="AY172" s="270" t="s">
        <v>270</v>
      </c>
    </row>
    <row r="173" spans="2:51" s="14" customFormat="1" ht="13.5">
      <c r="B173" s="271"/>
      <c r="C173" s="272"/>
      <c r="D173" s="251" t="s">
        <v>278</v>
      </c>
      <c r="E173" s="273" t="s">
        <v>76</v>
      </c>
      <c r="F173" s="274" t="s">
        <v>281</v>
      </c>
      <c r="G173" s="272"/>
      <c r="H173" s="275">
        <v>6</v>
      </c>
      <c r="I173" s="276"/>
      <c r="J173" s="272"/>
      <c r="K173" s="272"/>
      <c r="L173" s="277"/>
      <c r="M173" s="278"/>
      <c r="N173" s="279"/>
      <c r="O173" s="279"/>
      <c r="P173" s="279"/>
      <c r="Q173" s="279"/>
      <c r="R173" s="279"/>
      <c r="S173" s="279"/>
      <c r="T173" s="280"/>
      <c r="AT173" s="281" t="s">
        <v>278</v>
      </c>
      <c r="AU173" s="281" t="s">
        <v>161</v>
      </c>
      <c r="AV173" s="14" t="s">
        <v>276</v>
      </c>
      <c r="AW173" s="14" t="s">
        <v>40</v>
      </c>
      <c r="AX173" s="14" t="s">
        <v>85</v>
      </c>
      <c r="AY173" s="281" t="s">
        <v>270</v>
      </c>
    </row>
    <row r="174" spans="2:65" s="1" customFormat="1" ht="25.5" customHeight="1">
      <c r="B174" s="46"/>
      <c r="C174" s="237" t="s">
        <v>374</v>
      </c>
      <c r="D174" s="237" t="s">
        <v>272</v>
      </c>
      <c r="E174" s="238" t="s">
        <v>375</v>
      </c>
      <c r="F174" s="239" t="s">
        <v>376</v>
      </c>
      <c r="G174" s="240" t="s">
        <v>155</v>
      </c>
      <c r="H174" s="241">
        <v>6</v>
      </c>
      <c r="I174" s="242"/>
      <c r="J174" s="243">
        <f>ROUND(I174*H174,2)</f>
        <v>0</v>
      </c>
      <c r="K174" s="239" t="s">
        <v>275</v>
      </c>
      <c r="L174" s="72"/>
      <c r="M174" s="244" t="s">
        <v>76</v>
      </c>
      <c r="N174" s="245" t="s">
        <v>48</v>
      </c>
      <c r="O174" s="47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AR174" s="24" t="s">
        <v>276</v>
      </c>
      <c r="AT174" s="24" t="s">
        <v>272</v>
      </c>
      <c r="AU174" s="24" t="s">
        <v>161</v>
      </c>
      <c r="AY174" s="24" t="s">
        <v>270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24" t="s">
        <v>85</v>
      </c>
      <c r="BK174" s="248">
        <f>ROUND(I174*H174,2)</f>
        <v>0</v>
      </c>
      <c r="BL174" s="24" t="s">
        <v>276</v>
      </c>
      <c r="BM174" s="24" t="s">
        <v>377</v>
      </c>
    </row>
    <row r="175" spans="2:51" s="13" customFormat="1" ht="13.5">
      <c r="B175" s="260"/>
      <c r="C175" s="261"/>
      <c r="D175" s="251" t="s">
        <v>278</v>
      </c>
      <c r="E175" s="262" t="s">
        <v>76</v>
      </c>
      <c r="F175" s="263" t="s">
        <v>200</v>
      </c>
      <c r="G175" s="261"/>
      <c r="H175" s="264">
        <v>6</v>
      </c>
      <c r="I175" s="265"/>
      <c r="J175" s="261"/>
      <c r="K175" s="261"/>
      <c r="L175" s="266"/>
      <c r="M175" s="267"/>
      <c r="N175" s="268"/>
      <c r="O175" s="268"/>
      <c r="P175" s="268"/>
      <c r="Q175" s="268"/>
      <c r="R175" s="268"/>
      <c r="S175" s="268"/>
      <c r="T175" s="269"/>
      <c r="AT175" s="270" t="s">
        <v>278</v>
      </c>
      <c r="AU175" s="270" t="s">
        <v>161</v>
      </c>
      <c r="AV175" s="13" t="s">
        <v>87</v>
      </c>
      <c r="AW175" s="13" t="s">
        <v>40</v>
      </c>
      <c r="AX175" s="13" t="s">
        <v>78</v>
      </c>
      <c r="AY175" s="270" t="s">
        <v>270</v>
      </c>
    </row>
    <row r="176" spans="2:51" s="14" customFormat="1" ht="13.5">
      <c r="B176" s="271"/>
      <c r="C176" s="272"/>
      <c r="D176" s="251" t="s">
        <v>278</v>
      </c>
      <c r="E176" s="273" t="s">
        <v>76</v>
      </c>
      <c r="F176" s="274" t="s">
        <v>281</v>
      </c>
      <c r="G176" s="272"/>
      <c r="H176" s="275">
        <v>6</v>
      </c>
      <c r="I176" s="276"/>
      <c r="J176" s="272"/>
      <c r="K176" s="272"/>
      <c r="L176" s="277"/>
      <c r="M176" s="278"/>
      <c r="N176" s="279"/>
      <c r="O176" s="279"/>
      <c r="P176" s="279"/>
      <c r="Q176" s="279"/>
      <c r="R176" s="279"/>
      <c r="S176" s="279"/>
      <c r="T176" s="280"/>
      <c r="AT176" s="281" t="s">
        <v>278</v>
      </c>
      <c r="AU176" s="281" t="s">
        <v>161</v>
      </c>
      <c r="AV176" s="14" t="s">
        <v>276</v>
      </c>
      <c r="AW176" s="14" t="s">
        <v>40</v>
      </c>
      <c r="AX176" s="14" t="s">
        <v>85</v>
      </c>
      <c r="AY176" s="281" t="s">
        <v>270</v>
      </c>
    </row>
    <row r="177" spans="2:63" s="11" customFormat="1" ht="22.3" customHeight="1">
      <c r="B177" s="221"/>
      <c r="C177" s="222"/>
      <c r="D177" s="223" t="s">
        <v>77</v>
      </c>
      <c r="E177" s="235" t="s">
        <v>358</v>
      </c>
      <c r="F177" s="235" t="s">
        <v>378</v>
      </c>
      <c r="G177" s="222"/>
      <c r="H177" s="222"/>
      <c r="I177" s="225"/>
      <c r="J177" s="236">
        <f>BK177</f>
        <v>0</v>
      </c>
      <c r="K177" s="222"/>
      <c r="L177" s="227"/>
      <c r="M177" s="228"/>
      <c r="N177" s="229"/>
      <c r="O177" s="229"/>
      <c r="P177" s="230">
        <f>SUM(P178:P292)</f>
        <v>0</v>
      </c>
      <c r="Q177" s="229"/>
      <c r="R177" s="230">
        <f>SUM(R178:R292)</f>
        <v>3.611419</v>
      </c>
      <c r="S177" s="229"/>
      <c r="T177" s="231">
        <f>SUM(T178:T292)</f>
        <v>0</v>
      </c>
      <c r="AR177" s="232" t="s">
        <v>85</v>
      </c>
      <c r="AT177" s="233" t="s">
        <v>77</v>
      </c>
      <c r="AU177" s="233" t="s">
        <v>87</v>
      </c>
      <c r="AY177" s="232" t="s">
        <v>270</v>
      </c>
      <c r="BK177" s="234">
        <f>SUM(BK178:BK292)</f>
        <v>0</v>
      </c>
    </row>
    <row r="178" spans="2:65" s="1" customFormat="1" ht="25.5" customHeight="1">
      <c r="B178" s="46"/>
      <c r="C178" s="237" t="s">
        <v>379</v>
      </c>
      <c r="D178" s="237" t="s">
        <v>272</v>
      </c>
      <c r="E178" s="238" t="s">
        <v>380</v>
      </c>
      <c r="F178" s="239" t="s">
        <v>381</v>
      </c>
      <c r="G178" s="240" t="s">
        <v>164</v>
      </c>
      <c r="H178" s="241">
        <v>49.8</v>
      </c>
      <c r="I178" s="242"/>
      <c r="J178" s="243">
        <f>ROUND(I178*H178,2)</f>
        <v>0</v>
      </c>
      <c r="K178" s="239" t="s">
        <v>275</v>
      </c>
      <c r="L178" s="72"/>
      <c r="M178" s="244" t="s">
        <v>76</v>
      </c>
      <c r="N178" s="245" t="s">
        <v>48</v>
      </c>
      <c r="O178" s="47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AR178" s="24" t="s">
        <v>276</v>
      </c>
      <c r="AT178" s="24" t="s">
        <v>272</v>
      </c>
      <c r="AU178" s="24" t="s">
        <v>161</v>
      </c>
      <c r="AY178" s="24" t="s">
        <v>270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24" t="s">
        <v>85</v>
      </c>
      <c r="BK178" s="248">
        <f>ROUND(I178*H178,2)</f>
        <v>0</v>
      </c>
      <c r="BL178" s="24" t="s">
        <v>276</v>
      </c>
      <c r="BM178" s="24" t="s">
        <v>382</v>
      </c>
    </row>
    <row r="179" spans="2:51" s="13" customFormat="1" ht="13.5">
      <c r="B179" s="260"/>
      <c r="C179" s="261"/>
      <c r="D179" s="251" t="s">
        <v>278</v>
      </c>
      <c r="E179" s="262" t="s">
        <v>76</v>
      </c>
      <c r="F179" s="263" t="s">
        <v>383</v>
      </c>
      <c r="G179" s="261"/>
      <c r="H179" s="264">
        <v>49.8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AT179" s="270" t="s">
        <v>278</v>
      </c>
      <c r="AU179" s="270" t="s">
        <v>161</v>
      </c>
      <c r="AV179" s="13" t="s">
        <v>87</v>
      </c>
      <c r="AW179" s="13" t="s">
        <v>40</v>
      </c>
      <c r="AX179" s="13" t="s">
        <v>78</v>
      </c>
      <c r="AY179" s="270" t="s">
        <v>270</v>
      </c>
    </row>
    <row r="180" spans="2:51" s="14" customFormat="1" ht="13.5">
      <c r="B180" s="271"/>
      <c r="C180" s="272"/>
      <c r="D180" s="251" t="s">
        <v>278</v>
      </c>
      <c r="E180" s="273" t="s">
        <v>76</v>
      </c>
      <c r="F180" s="274" t="s">
        <v>281</v>
      </c>
      <c r="G180" s="272"/>
      <c r="H180" s="275">
        <v>49.8</v>
      </c>
      <c r="I180" s="276"/>
      <c r="J180" s="272"/>
      <c r="K180" s="272"/>
      <c r="L180" s="277"/>
      <c r="M180" s="278"/>
      <c r="N180" s="279"/>
      <c r="O180" s="279"/>
      <c r="P180" s="279"/>
      <c r="Q180" s="279"/>
      <c r="R180" s="279"/>
      <c r="S180" s="279"/>
      <c r="T180" s="280"/>
      <c r="AT180" s="281" t="s">
        <v>278</v>
      </c>
      <c r="AU180" s="281" t="s">
        <v>161</v>
      </c>
      <c r="AV180" s="14" t="s">
        <v>276</v>
      </c>
      <c r="AW180" s="14" t="s">
        <v>40</v>
      </c>
      <c r="AX180" s="14" t="s">
        <v>85</v>
      </c>
      <c r="AY180" s="281" t="s">
        <v>270</v>
      </c>
    </row>
    <row r="181" spans="2:65" s="1" customFormat="1" ht="16.5" customHeight="1">
      <c r="B181" s="46"/>
      <c r="C181" s="237" t="s">
        <v>384</v>
      </c>
      <c r="D181" s="237" t="s">
        <v>272</v>
      </c>
      <c r="E181" s="238" t="s">
        <v>385</v>
      </c>
      <c r="F181" s="239" t="s">
        <v>386</v>
      </c>
      <c r="G181" s="240" t="s">
        <v>164</v>
      </c>
      <c r="H181" s="241">
        <v>49.8</v>
      </c>
      <c r="I181" s="242"/>
      <c r="J181" s="243">
        <f>ROUND(I181*H181,2)</f>
        <v>0</v>
      </c>
      <c r="K181" s="239" t="s">
        <v>275</v>
      </c>
      <c r="L181" s="72"/>
      <c r="M181" s="244" t="s">
        <v>76</v>
      </c>
      <c r="N181" s="245" t="s">
        <v>48</v>
      </c>
      <c r="O181" s="47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AR181" s="24" t="s">
        <v>276</v>
      </c>
      <c r="AT181" s="24" t="s">
        <v>272</v>
      </c>
      <c r="AU181" s="24" t="s">
        <v>161</v>
      </c>
      <c r="AY181" s="24" t="s">
        <v>270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24" t="s">
        <v>85</v>
      </c>
      <c r="BK181" s="248">
        <f>ROUND(I181*H181,2)</f>
        <v>0</v>
      </c>
      <c r="BL181" s="24" t="s">
        <v>276</v>
      </c>
      <c r="BM181" s="24" t="s">
        <v>387</v>
      </c>
    </row>
    <row r="182" spans="2:51" s="13" customFormat="1" ht="13.5">
      <c r="B182" s="260"/>
      <c r="C182" s="261"/>
      <c r="D182" s="251" t="s">
        <v>278</v>
      </c>
      <c r="E182" s="262" t="s">
        <v>76</v>
      </c>
      <c r="F182" s="263" t="s">
        <v>383</v>
      </c>
      <c r="G182" s="261"/>
      <c r="H182" s="264">
        <v>49.8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278</v>
      </c>
      <c r="AU182" s="270" t="s">
        <v>161</v>
      </c>
      <c r="AV182" s="13" t="s">
        <v>87</v>
      </c>
      <c r="AW182" s="13" t="s">
        <v>40</v>
      </c>
      <c r="AX182" s="13" t="s">
        <v>78</v>
      </c>
      <c r="AY182" s="270" t="s">
        <v>270</v>
      </c>
    </row>
    <row r="183" spans="2:51" s="14" customFormat="1" ht="13.5">
      <c r="B183" s="271"/>
      <c r="C183" s="272"/>
      <c r="D183" s="251" t="s">
        <v>278</v>
      </c>
      <c r="E183" s="273" t="s">
        <v>76</v>
      </c>
      <c r="F183" s="274" t="s">
        <v>281</v>
      </c>
      <c r="G183" s="272"/>
      <c r="H183" s="275">
        <v>49.8</v>
      </c>
      <c r="I183" s="276"/>
      <c r="J183" s="272"/>
      <c r="K183" s="272"/>
      <c r="L183" s="277"/>
      <c r="M183" s="278"/>
      <c r="N183" s="279"/>
      <c r="O183" s="279"/>
      <c r="P183" s="279"/>
      <c r="Q183" s="279"/>
      <c r="R183" s="279"/>
      <c r="S183" s="279"/>
      <c r="T183" s="280"/>
      <c r="AT183" s="281" t="s">
        <v>278</v>
      </c>
      <c r="AU183" s="281" t="s">
        <v>161</v>
      </c>
      <c r="AV183" s="14" t="s">
        <v>276</v>
      </c>
      <c r="AW183" s="14" t="s">
        <v>40</v>
      </c>
      <c r="AX183" s="14" t="s">
        <v>85</v>
      </c>
      <c r="AY183" s="281" t="s">
        <v>270</v>
      </c>
    </row>
    <row r="184" spans="2:65" s="1" customFormat="1" ht="25.5" customHeight="1">
      <c r="B184" s="46"/>
      <c r="C184" s="237" t="s">
        <v>388</v>
      </c>
      <c r="D184" s="237" t="s">
        <v>272</v>
      </c>
      <c r="E184" s="238" t="s">
        <v>389</v>
      </c>
      <c r="F184" s="239" t="s">
        <v>390</v>
      </c>
      <c r="G184" s="240" t="s">
        <v>113</v>
      </c>
      <c r="H184" s="241">
        <v>498</v>
      </c>
      <c r="I184" s="242"/>
      <c r="J184" s="243">
        <f>ROUND(I184*H184,2)</f>
        <v>0</v>
      </c>
      <c r="K184" s="239" t="s">
        <v>275</v>
      </c>
      <c r="L184" s="72"/>
      <c r="M184" s="244" t="s">
        <v>76</v>
      </c>
      <c r="N184" s="245" t="s">
        <v>48</v>
      </c>
      <c r="O184" s="47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AR184" s="24" t="s">
        <v>276</v>
      </c>
      <c r="AT184" s="24" t="s">
        <v>272</v>
      </c>
      <c r="AU184" s="24" t="s">
        <v>161</v>
      </c>
      <c r="AY184" s="24" t="s">
        <v>270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24" t="s">
        <v>85</v>
      </c>
      <c r="BK184" s="248">
        <f>ROUND(I184*H184,2)</f>
        <v>0</v>
      </c>
      <c r="BL184" s="24" t="s">
        <v>276</v>
      </c>
      <c r="BM184" s="24" t="s">
        <v>391</v>
      </c>
    </row>
    <row r="185" spans="2:51" s="12" customFormat="1" ht="13.5">
      <c r="B185" s="249"/>
      <c r="C185" s="250"/>
      <c r="D185" s="251" t="s">
        <v>278</v>
      </c>
      <c r="E185" s="252" t="s">
        <v>76</v>
      </c>
      <c r="F185" s="253" t="s">
        <v>353</v>
      </c>
      <c r="G185" s="250"/>
      <c r="H185" s="252" t="s">
        <v>76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278</v>
      </c>
      <c r="AU185" s="259" t="s">
        <v>161</v>
      </c>
      <c r="AV185" s="12" t="s">
        <v>85</v>
      </c>
      <c r="AW185" s="12" t="s">
        <v>40</v>
      </c>
      <c r="AX185" s="12" t="s">
        <v>78</v>
      </c>
      <c r="AY185" s="259" t="s">
        <v>270</v>
      </c>
    </row>
    <row r="186" spans="2:51" s="13" customFormat="1" ht="13.5">
      <c r="B186" s="260"/>
      <c r="C186" s="261"/>
      <c r="D186" s="251" t="s">
        <v>278</v>
      </c>
      <c r="E186" s="262" t="s">
        <v>115</v>
      </c>
      <c r="F186" s="263" t="s">
        <v>117</v>
      </c>
      <c r="G186" s="261"/>
      <c r="H186" s="264">
        <v>498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278</v>
      </c>
      <c r="AU186" s="270" t="s">
        <v>161</v>
      </c>
      <c r="AV186" s="13" t="s">
        <v>87</v>
      </c>
      <c r="AW186" s="13" t="s">
        <v>40</v>
      </c>
      <c r="AX186" s="13" t="s">
        <v>78</v>
      </c>
      <c r="AY186" s="270" t="s">
        <v>270</v>
      </c>
    </row>
    <row r="187" spans="2:51" s="14" customFormat="1" ht="13.5">
      <c r="B187" s="271"/>
      <c r="C187" s="272"/>
      <c r="D187" s="251" t="s">
        <v>278</v>
      </c>
      <c r="E187" s="273" t="s">
        <v>76</v>
      </c>
      <c r="F187" s="274" t="s">
        <v>281</v>
      </c>
      <c r="G187" s="272"/>
      <c r="H187" s="275">
        <v>498</v>
      </c>
      <c r="I187" s="276"/>
      <c r="J187" s="272"/>
      <c r="K187" s="272"/>
      <c r="L187" s="277"/>
      <c r="M187" s="278"/>
      <c r="N187" s="279"/>
      <c r="O187" s="279"/>
      <c r="P187" s="279"/>
      <c r="Q187" s="279"/>
      <c r="R187" s="279"/>
      <c r="S187" s="279"/>
      <c r="T187" s="280"/>
      <c r="AT187" s="281" t="s">
        <v>278</v>
      </c>
      <c r="AU187" s="281" t="s">
        <v>161</v>
      </c>
      <c r="AV187" s="14" t="s">
        <v>276</v>
      </c>
      <c r="AW187" s="14" t="s">
        <v>40</v>
      </c>
      <c r="AX187" s="14" t="s">
        <v>85</v>
      </c>
      <c r="AY187" s="281" t="s">
        <v>270</v>
      </c>
    </row>
    <row r="188" spans="2:65" s="1" customFormat="1" ht="25.5" customHeight="1">
      <c r="B188" s="46"/>
      <c r="C188" s="237" t="s">
        <v>392</v>
      </c>
      <c r="D188" s="237" t="s">
        <v>272</v>
      </c>
      <c r="E188" s="238" t="s">
        <v>393</v>
      </c>
      <c r="F188" s="239" t="s">
        <v>394</v>
      </c>
      <c r="G188" s="240" t="s">
        <v>113</v>
      </c>
      <c r="H188" s="241">
        <v>498</v>
      </c>
      <c r="I188" s="242"/>
      <c r="J188" s="243">
        <f>ROUND(I188*H188,2)</f>
        <v>0</v>
      </c>
      <c r="K188" s="239" t="s">
        <v>275</v>
      </c>
      <c r="L188" s="72"/>
      <c r="M188" s="244" t="s">
        <v>76</v>
      </c>
      <c r="N188" s="245" t="s">
        <v>48</v>
      </c>
      <c r="O188" s="47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AR188" s="24" t="s">
        <v>276</v>
      </c>
      <c r="AT188" s="24" t="s">
        <v>272</v>
      </c>
      <c r="AU188" s="24" t="s">
        <v>161</v>
      </c>
      <c r="AY188" s="24" t="s">
        <v>270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24" t="s">
        <v>85</v>
      </c>
      <c r="BK188" s="248">
        <f>ROUND(I188*H188,2)</f>
        <v>0</v>
      </c>
      <c r="BL188" s="24" t="s">
        <v>276</v>
      </c>
      <c r="BM188" s="24" t="s">
        <v>395</v>
      </c>
    </row>
    <row r="189" spans="2:51" s="13" customFormat="1" ht="13.5">
      <c r="B189" s="260"/>
      <c r="C189" s="261"/>
      <c r="D189" s="251" t="s">
        <v>278</v>
      </c>
      <c r="E189" s="262" t="s">
        <v>76</v>
      </c>
      <c r="F189" s="263" t="s">
        <v>115</v>
      </c>
      <c r="G189" s="261"/>
      <c r="H189" s="264">
        <v>498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AT189" s="270" t="s">
        <v>278</v>
      </c>
      <c r="AU189" s="270" t="s">
        <v>161</v>
      </c>
      <c r="AV189" s="13" t="s">
        <v>87</v>
      </c>
      <c r="AW189" s="13" t="s">
        <v>40</v>
      </c>
      <c r="AX189" s="13" t="s">
        <v>78</v>
      </c>
      <c r="AY189" s="270" t="s">
        <v>270</v>
      </c>
    </row>
    <row r="190" spans="2:51" s="14" customFormat="1" ht="13.5">
      <c r="B190" s="271"/>
      <c r="C190" s="272"/>
      <c r="D190" s="251" t="s">
        <v>278</v>
      </c>
      <c r="E190" s="273" t="s">
        <v>76</v>
      </c>
      <c r="F190" s="274" t="s">
        <v>281</v>
      </c>
      <c r="G190" s="272"/>
      <c r="H190" s="275">
        <v>498</v>
      </c>
      <c r="I190" s="276"/>
      <c r="J190" s="272"/>
      <c r="K190" s="272"/>
      <c r="L190" s="277"/>
      <c r="M190" s="278"/>
      <c r="N190" s="279"/>
      <c r="O190" s="279"/>
      <c r="P190" s="279"/>
      <c r="Q190" s="279"/>
      <c r="R190" s="279"/>
      <c r="S190" s="279"/>
      <c r="T190" s="280"/>
      <c r="AT190" s="281" t="s">
        <v>278</v>
      </c>
      <c r="AU190" s="281" t="s">
        <v>161</v>
      </c>
      <c r="AV190" s="14" t="s">
        <v>276</v>
      </c>
      <c r="AW190" s="14" t="s">
        <v>40</v>
      </c>
      <c r="AX190" s="14" t="s">
        <v>85</v>
      </c>
      <c r="AY190" s="281" t="s">
        <v>270</v>
      </c>
    </row>
    <row r="191" spans="2:65" s="1" customFormat="1" ht="16.5" customHeight="1">
      <c r="B191" s="46"/>
      <c r="C191" s="282" t="s">
        <v>396</v>
      </c>
      <c r="D191" s="282" t="s">
        <v>338</v>
      </c>
      <c r="E191" s="283" t="s">
        <v>397</v>
      </c>
      <c r="F191" s="284" t="s">
        <v>398</v>
      </c>
      <c r="G191" s="285" t="s">
        <v>399</v>
      </c>
      <c r="H191" s="286">
        <v>7.47</v>
      </c>
      <c r="I191" s="287"/>
      <c r="J191" s="288">
        <f>ROUND(I191*H191,2)</f>
        <v>0</v>
      </c>
      <c r="K191" s="284" t="s">
        <v>275</v>
      </c>
      <c r="L191" s="289"/>
      <c r="M191" s="290" t="s">
        <v>76</v>
      </c>
      <c r="N191" s="291" t="s">
        <v>48</v>
      </c>
      <c r="O191" s="47"/>
      <c r="P191" s="246">
        <f>O191*H191</f>
        <v>0</v>
      </c>
      <c r="Q191" s="246">
        <v>0.001</v>
      </c>
      <c r="R191" s="246">
        <f>Q191*H191</f>
        <v>0.00747</v>
      </c>
      <c r="S191" s="246">
        <v>0</v>
      </c>
      <c r="T191" s="247">
        <f>S191*H191</f>
        <v>0</v>
      </c>
      <c r="AR191" s="24" t="s">
        <v>139</v>
      </c>
      <c r="AT191" s="24" t="s">
        <v>338</v>
      </c>
      <c r="AU191" s="24" t="s">
        <v>161</v>
      </c>
      <c r="AY191" s="24" t="s">
        <v>270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24" t="s">
        <v>85</v>
      </c>
      <c r="BK191" s="248">
        <f>ROUND(I191*H191,2)</f>
        <v>0</v>
      </c>
      <c r="BL191" s="24" t="s">
        <v>276</v>
      </c>
      <c r="BM191" s="24" t="s">
        <v>400</v>
      </c>
    </row>
    <row r="192" spans="2:51" s="13" customFormat="1" ht="13.5">
      <c r="B192" s="260"/>
      <c r="C192" s="261"/>
      <c r="D192" s="251" t="s">
        <v>278</v>
      </c>
      <c r="E192" s="262" t="s">
        <v>76</v>
      </c>
      <c r="F192" s="263" t="s">
        <v>115</v>
      </c>
      <c r="G192" s="261"/>
      <c r="H192" s="264">
        <v>498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278</v>
      </c>
      <c r="AU192" s="270" t="s">
        <v>161</v>
      </c>
      <c r="AV192" s="13" t="s">
        <v>87</v>
      </c>
      <c r="AW192" s="13" t="s">
        <v>40</v>
      </c>
      <c r="AX192" s="13" t="s">
        <v>78</v>
      </c>
      <c r="AY192" s="270" t="s">
        <v>270</v>
      </c>
    </row>
    <row r="193" spans="2:51" s="14" customFormat="1" ht="13.5">
      <c r="B193" s="271"/>
      <c r="C193" s="272"/>
      <c r="D193" s="251" t="s">
        <v>278</v>
      </c>
      <c r="E193" s="273" t="s">
        <v>76</v>
      </c>
      <c r="F193" s="274" t="s">
        <v>281</v>
      </c>
      <c r="G193" s="272"/>
      <c r="H193" s="275">
        <v>498</v>
      </c>
      <c r="I193" s="276"/>
      <c r="J193" s="272"/>
      <c r="K193" s="272"/>
      <c r="L193" s="277"/>
      <c r="M193" s="278"/>
      <c r="N193" s="279"/>
      <c r="O193" s="279"/>
      <c r="P193" s="279"/>
      <c r="Q193" s="279"/>
      <c r="R193" s="279"/>
      <c r="S193" s="279"/>
      <c r="T193" s="280"/>
      <c r="AT193" s="281" t="s">
        <v>278</v>
      </c>
      <c r="AU193" s="281" t="s">
        <v>161</v>
      </c>
      <c r="AV193" s="14" t="s">
        <v>276</v>
      </c>
      <c r="AW193" s="14" t="s">
        <v>40</v>
      </c>
      <c r="AX193" s="14" t="s">
        <v>85</v>
      </c>
      <c r="AY193" s="281" t="s">
        <v>270</v>
      </c>
    </row>
    <row r="194" spans="2:51" s="13" customFormat="1" ht="13.5">
      <c r="B194" s="260"/>
      <c r="C194" s="261"/>
      <c r="D194" s="251" t="s">
        <v>278</v>
      </c>
      <c r="E194" s="261"/>
      <c r="F194" s="263" t="s">
        <v>401</v>
      </c>
      <c r="G194" s="261"/>
      <c r="H194" s="264">
        <v>7.47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AT194" s="270" t="s">
        <v>278</v>
      </c>
      <c r="AU194" s="270" t="s">
        <v>161</v>
      </c>
      <c r="AV194" s="13" t="s">
        <v>87</v>
      </c>
      <c r="AW194" s="13" t="s">
        <v>6</v>
      </c>
      <c r="AX194" s="13" t="s">
        <v>85</v>
      </c>
      <c r="AY194" s="270" t="s">
        <v>270</v>
      </c>
    </row>
    <row r="195" spans="2:65" s="1" customFormat="1" ht="38.25" customHeight="1">
      <c r="B195" s="46"/>
      <c r="C195" s="237" t="s">
        <v>402</v>
      </c>
      <c r="D195" s="237" t="s">
        <v>272</v>
      </c>
      <c r="E195" s="238" t="s">
        <v>403</v>
      </c>
      <c r="F195" s="239" t="s">
        <v>404</v>
      </c>
      <c r="G195" s="240" t="s">
        <v>113</v>
      </c>
      <c r="H195" s="241">
        <v>498</v>
      </c>
      <c r="I195" s="242"/>
      <c r="J195" s="243">
        <f>ROUND(I195*H195,2)</f>
        <v>0</v>
      </c>
      <c r="K195" s="239" t="s">
        <v>275</v>
      </c>
      <c r="L195" s="72"/>
      <c r="M195" s="244" t="s">
        <v>76</v>
      </c>
      <c r="N195" s="245" t="s">
        <v>48</v>
      </c>
      <c r="O195" s="47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AR195" s="24" t="s">
        <v>276</v>
      </c>
      <c r="AT195" s="24" t="s">
        <v>272</v>
      </c>
      <c r="AU195" s="24" t="s">
        <v>161</v>
      </c>
      <c r="AY195" s="24" t="s">
        <v>270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24" t="s">
        <v>85</v>
      </c>
      <c r="BK195" s="248">
        <f>ROUND(I195*H195,2)</f>
        <v>0</v>
      </c>
      <c r="BL195" s="24" t="s">
        <v>276</v>
      </c>
      <c r="BM195" s="24" t="s">
        <v>405</v>
      </c>
    </row>
    <row r="196" spans="2:51" s="13" customFormat="1" ht="13.5">
      <c r="B196" s="260"/>
      <c r="C196" s="261"/>
      <c r="D196" s="251" t="s">
        <v>278</v>
      </c>
      <c r="E196" s="262" t="s">
        <v>76</v>
      </c>
      <c r="F196" s="263" t="s">
        <v>115</v>
      </c>
      <c r="G196" s="261"/>
      <c r="H196" s="264">
        <v>498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AT196" s="270" t="s">
        <v>278</v>
      </c>
      <c r="AU196" s="270" t="s">
        <v>161</v>
      </c>
      <c r="AV196" s="13" t="s">
        <v>87</v>
      </c>
      <c r="AW196" s="13" t="s">
        <v>40</v>
      </c>
      <c r="AX196" s="13" t="s">
        <v>78</v>
      </c>
      <c r="AY196" s="270" t="s">
        <v>270</v>
      </c>
    </row>
    <row r="197" spans="2:51" s="14" customFormat="1" ht="13.5">
      <c r="B197" s="271"/>
      <c r="C197" s="272"/>
      <c r="D197" s="251" t="s">
        <v>278</v>
      </c>
      <c r="E197" s="273" t="s">
        <v>76</v>
      </c>
      <c r="F197" s="274" t="s">
        <v>281</v>
      </c>
      <c r="G197" s="272"/>
      <c r="H197" s="275">
        <v>498</v>
      </c>
      <c r="I197" s="276"/>
      <c r="J197" s="272"/>
      <c r="K197" s="272"/>
      <c r="L197" s="277"/>
      <c r="M197" s="278"/>
      <c r="N197" s="279"/>
      <c r="O197" s="279"/>
      <c r="P197" s="279"/>
      <c r="Q197" s="279"/>
      <c r="R197" s="279"/>
      <c r="S197" s="279"/>
      <c r="T197" s="280"/>
      <c r="AT197" s="281" t="s">
        <v>278</v>
      </c>
      <c r="AU197" s="281" t="s">
        <v>161</v>
      </c>
      <c r="AV197" s="14" t="s">
        <v>276</v>
      </c>
      <c r="AW197" s="14" t="s">
        <v>40</v>
      </c>
      <c r="AX197" s="14" t="s">
        <v>85</v>
      </c>
      <c r="AY197" s="281" t="s">
        <v>270</v>
      </c>
    </row>
    <row r="198" spans="2:65" s="1" customFormat="1" ht="16.5" customHeight="1">
      <c r="B198" s="46"/>
      <c r="C198" s="282" t="s">
        <v>406</v>
      </c>
      <c r="D198" s="282" t="s">
        <v>338</v>
      </c>
      <c r="E198" s="283" t="s">
        <v>407</v>
      </c>
      <c r="F198" s="284" t="s">
        <v>408</v>
      </c>
      <c r="G198" s="285" t="s">
        <v>409</v>
      </c>
      <c r="H198" s="286">
        <v>0.199</v>
      </c>
      <c r="I198" s="287"/>
      <c r="J198" s="288">
        <f>ROUND(I198*H198,2)</f>
        <v>0</v>
      </c>
      <c r="K198" s="284" t="s">
        <v>275</v>
      </c>
      <c r="L198" s="289"/>
      <c r="M198" s="290" t="s">
        <v>76</v>
      </c>
      <c r="N198" s="291" t="s">
        <v>48</v>
      </c>
      <c r="O198" s="47"/>
      <c r="P198" s="246">
        <f>O198*H198</f>
        <v>0</v>
      </c>
      <c r="Q198" s="246">
        <v>0.001</v>
      </c>
      <c r="R198" s="246">
        <f>Q198*H198</f>
        <v>0.000199</v>
      </c>
      <c r="S198" s="246">
        <v>0</v>
      </c>
      <c r="T198" s="247">
        <f>S198*H198</f>
        <v>0</v>
      </c>
      <c r="AR198" s="24" t="s">
        <v>139</v>
      </c>
      <c r="AT198" s="24" t="s">
        <v>338</v>
      </c>
      <c r="AU198" s="24" t="s">
        <v>161</v>
      </c>
      <c r="AY198" s="24" t="s">
        <v>270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24" t="s">
        <v>85</v>
      </c>
      <c r="BK198" s="248">
        <f>ROUND(I198*H198,2)</f>
        <v>0</v>
      </c>
      <c r="BL198" s="24" t="s">
        <v>276</v>
      </c>
      <c r="BM198" s="24" t="s">
        <v>410</v>
      </c>
    </row>
    <row r="199" spans="2:51" s="13" customFormat="1" ht="13.5">
      <c r="B199" s="260"/>
      <c r="C199" s="261"/>
      <c r="D199" s="251" t="s">
        <v>278</v>
      </c>
      <c r="E199" s="262" t="s">
        <v>76</v>
      </c>
      <c r="F199" s="263" t="s">
        <v>411</v>
      </c>
      <c r="G199" s="261"/>
      <c r="H199" s="264">
        <v>0.199</v>
      </c>
      <c r="I199" s="265"/>
      <c r="J199" s="261"/>
      <c r="K199" s="261"/>
      <c r="L199" s="266"/>
      <c r="M199" s="267"/>
      <c r="N199" s="268"/>
      <c r="O199" s="268"/>
      <c r="P199" s="268"/>
      <c r="Q199" s="268"/>
      <c r="R199" s="268"/>
      <c r="S199" s="268"/>
      <c r="T199" s="269"/>
      <c r="AT199" s="270" t="s">
        <v>278</v>
      </c>
      <c r="AU199" s="270" t="s">
        <v>161</v>
      </c>
      <c r="AV199" s="13" t="s">
        <v>87</v>
      </c>
      <c r="AW199" s="13" t="s">
        <v>40</v>
      </c>
      <c r="AX199" s="13" t="s">
        <v>78</v>
      </c>
      <c r="AY199" s="270" t="s">
        <v>270</v>
      </c>
    </row>
    <row r="200" spans="2:51" s="14" customFormat="1" ht="13.5">
      <c r="B200" s="271"/>
      <c r="C200" s="272"/>
      <c r="D200" s="251" t="s">
        <v>278</v>
      </c>
      <c r="E200" s="273" t="s">
        <v>76</v>
      </c>
      <c r="F200" s="274" t="s">
        <v>281</v>
      </c>
      <c r="G200" s="272"/>
      <c r="H200" s="275">
        <v>0.199</v>
      </c>
      <c r="I200" s="276"/>
      <c r="J200" s="272"/>
      <c r="K200" s="272"/>
      <c r="L200" s="277"/>
      <c r="M200" s="278"/>
      <c r="N200" s="279"/>
      <c r="O200" s="279"/>
      <c r="P200" s="279"/>
      <c r="Q200" s="279"/>
      <c r="R200" s="279"/>
      <c r="S200" s="279"/>
      <c r="T200" s="280"/>
      <c r="AT200" s="281" t="s">
        <v>278</v>
      </c>
      <c r="AU200" s="281" t="s">
        <v>161</v>
      </c>
      <c r="AV200" s="14" t="s">
        <v>276</v>
      </c>
      <c r="AW200" s="14" t="s">
        <v>40</v>
      </c>
      <c r="AX200" s="14" t="s">
        <v>85</v>
      </c>
      <c r="AY200" s="281" t="s">
        <v>270</v>
      </c>
    </row>
    <row r="201" spans="2:65" s="1" customFormat="1" ht="25.5" customHeight="1">
      <c r="B201" s="46"/>
      <c r="C201" s="237" t="s">
        <v>412</v>
      </c>
      <c r="D201" s="237" t="s">
        <v>272</v>
      </c>
      <c r="E201" s="238" t="s">
        <v>413</v>
      </c>
      <c r="F201" s="239" t="s">
        <v>414</v>
      </c>
      <c r="G201" s="240" t="s">
        <v>317</v>
      </c>
      <c r="H201" s="241">
        <v>0.004</v>
      </c>
      <c r="I201" s="242"/>
      <c r="J201" s="243">
        <f>ROUND(I201*H201,2)</f>
        <v>0</v>
      </c>
      <c r="K201" s="239" t="s">
        <v>275</v>
      </c>
      <c r="L201" s="72"/>
      <c r="M201" s="244" t="s">
        <v>76</v>
      </c>
      <c r="N201" s="245" t="s">
        <v>48</v>
      </c>
      <c r="O201" s="47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AR201" s="24" t="s">
        <v>276</v>
      </c>
      <c r="AT201" s="24" t="s">
        <v>272</v>
      </c>
      <c r="AU201" s="24" t="s">
        <v>161</v>
      </c>
      <c r="AY201" s="24" t="s">
        <v>270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24" t="s">
        <v>85</v>
      </c>
      <c r="BK201" s="248">
        <f>ROUND(I201*H201,2)</f>
        <v>0</v>
      </c>
      <c r="BL201" s="24" t="s">
        <v>276</v>
      </c>
      <c r="BM201" s="24" t="s">
        <v>415</v>
      </c>
    </row>
    <row r="202" spans="2:47" s="1" customFormat="1" ht="13.5">
      <c r="B202" s="46"/>
      <c r="C202" s="74"/>
      <c r="D202" s="251" t="s">
        <v>416</v>
      </c>
      <c r="E202" s="74"/>
      <c r="F202" s="292" t="s">
        <v>417</v>
      </c>
      <c r="G202" s="74"/>
      <c r="H202" s="74"/>
      <c r="I202" s="205"/>
      <c r="J202" s="74"/>
      <c r="K202" s="74"/>
      <c r="L202" s="72"/>
      <c r="M202" s="293"/>
      <c r="N202" s="47"/>
      <c r="O202" s="47"/>
      <c r="P202" s="47"/>
      <c r="Q202" s="47"/>
      <c r="R202" s="47"/>
      <c r="S202" s="47"/>
      <c r="T202" s="95"/>
      <c r="AT202" s="24" t="s">
        <v>416</v>
      </c>
      <c r="AU202" s="24" t="s">
        <v>161</v>
      </c>
    </row>
    <row r="203" spans="2:51" s="12" customFormat="1" ht="13.5">
      <c r="B203" s="249"/>
      <c r="C203" s="250"/>
      <c r="D203" s="251" t="s">
        <v>278</v>
      </c>
      <c r="E203" s="252" t="s">
        <v>76</v>
      </c>
      <c r="F203" s="253" t="s">
        <v>418</v>
      </c>
      <c r="G203" s="250"/>
      <c r="H203" s="252" t="s">
        <v>76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278</v>
      </c>
      <c r="AU203" s="259" t="s">
        <v>161</v>
      </c>
      <c r="AV203" s="12" t="s">
        <v>85</v>
      </c>
      <c r="AW203" s="12" t="s">
        <v>40</v>
      </c>
      <c r="AX203" s="12" t="s">
        <v>78</v>
      </c>
      <c r="AY203" s="259" t="s">
        <v>270</v>
      </c>
    </row>
    <row r="204" spans="2:51" s="13" customFormat="1" ht="13.5">
      <c r="B204" s="260"/>
      <c r="C204" s="261"/>
      <c r="D204" s="251" t="s">
        <v>278</v>
      </c>
      <c r="E204" s="262" t="s">
        <v>76</v>
      </c>
      <c r="F204" s="263" t="s">
        <v>419</v>
      </c>
      <c r="G204" s="261"/>
      <c r="H204" s="264">
        <v>0.004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278</v>
      </c>
      <c r="AU204" s="270" t="s">
        <v>161</v>
      </c>
      <c r="AV204" s="13" t="s">
        <v>87</v>
      </c>
      <c r="AW204" s="13" t="s">
        <v>40</v>
      </c>
      <c r="AX204" s="13" t="s">
        <v>78</v>
      </c>
      <c r="AY204" s="270" t="s">
        <v>270</v>
      </c>
    </row>
    <row r="205" spans="2:51" s="14" customFormat="1" ht="13.5">
      <c r="B205" s="271"/>
      <c r="C205" s="272"/>
      <c r="D205" s="251" t="s">
        <v>278</v>
      </c>
      <c r="E205" s="273" t="s">
        <v>76</v>
      </c>
      <c r="F205" s="274" t="s">
        <v>281</v>
      </c>
      <c r="G205" s="272"/>
      <c r="H205" s="275">
        <v>0.004</v>
      </c>
      <c r="I205" s="276"/>
      <c r="J205" s="272"/>
      <c r="K205" s="272"/>
      <c r="L205" s="277"/>
      <c r="M205" s="278"/>
      <c r="N205" s="279"/>
      <c r="O205" s="279"/>
      <c r="P205" s="279"/>
      <c r="Q205" s="279"/>
      <c r="R205" s="279"/>
      <c r="S205" s="279"/>
      <c r="T205" s="280"/>
      <c r="AT205" s="281" t="s">
        <v>278</v>
      </c>
      <c r="AU205" s="281" t="s">
        <v>161</v>
      </c>
      <c r="AV205" s="14" t="s">
        <v>276</v>
      </c>
      <c r="AW205" s="14" t="s">
        <v>40</v>
      </c>
      <c r="AX205" s="14" t="s">
        <v>85</v>
      </c>
      <c r="AY205" s="281" t="s">
        <v>270</v>
      </c>
    </row>
    <row r="206" spans="2:65" s="1" customFormat="1" ht="16.5" customHeight="1">
      <c r="B206" s="46"/>
      <c r="C206" s="237" t="s">
        <v>420</v>
      </c>
      <c r="D206" s="237" t="s">
        <v>272</v>
      </c>
      <c r="E206" s="238" t="s">
        <v>421</v>
      </c>
      <c r="F206" s="239" t="s">
        <v>422</v>
      </c>
      <c r="G206" s="240" t="s">
        <v>113</v>
      </c>
      <c r="H206" s="241">
        <v>498</v>
      </c>
      <c r="I206" s="242"/>
      <c r="J206" s="243">
        <f>ROUND(I206*H206,2)</f>
        <v>0</v>
      </c>
      <c r="K206" s="239" t="s">
        <v>275</v>
      </c>
      <c r="L206" s="72"/>
      <c r="M206" s="244" t="s">
        <v>76</v>
      </c>
      <c r="N206" s="245" t="s">
        <v>48</v>
      </c>
      <c r="O206" s="47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AR206" s="24" t="s">
        <v>276</v>
      </c>
      <c r="AT206" s="24" t="s">
        <v>272</v>
      </c>
      <c r="AU206" s="24" t="s">
        <v>161</v>
      </c>
      <c r="AY206" s="24" t="s">
        <v>270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24" t="s">
        <v>85</v>
      </c>
      <c r="BK206" s="248">
        <f>ROUND(I206*H206,2)</f>
        <v>0</v>
      </c>
      <c r="BL206" s="24" t="s">
        <v>276</v>
      </c>
      <c r="BM206" s="24" t="s">
        <v>423</v>
      </c>
    </row>
    <row r="207" spans="2:51" s="13" customFormat="1" ht="13.5">
      <c r="B207" s="260"/>
      <c r="C207" s="261"/>
      <c r="D207" s="251" t="s">
        <v>278</v>
      </c>
      <c r="E207" s="262" t="s">
        <v>76</v>
      </c>
      <c r="F207" s="263" t="s">
        <v>115</v>
      </c>
      <c r="G207" s="261"/>
      <c r="H207" s="264">
        <v>498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278</v>
      </c>
      <c r="AU207" s="270" t="s">
        <v>161</v>
      </c>
      <c r="AV207" s="13" t="s">
        <v>87</v>
      </c>
      <c r="AW207" s="13" t="s">
        <v>40</v>
      </c>
      <c r="AX207" s="13" t="s">
        <v>78</v>
      </c>
      <c r="AY207" s="270" t="s">
        <v>270</v>
      </c>
    </row>
    <row r="208" spans="2:51" s="14" customFormat="1" ht="13.5">
      <c r="B208" s="271"/>
      <c r="C208" s="272"/>
      <c r="D208" s="251" t="s">
        <v>278</v>
      </c>
      <c r="E208" s="273" t="s">
        <v>76</v>
      </c>
      <c r="F208" s="274" t="s">
        <v>281</v>
      </c>
      <c r="G208" s="272"/>
      <c r="H208" s="275">
        <v>498</v>
      </c>
      <c r="I208" s="276"/>
      <c r="J208" s="272"/>
      <c r="K208" s="272"/>
      <c r="L208" s="277"/>
      <c r="M208" s="278"/>
      <c r="N208" s="279"/>
      <c r="O208" s="279"/>
      <c r="P208" s="279"/>
      <c r="Q208" s="279"/>
      <c r="R208" s="279"/>
      <c r="S208" s="279"/>
      <c r="T208" s="280"/>
      <c r="AT208" s="281" t="s">
        <v>278</v>
      </c>
      <c r="AU208" s="281" t="s">
        <v>161</v>
      </c>
      <c r="AV208" s="14" t="s">
        <v>276</v>
      </c>
      <c r="AW208" s="14" t="s">
        <v>40</v>
      </c>
      <c r="AX208" s="14" t="s">
        <v>85</v>
      </c>
      <c r="AY208" s="281" t="s">
        <v>270</v>
      </c>
    </row>
    <row r="209" spans="2:65" s="1" customFormat="1" ht="25.5" customHeight="1">
      <c r="B209" s="46"/>
      <c r="C209" s="237" t="s">
        <v>424</v>
      </c>
      <c r="D209" s="237" t="s">
        <v>272</v>
      </c>
      <c r="E209" s="238" t="s">
        <v>425</v>
      </c>
      <c r="F209" s="239" t="s">
        <v>426</v>
      </c>
      <c r="G209" s="240" t="s">
        <v>155</v>
      </c>
      <c r="H209" s="241">
        <v>1</v>
      </c>
      <c r="I209" s="242"/>
      <c r="J209" s="243">
        <f>ROUND(I209*H209,2)</f>
        <v>0</v>
      </c>
      <c r="K209" s="239" t="s">
        <v>76</v>
      </c>
      <c r="L209" s="72"/>
      <c r="M209" s="244" t="s">
        <v>76</v>
      </c>
      <c r="N209" s="245" t="s">
        <v>48</v>
      </c>
      <c r="O209" s="47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AR209" s="24" t="s">
        <v>276</v>
      </c>
      <c r="AT209" s="24" t="s">
        <v>272</v>
      </c>
      <c r="AU209" s="24" t="s">
        <v>161</v>
      </c>
      <c r="AY209" s="24" t="s">
        <v>270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24" t="s">
        <v>85</v>
      </c>
      <c r="BK209" s="248">
        <f>ROUND(I209*H209,2)</f>
        <v>0</v>
      </c>
      <c r="BL209" s="24" t="s">
        <v>276</v>
      </c>
      <c r="BM209" s="24" t="s">
        <v>427</v>
      </c>
    </row>
    <row r="210" spans="2:51" s="12" customFormat="1" ht="13.5">
      <c r="B210" s="249"/>
      <c r="C210" s="250"/>
      <c r="D210" s="251" t="s">
        <v>278</v>
      </c>
      <c r="E210" s="252" t="s">
        <v>76</v>
      </c>
      <c r="F210" s="253" t="s">
        <v>362</v>
      </c>
      <c r="G210" s="250"/>
      <c r="H210" s="252" t="s">
        <v>76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AT210" s="259" t="s">
        <v>278</v>
      </c>
      <c r="AU210" s="259" t="s">
        <v>161</v>
      </c>
      <c r="AV210" s="12" t="s">
        <v>85</v>
      </c>
      <c r="AW210" s="12" t="s">
        <v>40</v>
      </c>
      <c r="AX210" s="12" t="s">
        <v>78</v>
      </c>
      <c r="AY210" s="259" t="s">
        <v>270</v>
      </c>
    </row>
    <row r="211" spans="2:51" s="13" customFormat="1" ht="13.5">
      <c r="B211" s="260"/>
      <c r="C211" s="261"/>
      <c r="D211" s="251" t="s">
        <v>278</v>
      </c>
      <c r="E211" s="262" t="s">
        <v>76</v>
      </c>
      <c r="F211" s="263" t="s">
        <v>85</v>
      </c>
      <c r="G211" s="261"/>
      <c r="H211" s="264">
        <v>1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AT211" s="270" t="s">
        <v>278</v>
      </c>
      <c r="AU211" s="270" t="s">
        <v>161</v>
      </c>
      <c r="AV211" s="13" t="s">
        <v>87</v>
      </c>
      <c r="AW211" s="13" t="s">
        <v>40</v>
      </c>
      <c r="AX211" s="13" t="s">
        <v>78</v>
      </c>
      <c r="AY211" s="270" t="s">
        <v>270</v>
      </c>
    </row>
    <row r="212" spans="2:51" s="14" customFormat="1" ht="13.5">
      <c r="B212" s="271"/>
      <c r="C212" s="272"/>
      <c r="D212" s="251" t="s">
        <v>278</v>
      </c>
      <c r="E212" s="273" t="s">
        <v>76</v>
      </c>
      <c r="F212" s="274" t="s">
        <v>281</v>
      </c>
      <c r="G212" s="272"/>
      <c r="H212" s="275">
        <v>1</v>
      </c>
      <c r="I212" s="276"/>
      <c r="J212" s="272"/>
      <c r="K212" s="272"/>
      <c r="L212" s="277"/>
      <c r="M212" s="278"/>
      <c r="N212" s="279"/>
      <c r="O212" s="279"/>
      <c r="P212" s="279"/>
      <c r="Q212" s="279"/>
      <c r="R212" s="279"/>
      <c r="S212" s="279"/>
      <c r="T212" s="280"/>
      <c r="AT212" s="281" t="s">
        <v>278</v>
      </c>
      <c r="AU212" s="281" t="s">
        <v>161</v>
      </c>
      <c r="AV212" s="14" t="s">
        <v>276</v>
      </c>
      <c r="AW212" s="14" t="s">
        <v>40</v>
      </c>
      <c r="AX212" s="14" t="s">
        <v>85</v>
      </c>
      <c r="AY212" s="281" t="s">
        <v>270</v>
      </c>
    </row>
    <row r="213" spans="2:65" s="1" customFormat="1" ht="25.5" customHeight="1">
      <c r="B213" s="46"/>
      <c r="C213" s="237" t="s">
        <v>428</v>
      </c>
      <c r="D213" s="237" t="s">
        <v>272</v>
      </c>
      <c r="E213" s="238" t="s">
        <v>429</v>
      </c>
      <c r="F213" s="239" t="s">
        <v>430</v>
      </c>
      <c r="G213" s="240" t="s">
        <v>155</v>
      </c>
      <c r="H213" s="241">
        <v>5</v>
      </c>
      <c r="I213" s="242"/>
      <c r="J213" s="243">
        <f>ROUND(I213*H213,2)</f>
        <v>0</v>
      </c>
      <c r="K213" s="239" t="s">
        <v>275</v>
      </c>
      <c r="L213" s="72"/>
      <c r="M213" s="244" t="s">
        <v>76</v>
      </c>
      <c r="N213" s="245" t="s">
        <v>48</v>
      </c>
      <c r="O213" s="47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AR213" s="24" t="s">
        <v>276</v>
      </c>
      <c r="AT213" s="24" t="s">
        <v>272</v>
      </c>
      <c r="AU213" s="24" t="s">
        <v>161</v>
      </c>
      <c r="AY213" s="24" t="s">
        <v>270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24" t="s">
        <v>85</v>
      </c>
      <c r="BK213" s="248">
        <f>ROUND(I213*H213,2)</f>
        <v>0</v>
      </c>
      <c r="BL213" s="24" t="s">
        <v>276</v>
      </c>
      <c r="BM213" s="24" t="s">
        <v>431</v>
      </c>
    </row>
    <row r="214" spans="2:51" s="13" customFormat="1" ht="13.5">
      <c r="B214" s="260"/>
      <c r="C214" s="261"/>
      <c r="D214" s="251" t="s">
        <v>278</v>
      </c>
      <c r="E214" s="262" t="s">
        <v>76</v>
      </c>
      <c r="F214" s="263" t="s">
        <v>432</v>
      </c>
      <c r="G214" s="261"/>
      <c r="H214" s="264">
        <v>5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AT214" s="270" t="s">
        <v>278</v>
      </c>
      <c r="AU214" s="270" t="s">
        <v>161</v>
      </c>
      <c r="AV214" s="13" t="s">
        <v>87</v>
      </c>
      <c r="AW214" s="13" t="s">
        <v>40</v>
      </c>
      <c r="AX214" s="13" t="s">
        <v>78</v>
      </c>
      <c r="AY214" s="270" t="s">
        <v>270</v>
      </c>
    </row>
    <row r="215" spans="2:51" s="14" customFormat="1" ht="13.5">
      <c r="B215" s="271"/>
      <c r="C215" s="272"/>
      <c r="D215" s="251" t="s">
        <v>278</v>
      </c>
      <c r="E215" s="273" t="s">
        <v>76</v>
      </c>
      <c r="F215" s="274" t="s">
        <v>281</v>
      </c>
      <c r="G215" s="272"/>
      <c r="H215" s="275">
        <v>5</v>
      </c>
      <c r="I215" s="276"/>
      <c r="J215" s="272"/>
      <c r="K215" s="272"/>
      <c r="L215" s="277"/>
      <c r="M215" s="278"/>
      <c r="N215" s="279"/>
      <c r="O215" s="279"/>
      <c r="P215" s="279"/>
      <c r="Q215" s="279"/>
      <c r="R215" s="279"/>
      <c r="S215" s="279"/>
      <c r="T215" s="280"/>
      <c r="AT215" s="281" t="s">
        <v>278</v>
      </c>
      <c r="AU215" s="281" t="s">
        <v>161</v>
      </c>
      <c r="AV215" s="14" t="s">
        <v>276</v>
      </c>
      <c r="AW215" s="14" t="s">
        <v>40</v>
      </c>
      <c r="AX215" s="14" t="s">
        <v>85</v>
      </c>
      <c r="AY215" s="281" t="s">
        <v>270</v>
      </c>
    </row>
    <row r="216" spans="2:65" s="1" customFormat="1" ht="25.5" customHeight="1">
      <c r="B216" s="46"/>
      <c r="C216" s="237" t="s">
        <v>433</v>
      </c>
      <c r="D216" s="237" t="s">
        <v>272</v>
      </c>
      <c r="E216" s="238" t="s">
        <v>434</v>
      </c>
      <c r="F216" s="239" t="s">
        <v>435</v>
      </c>
      <c r="G216" s="240" t="s">
        <v>155</v>
      </c>
      <c r="H216" s="241">
        <v>5</v>
      </c>
      <c r="I216" s="242"/>
      <c r="J216" s="243">
        <f>ROUND(I216*H216,2)</f>
        <v>0</v>
      </c>
      <c r="K216" s="239" t="s">
        <v>275</v>
      </c>
      <c r="L216" s="72"/>
      <c r="M216" s="244" t="s">
        <v>76</v>
      </c>
      <c r="N216" s="245" t="s">
        <v>48</v>
      </c>
      <c r="O216" s="47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AR216" s="24" t="s">
        <v>276</v>
      </c>
      <c r="AT216" s="24" t="s">
        <v>272</v>
      </c>
      <c r="AU216" s="24" t="s">
        <v>161</v>
      </c>
      <c r="AY216" s="24" t="s">
        <v>270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24" t="s">
        <v>85</v>
      </c>
      <c r="BK216" s="248">
        <f>ROUND(I216*H216,2)</f>
        <v>0</v>
      </c>
      <c r="BL216" s="24" t="s">
        <v>276</v>
      </c>
      <c r="BM216" s="24" t="s">
        <v>436</v>
      </c>
    </row>
    <row r="217" spans="2:51" s="13" customFormat="1" ht="13.5">
      <c r="B217" s="260"/>
      <c r="C217" s="261"/>
      <c r="D217" s="251" t="s">
        <v>278</v>
      </c>
      <c r="E217" s="262" t="s">
        <v>76</v>
      </c>
      <c r="F217" s="263" t="s">
        <v>432</v>
      </c>
      <c r="G217" s="261"/>
      <c r="H217" s="264">
        <v>5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AT217" s="270" t="s">
        <v>278</v>
      </c>
      <c r="AU217" s="270" t="s">
        <v>161</v>
      </c>
      <c r="AV217" s="13" t="s">
        <v>87</v>
      </c>
      <c r="AW217" s="13" t="s">
        <v>40</v>
      </c>
      <c r="AX217" s="13" t="s">
        <v>78</v>
      </c>
      <c r="AY217" s="270" t="s">
        <v>270</v>
      </c>
    </row>
    <row r="218" spans="2:51" s="14" customFormat="1" ht="13.5">
      <c r="B218" s="271"/>
      <c r="C218" s="272"/>
      <c r="D218" s="251" t="s">
        <v>278</v>
      </c>
      <c r="E218" s="273" t="s">
        <v>76</v>
      </c>
      <c r="F218" s="274" t="s">
        <v>281</v>
      </c>
      <c r="G218" s="272"/>
      <c r="H218" s="275">
        <v>5</v>
      </c>
      <c r="I218" s="276"/>
      <c r="J218" s="272"/>
      <c r="K218" s="272"/>
      <c r="L218" s="277"/>
      <c r="M218" s="278"/>
      <c r="N218" s="279"/>
      <c r="O218" s="279"/>
      <c r="P218" s="279"/>
      <c r="Q218" s="279"/>
      <c r="R218" s="279"/>
      <c r="S218" s="279"/>
      <c r="T218" s="280"/>
      <c r="AT218" s="281" t="s">
        <v>278</v>
      </c>
      <c r="AU218" s="281" t="s">
        <v>161</v>
      </c>
      <c r="AV218" s="14" t="s">
        <v>276</v>
      </c>
      <c r="AW218" s="14" t="s">
        <v>40</v>
      </c>
      <c r="AX218" s="14" t="s">
        <v>85</v>
      </c>
      <c r="AY218" s="281" t="s">
        <v>270</v>
      </c>
    </row>
    <row r="219" spans="2:65" s="1" customFormat="1" ht="16.5" customHeight="1">
      <c r="B219" s="46"/>
      <c r="C219" s="282" t="s">
        <v>203</v>
      </c>
      <c r="D219" s="282" t="s">
        <v>338</v>
      </c>
      <c r="E219" s="283" t="s">
        <v>437</v>
      </c>
      <c r="F219" s="284" t="s">
        <v>438</v>
      </c>
      <c r="G219" s="285" t="s">
        <v>155</v>
      </c>
      <c r="H219" s="286">
        <v>2</v>
      </c>
      <c r="I219" s="287"/>
      <c r="J219" s="288">
        <f>ROUND(I219*H219,2)</f>
        <v>0</v>
      </c>
      <c r="K219" s="284" t="s">
        <v>76</v>
      </c>
      <c r="L219" s="289"/>
      <c r="M219" s="290" t="s">
        <v>76</v>
      </c>
      <c r="N219" s="291" t="s">
        <v>48</v>
      </c>
      <c r="O219" s="47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AR219" s="24" t="s">
        <v>139</v>
      </c>
      <c r="AT219" s="24" t="s">
        <v>338</v>
      </c>
      <c r="AU219" s="24" t="s">
        <v>161</v>
      </c>
      <c r="AY219" s="24" t="s">
        <v>270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24" t="s">
        <v>85</v>
      </c>
      <c r="BK219" s="248">
        <f>ROUND(I219*H219,2)</f>
        <v>0</v>
      </c>
      <c r="BL219" s="24" t="s">
        <v>276</v>
      </c>
      <c r="BM219" s="24" t="s">
        <v>439</v>
      </c>
    </row>
    <row r="220" spans="2:47" s="1" customFormat="1" ht="13.5">
      <c r="B220" s="46"/>
      <c r="C220" s="74"/>
      <c r="D220" s="251" t="s">
        <v>416</v>
      </c>
      <c r="E220" s="74"/>
      <c r="F220" s="292" t="s">
        <v>440</v>
      </c>
      <c r="G220" s="74"/>
      <c r="H220" s="74"/>
      <c r="I220" s="205"/>
      <c r="J220" s="74"/>
      <c r="K220" s="74"/>
      <c r="L220" s="72"/>
      <c r="M220" s="293"/>
      <c r="N220" s="47"/>
      <c r="O220" s="47"/>
      <c r="P220" s="47"/>
      <c r="Q220" s="47"/>
      <c r="R220" s="47"/>
      <c r="S220" s="47"/>
      <c r="T220" s="95"/>
      <c r="AT220" s="24" t="s">
        <v>416</v>
      </c>
      <c r="AU220" s="24" t="s">
        <v>161</v>
      </c>
    </row>
    <row r="221" spans="2:51" s="12" customFormat="1" ht="13.5">
      <c r="B221" s="249"/>
      <c r="C221" s="250"/>
      <c r="D221" s="251" t="s">
        <v>278</v>
      </c>
      <c r="E221" s="252" t="s">
        <v>76</v>
      </c>
      <c r="F221" s="253" t="s">
        <v>362</v>
      </c>
      <c r="G221" s="250"/>
      <c r="H221" s="252" t="s">
        <v>76</v>
      </c>
      <c r="I221" s="254"/>
      <c r="J221" s="250"/>
      <c r="K221" s="250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278</v>
      </c>
      <c r="AU221" s="259" t="s">
        <v>161</v>
      </c>
      <c r="AV221" s="12" t="s">
        <v>85</v>
      </c>
      <c r="AW221" s="12" t="s">
        <v>40</v>
      </c>
      <c r="AX221" s="12" t="s">
        <v>78</v>
      </c>
      <c r="AY221" s="259" t="s">
        <v>270</v>
      </c>
    </row>
    <row r="222" spans="2:51" s="13" customFormat="1" ht="13.5">
      <c r="B222" s="260"/>
      <c r="C222" s="261"/>
      <c r="D222" s="251" t="s">
        <v>278</v>
      </c>
      <c r="E222" s="262" t="s">
        <v>206</v>
      </c>
      <c r="F222" s="263" t="s">
        <v>87</v>
      </c>
      <c r="G222" s="261"/>
      <c r="H222" s="264">
        <v>2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278</v>
      </c>
      <c r="AU222" s="270" t="s">
        <v>161</v>
      </c>
      <c r="AV222" s="13" t="s">
        <v>87</v>
      </c>
      <c r="AW222" s="13" t="s">
        <v>40</v>
      </c>
      <c r="AX222" s="13" t="s">
        <v>78</v>
      </c>
      <c r="AY222" s="270" t="s">
        <v>270</v>
      </c>
    </row>
    <row r="223" spans="2:51" s="14" customFormat="1" ht="13.5">
      <c r="B223" s="271"/>
      <c r="C223" s="272"/>
      <c r="D223" s="251" t="s">
        <v>278</v>
      </c>
      <c r="E223" s="273" t="s">
        <v>76</v>
      </c>
      <c r="F223" s="274" t="s">
        <v>281</v>
      </c>
      <c r="G223" s="272"/>
      <c r="H223" s="275">
        <v>2</v>
      </c>
      <c r="I223" s="276"/>
      <c r="J223" s="272"/>
      <c r="K223" s="272"/>
      <c r="L223" s="277"/>
      <c r="M223" s="278"/>
      <c r="N223" s="279"/>
      <c r="O223" s="279"/>
      <c r="P223" s="279"/>
      <c r="Q223" s="279"/>
      <c r="R223" s="279"/>
      <c r="S223" s="279"/>
      <c r="T223" s="280"/>
      <c r="AT223" s="281" t="s">
        <v>278</v>
      </c>
      <c r="AU223" s="281" t="s">
        <v>161</v>
      </c>
      <c r="AV223" s="14" t="s">
        <v>276</v>
      </c>
      <c r="AW223" s="14" t="s">
        <v>40</v>
      </c>
      <c r="AX223" s="14" t="s">
        <v>85</v>
      </c>
      <c r="AY223" s="281" t="s">
        <v>270</v>
      </c>
    </row>
    <row r="224" spans="2:65" s="1" customFormat="1" ht="16.5" customHeight="1">
      <c r="B224" s="46"/>
      <c r="C224" s="282" t="s">
        <v>441</v>
      </c>
      <c r="D224" s="282" t="s">
        <v>338</v>
      </c>
      <c r="E224" s="283" t="s">
        <v>442</v>
      </c>
      <c r="F224" s="284" t="s">
        <v>443</v>
      </c>
      <c r="G224" s="285" t="s">
        <v>155</v>
      </c>
      <c r="H224" s="286">
        <v>3</v>
      </c>
      <c r="I224" s="287"/>
      <c r="J224" s="288">
        <f>ROUND(I224*H224,2)</f>
        <v>0</v>
      </c>
      <c r="K224" s="284" t="s">
        <v>76</v>
      </c>
      <c r="L224" s="289"/>
      <c r="M224" s="290" t="s">
        <v>76</v>
      </c>
      <c r="N224" s="291" t="s">
        <v>48</v>
      </c>
      <c r="O224" s="47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AR224" s="24" t="s">
        <v>139</v>
      </c>
      <c r="AT224" s="24" t="s">
        <v>338</v>
      </c>
      <c r="AU224" s="24" t="s">
        <v>161</v>
      </c>
      <c r="AY224" s="24" t="s">
        <v>270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24" t="s">
        <v>85</v>
      </c>
      <c r="BK224" s="248">
        <f>ROUND(I224*H224,2)</f>
        <v>0</v>
      </c>
      <c r="BL224" s="24" t="s">
        <v>276</v>
      </c>
      <c r="BM224" s="24" t="s">
        <v>444</v>
      </c>
    </row>
    <row r="225" spans="2:51" s="12" customFormat="1" ht="13.5">
      <c r="B225" s="249"/>
      <c r="C225" s="250"/>
      <c r="D225" s="251" t="s">
        <v>278</v>
      </c>
      <c r="E225" s="252" t="s">
        <v>76</v>
      </c>
      <c r="F225" s="253" t="s">
        <v>362</v>
      </c>
      <c r="G225" s="250"/>
      <c r="H225" s="252" t="s">
        <v>76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278</v>
      </c>
      <c r="AU225" s="259" t="s">
        <v>161</v>
      </c>
      <c r="AV225" s="12" t="s">
        <v>85</v>
      </c>
      <c r="AW225" s="12" t="s">
        <v>40</v>
      </c>
      <c r="AX225" s="12" t="s">
        <v>78</v>
      </c>
      <c r="AY225" s="259" t="s">
        <v>270</v>
      </c>
    </row>
    <row r="226" spans="2:51" s="13" customFormat="1" ht="13.5">
      <c r="B226" s="260"/>
      <c r="C226" s="261"/>
      <c r="D226" s="251" t="s">
        <v>278</v>
      </c>
      <c r="E226" s="262" t="s">
        <v>204</v>
      </c>
      <c r="F226" s="263" t="s">
        <v>161</v>
      </c>
      <c r="G226" s="261"/>
      <c r="H226" s="264">
        <v>3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AT226" s="270" t="s">
        <v>278</v>
      </c>
      <c r="AU226" s="270" t="s">
        <v>161</v>
      </c>
      <c r="AV226" s="13" t="s">
        <v>87</v>
      </c>
      <c r="AW226" s="13" t="s">
        <v>40</v>
      </c>
      <c r="AX226" s="13" t="s">
        <v>78</v>
      </c>
      <c r="AY226" s="270" t="s">
        <v>270</v>
      </c>
    </row>
    <row r="227" spans="2:51" s="14" customFormat="1" ht="13.5">
      <c r="B227" s="271"/>
      <c r="C227" s="272"/>
      <c r="D227" s="251" t="s">
        <v>278</v>
      </c>
      <c r="E227" s="273" t="s">
        <v>76</v>
      </c>
      <c r="F227" s="274" t="s">
        <v>281</v>
      </c>
      <c r="G227" s="272"/>
      <c r="H227" s="275">
        <v>3</v>
      </c>
      <c r="I227" s="276"/>
      <c r="J227" s="272"/>
      <c r="K227" s="272"/>
      <c r="L227" s="277"/>
      <c r="M227" s="278"/>
      <c r="N227" s="279"/>
      <c r="O227" s="279"/>
      <c r="P227" s="279"/>
      <c r="Q227" s="279"/>
      <c r="R227" s="279"/>
      <c r="S227" s="279"/>
      <c r="T227" s="280"/>
      <c r="AT227" s="281" t="s">
        <v>278</v>
      </c>
      <c r="AU227" s="281" t="s">
        <v>161</v>
      </c>
      <c r="AV227" s="14" t="s">
        <v>276</v>
      </c>
      <c r="AW227" s="14" t="s">
        <v>40</v>
      </c>
      <c r="AX227" s="14" t="s">
        <v>85</v>
      </c>
      <c r="AY227" s="281" t="s">
        <v>270</v>
      </c>
    </row>
    <row r="228" spans="2:65" s="1" customFormat="1" ht="16.5" customHeight="1">
      <c r="B228" s="46"/>
      <c r="C228" s="237" t="s">
        <v>445</v>
      </c>
      <c r="D228" s="237" t="s">
        <v>272</v>
      </c>
      <c r="E228" s="238" t="s">
        <v>446</v>
      </c>
      <c r="F228" s="239" t="s">
        <v>447</v>
      </c>
      <c r="G228" s="240" t="s">
        <v>155</v>
      </c>
      <c r="H228" s="241">
        <v>5</v>
      </c>
      <c r="I228" s="242"/>
      <c r="J228" s="243">
        <f>ROUND(I228*H228,2)</f>
        <v>0</v>
      </c>
      <c r="K228" s="239" t="s">
        <v>275</v>
      </c>
      <c r="L228" s="72"/>
      <c r="M228" s="244" t="s">
        <v>76</v>
      </c>
      <c r="N228" s="245" t="s">
        <v>48</v>
      </c>
      <c r="O228" s="47"/>
      <c r="P228" s="246">
        <f>O228*H228</f>
        <v>0</v>
      </c>
      <c r="Q228" s="246">
        <v>6E-05</v>
      </c>
      <c r="R228" s="246">
        <f>Q228*H228</f>
        <v>0.00030000000000000003</v>
      </c>
      <c r="S228" s="246">
        <v>0</v>
      </c>
      <c r="T228" s="247">
        <f>S228*H228</f>
        <v>0</v>
      </c>
      <c r="AR228" s="24" t="s">
        <v>276</v>
      </c>
      <c r="AT228" s="24" t="s">
        <v>272</v>
      </c>
      <c r="AU228" s="24" t="s">
        <v>161</v>
      </c>
      <c r="AY228" s="24" t="s">
        <v>270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24" t="s">
        <v>85</v>
      </c>
      <c r="BK228" s="248">
        <f>ROUND(I228*H228,2)</f>
        <v>0</v>
      </c>
      <c r="BL228" s="24" t="s">
        <v>276</v>
      </c>
      <c r="BM228" s="24" t="s">
        <v>448</v>
      </c>
    </row>
    <row r="229" spans="2:51" s="13" customFormat="1" ht="13.5">
      <c r="B229" s="260"/>
      <c r="C229" s="261"/>
      <c r="D229" s="251" t="s">
        <v>278</v>
      </c>
      <c r="E229" s="262" t="s">
        <v>76</v>
      </c>
      <c r="F229" s="263" t="s">
        <v>432</v>
      </c>
      <c r="G229" s="261"/>
      <c r="H229" s="264">
        <v>5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AT229" s="270" t="s">
        <v>278</v>
      </c>
      <c r="AU229" s="270" t="s">
        <v>161</v>
      </c>
      <c r="AV229" s="13" t="s">
        <v>87</v>
      </c>
      <c r="AW229" s="13" t="s">
        <v>40</v>
      </c>
      <c r="AX229" s="13" t="s">
        <v>78</v>
      </c>
      <c r="AY229" s="270" t="s">
        <v>270</v>
      </c>
    </row>
    <row r="230" spans="2:51" s="14" customFormat="1" ht="13.5">
      <c r="B230" s="271"/>
      <c r="C230" s="272"/>
      <c r="D230" s="251" t="s">
        <v>278</v>
      </c>
      <c r="E230" s="273" t="s">
        <v>76</v>
      </c>
      <c r="F230" s="274" t="s">
        <v>281</v>
      </c>
      <c r="G230" s="272"/>
      <c r="H230" s="275">
        <v>5</v>
      </c>
      <c r="I230" s="276"/>
      <c r="J230" s="272"/>
      <c r="K230" s="272"/>
      <c r="L230" s="277"/>
      <c r="M230" s="278"/>
      <c r="N230" s="279"/>
      <c r="O230" s="279"/>
      <c r="P230" s="279"/>
      <c r="Q230" s="279"/>
      <c r="R230" s="279"/>
      <c r="S230" s="279"/>
      <c r="T230" s="280"/>
      <c r="AT230" s="281" t="s">
        <v>278</v>
      </c>
      <c r="AU230" s="281" t="s">
        <v>161</v>
      </c>
      <c r="AV230" s="14" t="s">
        <v>276</v>
      </c>
      <c r="AW230" s="14" t="s">
        <v>40</v>
      </c>
      <c r="AX230" s="14" t="s">
        <v>85</v>
      </c>
      <c r="AY230" s="281" t="s">
        <v>270</v>
      </c>
    </row>
    <row r="231" spans="2:65" s="1" customFormat="1" ht="16.5" customHeight="1">
      <c r="B231" s="46"/>
      <c r="C231" s="282" t="s">
        <v>449</v>
      </c>
      <c r="D231" s="282" t="s">
        <v>338</v>
      </c>
      <c r="E231" s="283" t="s">
        <v>450</v>
      </c>
      <c r="F231" s="284" t="s">
        <v>451</v>
      </c>
      <c r="G231" s="285" t="s">
        <v>155</v>
      </c>
      <c r="H231" s="286">
        <v>15</v>
      </c>
      <c r="I231" s="287"/>
      <c r="J231" s="288">
        <f>ROUND(I231*H231,2)</f>
        <v>0</v>
      </c>
      <c r="K231" s="284" t="s">
        <v>76</v>
      </c>
      <c r="L231" s="289"/>
      <c r="M231" s="290" t="s">
        <v>76</v>
      </c>
      <c r="N231" s="291" t="s">
        <v>48</v>
      </c>
      <c r="O231" s="47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AR231" s="24" t="s">
        <v>139</v>
      </c>
      <c r="AT231" s="24" t="s">
        <v>338</v>
      </c>
      <c r="AU231" s="24" t="s">
        <v>161</v>
      </c>
      <c r="AY231" s="24" t="s">
        <v>270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24" t="s">
        <v>85</v>
      </c>
      <c r="BK231" s="248">
        <f>ROUND(I231*H231,2)</f>
        <v>0</v>
      </c>
      <c r="BL231" s="24" t="s">
        <v>276</v>
      </c>
      <c r="BM231" s="24" t="s">
        <v>452</v>
      </c>
    </row>
    <row r="232" spans="2:51" s="13" customFormat="1" ht="13.5">
      <c r="B232" s="260"/>
      <c r="C232" s="261"/>
      <c r="D232" s="251" t="s">
        <v>278</v>
      </c>
      <c r="E232" s="262" t="s">
        <v>76</v>
      </c>
      <c r="F232" s="263" t="s">
        <v>453</v>
      </c>
      <c r="G232" s="261"/>
      <c r="H232" s="264">
        <v>15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AT232" s="270" t="s">
        <v>278</v>
      </c>
      <c r="AU232" s="270" t="s">
        <v>161</v>
      </c>
      <c r="AV232" s="13" t="s">
        <v>87</v>
      </c>
      <c r="AW232" s="13" t="s">
        <v>40</v>
      </c>
      <c r="AX232" s="13" t="s">
        <v>78</v>
      </c>
      <c r="AY232" s="270" t="s">
        <v>270</v>
      </c>
    </row>
    <row r="233" spans="2:51" s="14" customFormat="1" ht="13.5">
      <c r="B233" s="271"/>
      <c r="C233" s="272"/>
      <c r="D233" s="251" t="s">
        <v>278</v>
      </c>
      <c r="E233" s="273" t="s">
        <v>76</v>
      </c>
      <c r="F233" s="274" t="s">
        <v>281</v>
      </c>
      <c r="G233" s="272"/>
      <c r="H233" s="275">
        <v>15</v>
      </c>
      <c r="I233" s="276"/>
      <c r="J233" s="272"/>
      <c r="K233" s="272"/>
      <c r="L233" s="277"/>
      <c r="M233" s="278"/>
      <c r="N233" s="279"/>
      <c r="O233" s="279"/>
      <c r="P233" s="279"/>
      <c r="Q233" s="279"/>
      <c r="R233" s="279"/>
      <c r="S233" s="279"/>
      <c r="T233" s="280"/>
      <c r="AT233" s="281" t="s">
        <v>278</v>
      </c>
      <c r="AU233" s="281" t="s">
        <v>161</v>
      </c>
      <c r="AV233" s="14" t="s">
        <v>276</v>
      </c>
      <c r="AW233" s="14" t="s">
        <v>40</v>
      </c>
      <c r="AX233" s="14" t="s">
        <v>85</v>
      </c>
      <c r="AY233" s="281" t="s">
        <v>270</v>
      </c>
    </row>
    <row r="234" spans="2:65" s="1" customFormat="1" ht="16.5" customHeight="1">
      <c r="B234" s="46"/>
      <c r="C234" s="282" t="s">
        <v>454</v>
      </c>
      <c r="D234" s="282" t="s">
        <v>338</v>
      </c>
      <c r="E234" s="283" t="s">
        <v>455</v>
      </c>
      <c r="F234" s="284" t="s">
        <v>456</v>
      </c>
      <c r="G234" s="285" t="s">
        <v>155</v>
      </c>
      <c r="H234" s="286">
        <v>7.5</v>
      </c>
      <c r="I234" s="287"/>
      <c r="J234" s="288">
        <f>ROUND(I234*H234,2)</f>
        <v>0</v>
      </c>
      <c r="K234" s="284" t="s">
        <v>76</v>
      </c>
      <c r="L234" s="289"/>
      <c r="M234" s="290" t="s">
        <v>76</v>
      </c>
      <c r="N234" s="291" t="s">
        <v>48</v>
      </c>
      <c r="O234" s="47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AR234" s="24" t="s">
        <v>139</v>
      </c>
      <c r="AT234" s="24" t="s">
        <v>338</v>
      </c>
      <c r="AU234" s="24" t="s">
        <v>161</v>
      </c>
      <c r="AY234" s="24" t="s">
        <v>270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24" t="s">
        <v>85</v>
      </c>
      <c r="BK234" s="248">
        <f>ROUND(I234*H234,2)</f>
        <v>0</v>
      </c>
      <c r="BL234" s="24" t="s">
        <v>276</v>
      </c>
      <c r="BM234" s="24" t="s">
        <v>457</v>
      </c>
    </row>
    <row r="235" spans="2:51" s="13" customFormat="1" ht="13.5">
      <c r="B235" s="260"/>
      <c r="C235" s="261"/>
      <c r="D235" s="251" t="s">
        <v>278</v>
      </c>
      <c r="E235" s="262" t="s">
        <v>76</v>
      </c>
      <c r="F235" s="263" t="s">
        <v>458</v>
      </c>
      <c r="G235" s="261"/>
      <c r="H235" s="264">
        <v>7.5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AT235" s="270" t="s">
        <v>278</v>
      </c>
      <c r="AU235" s="270" t="s">
        <v>161</v>
      </c>
      <c r="AV235" s="13" t="s">
        <v>87</v>
      </c>
      <c r="AW235" s="13" t="s">
        <v>40</v>
      </c>
      <c r="AX235" s="13" t="s">
        <v>78</v>
      </c>
      <c r="AY235" s="270" t="s">
        <v>270</v>
      </c>
    </row>
    <row r="236" spans="2:51" s="14" customFormat="1" ht="13.5">
      <c r="B236" s="271"/>
      <c r="C236" s="272"/>
      <c r="D236" s="251" t="s">
        <v>278</v>
      </c>
      <c r="E236" s="273" t="s">
        <v>76</v>
      </c>
      <c r="F236" s="274" t="s">
        <v>281</v>
      </c>
      <c r="G236" s="272"/>
      <c r="H236" s="275">
        <v>7.5</v>
      </c>
      <c r="I236" s="276"/>
      <c r="J236" s="272"/>
      <c r="K236" s="272"/>
      <c r="L236" s="277"/>
      <c r="M236" s="278"/>
      <c r="N236" s="279"/>
      <c r="O236" s="279"/>
      <c r="P236" s="279"/>
      <c r="Q236" s="279"/>
      <c r="R236" s="279"/>
      <c r="S236" s="279"/>
      <c r="T236" s="280"/>
      <c r="AT236" s="281" t="s">
        <v>278</v>
      </c>
      <c r="AU236" s="281" t="s">
        <v>161</v>
      </c>
      <c r="AV236" s="14" t="s">
        <v>276</v>
      </c>
      <c r="AW236" s="14" t="s">
        <v>40</v>
      </c>
      <c r="AX236" s="14" t="s">
        <v>85</v>
      </c>
      <c r="AY236" s="281" t="s">
        <v>270</v>
      </c>
    </row>
    <row r="237" spans="2:65" s="1" customFormat="1" ht="16.5" customHeight="1">
      <c r="B237" s="46"/>
      <c r="C237" s="282" t="s">
        <v>459</v>
      </c>
      <c r="D237" s="282" t="s">
        <v>338</v>
      </c>
      <c r="E237" s="283" t="s">
        <v>460</v>
      </c>
      <c r="F237" s="284" t="s">
        <v>461</v>
      </c>
      <c r="G237" s="285" t="s">
        <v>121</v>
      </c>
      <c r="H237" s="286">
        <v>7.5</v>
      </c>
      <c r="I237" s="287"/>
      <c r="J237" s="288">
        <f>ROUND(I237*H237,2)</f>
        <v>0</v>
      </c>
      <c r="K237" s="284" t="s">
        <v>76</v>
      </c>
      <c r="L237" s="289"/>
      <c r="M237" s="290" t="s">
        <v>76</v>
      </c>
      <c r="N237" s="291" t="s">
        <v>48</v>
      </c>
      <c r="O237" s="47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AR237" s="24" t="s">
        <v>139</v>
      </c>
      <c r="AT237" s="24" t="s">
        <v>338</v>
      </c>
      <c r="AU237" s="24" t="s">
        <v>161</v>
      </c>
      <c r="AY237" s="24" t="s">
        <v>270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24" t="s">
        <v>85</v>
      </c>
      <c r="BK237" s="248">
        <f>ROUND(I237*H237,2)</f>
        <v>0</v>
      </c>
      <c r="BL237" s="24" t="s">
        <v>276</v>
      </c>
      <c r="BM237" s="24" t="s">
        <v>462</v>
      </c>
    </row>
    <row r="238" spans="2:51" s="13" customFormat="1" ht="13.5">
      <c r="B238" s="260"/>
      <c r="C238" s="261"/>
      <c r="D238" s="251" t="s">
        <v>278</v>
      </c>
      <c r="E238" s="262" t="s">
        <v>76</v>
      </c>
      <c r="F238" s="263" t="s">
        <v>458</v>
      </c>
      <c r="G238" s="261"/>
      <c r="H238" s="264">
        <v>7.5</v>
      </c>
      <c r="I238" s="265"/>
      <c r="J238" s="261"/>
      <c r="K238" s="261"/>
      <c r="L238" s="266"/>
      <c r="M238" s="267"/>
      <c r="N238" s="268"/>
      <c r="O238" s="268"/>
      <c r="P238" s="268"/>
      <c r="Q238" s="268"/>
      <c r="R238" s="268"/>
      <c r="S238" s="268"/>
      <c r="T238" s="269"/>
      <c r="AT238" s="270" t="s">
        <v>278</v>
      </c>
      <c r="AU238" s="270" t="s">
        <v>161</v>
      </c>
      <c r="AV238" s="13" t="s">
        <v>87</v>
      </c>
      <c r="AW238" s="13" t="s">
        <v>40</v>
      </c>
      <c r="AX238" s="13" t="s">
        <v>78</v>
      </c>
      <c r="AY238" s="270" t="s">
        <v>270</v>
      </c>
    </row>
    <row r="239" spans="2:51" s="14" customFormat="1" ht="13.5">
      <c r="B239" s="271"/>
      <c r="C239" s="272"/>
      <c r="D239" s="251" t="s">
        <v>278</v>
      </c>
      <c r="E239" s="273" t="s">
        <v>76</v>
      </c>
      <c r="F239" s="274" t="s">
        <v>281</v>
      </c>
      <c r="G239" s="272"/>
      <c r="H239" s="275">
        <v>7.5</v>
      </c>
      <c r="I239" s="276"/>
      <c r="J239" s="272"/>
      <c r="K239" s="272"/>
      <c r="L239" s="277"/>
      <c r="M239" s="278"/>
      <c r="N239" s="279"/>
      <c r="O239" s="279"/>
      <c r="P239" s="279"/>
      <c r="Q239" s="279"/>
      <c r="R239" s="279"/>
      <c r="S239" s="279"/>
      <c r="T239" s="280"/>
      <c r="AT239" s="281" t="s">
        <v>278</v>
      </c>
      <c r="AU239" s="281" t="s">
        <v>161</v>
      </c>
      <c r="AV239" s="14" t="s">
        <v>276</v>
      </c>
      <c r="AW239" s="14" t="s">
        <v>40</v>
      </c>
      <c r="AX239" s="14" t="s">
        <v>85</v>
      </c>
      <c r="AY239" s="281" t="s">
        <v>270</v>
      </c>
    </row>
    <row r="240" spans="2:65" s="1" customFormat="1" ht="25.5" customHeight="1">
      <c r="B240" s="46"/>
      <c r="C240" s="237" t="s">
        <v>463</v>
      </c>
      <c r="D240" s="237" t="s">
        <v>272</v>
      </c>
      <c r="E240" s="238" t="s">
        <v>464</v>
      </c>
      <c r="F240" s="239" t="s">
        <v>465</v>
      </c>
      <c r="G240" s="240" t="s">
        <v>155</v>
      </c>
      <c r="H240" s="241">
        <v>5</v>
      </c>
      <c r="I240" s="242"/>
      <c r="J240" s="243">
        <f>ROUND(I240*H240,2)</f>
        <v>0</v>
      </c>
      <c r="K240" s="239" t="s">
        <v>275</v>
      </c>
      <c r="L240" s="72"/>
      <c r="M240" s="244" t="s">
        <v>76</v>
      </c>
      <c r="N240" s="245" t="s">
        <v>48</v>
      </c>
      <c r="O240" s="47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AR240" s="24" t="s">
        <v>276</v>
      </c>
      <c r="AT240" s="24" t="s">
        <v>272</v>
      </c>
      <c r="AU240" s="24" t="s">
        <v>161</v>
      </c>
      <c r="AY240" s="24" t="s">
        <v>270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24" t="s">
        <v>85</v>
      </c>
      <c r="BK240" s="248">
        <f>ROUND(I240*H240,2)</f>
        <v>0</v>
      </c>
      <c r="BL240" s="24" t="s">
        <v>276</v>
      </c>
      <c r="BM240" s="24" t="s">
        <v>466</v>
      </c>
    </row>
    <row r="241" spans="2:51" s="13" customFormat="1" ht="13.5">
      <c r="B241" s="260"/>
      <c r="C241" s="261"/>
      <c r="D241" s="251" t="s">
        <v>278</v>
      </c>
      <c r="E241" s="262" t="s">
        <v>76</v>
      </c>
      <c r="F241" s="263" t="s">
        <v>432</v>
      </c>
      <c r="G241" s="261"/>
      <c r="H241" s="264">
        <v>5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278</v>
      </c>
      <c r="AU241" s="270" t="s">
        <v>161</v>
      </c>
      <c r="AV241" s="13" t="s">
        <v>87</v>
      </c>
      <c r="AW241" s="13" t="s">
        <v>40</v>
      </c>
      <c r="AX241" s="13" t="s">
        <v>78</v>
      </c>
      <c r="AY241" s="270" t="s">
        <v>270</v>
      </c>
    </row>
    <row r="242" spans="2:51" s="14" customFormat="1" ht="13.5">
      <c r="B242" s="271"/>
      <c r="C242" s="272"/>
      <c r="D242" s="251" t="s">
        <v>278</v>
      </c>
      <c r="E242" s="273" t="s">
        <v>76</v>
      </c>
      <c r="F242" s="274" t="s">
        <v>281</v>
      </c>
      <c r="G242" s="272"/>
      <c r="H242" s="275">
        <v>5</v>
      </c>
      <c r="I242" s="276"/>
      <c r="J242" s="272"/>
      <c r="K242" s="272"/>
      <c r="L242" s="277"/>
      <c r="M242" s="278"/>
      <c r="N242" s="279"/>
      <c r="O242" s="279"/>
      <c r="P242" s="279"/>
      <c r="Q242" s="279"/>
      <c r="R242" s="279"/>
      <c r="S242" s="279"/>
      <c r="T242" s="280"/>
      <c r="AT242" s="281" t="s">
        <v>278</v>
      </c>
      <c r="AU242" s="281" t="s">
        <v>161</v>
      </c>
      <c r="AV242" s="14" t="s">
        <v>276</v>
      </c>
      <c r="AW242" s="14" t="s">
        <v>40</v>
      </c>
      <c r="AX242" s="14" t="s">
        <v>85</v>
      </c>
      <c r="AY242" s="281" t="s">
        <v>270</v>
      </c>
    </row>
    <row r="243" spans="2:65" s="1" customFormat="1" ht="25.5" customHeight="1">
      <c r="B243" s="46"/>
      <c r="C243" s="237" t="s">
        <v>226</v>
      </c>
      <c r="D243" s="237" t="s">
        <v>272</v>
      </c>
      <c r="E243" s="238" t="s">
        <v>467</v>
      </c>
      <c r="F243" s="239" t="s">
        <v>468</v>
      </c>
      <c r="G243" s="240" t="s">
        <v>469</v>
      </c>
      <c r="H243" s="241">
        <v>5</v>
      </c>
      <c r="I243" s="242"/>
      <c r="J243" s="243">
        <f>ROUND(I243*H243,2)</f>
        <v>0</v>
      </c>
      <c r="K243" s="239" t="s">
        <v>76</v>
      </c>
      <c r="L243" s="72"/>
      <c r="M243" s="244" t="s">
        <v>76</v>
      </c>
      <c r="N243" s="245" t="s">
        <v>48</v>
      </c>
      <c r="O243" s="47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AR243" s="24" t="s">
        <v>470</v>
      </c>
      <c r="AT243" s="24" t="s">
        <v>272</v>
      </c>
      <c r="AU243" s="24" t="s">
        <v>161</v>
      </c>
      <c r="AY243" s="24" t="s">
        <v>270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24" t="s">
        <v>85</v>
      </c>
      <c r="BK243" s="248">
        <f>ROUND(I243*H243,2)</f>
        <v>0</v>
      </c>
      <c r="BL243" s="24" t="s">
        <v>470</v>
      </c>
      <c r="BM243" s="24" t="s">
        <v>471</v>
      </c>
    </row>
    <row r="244" spans="2:47" s="1" customFormat="1" ht="13.5">
      <c r="B244" s="46"/>
      <c r="C244" s="74"/>
      <c r="D244" s="251" t="s">
        <v>416</v>
      </c>
      <c r="E244" s="74"/>
      <c r="F244" s="292" t="s">
        <v>472</v>
      </c>
      <c r="G244" s="74"/>
      <c r="H244" s="74"/>
      <c r="I244" s="205"/>
      <c r="J244" s="74"/>
      <c r="K244" s="74"/>
      <c r="L244" s="72"/>
      <c r="M244" s="293"/>
      <c r="N244" s="47"/>
      <c r="O244" s="47"/>
      <c r="P244" s="47"/>
      <c r="Q244" s="47"/>
      <c r="R244" s="47"/>
      <c r="S244" s="47"/>
      <c r="T244" s="95"/>
      <c r="AT244" s="24" t="s">
        <v>416</v>
      </c>
      <c r="AU244" s="24" t="s">
        <v>161</v>
      </c>
    </row>
    <row r="245" spans="2:51" s="13" customFormat="1" ht="13.5">
      <c r="B245" s="260"/>
      <c r="C245" s="261"/>
      <c r="D245" s="251" t="s">
        <v>278</v>
      </c>
      <c r="E245" s="262" t="s">
        <v>76</v>
      </c>
      <c r="F245" s="263" t="s">
        <v>432</v>
      </c>
      <c r="G245" s="261"/>
      <c r="H245" s="264">
        <v>5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AT245" s="270" t="s">
        <v>278</v>
      </c>
      <c r="AU245" s="270" t="s">
        <v>161</v>
      </c>
      <c r="AV245" s="13" t="s">
        <v>87</v>
      </c>
      <c r="AW245" s="13" t="s">
        <v>40</v>
      </c>
      <c r="AX245" s="13" t="s">
        <v>78</v>
      </c>
      <c r="AY245" s="270" t="s">
        <v>270</v>
      </c>
    </row>
    <row r="246" spans="2:51" s="14" customFormat="1" ht="13.5">
      <c r="B246" s="271"/>
      <c r="C246" s="272"/>
      <c r="D246" s="251" t="s">
        <v>278</v>
      </c>
      <c r="E246" s="273" t="s">
        <v>76</v>
      </c>
      <c r="F246" s="274" t="s">
        <v>281</v>
      </c>
      <c r="G246" s="272"/>
      <c r="H246" s="275">
        <v>5</v>
      </c>
      <c r="I246" s="276"/>
      <c r="J246" s="272"/>
      <c r="K246" s="272"/>
      <c r="L246" s="277"/>
      <c r="M246" s="278"/>
      <c r="N246" s="279"/>
      <c r="O246" s="279"/>
      <c r="P246" s="279"/>
      <c r="Q246" s="279"/>
      <c r="R246" s="279"/>
      <c r="S246" s="279"/>
      <c r="T246" s="280"/>
      <c r="AT246" s="281" t="s">
        <v>278</v>
      </c>
      <c r="AU246" s="281" t="s">
        <v>161</v>
      </c>
      <c r="AV246" s="14" t="s">
        <v>276</v>
      </c>
      <c r="AW246" s="14" t="s">
        <v>40</v>
      </c>
      <c r="AX246" s="14" t="s">
        <v>85</v>
      </c>
      <c r="AY246" s="281" t="s">
        <v>270</v>
      </c>
    </row>
    <row r="247" spans="2:65" s="1" customFormat="1" ht="16.5" customHeight="1">
      <c r="B247" s="46"/>
      <c r="C247" s="282" t="s">
        <v>473</v>
      </c>
      <c r="D247" s="282" t="s">
        <v>338</v>
      </c>
      <c r="E247" s="283" t="s">
        <v>474</v>
      </c>
      <c r="F247" s="284" t="s">
        <v>475</v>
      </c>
      <c r="G247" s="285" t="s">
        <v>155</v>
      </c>
      <c r="H247" s="286">
        <v>5</v>
      </c>
      <c r="I247" s="287"/>
      <c r="J247" s="288">
        <f>ROUND(I247*H247,2)</f>
        <v>0</v>
      </c>
      <c r="K247" s="284" t="s">
        <v>76</v>
      </c>
      <c r="L247" s="289"/>
      <c r="M247" s="290" t="s">
        <v>76</v>
      </c>
      <c r="N247" s="291" t="s">
        <v>48</v>
      </c>
      <c r="O247" s="47"/>
      <c r="P247" s="246">
        <f>O247*H247</f>
        <v>0</v>
      </c>
      <c r="Q247" s="246">
        <v>0.1</v>
      </c>
      <c r="R247" s="246">
        <f>Q247*H247</f>
        <v>0.5</v>
      </c>
      <c r="S247" s="246">
        <v>0</v>
      </c>
      <c r="T247" s="247">
        <f>S247*H247</f>
        <v>0</v>
      </c>
      <c r="AR247" s="24" t="s">
        <v>470</v>
      </c>
      <c r="AT247" s="24" t="s">
        <v>338</v>
      </c>
      <c r="AU247" s="24" t="s">
        <v>161</v>
      </c>
      <c r="AY247" s="24" t="s">
        <v>270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24" t="s">
        <v>85</v>
      </c>
      <c r="BK247" s="248">
        <f>ROUND(I247*H247,2)</f>
        <v>0</v>
      </c>
      <c r="BL247" s="24" t="s">
        <v>470</v>
      </c>
      <c r="BM247" s="24" t="s">
        <v>476</v>
      </c>
    </row>
    <row r="248" spans="2:47" s="1" customFormat="1" ht="13.5">
      <c r="B248" s="46"/>
      <c r="C248" s="74"/>
      <c r="D248" s="251" t="s">
        <v>416</v>
      </c>
      <c r="E248" s="74"/>
      <c r="F248" s="292" t="s">
        <v>477</v>
      </c>
      <c r="G248" s="74"/>
      <c r="H248" s="74"/>
      <c r="I248" s="205"/>
      <c r="J248" s="74"/>
      <c r="K248" s="74"/>
      <c r="L248" s="72"/>
      <c r="M248" s="293"/>
      <c r="N248" s="47"/>
      <c r="O248" s="47"/>
      <c r="P248" s="47"/>
      <c r="Q248" s="47"/>
      <c r="R248" s="47"/>
      <c r="S248" s="47"/>
      <c r="T248" s="95"/>
      <c r="AT248" s="24" t="s">
        <v>416</v>
      </c>
      <c r="AU248" s="24" t="s">
        <v>161</v>
      </c>
    </row>
    <row r="249" spans="2:51" s="13" customFormat="1" ht="13.5">
      <c r="B249" s="260"/>
      <c r="C249" s="261"/>
      <c r="D249" s="251" t="s">
        <v>278</v>
      </c>
      <c r="E249" s="262" t="s">
        <v>76</v>
      </c>
      <c r="F249" s="263" t="s">
        <v>432</v>
      </c>
      <c r="G249" s="261"/>
      <c r="H249" s="264">
        <v>5</v>
      </c>
      <c r="I249" s="265"/>
      <c r="J249" s="261"/>
      <c r="K249" s="261"/>
      <c r="L249" s="266"/>
      <c r="M249" s="267"/>
      <c r="N249" s="268"/>
      <c r="O249" s="268"/>
      <c r="P249" s="268"/>
      <c r="Q249" s="268"/>
      <c r="R249" s="268"/>
      <c r="S249" s="268"/>
      <c r="T249" s="269"/>
      <c r="AT249" s="270" t="s">
        <v>278</v>
      </c>
      <c r="AU249" s="270" t="s">
        <v>161</v>
      </c>
      <c r="AV249" s="13" t="s">
        <v>87</v>
      </c>
      <c r="AW249" s="13" t="s">
        <v>40</v>
      </c>
      <c r="AX249" s="13" t="s">
        <v>78</v>
      </c>
      <c r="AY249" s="270" t="s">
        <v>270</v>
      </c>
    </row>
    <row r="250" spans="2:51" s="14" customFormat="1" ht="13.5">
      <c r="B250" s="271"/>
      <c r="C250" s="272"/>
      <c r="D250" s="251" t="s">
        <v>278</v>
      </c>
      <c r="E250" s="273" t="s">
        <v>76</v>
      </c>
      <c r="F250" s="274" t="s">
        <v>281</v>
      </c>
      <c r="G250" s="272"/>
      <c r="H250" s="275">
        <v>5</v>
      </c>
      <c r="I250" s="276"/>
      <c r="J250" s="272"/>
      <c r="K250" s="272"/>
      <c r="L250" s="277"/>
      <c r="M250" s="278"/>
      <c r="N250" s="279"/>
      <c r="O250" s="279"/>
      <c r="P250" s="279"/>
      <c r="Q250" s="279"/>
      <c r="R250" s="279"/>
      <c r="S250" s="279"/>
      <c r="T250" s="280"/>
      <c r="AT250" s="281" t="s">
        <v>278</v>
      </c>
      <c r="AU250" s="281" t="s">
        <v>161</v>
      </c>
      <c r="AV250" s="14" t="s">
        <v>276</v>
      </c>
      <c r="AW250" s="14" t="s">
        <v>40</v>
      </c>
      <c r="AX250" s="14" t="s">
        <v>85</v>
      </c>
      <c r="AY250" s="281" t="s">
        <v>270</v>
      </c>
    </row>
    <row r="251" spans="2:65" s="1" customFormat="1" ht="16.5" customHeight="1">
      <c r="B251" s="46"/>
      <c r="C251" s="237" t="s">
        <v>217</v>
      </c>
      <c r="D251" s="237" t="s">
        <v>272</v>
      </c>
      <c r="E251" s="238" t="s">
        <v>478</v>
      </c>
      <c r="F251" s="239" t="s">
        <v>479</v>
      </c>
      <c r="G251" s="240" t="s">
        <v>469</v>
      </c>
      <c r="H251" s="241">
        <v>5</v>
      </c>
      <c r="I251" s="242"/>
      <c r="J251" s="243">
        <f>ROUND(I251*H251,2)</f>
        <v>0</v>
      </c>
      <c r="K251" s="239" t="s">
        <v>76</v>
      </c>
      <c r="L251" s="72"/>
      <c r="M251" s="244" t="s">
        <v>76</v>
      </c>
      <c r="N251" s="245" t="s">
        <v>48</v>
      </c>
      <c r="O251" s="47"/>
      <c r="P251" s="246">
        <f>O251*H251</f>
        <v>0</v>
      </c>
      <c r="Q251" s="246">
        <v>0</v>
      </c>
      <c r="R251" s="246">
        <f>Q251*H251</f>
        <v>0</v>
      </c>
      <c r="S251" s="246">
        <v>0</v>
      </c>
      <c r="T251" s="247">
        <f>S251*H251</f>
        <v>0</v>
      </c>
      <c r="AR251" s="24" t="s">
        <v>276</v>
      </c>
      <c r="AT251" s="24" t="s">
        <v>272</v>
      </c>
      <c r="AU251" s="24" t="s">
        <v>161</v>
      </c>
      <c r="AY251" s="24" t="s">
        <v>270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24" t="s">
        <v>85</v>
      </c>
      <c r="BK251" s="248">
        <f>ROUND(I251*H251,2)</f>
        <v>0</v>
      </c>
      <c r="BL251" s="24" t="s">
        <v>276</v>
      </c>
      <c r="BM251" s="24" t="s">
        <v>480</v>
      </c>
    </row>
    <row r="252" spans="2:47" s="1" customFormat="1" ht="13.5">
      <c r="B252" s="46"/>
      <c r="C252" s="74"/>
      <c r="D252" s="251" t="s">
        <v>416</v>
      </c>
      <c r="E252" s="74"/>
      <c r="F252" s="292" t="s">
        <v>481</v>
      </c>
      <c r="G252" s="74"/>
      <c r="H252" s="74"/>
      <c r="I252" s="205"/>
      <c r="J252" s="74"/>
      <c r="K252" s="74"/>
      <c r="L252" s="72"/>
      <c r="M252" s="293"/>
      <c r="N252" s="47"/>
      <c r="O252" s="47"/>
      <c r="P252" s="47"/>
      <c r="Q252" s="47"/>
      <c r="R252" s="47"/>
      <c r="S252" s="47"/>
      <c r="T252" s="95"/>
      <c r="AT252" s="24" t="s">
        <v>416</v>
      </c>
      <c r="AU252" s="24" t="s">
        <v>161</v>
      </c>
    </row>
    <row r="253" spans="2:51" s="13" customFormat="1" ht="13.5">
      <c r="B253" s="260"/>
      <c r="C253" s="261"/>
      <c r="D253" s="251" t="s">
        <v>278</v>
      </c>
      <c r="E253" s="262" t="s">
        <v>76</v>
      </c>
      <c r="F253" s="263" t="s">
        <v>432</v>
      </c>
      <c r="G253" s="261"/>
      <c r="H253" s="264">
        <v>5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278</v>
      </c>
      <c r="AU253" s="270" t="s">
        <v>161</v>
      </c>
      <c r="AV253" s="13" t="s">
        <v>87</v>
      </c>
      <c r="AW253" s="13" t="s">
        <v>40</v>
      </c>
      <c r="AX253" s="13" t="s">
        <v>78</v>
      </c>
      <c r="AY253" s="270" t="s">
        <v>270</v>
      </c>
    </row>
    <row r="254" spans="2:51" s="14" customFormat="1" ht="13.5">
      <c r="B254" s="271"/>
      <c r="C254" s="272"/>
      <c r="D254" s="251" t="s">
        <v>278</v>
      </c>
      <c r="E254" s="273" t="s">
        <v>76</v>
      </c>
      <c r="F254" s="274" t="s">
        <v>281</v>
      </c>
      <c r="G254" s="272"/>
      <c r="H254" s="275">
        <v>5</v>
      </c>
      <c r="I254" s="276"/>
      <c r="J254" s="272"/>
      <c r="K254" s="272"/>
      <c r="L254" s="277"/>
      <c r="M254" s="278"/>
      <c r="N254" s="279"/>
      <c r="O254" s="279"/>
      <c r="P254" s="279"/>
      <c r="Q254" s="279"/>
      <c r="R254" s="279"/>
      <c r="S254" s="279"/>
      <c r="T254" s="280"/>
      <c r="AT254" s="281" t="s">
        <v>278</v>
      </c>
      <c r="AU254" s="281" t="s">
        <v>161</v>
      </c>
      <c r="AV254" s="14" t="s">
        <v>276</v>
      </c>
      <c r="AW254" s="14" t="s">
        <v>40</v>
      </c>
      <c r="AX254" s="14" t="s">
        <v>85</v>
      </c>
      <c r="AY254" s="281" t="s">
        <v>270</v>
      </c>
    </row>
    <row r="255" spans="2:65" s="1" customFormat="1" ht="38.25" customHeight="1">
      <c r="B255" s="46"/>
      <c r="C255" s="282" t="s">
        <v>482</v>
      </c>
      <c r="D255" s="282" t="s">
        <v>338</v>
      </c>
      <c r="E255" s="283" t="s">
        <v>483</v>
      </c>
      <c r="F255" s="284" t="s">
        <v>484</v>
      </c>
      <c r="G255" s="285" t="s">
        <v>469</v>
      </c>
      <c r="H255" s="286">
        <v>5</v>
      </c>
      <c r="I255" s="287"/>
      <c r="J255" s="288">
        <f>ROUND(I255*H255,2)</f>
        <v>0</v>
      </c>
      <c r="K255" s="284" t="s">
        <v>76</v>
      </c>
      <c r="L255" s="289"/>
      <c r="M255" s="290" t="s">
        <v>76</v>
      </c>
      <c r="N255" s="291" t="s">
        <v>48</v>
      </c>
      <c r="O255" s="47"/>
      <c r="P255" s="246">
        <f>O255*H255</f>
        <v>0</v>
      </c>
      <c r="Q255" s="246">
        <v>0.6</v>
      </c>
      <c r="R255" s="246">
        <f>Q255*H255</f>
        <v>3</v>
      </c>
      <c r="S255" s="246">
        <v>0</v>
      </c>
      <c r="T255" s="247">
        <f>S255*H255</f>
        <v>0</v>
      </c>
      <c r="AR255" s="24" t="s">
        <v>139</v>
      </c>
      <c r="AT255" s="24" t="s">
        <v>338</v>
      </c>
      <c r="AU255" s="24" t="s">
        <v>161</v>
      </c>
      <c r="AY255" s="24" t="s">
        <v>270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24" t="s">
        <v>85</v>
      </c>
      <c r="BK255" s="248">
        <f>ROUND(I255*H255,2)</f>
        <v>0</v>
      </c>
      <c r="BL255" s="24" t="s">
        <v>276</v>
      </c>
      <c r="BM255" s="24" t="s">
        <v>485</v>
      </c>
    </row>
    <row r="256" spans="2:47" s="1" customFormat="1" ht="13.5">
      <c r="B256" s="46"/>
      <c r="C256" s="74"/>
      <c r="D256" s="251" t="s">
        <v>416</v>
      </c>
      <c r="E256" s="74"/>
      <c r="F256" s="292" t="s">
        <v>486</v>
      </c>
      <c r="G256" s="74"/>
      <c r="H256" s="74"/>
      <c r="I256" s="205"/>
      <c r="J256" s="74"/>
      <c r="K256" s="74"/>
      <c r="L256" s="72"/>
      <c r="M256" s="293"/>
      <c r="N256" s="47"/>
      <c r="O256" s="47"/>
      <c r="P256" s="47"/>
      <c r="Q256" s="47"/>
      <c r="R256" s="47"/>
      <c r="S256" s="47"/>
      <c r="T256" s="95"/>
      <c r="AT256" s="24" t="s">
        <v>416</v>
      </c>
      <c r="AU256" s="24" t="s">
        <v>161</v>
      </c>
    </row>
    <row r="257" spans="2:51" s="13" customFormat="1" ht="13.5">
      <c r="B257" s="260"/>
      <c r="C257" s="261"/>
      <c r="D257" s="251" t="s">
        <v>278</v>
      </c>
      <c r="E257" s="262" t="s">
        <v>76</v>
      </c>
      <c r="F257" s="263" t="s">
        <v>432</v>
      </c>
      <c r="G257" s="261"/>
      <c r="H257" s="264">
        <v>5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AT257" s="270" t="s">
        <v>278</v>
      </c>
      <c r="AU257" s="270" t="s">
        <v>161</v>
      </c>
      <c r="AV257" s="13" t="s">
        <v>87</v>
      </c>
      <c r="AW257" s="13" t="s">
        <v>40</v>
      </c>
      <c r="AX257" s="13" t="s">
        <v>78</v>
      </c>
      <c r="AY257" s="270" t="s">
        <v>270</v>
      </c>
    </row>
    <row r="258" spans="2:51" s="14" customFormat="1" ht="13.5">
      <c r="B258" s="271"/>
      <c r="C258" s="272"/>
      <c r="D258" s="251" t="s">
        <v>278</v>
      </c>
      <c r="E258" s="273" t="s">
        <v>76</v>
      </c>
      <c r="F258" s="274" t="s">
        <v>281</v>
      </c>
      <c r="G258" s="272"/>
      <c r="H258" s="275">
        <v>5</v>
      </c>
      <c r="I258" s="276"/>
      <c r="J258" s="272"/>
      <c r="K258" s="272"/>
      <c r="L258" s="277"/>
      <c r="M258" s="278"/>
      <c r="N258" s="279"/>
      <c r="O258" s="279"/>
      <c r="P258" s="279"/>
      <c r="Q258" s="279"/>
      <c r="R258" s="279"/>
      <c r="S258" s="279"/>
      <c r="T258" s="280"/>
      <c r="AT258" s="281" t="s">
        <v>278</v>
      </c>
      <c r="AU258" s="281" t="s">
        <v>161</v>
      </c>
      <c r="AV258" s="14" t="s">
        <v>276</v>
      </c>
      <c r="AW258" s="14" t="s">
        <v>40</v>
      </c>
      <c r="AX258" s="14" t="s">
        <v>85</v>
      </c>
      <c r="AY258" s="281" t="s">
        <v>270</v>
      </c>
    </row>
    <row r="259" spans="2:65" s="1" customFormat="1" ht="25.5" customHeight="1">
      <c r="B259" s="46"/>
      <c r="C259" s="237" t="s">
        <v>487</v>
      </c>
      <c r="D259" s="237" t="s">
        <v>272</v>
      </c>
      <c r="E259" s="238" t="s">
        <v>488</v>
      </c>
      <c r="F259" s="239" t="s">
        <v>489</v>
      </c>
      <c r="G259" s="240" t="s">
        <v>113</v>
      </c>
      <c r="H259" s="241">
        <v>5</v>
      </c>
      <c r="I259" s="242"/>
      <c r="J259" s="243">
        <f>ROUND(I259*H259,2)</f>
        <v>0</v>
      </c>
      <c r="K259" s="239" t="s">
        <v>275</v>
      </c>
      <c r="L259" s="72"/>
      <c r="M259" s="244" t="s">
        <v>76</v>
      </c>
      <c r="N259" s="245" t="s">
        <v>48</v>
      </c>
      <c r="O259" s="47"/>
      <c r="P259" s="246">
        <f>O259*H259</f>
        <v>0</v>
      </c>
      <c r="Q259" s="246">
        <v>0.00069</v>
      </c>
      <c r="R259" s="246">
        <f>Q259*H259</f>
        <v>0.00345</v>
      </c>
      <c r="S259" s="246">
        <v>0</v>
      </c>
      <c r="T259" s="247">
        <f>S259*H259</f>
        <v>0</v>
      </c>
      <c r="AR259" s="24" t="s">
        <v>276</v>
      </c>
      <c r="AT259" s="24" t="s">
        <v>272</v>
      </c>
      <c r="AU259" s="24" t="s">
        <v>161</v>
      </c>
      <c r="AY259" s="24" t="s">
        <v>270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24" t="s">
        <v>85</v>
      </c>
      <c r="BK259" s="248">
        <f>ROUND(I259*H259,2)</f>
        <v>0</v>
      </c>
      <c r="BL259" s="24" t="s">
        <v>276</v>
      </c>
      <c r="BM259" s="24" t="s">
        <v>490</v>
      </c>
    </row>
    <row r="260" spans="2:51" s="13" customFormat="1" ht="13.5">
      <c r="B260" s="260"/>
      <c r="C260" s="261"/>
      <c r="D260" s="251" t="s">
        <v>278</v>
      </c>
      <c r="E260" s="262" t="s">
        <v>76</v>
      </c>
      <c r="F260" s="263" t="s">
        <v>491</v>
      </c>
      <c r="G260" s="261"/>
      <c r="H260" s="264">
        <v>5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AT260" s="270" t="s">
        <v>278</v>
      </c>
      <c r="AU260" s="270" t="s">
        <v>161</v>
      </c>
      <c r="AV260" s="13" t="s">
        <v>87</v>
      </c>
      <c r="AW260" s="13" t="s">
        <v>40</v>
      </c>
      <c r="AX260" s="13" t="s">
        <v>78</v>
      </c>
      <c r="AY260" s="270" t="s">
        <v>270</v>
      </c>
    </row>
    <row r="261" spans="2:51" s="14" customFormat="1" ht="13.5">
      <c r="B261" s="271"/>
      <c r="C261" s="272"/>
      <c r="D261" s="251" t="s">
        <v>278</v>
      </c>
      <c r="E261" s="273" t="s">
        <v>76</v>
      </c>
      <c r="F261" s="274" t="s">
        <v>281</v>
      </c>
      <c r="G261" s="272"/>
      <c r="H261" s="275">
        <v>5</v>
      </c>
      <c r="I261" s="276"/>
      <c r="J261" s="272"/>
      <c r="K261" s="272"/>
      <c r="L261" s="277"/>
      <c r="M261" s="278"/>
      <c r="N261" s="279"/>
      <c r="O261" s="279"/>
      <c r="P261" s="279"/>
      <c r="Q261" s="279"/>
      <c r="R261" s="279"/>
      <c r="S261" s="279"/>
      <c r="T261" s="280"/>
      <c r="AT261" s="281" t="s">
        <v>278</v>
      </c>
      <c r="AU261" s="281" t="s">
        <v>161</v>
      </c>
      <c r="AV261" s="14" t="s">
        <v>276</v>
      </c>
      <c r="AW261" s="14" t="s">
        <v>40</v>
      </c>
      <c r="AX261" s="14" t="s">
        <v>85</v>
      </c>
      <c r="AY261" s="281" t="s">
        <v>270</v>
      </c>
    </row>
    <row r="262" spans="2:65" s="1" customFormat="1" ht="16.5" customHeight="1">
      <c r="B262" s="46"/>
      <c r="C262" s="282" t="s">
        <v>492</v>
      </c>
      <c r="D262" s="282" t="s">
        <v>338</v>
      </c>
      <c r="E262" s="283" t="s">
        <v>493</v>
      </c>
      <c r="F262" s="284" t="s">
        <v>494</v>
      </c>
      <c r="G262" s="285" t="s">
        <v>113</v>
      </c>
      <c r="H262" s="286">
        <v>5</v>
      </c>
      <c r="I262" s="287"/>
      <c r="J262" s="288">
        <f>ROUND(I262*H262,2)</f>
        <v>0</v>
      </c>
      <c r="K262" s="284" t="s">
        <v>76</v>
      </c>
      <c r="L262" s="289"/>
      <c r="M262" s="290" t="s">
        <v>76</v>
      </c>
      <c r="N262" s="291" t="s">
        <v>48</v>
      </c>
      <c r="O262" s="47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AR262" s="24" t="s">
        <v>139</v>
      </c>
      <c r="AT262" s="24" t="s">
        <v>338</v>
      </c>
      <c r="AU262" s="24" t="s">
        <v>161</v>
      </c>
      <c r="AY262" s="24" t="s">
        <v>270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24" t="s">
        <v>85</v>
      </c>
      <c r="BK262" s="248">
        <f>ROUND(I262*H262,2)</f>
        <v>0</v>
      </c>
      <c r="BL262" s="24" t="s">
        <v>276</v>
      </c>
      <c r="BM262" s="24" t="s">
        <v>495</v>
      </c>
    </row>
    <row r="263" spans="2:51" s="13" customFormat="1" ht="13.5">
      <c r="B263" s="260"/>
      <c r="C263" s="261"/>
      <c r="D263" s="251" t="s">
        <v>278</v>
      </c>
      <c r="E263" s="262" t="s">
        <v>76</v>
      </c>
      <c r="F263" s="263" t="s">
        <v>432</v>
      </c>
      <c r="G263" s="261"/>
      <c r="H263" s="264">
        <v>5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278</v>
      </c>
      <c r="AU263" s="270" t="s">
        <v>161</v>
      </c>
      <c r="AV263" s="13" t="s">
        <v>87</v>
      </c>
      <c r="AW263" s="13" t="s">
        <v>40</v>
      </c>
      <c r="AX263" s="13" t="s">
        <v>78</v>
      </c>
      <c r="AY263" s="270" t="s">
        <v>270</v>
      </c>
    </row>
    <row r="264" spans="2:51" s="14" customFormat="1" ht="13.5">
      <c r="B264" s="271"/>
      <c r="C264" s="272"/>
      <c r="D264" s="251" t="s">
        <v>278</v>
      </c>
      <c r="E264" s="273" t="s">
        <v>76</v>
      </c>
      <c r="F264" s="274" t="s">
        <v>281</v>
      </c>
      <c r="G264" s="272"/>
      <c r="H264" s="275">
        <v>5</v>
      </c>
      <c r="I264" s="276"/>
      <c r="J264" s="272"/>
      <c r="K264" s="272"/>
      <c r="L264" s="277"/>
      <c r="M264" s="278"/>
      <c r="N264" s="279"/>
      <c r="O264" s="279"/>
      <c r="P264" s="279"/>
      <c r="Q264" s="279"/>
      <c r="R264" s="279"/>
      <c r="S264" s="279"/>
      <c r="T264" s="280"/>
      <c r="AT264" s="281" t="s">
        <v>278</v>
      </c>
      <c r="AU264" s="281" t="s">
        <v>161</v>
      </c>
      <c r="AV264" s="14" t="s">
        <v>276</v>
      </c>
      <c r="AW264" s="14" t="s">
        <v>40</v>
      </c>
      <c r="AX264" s="14" t="s">
        <v>85</v>
      </c>
      <c r="AY264" s="281" t="s">
        <v>270</v>
      </c>
    </row>
    <row r="265" spans="2:65" s="1" customFormat="1" ht="25.5" customHeight="1">
      <c r="B265" s="46"/>
      <c r="C265" s="237" t="s">
        <v>496</v>
      </c>
      <c r="D265" s="237" t="s">
        <v>272</v>
      </c>
      <c r="E265" s="238" t="s">
        <v>497</v>
      </c>
      <c r="F265" s="239" t="s">
        <v>498</v>
      </c>
      <c r="G265" s="240" t="s">
        <v>155</v>
      </c>
      <c r="H265" s="241">
        <v>5</v>
      </c>
      <c r="I265" s="242"/>
      <c r="J265" s="243">
        <f>ROUND(I265*H265,2)</f>
        <v>0</v>
      </c>
      <c r="K265" s="239" t="s">
        <v>275</v>
      </c>
      <c r="L265" s="72"/>
      <c r="M265" s="244" t="s">
        <v>76</v>
      </c>
      <c r="N265" s="245" t="s">
        <v>48</v>
      </c>
      <c r="O265" s="47"/>
      <c r="P265" s="246">
        <f>O265*H265</f>
        <v>0</v>
      </c>
      <c r="Q265" s="246">
        <v>0</v>
      </c>
      <c r="R265" s="246">
        <f>Q265*H265</f>
        <v>0</v>
      </c>
      <c r="S265" s="246">
        <v>0</v>
      </c>
      <c r="T265" s="247">
        <f>S265*H265</f>
        <v>0</v>
      </c>
      <c r="AR265" s="24" t="s">
        <v>276</v>
      </c>
      <c r="AT265" s="24" t="s">
        <v>272</v>
      </c>
      <c r="AU265" s="24" t="s">
        <v>161</v>
      </c>
      <c r="AY265" s="24" t="s">
        <v>270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24" t="s">
        <v>85</v>
      </c>
      <c r="BK265" s="248">
        <f>ROUND(I265*H265,2)</f>
        <v>0</v>
      </c>
      <c r="BL265" s="24" t="s">
        <v>276</v>
      </c>
      <c r="BM265" s="24" t="s">
        <v>499</v>
      </c>
    </row>
    <row r="266" spans="2:51" s="13" customFormat="1" ht="13.5">
      <c r="B266" s="260"/>
      <c r="C266" s="261"/>
      <c r="D266" s="251" t="s">
        <v>278</v>
      </c>
      <c r="E266" s="262" t="s">
        <v>76</v>
      </c>
      <c r="F266" s="263" t="s">
        <v>432</v>
      </c>
      <c r="G266" s="261"/>
      <c r="H266" s="264">
        <v>5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AT266" s="270" t="s">
        <v>278</v>
      </c>
      <c r="AU266" s="270" t="s">
        <v>161</v>
      </c>
      <c r="AV266" s="13" t="s">
        <v>87</v>
      </c>
      <c r="AW266" s="13" t="s">
        <v>40</v>
      </c>
      <c r="AX266" s="13" t="s">
        <v>78</v>
      </c>
      <c r="AY266" s="270" t="s">
        <v>270</v>
      </c>
    </row>
    <row r="267" spans="2:51" s="14" customFormat="1" ht="13.5">
      <c r="B267" s="271"/>
      <c r="C267" s="272"/>
      <c r="D267" s="251" t="s">
        <v>278</v>
      </c>
      <c r="E267" s="273" t="s">
        <v>76</v>
      </c>
      <c r="F267" s="274" t="s">
        <v>281</v>
      </c>
      <c r="G267" s="272"/>
      <c r="H267" s="275">
        <v>5</v>
      </c>
      <c r="I267" s="276"/>
      <c r="J267" s="272"/>
      <c r="K267" s="272"/>
      <c r="L267" s="277"/>
      <c r="M267" s="278"/>
      <c r="N267" s="279"/>
      <c r="O267" s="279"/>
      <c r="P267" s="279"/>
      <c r="Q267" s="279"/>
      <c r="R267" s="279"/>
      <c r="S267" s="279"/>
      <c r="T267" s="280"/>
      <c r="AT267" s="281" t="s">
        <v>278</v>
      </c>
      <c r="AU267" s="281" t="s">
        <v>161</v>
      </c>
      <c r="AV267" s="14" t="s">
        <v>276</v>
      </c>
      <c r="AW267" s="14" t="s">
        <v>40</v>
      </c>
      <c r="AX267" s="14" t="s">
        <v>85</v>
      </c>
      <c r="AY267" s="281" t="s">
        <v>270</v>
      </c>
    </row>
    <row r="268" spans="2:65" s="1" customFormat="1" ht="25.5" customHeight="1">
      <c r="B268" s="46"/>
      <c r="C268" s="237" t="s">
        <v>228</v>
      </c>
      <c r="D268" s="237" t="s">
        <v>272</v>
      </c>
      <c r="E268" s="238" t="s">
        <v>500</v>
      </c>
      <c r="F268" s="239" t="s">
        <v>501</v>
      </c>
      <c r="G268" s="240" t="s">
        <v>113</v>
      </c>
      <c r="H268" s="241">
        <v>5</v>
      </c>
      <c r="I268" s="242"/>
      <c r="J268" s="243">
        <f>ROUND(I268*H268,2)</f>
        <v>0</v>
      </c>
      <c r="K268" s="239" t="s">
        <v>275</v>
      </c>
      <c r="L268" s="72"/>
      <c r="M268" s="244" t="s">
        <v>76</v>
      </c>
      <c r="N268" s="245" t="s">
        <v>48</v>
      </c>
      <c r="O268" s="47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AR268" s="24" t="s">
        <v>276</v>
      </c>
      <c r="AT268" s="24" t="s">
        <v>272</v>
      </c>
      <c r="AU268" s="24" t="s">
        <v>161</v>
      </c>
      <c r="AY268" s="24" t="s">
        <v>270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24" t="s">
        <v>85</v>
      </c>
      <c r="BK268" s="248">
        <f>ROUND(I268*H268,2)</f>
        <v>0</v>
      </c>
      <c r="BL268" s="24" t="s">
        <v>276</v>
      </c>
      <c r="BM268" s="24" t="s">
        <v>502</v>
      </c>
    </row>
    <row r="269" spans="2:51" s="13" customFormat="1" ht="13.5">
      <c r="B269" s="260"/>
      <c r="C269" s="261"/>
      <c r="D269" s="251" t="s">
        <v>278</v>
      </c>
      <c r="E269" s="262" t="s">
        <v>76</v>
      </c>
      <c r="F269" s="263" t="s">
        <v>432</v>
      </c>
      <c r="G269" s="261"/>
      <c r="H269" s="264">
        <v>5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AT269" s="270" t="s">
        <v>278</v>
      </c>
      <c r="AU269" s="270" t="s">
        <v>161</v>
      </c>
      <c r="AV269" s="13" t="s">
        <v>87</v>
      </c>
      <c r="AW269" s="13" t="s">
        <v>40</v>
      </c>
      <c r="AX269" s="13" t="s">
        <v>78</v>
      </c>
      <c r="AY269" s="270" t="s">
        <v>270</v>
      </c>
    </row>
    <row r="270" spans="2:51" s="14" customFormat="1" ht="13.5">
      <c r="B270" s="271"/>
      <c r="C270" s="272"/>
      <c r="D270" s="251" t="s">
        <v>278</v>
      </c>
      <c r="E270" s="273" t="s">
        <v>76</v>
      </c>
      <c r="F270" s="274" t="s">
        <v>281</v>
      </c>
      <c r="G270" s="272"/>
      <c r="H270" s="275">
        <v>5</v>
      </c>
      <c r="I270" s="276"/>
      <c r="J270" s="272"/>
      <c r="K270" s="272"/>
      <c r="L270" s="277"/>
      <c r="M270" s="278"/>
      <c r="N270" s="279"/>
      <c r="O270" s="279"/>
      <c r="P270" s="279"/>
      <c r="Q270" s="279"/>
      <c r="R270" s="279"/>
      <c r="S270" s="279"/>
      <c r="T270" s="280"/>
      <c r="AT270" s="281" t="s">
        <v>278</v>
      </c>
      <c r="AU270" s="281" t="s">
        <v>161</v>
      </c>
      <c r="AV270" s="14" t="s">
        <v>276</v>
      </c>
      <c r="AW270" s="14" t="s">
        <v>40</v>
      </c>
      <c r="AX270" s="14" t="s">
        <v>85</v>
      </c>
      <c r="AY270" s="281" t="s">
        <v>270</v>
      </c>
    </row>
    <row r="271" spans="2:65" s="1" customFormat="1" ht="25.5" customHeight="1">
      <c r="B271" s="46"/>
      <c r="C271" s="282" t="s">
        <v>503</v>
      </c>
      <c r="D271" s="282" t="s">
        <v>338</v>
      </c>
      <c r="E271" s="283" t="s">
        <v>504</v>
      </c>
      <c r="F271" s="284" t="s">
        <v>505</v>
      </c>
      <c r="G271" s="285" t="s">
        <v>113</v>
      </c>
      <c r="H271" s="286">
        <v>5.75</v>
      </c>
      <c r="I271" s="287"/>
      <c r="J271" s="288">
        <f>ROUND(I271*H271,2)</f>
        <v>0</v>
      </c>
      <c r="K271" s="284" t="s">
        <v>76</v>
      </c>
      <c r="L271" s="289"/>
      <c r="M271" s="290" t="s">
        <v>76</v>
      </c>
      <c r="N271" s="291" t="s">
        <v>48</v>
      </c>
      <c r="O271" s="47"/>
      <c r="P271" s="246">
        <f>O271*H271</f>
        <v>0</v>
      </c>
      <c r="Q271" s="246">
        <v>0</v>
      </c>
      <c r="R271" s="246">
        <f>Q271*H271</f>
        <v>0</v>
      </c>
      <c r="S271" s="246">
        <v>0</v>
      </c>
      <c r="T271" s="247">
        <f>S271*H271</f>
        <v>0</v>
      </c>
      <c r="AR271" s="24" t="s">
        <v>139</v>
      </c>
      <c r="AT271" s="24" t="s">
        <v>338</v>
      </c>
      <c r="AU271" s="24" t="s">
        <v>161</v>
      </c>
      <c r="AY271" s="24" t="s">
        <v>270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24" t="s">
        <v>85</v>
      </c>
      <c r="BK271" s="248">
        <f>ROUND(I271*H271,2)</f>
        <v>0</v>
      </c>
      <c r="BL271" s="24" t="s">
        <v>276</v>
      </c>
      <c r="BM271" s="24" t="s">
        <v>506</v>
      </c>
    </row>
    <row r="272" spans="2:51" s="13" customFormat="1" ht="13.5">
      <c r="B272" s="260"/>
      <c r="C272" s="261"/>
      <c r="D272" s="251" t="s">
        <v>278</v>
      </c>
      <c r="E272" s="262" t="s">
        <v>76</v>
      </c>
      <c r="F272" s="263" t="s">
        <v>432</v>
      </c>
      <c r="G272" s="261"/>
      <c r="H272" s="264">
        <v>5</v>
      </c>
      <c r="I272" s="265"/>
      <c r="J272" s="261"/>
      <c r="K272" s="261"/>
      <c r="L272" s="266"/>
      <c r="M272" s="267"/>
      <c r="N272" s="268"/>
      <c r="O272" s="268"/>
      <c r="P272" s="268"/>
      <c r="Q272" s="268"/>
      <c r="R272" s="268"/>
      <c r="S272" s="268"/>
      <c r="T272" s="269"/>
      <c r="AT272" s="270" t="s">
        <v>278</v>
      </c>
      <c r="AU272" s="270" t="s">
        <v>161</v>
      </c>
      <c r="AV272" s="13" t="s">
        <v>87</v>
      </c>
      <c r="AW272" s="13" t="s">
        <v>40</v>
      </c>
      <c r="AX272" s="13" t="s">
        <v>78</v>
      </c>
      <c r="AY272" s="270" t="s">
        <v>270</v>
      </c>
    </row>
    <row r="273" spans="2:51" s="14" customFormat="1" ht="13.5">
      <c r="B273" s="271"/>
      <c r="C273" s="272"/>
      <c r="D273" s="251" t="s">
        <v>278</v>
      </c>
      <c r="E273" s="273" t="s">
        <v>76</v>
      </c>
      <c r="F273" s="274" t="s">
        <v>281</v>
      </c>
      <c r="G273" s="272"/>
      <c r="H273" s="275">
        <v>5</v>
      </c>
      <c r="I273" s="276"/>
      <c r="J273" s="272"/>
      <c r="K273" s="272"/>
      <c r="L273" s="277"/>
      <c r="M273" s="278"/>
      <c r="N273" s="279"/>
      <c r="O273" s="279"/>
      <c r="P273" s="279"/>
      <c r="Q273" s="279"/>
      <c r="R273" s="279"/>
      <c r="S273" s="279"/>
      <c r="T273" s="280"/>
      <c r="AT273" s="281" t="s">
        <v>278</v>
      </c>
      <c r="AU273" s="281" t="s">
        <v>161</v>
      </c>
      <c r="AV273" s="14" t="s">
        <v>276</v>
      </c>
      <c r="AW273" s="14" t="s">
        <v>40</v>
      </c>
      <c r="AX273" s="14" t="s">
        <v>85</v>
      </c>
      <c r="AY273" s="281" t="s">
        <v>270</v>
      </c>
    </row>
    <row r="274" spans="2:51" s="13" customFormat="1" ht="13.5">
      <c r="B274" s="260"/>
      <c r="C274" s="261"/>
      <c r="D274" s="251" t="s">
        <v>278</v>
      </c>
      <c r="E274" s="261"/>
      <c r="F274" s="263" t="s">
        <v>507</v>
      </c>
      <c r="G274" s="261"/>
      <c r="H274" s="264">
        <v>5.75</v>
      </c>
      <c r="I274" s="265"/>
      <c r="J274" s="261"/>
      <c r="K274" s="261"/>
      <c r="L274" s="266"/>
      <c r="M274" s="267"/>
      <c r="N274" s="268"/>
      <c r="O274" s="268"/>
      <c r="P274" s="268"/>
      <c r="Q274" s="268"/>
      <c r="R274" s="268"/>
      <c r="S274" s="268"/>
      <c r="T274" s="269"/>
      <c r="AT274" s="270" t="s">
        <v>278</v>
      </c>
      <c r="AU274" s="270" t="s">
        <v>161</v>
      </c>
      <c r="AV274" s="13" t="s">
        <v>87</v>
      </c>
      <c r="AW274" s="13" t="s">
        <v>6</v>
      </c>
      <c r="AX274" s="13" t="s">
        <v>85</v>
      </c>
      <c r="AY274" s="270" t="s">
        <v>270</v>
      </c>
    </row>
    <row r="275" spans="2:65" s="1" customFormat="1" ht="25.5" customHeight="1">
      <c r="B275" s="46"/>
      <c r="C275" s="237" t="s">
        <v>508</v>
      </c>
      <c r="D275" s="237" t="s">
        <v>272</v>
      </c>
      <c r="E275" s="238" t="s">
        <v>509</v>
      </c>
      <c r="F275" s="239" t="s">
        <v>510</v>
      </c>
      <c r="G275" s="240" t="s">
        <v>113</v>
      </c>
      <c r="H275" s="241">
        <v>5</v>
      </c>
      <c r="I275" s="242"/>
      <c r="J275" s="243">
        <f>ROUND(I275*H275,2)</f>
        <v>0</v>
      </c>
      <c r="K275" s="239" t="s">
        <v>275</v>
      </c>
      <c r="L275" s="72"/>
      <c r="M275" s="244" t="s">
        <v>76</v>
      </c>
      <c r="N275" s="245" t="s">
        <v>48</v>
      </c>
      <c r="O275" s="47"/>
      <c r="P275" s="246">
        <f>O275*H275</f>
        <v>0</v>
      </c>
      <c r="Q275" s="246">
        <v>0</v>
      </c>
      <c r="R275" s="246">
        <f>Q275*H275</f>
        <v>0</v>
      </c>
      <c r="S275" s="246">
        <v>0</v>
      </c>
      <c r="T275" s="247">
        <f>S275*H275</f>
        <v>0</v>
      </c>
      <c r="AR275" s="24" t="s">
        <v>276</v>
      </c>
      <c r="AT275" s="24" t="s">
        <v>272</v>
      </c>
      <c r="AU275" s="24" t="s">
        <v>161</v>
      </c>
      <c r="AY275" s="24" t="s">
        <v>270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24" t="s">
        <v>85</v>
      </c>
      <c r="BK275" s="248">
        <f>ROUND(I275*H275,2)</f>
        <v>0</v>
      </c>
      <c r="BL275" s="24" t="s">
        <v>276</v>
      </c>
      <c r="BM275" s="24" t="s">
        <v>511</v>
      </c>
    </row>
    <row r="276" spans="2:51" s="13" customFormat="1" ht="13.5">
      <c r="B276" s="260"/>
      <c r="C276" s="261"/>
      <c r="D276" s="251" t="s">
        <v>278</v>
      </c>
      <c r="E276" s="262" t="s">
        <v>76</v>
      </c>
      <c r="F276" s="263" t="s">
        <v>432</v>
      </c>
      <c r="G276" s="261"/>
      <c r="H276" s="264">
        <v>5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AT276" s="270" t="s">
        <v>278</v>
      </c>
      <c r="AU276" s="270" t="s">
        <v>161</v>
      </c>
      <c r="AV276" s="13" t="s">
        <v>87</v>
      </c>
      <c r="AW276" s="13" t="s">
        <v>40</v>
      </c>
      <c r="AX276" s="13" t="s">
        <v>78</v>
      </c>
      <c r="AY276" s="270" t="s">
        <v>270</v>
      </c>
    </row>
    <row r="277" spans="2:51" s="14" customFormat="1" ht="13.5">
      <c r="B277" s="271"/>
      <c r="C277" s="272"/>
      <c r="D277" s="251" t="s">
        <v>278</v>
      </c>
      <c r="E277" s="273" t="s">
        <v>76</v>
      </c>
      <c r="F277" s="274" t="s">
        <v>281</v>
      </c>
      <c r="G277" s="272"/>
      <c r="H277" s="275">
        <v>5</v>
      </c>
      <c r="I277" s="276"/>
      <c r="J277" s="272"/>
      <c r="K277" s="272"/>
      <c r="L277" s="277"/>
      <c r="M277" s="278"/>
      <c r="N277" s="279"/>
      <c r="O277" s="279"/>
      <c r="P277" s="279"/>
      <c r="Q277" s="279"/>
      <c r="R277" s="279"/>
      <c r="S277" s="279"/>
      <c r="T277" s="280"/>
      <c r="AT277" s="281" t="s">
        <v>278</v>
      </c>
      <c r="AU277" s="281" t="s">
        <v>161</v>
      </c>
      <c r="AV277" s="14" t="s">
        <v>276</v>
      </c>
      <c r="AW277" s="14" t="s">
        <v>40</v>
      </c>
      <c r="AX277" s="14" t="s">
        <v>85</v>
      </c>
      <c r="AY277" s="281" t="s">
        <v>270</v>
      </c>
    </row>
    <row r="278" spans="2:65" s="1" customFormat="1" ht="16.5" customHeight="1">
      <c r="B278" s="46"/>
      <c r="C278" s="282" t="s">
        <v>512</v>
      </c>
      <c r="D278" s="282" t="s">
        <v>338</v>
      </c>
      <c r="E278" s="283" t="s">
        <v>513</v>
      </c>
      <c r="F278" s="284" t="s">
        <v>514</v>
      </c>
      <c r="G278" s="285" t="s">
        <v>164</v>
      </c>
      <c r="H278" s="286">
        <v>0.5</v>
      </c>
      <c r="I278" s="287"/>
      <c r="J278" s="288">
        <f>ROUND(I278*H278,2)</f>
        <v>0</v>
      </c>
      <c r="K278" s="284" t="s">
        <v>275</v>
      </c>
      <c r="L278" s="289"/>
      <c r="M278" s="290" t="s">
        <v>76</v>
      </c>
      <c r="N278" s="291" t="s">
        <v>48</v>
      </c>
      <c r="O278" s="47"/>
      <c r="P278" s="246">
        <f>O278*H278</f>
        <v>0</v>
      </c>
      <c r="Q278" s="246">
        <v>0.2</v>
      </c>
      <c r="R278" s="246">
        <f>Q278*H278</f>
        <v>0.1</v>
      </c>
      <c r="S278" s="246">
        <v>0</v>
      </c>
      <c r="T278" s="247">
        <f>S278*H278</f>
        <v>0</v>
      </c>
      <c r="AR278" s="24" t="s">
        <v>139</v>
      </c>
      <c r="AT278" s="24" t="s">
        <v>338</v>
      </c>
      <c r="AU278" s="24" t="s">
        <v>161</v>
      </c>
      <c r="AY278" s="24" t="s">
        <v>270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24" t="s">
        <v>85</v>
      </c>
      <c r="BK278" s="248">
        <f>ROUND(I278*H278,2)</f>
        <v>0</v>
      </c>
      <c r="BL278" s="24" t="s">
        <v>276</v>
      </c>
      <c r="BM278" s="24" t="s">
        <v>515</v>
      </c>
    </row>
    <row r="279" spans="2:51" s="13" customFormat="1" ht="13.5">
      <c r="B279" s="260"/>
      <c r="C279" s="261"/>
      <c r="D279" s="251" t="s">
        <v>278</v>
      </c>
      <c r="E279" s="262" t="s">
        <v>76</v>
      </c>
      <c r="F279" s="263" t="s">
        <v>516</v>
      </c>
      <c r="G279" s="261"/>
      <c r="H279" s="264">
        <v>0.5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278</v>
      </c>
      <c r="AU279" s="270" t="s">
        <v>161</v>
      </c>
      <c r="AV279" s="13" t="s">
        <v>87</v>
      </c>
      <c r="AW279" s="13" t="s">
        <v>40</v>
      </c>
      <c r="AX279" s="13" t="s">
        <v>78</v>
      </c>
      <c r="AY279" s="270" t="s">
        <v>270</v>
      </c>
    </row>
    <row r="280" spans="2:51" s="14" customFormat="1" ht="13.5">
      <c r="B280" s="271"/>
      <c r="C280" s="272"/>
      <c r="D280" s="251" t="s">
        <v>278</v>
      </c>
      <c r="E280" s="273" t="s">
        <v>76</v>
      </c>
      <c r="F280" s="274" t="s">
        <v>281</v>
      </c>
      <c r="G280" s="272"/>
      <c r="H280" s="275">
        <v>0.5</v>
      </c>
      <c r="I280" s="276"/>
      <c r="J280" s="272"/>
      <c r="K280" s="272"/>
      <c r="L280" s="277"/>
      <c r="M280" s="278"/>
      <c r="N280" s="279"/>
      <c r="O280" s="279"/>
      <c r="P280" s="279"/>
      <c r="Q280" s="279"/>
      <c r="R280" s="279"/>
      <c r="S280" s="279"/>
      <c r="T280" s="280"/>
      <c r="AT280" s="281" t="s">
        <v>278</v>
      </c>
      <c r="AU280" s="281" t="s">
        <v>161</v>
      </c>
      <c r="AV280" s="14" t="s">
        <v>276</v>
      </c>
      <c r="AW280" s="14" t="s">
        <v>40</v>
      </c>
      <c r="AX280" s="14" t="s">
        <v>85</v>
      </c>
      <c r="AY280" s="281" t="s">
        <v>270</v>
      </c>
    </row>
    <row r="281" spans="2:65" s="1" customFormat="1" ht="25.5" customHeight="1">
      <c r="B281" s="46"/>
      <c r="C281" s="237" t="s">
        <v>517</v>
      </c>
      <c r="D281" s="237" t="s">
        <v>272</v>
      </c>
      <c r="E281" s="238" t="s">
        <v>518</v>
      </c>
      <c r="F281" s="239" t="s">
        <v>519</v>
      </c>
      <c r="G281" s="240" t="s">
        <v>317</v>
      </c>
      <c r="H281" s="241">
        <v>0.001</v>
      </c>
      <c r="I281" s="242"/>
      <c r="J281" s="243">
        <f>ROUND(I281*H281,2)</f>
        <v>0</v>
      </c>
      <c r="K281" s="239" t="s">
        <v>275</v>
      </c>
      <c r="L281" s="72"/>
      <c r="M281" s="244" t="s">
        <v>76</v>
      </c>
      <c r="N281" s="245" t="s">
        <v>48</v>
      </c>
      <c r="O281" s="47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AR281" s="24" t="s">
        <v>276</v>
      </c>
      <c r="AT281" s="24" t="s">
        <v>272</v>
      </c>
      <c r="AU281" s="24" t="s">
        <v>161</v>
      </c>
      <c r="AY281" s="24" t="s">
        <v>270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24" t="s">
        <v>85</v>
      </c>
      <c r="BK281" s="248">
        <f>ROUND(I281*H281,2)</f>
        <v>0</v>
      </c>
      <c r="BL281" s="24" t="s">
        <v>276</v>
      </c>
      <c r="BM281" s="24" t="s">
        <v>520</v>
      </c>
    </row>
    <row r="282" spans="2:47" s="1" customFormat="1" ht="13.5">
      <c r="B282" s="46"/>
      <c r="C282" s="74"/>
      <c r="D282" s="251" t="s">
        <v>416</v>
      </c>
      <c r="E282" s="74"/>
      <c r="F282" s="292" t="s">
        <v>521</v>
      </c>
      <c r="G282" s="74"/>
      <c r="H282" s="74"/>
      <c r="I282" s="205"/>
      <c r="J282" s="74"/>
      <c r="K282" s="74"/>
      <c r="L282" s="72"/>
      <c r="M282" s="293"/>
      <c r="N282" s="47"/>
      <c r="O282" s="47"/>
      <c r="P282" s="47"/>
      <c r="Q282" s="47"/>
      <c r="R282" s="47"/>
      <c r="S282" s="47"/>
      <c r="T282" s="95"/>
      <c r="AT282" s="24" t="s">
        <v>416</v>
      </c>
      <c r="AU282" s="24" t="s">
        <v>161</v>
      </c>
    </row>
    <row r="283" spans="2:65" s="1" customFormat="1" ht="16.5" customHeight="1">
      <c r="B283" s="46"/>
      <c r="C283" s="282" t="s">
        <v>522</v>
      </c>
      <c r="D283" s="282" t="s">
        <v>338</v>
      </c>
      <c r="E283" s="283" t="s">
        <v>523</v>
      </c>
      <c r="F283" s="284" t="s">
        <v>524</v>
      </c>
      <c r="G283" s="285" t="s">
        <v>399</v>
      </c>
      <c r="H283" s="286">
        <v>0.25</v>
      </c>
      <c r="I283" s="287"/>
      <c r="J283" s="288">
        <f>ROUND(I283*H283,2)</f>
        <v>0</v>
      </c>
      <c r="K283" s="284" t="s">
        <v>76</v>
      </c>
      <c r="L283" s="289"/>
      <c r="M283" s="290" t="s">
        <v>76</v>
      </c>
      <c r="N283" s="291" t="s">
        <v>48</v>
      </c>
      <c r="O283" s="47"/>
      <c r="P283" s="246">
        <f>O283*H283</f>
        <v>0</v>
      </c>
      <c r="Q283" s="246">
        <v>0</v>
      </c>
      <c r="R283" s="246">
        <f>Q283*H283</f>
        <v>0</v>
      </c>
      <c r="S283" s="246">
        <v>0</v>
      </c>
      <c r="T283" s="247">
        <f>S283*H283</f>
        <v>0</v>
      </c>
      <c r="AR283" s="24" t="s">
        <v>139</v>
      </c>
      <c r="AT283" s="24" t="s">
        <v>338</v>
      </c>
      <c r="AU283" s="24" t="s">
        <v>161</v>
      </c>
      <c r="AY283" s="24" t="s">
        <v>270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24" t="s">
        <v>85</v>
      </c>
      <c r="BK283" s="248">
        <f>ROUND(I283*H283,2)</f>
        <v>0</v>
      </c>
      <c r="BL283" s="24" t="s">
        <v>276</v>
      </c>
      <c r="BM283" s="24" t="s">
        <v>525</v>
      </c>
    </row>
    <row r="284" spans="2:47" s="1" customFormat="1" ht="13.5">
      <c r="B284" s="46"/>
      <c r="C284" s="74"/>
      <c r="D284" s="251" t="s">
        <v>416</v>
      </c>
      <c r="E284" s="74"/>
      <c r="F284" s="292" t="s">
        <v>526</v>
      </c>
      <c r="G284" s="74"/>
      <c r="H284" s="74"/>
      <c r="I284" s="205"/>
      <c r="J284" s="74"/>
      <c r="K284" s="74"/>
      <c r="L284" s="72"/>
      <c r="M284" s="293"/>
      <c r="N284" s="47"/>
      <c r="O284" s="47"/>
      <c r="P284" s="47"/>
      <c r="Q284" s="47"/>
      <c r="R284" s="47"/>
      <c r="S284" s="47"/>
      <c r="T284" s="95"/>
      <c r="AT284" s="24" t="s">
        <v>416</v>
      </c>
      <c r="AU284" s="24" t="s">
        <v>161</v>
      </c>
    </row>
    <row r="285" spans="2:51" s="13" customFormat="1" ht="13.5">
      <c r="B285" s="260"/>
      <c r="C285" s="261"/>
      <c r="D285" s="251" t="s">
        <v>278</v>
      </c>
      <c r="E285" s="262" t="s">
        <v>76</v>
      </c>
      <c r="F285" s="263" t="s">
        <v>527</v>
      </c>
      <c r="G285" s="261"/>
      <c r="H285" s="264">
        <v>0.25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278</v>
      </c>
      <c r="AU285" s="270" t="s">
        <v>161</v>
      </c>
      <c r="AV285" s="13" t="s">
        <v>87</v>
      </c>
      <c r="AW285" s="13" t="s">
        <v>40</v>
      </c>
      <c r="AX285" s="13" t="s">
        <v>78</v>
      </c>
      <c r="AY285" s="270" t="s">
        <v>270</v>
      </c>
    </row>
    <row r="286" spans="2:51" s="14" customFormat="1" ht="13.5">
      <c r="B286" s="271"/>
      <c r="C286" s="272"/>
      <c r="D286" s="251" t="s">
        <v>278</v>
      </c>
      <c r="E286" s="273" t="s">
        <v>76</v>
      </c>
      <c r="F286" s="274" t="s">
        <v>281</v>
      </c>
      <c r="G286" s="272"/>
      <c r="H286" s="275">
        <v>0.25</v>
      </c>
      <c r="I286" s="276"/>
      <c r="J286" s="272"/>
      <c r="K286" s="272"/>
      <c r="L286" s="277"/>
      <c r="M286" s="278"/>
      <c r="N286" s="279"/>
      <c r="O286" s="279"/>
      <c r="P286" s="279"/>
      <c r="Q286" s="279"/>
      <c r="R286" s="279"/>
      <c r="S286" s="279"/>
      <c r="T286" s="280"/>
      <c r="AT286" s="281" t="s">
        <v>278</v>
      </c>
      <c r="AU286" s="281" t="s">
        <v>161</v>
      </c>
      <c r="AV286" s="14" t="s">
        <v>276</v>
      </c>
      <c r="AW286" s="14" t="s">
        <v>40</v>
      </c>
      <c r="AX286" s="14" t="s">
        <v>85</v>
      </c>
      <c r="AY286" s="281" t="s">
        <v>270</v>
      </c>
    </row>
    <row r="287" spans="2:65" s="1" customFormat="1" ht="16.5" customHeight="1">
      <c r="B287" s="46"/>
      <c r="C287" s="237" t="s">
        <v>528</v>
      </c>
      <c r="D287" s="237" t="s">
        <v>272</v>
      </c>
      <c r="E287" s="238" t="s">
        <v>529</v>
      </c>
      <c r="F287" s="239" t="s">
        <v>530</v>
      </c>
      <c r="G287" s="240" t="s">
        <v>164</v>
      </c>
      <c r="H287" s="241">
        <v>26.4</v>
      </c>
      <c r="I287" s="242"/>
      <c r="J287" s="243">
        <f>ROUND(I287*H287,2)</f>
        <v>0</v>
      </c>
      <c r="K287" s="239" t="s">
        <v>275</v>
      </c>
      <c r="L287" s="72"/>
      <c r="M287" s="244" t="s">
        <v>76</v>
      </c>
      <c r="N287" s="245" t="s">
        <v>48</v>
      </c>
      <c r="O287" s="47"/>
      <c r="P287" s="246">
        <f>O287*H287</f>
        <v>0</v>
      </c>
      <c r="Q287" s="246">
        <v>0</v>
      </c>
      <c r="R287" s="246">
        <f>Q287*H287</f>
        <v>0</v>
      </c>
      <c r="S287" s="246">
        <v>0</v>
      </c>
      <c r="T287" s="247">
        <f>S287*H287</f>
        <v>0</v>
      </c>
      <c r="AR287" s="24" t="s">
        <v>276</v>
      </c>
      <c r="AT287" s="24" t="s">
        <v>272</v>
      </c>
      <c r="AU287" s="24" t="s">
        <v>161</v>
      </c>
      <c r="AY287" s="24" t="s">
        <v>270</v>
      </c>
      <c r="BE287" s="248">
        <f>IF(N287="základní",J287,0)</f>
        <v>0</v>
      </c>
      <c r="BF287" s="248">
        <f>IF(N287="snížená",J287,0)</f>
        <v>0</v>
      </c>
      <c r="BG287" s="248">
        <f>IF(N287="zákl. přenesená",J287,0)</f>
        <v>0</v>
      </c>
      <c r="BH287" s="248">
        <f>IF(N287="sníž. přenesená",J287,0)</f>
        <v>0</v>
      </c>
      <c r="BI287" s="248">
        <f>IF(N287="nulová",J287,0)</f>
        <v>0</v>
      </c>
      <c r="BJ287" s="24" t="s">
        <v>85</v>
      </c>
      <c r="BK287" s="248">
        <f>ROUND(I287*H287,2)</f>
        <v>0</v>
      </c>
      <c r="BL287" s="24" t="s">
        <v>276</v>
      </c>
      <c r="BM287" s="24" t="s">
        <v>531</v>
      </c>
    </row>
    <row r="288" spans="2:47" s="1" customFormat="1" ht="13.5">
      <c r="B288" s="46"/>
      <c r="C288" s="74"/>
      <c r="D288" s="251" t="s">
        <v>416</v>
      </c>
      <c r="E288" s="74"/>
      <c r="F288" s="292" t="s">
        <v>532</v>
      </c>
      <c r="G288" s="74"/>
      <c r="H288" s="74"/>
      <c r="I288" s="205"/>
      <c r="J288" s="74"/>
      <c r="K288" s="74"/>
      <c r="L288" s="72"/>
      <c r="M288" s="293"/>
      <c r="N288" s="47"/>
      <c r="O288" s="47"/>
      <c r="P288" s="47"/>
      <c r="Q288" s="47"/>
      <c r="R288" s="47"/>
      <c r="S288" s="47"/>
      <c r="T288" s="95"/>
      <c r="AT288" s="24" t="s">
        <v>416</v>
      </c>
      <c r="AU288" s="24" t="s">
        <v>161</v>
      </c>
    </row>
    <row r="289" spans="2:51" s="12" customFormat="1" ht="13.5">
      <c r="B289" s="249"/>
      <c r="C289" s="250"/>
      <c r="D289" s="251" t="s">
        <v>278</v>
      </c>
      <c r="E289" s="252" t="s">
        <v>76</v>
      </c>
      <c r="F289" s="253" t="s">
        <v>533</v>
      </c>
      <c r="G289" s="250"/>
      <c r="H289" s="252" t="s">
        <v>76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AT289" s="259" t="s">
        <v>278</v>
      </c>
      <c r="AU289" s="259" t="s">
        <v>161</v>
      </c>
      <c r="AV289" s="12" t="s">
        <v>85</v>
      </c>
      <c r="AW289" s="12" t="s">
        <v>40</v>
      </c>
      <c r="AX289" s="12" t="s">
        <v>78</v>
      </c>
      <c r="AY289" s="259" t="s">
        <v>270</v>
      </c>
    </row>
    <row r="290" spans="2:51" s="13" customFormat="1" ht="13.5">
      <c r="B290" s="260"/>
      <c r="C290" s="261"/>
      <c r="D290" s="251" t="s">
        <v>278</v>
      </c>
      <c r="E290" s="262" t="s">
        <v>76</v>
      </c>
      <c r="F290" s="263" t="s">
        <v>534</v>
      </c>
      <c r="G290" s="261"/>
      <c r="H290" s="264">
        <v>24.9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AT290" s="270" t="s">
        <v>278</v>
      </c>
      <c r="AU290" s="270" t="s">
        <v>161</v>
      </c>
      <c r="AV290" s="13" t="s">
        <v>87</v>
      </c>
      <c r="AW290" s="13" t="s">
        <v>40</v>
      </c>
      <c r="AX290" s="13" t="s">
        <v>78</v>
      </c>
      <c r="AY290" s="270" t="s">
        <v>270</v>
      </c>
    </row>
    <row r="291" spans="2:51" s="13" customFormat="1" ht="13.5">
      <c r="B291" s="260"/>
      <c r="C291" s="261"/>
      <c r="D291" s="251" t="s">
        <v>278</v>
      </c>
      <c r="E291" s="262" t="s">
        <v>76</v>
      </c>
      <c r="F291" s="263" t="s">
        <v>535</v>
      </c>
      <c r="G291" s="261"/>
      <c r="H291" s="264">
        <v>1.5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AT291" s="270" t="s">
        <v>278</v>
      </c>
      <c r="AU291" s="270" t="s">
        <v>161</v>
      </c>
      <c r="AV291" s="13" t="s">
        <v>87</v>
      </c>
      <c r="AW291" s="13" t="s">
        <v>40</v>
      </c>
      <c r="AX291" s="13" t="s">
        <v>78</v>
      </c>
      <c r="AY291" s="270" t="s">
        <v>270</v>
      </c>
    </row>
    <row r="292" spans="2:51" s="14" customFormat="1" ht="13.5">
      <c r="B292" s="271"/>
      <c r="C292" s="272"/>
      <c r="D292" s="251" t="s">
        <v>278</v>
      </c>
      <c r="E292" s="273" t="s">
        <v>76</v>
      </c>
      <c r="F292" s="274" t="s">
        <v>281</v>
      </c>
      <c r="G292" s="272"/>
      <c r="H292" s="275">
        <v>26.4</v>
      </c>
      <c r="I292" s="276"/>
      <c r="J292" s="272"/>
      <c r="K292" s="272"/>
      <c r="L292" s="277"/>
      <c r="M292" s="278"/>
      <c r="N292" s="279"/>
      <c r="O292" s="279"/>
      <c r="P292" s="279"/>
      <c r="Q292" s="279"/>
      <c r="R292" s="279"/>
      <c r="S292" s="279"/>
      <c r="T292" s="280"/>
      <c r="AT292" s="281" t="s">
        <v>278</v>
      </c>
      <c r="AU292" s="281" t="s">
        <v>161</v>
      </c>
      <c r="AV292" s="14" t="s">
        <v>276</v>
      </c>
      <c r="AW292" s="14" t="s">
        <v>40</v>
      </c>
      <c r="AX292" s="14" t="s">
        <v>85</v>
      </c>
      <c r="AY292" s="281" t="s">
        <v>270</v>
      </c>
    </row>
    <row r="293" spans="2:63" s="11" customFormat="1" ht="29.85" customHeight="1">
      <c r="B293" s="221"/>
      <c r="C293" s="222"/>
      <c r="D293" s="223" t="s">
        <v>77</v>
      </c>
      <c r="E293" s="235" t="s">
        <v>87</v>
      </c>
      <c r="F293" s="235" t="s">
        <v>536</v>
      </c>
      <c r="G293" s="222"/>
      <c r="H293" s="222"/>
      <c r="I293" s="225"/>
      <c r="J293" s="236">
        <f>BK293</f>
        <v>0</v>
      </c>
      <c r="K293" s="222"/>
      <c r="L293" s="227"/>
      <c r="M293" s="228"/>
      <c r="N293" s="229"/>
      <c r="O293" s="229"/>
      <c r="P293" s="230">
        <f>SUM(P294:P316)</f>
        <v>0</v>
      </c>
      <c r="Q293" s="229"/>
      <c r="R293" s="230">
        <f>SUM(R294:R316)</f>
        <v>2.5478842800000003</v>
      </c>
      <c r="S293" s="229"/>
      <c r="T293" s="231">
        <f>SUM(T294:T316)</f>
        <v>0</v>
      </c>
      <c r="AR293" s="232" t="s">
        <v>85</v>
      </c>
      <c r="AT293" s="233" t="s">
        <v>77</v>
      </c>
      <c r="AU293" s="233" t="s">
        <v>85</v>
      </c>
      <c r="AY293" s="232" t="s">
        <v>270</v>
      </c>
      <c r="BK293" s="234">
        <f>SUM(BK294:BK316)</f>
        <v>0</v>
      </c>
    </row>
    <row r="294" spans="2:65" s="1" customFormat="1" ht="25.5" customHeight="1">
      <c r="B294" s="46"/>
      <c r="C294" s="237" t="s">
        <v>537</v>
      </c>
      <c r="D294" s="237" t="s">
        <v>272</v>
      </c>
      <c r="E294" s="238" t="s">
        <v>538</v>
      </c>
      <c r="F294" s="239" t="s">
        <v>539</v>
      </c>
      <c r="G294" s="240" t="s">
        <v>164</v>
      </c>
      <c r="H294" s="241">
        <v>0.335</v>
      </c>
      <c r="I294" s="242"/>
      <c r="J294" s="243">
        <f>ROUND(I294*H294,2)</f>
        <v>0</v>
      </c>
      <c r="K294" s="239" t="s">
        <v>275</v>
      </c>
      <c r="L294" s="72"/>
      <c r="M294" s="244" t="s">
        <v>76</v>
      </c>
      <c r="N294" s="245" t="s">
        <v>48</v>
      </c>
      <c r="O294" s="47"/>
      <c r="P294" s="246">
        <f>O294*H294</f>
        <v>0</v>
      </c>
      <c r="Q294" s="246">
        <v>2.45329</v>
      </c>
      <c r="R294" s="246">
        <f>Q294*H294</f>
        <v>0.82185215</v>
      </c>
      <c r="S294" s="246">
        <v>0</v>
      </c>
      <c r="T294" s="247">
        <f>S294*H294</f>
        <v>0</v>
      </c>
      <c r="AR294" s="24" t="s">
        <v>276</v>
      </c>
      <c r="AT294" s="24" t="s">
        <v>272</v>
      </c>
      <c r="AU294" s="24" t="s">
        <v>87</v>
      </c>
      <c r="AY294" s="24" t="s">
        <v>270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24" t="s">
        <v>85</v>
      </c>
      <c r="BK294" s="248">
        <f>ROUND(I294*H294,2)</f>
        <v>0</v>
      </c>
      <c r="BL294" s="24" t="s">
        <v>276</v>
      </c>
      <c r="BM294" s="24" t="s">
        <v>540</v>
      </c>
    </row>
    <row r="295" spans="2:51" s="12" customFormat="1" ht="13.5">
      <c r="B295" s="249"/>
      <c r="C295" s="250"/>
      <c r="D295" s="251" t="s">
        <v>278</v>
      </c>
      <c r="E295" s="252" t="s">
        <v>76</v>
      </c>
      <c r="F295" s="253" t="s">
        <v>541</v>
      </c>
      <c r="G295" s="250"/>
      <c r="H295" s="252" t="s">
        <v>76</v>
      </c>
      <c r="I295" s="254"/>
      <c r="J295" s="250"/>
      <c r="K295" s="250"/>
      <c r="L295" s="255"/>
      <c r="M295" s="256"/>
      <c r="N295" s="257"/>
      <c r="O295" s="257"/>
      <c r="P295" s="257"/>
      <c r="Q295" s="257"/>
      <c r="R295" s="257"/>
      <c r="S295" s="257"/>
      <c r="T295" s="258"/>
      <c r="AT295" s="259" t="s">
        <v>278</v>
      </c>
      <c r="AU295" s="259" t="s">
        <v>87</v>
      </c>
      <c r="AV295" s="12" t="s">
        <v>85</v>
      </c>
      <c r="AW295" s="12" t="s">
        <v>40</v>
      </c>
      <c r="AX295" s="12" t="s">
        <v>78</v>
      </c>
      <c r="AY295" s="259" t="s">
        <v>270</v>
      </c>
    </row>
    <row r="296" spans="2:51" s="13" customFormat="1" ht="13.5">
      <c r="B296" s="260"/>
      <c r="C296" s="261"/>
      <c r="D296" s="251" t="s">
        <v>278</v>
      </c>
      <c r="E296" s="262" t="s">
        <v>76</v>
      </c>
      <c r="F296" s="263" t="s">
        <v>542</v>
      </c>
      <c r="G296" s="261"/>
      <c r="H296" s="264">
        <v>0.335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AT296" s="270" t="s">
        <v>278</v>
      </c>
      <c r="AU296" s="270" t="s">
        <v>87</v>
      </c>
      <c r="AV296" s="13" t="s">
        <v>87</v>
      </c>
      <c r="AW296" s="13" t="s">
        <v>40</v>
      </c>
      <c r="AX296" s="13" t="s">
        <v>78</v>
      </c>
      <c r="AY296" s="270" t="s">
        <v>270</v>
      </c>
    </row>
    <row r="297" spans="2:51" s="14" customFormat="1" ht="13.5">
      <c r="B297" s="271"/>
      <c r="C297" s="272"/>
      <c r="D297" s="251" t="s">
        <v>278</v>
      </c>
      <c r="E297" s="273" t="s">
        <v>76</v>
      </c>
      <c r="F297" s="274" t="s">
        <v>281</v>
      </c>
      <c r="G297" s="272"/>
      <c r="H297" s="275">
        <v>0.335</v>
      </c>
      <c r="I297" s="276"/>
      <c r="J297" s="272"/>
      <c r="K297" s="272"/>
      <c r="L297" s="277"/>
      <c r="M297" s="278"/>
      <c r="N297" s="279"/>
      <c r="O297" s="279"/>
      <c r="P297" s="279"/>
      <c r="Q297" s="279"/>
      <c r="R297" s="279"/>
      <c r="S297" s="279"/>
      <c r="T297" s="280"/>
      <c r="AT297" s="281" t="s">
        <v>278</v>
      </c>
      <c r="AU297" s="281" t="s">
        <v>87</v>
      </c>
      <c r="AV297" s="14" t="s">
        <v>276</v>
      </c>
      <c r="AW297" s="14" t="s">
        <v>40</v>
      </c>
      <c r="AX297" s="14" t="s">
        <v>85</v>
      </c>
      <c r="AY297" s="281" t="s">
        <v>270</v>
      </c>
    </row>
    <row r="298" spans="2:65" s="1" customFormat="1" ht="16.5" customHeight="1">
      <c r="B298" s="46"/>
      <c r="C298" s="237" t="s">
        <v>543</v>
      </c>
      <c r="D298" s="237" t="s">
        <v>272</v>
      </c>
      <c r="E298" s="238" t="s">
        <v>544</v>
      </c>
      <c r="F298" s="239" t="s">
        <v>545</v>
      </c>
      <c r="G298" s="240" t="s">
        <v>113</v>
      </c>
      <c r="H298" s="241">
        <v>0.927</v>
      </c>
      <c r="I298" s="242"/>
      <c r="J298" s="243">
        <f>ROUND(I298*H298,2)</f>
        <v>0</v>
      </c>
      <c r="K298" s="239" t="s">
        <v>275</v>
      </c>
      <c r="L298" s="72"/>
      <c r="M298" s="244" t="s">
        <v>76</v>
      </c>
      <c r="N298" s="245" t="s">
        <v>48</v>
      </c>
      <c r="O298" s="47"/>
      <c r="P298" s="246">
        <f>O298*H298</f>
        <v>0</v>
      </c>
      <c r="Q298" s="246">
        <v>0.00247</v>
      </c>
      <c r="R298" s="246">
        <f>Q298*H298</f>
        <v>0.00228969</v>
      </c>
      <c r="S298" s="246">
        <v>0</v>
      </c>
      <c r="T298" s="247">
        <f>S298*H298</f>
        <v>0</v>
      </c>
      <c r="AR298" s="24" t="s">
        <v>276</v>
      </c>
      <c r="AT298" s="24" t="s">
        <v>272</v>
      </c>
      <c r="AU298" s="24" t="s">
        <v>87</v>
      </c>
      <c r="AY298" s="24" t="s">
        <v>270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24" t="s">
        <v>85</v>
      </c>
      <c r="BK298" s="248">
        <f>ROUND(I298*H298,2)</f>
        <v>0</v>
      </c>
      <c r="BL298" s="24" t="s">
        <v>276</v>
      </c>
      <c r="BM298" s="24" t="s">
        <v>546</v>
      </c>
    </row>
    <row r="299" spans="2:51" s="12" customFormat="1" ht="13.5">
      <c r="B299" s="249"/>
      <c r="C299" s="250"/>
      <c r="D299" s="251" t="s">
        <v>278</v>
      </c>
      <c r="E299" s="252" t="s">
        <v>76</v>
      </c>
      <c r="F299" s="253" t="s">
        <v>547</v>
      </c>
      <c r="G299" s="250"/>
      <c r="H299" s="252" t="s">
        <v>76</v>
      </c>
      <c r="I299" s="254"/>
      <c r="J299" s="250"/>
      <c r="K299" s="250"/>
      <c r="L299" s="255"/>
      <c r="M299" s="256"/>
      <c r="N299" s="257"/>
      <c r="O299" s="257"/>
      <c r="P299" s="257"/>
      <c r="Q299" s="257"/>
      <c r="R299" s="257"/>
      <c r="S299" s="257"/>
      <c r="T299" s="258"/>
      <c r="AT299" s="259" t="s">
        <v>278</v>
      </c>
      <c r="AU299" s="259" t="s">
        <v>87</v>
      </c>
      <c r="AV299" s="12" t="s">
        <v>85</v>
      </c>
      <c r="AW299" s="12" t="s">
        <v>40</v>
      </c>
      <c r="AX299" s="12" t="s">
        <v>78</v>
      </c>
      <c r="AY299" s="259" t="s">
        <v>270</v>
      </c>
    </row>
    <row r="300" spans="2:51" s="13" customFormat="1" ht="13.5">
      <c r="B300" s="260"/>
      <c r="C300" s="261"/>
      <c r="D300" s="251" t="s">
        <v>278</v>
      </c>
      <c r="E300" s="262" t="s">
        <v>182</v>
      </c>
      <c r="F300" s="263" t="s">
        <v>548</v>
      </c>
      <c r="G300" s="261"/>
      <c r="H300" s="264">
        <v>0.927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AT300" s="270" t="s">
        <v>278</v>
      </c>
      <c r="AU300" s="270" t="s">
        <v>87</v>
      </c>
      <c r="AV300" s="13" t="s">
        <v>87</v>
      </c>
      <c r="AW300" s="13" t="s">
        <v>40</v>
      </c>
      <c r="AX300" s="13" t="s">
        <v>78</v>
      </c>
      <c r="AY300" s="270" t="s">
        <v>270</v>
      </c>
    </row>
    <row r="301" spans="2:51" s="14" customFormat="1" ht="13.5">
      <c r="B301" s="271"/>
      <c r="C301" s="272"/>
      <c r="D301" s="251" t="s">
        <v>278</v>
      </c>
      <c r="E301" s="273" t="s">
        <v>76</v>
      </c>
      <c r="F301" s="274" t="s">
        <v>281</v>
      </c>
      <c r="G301" s="272"/>
      <c r="H301" s="275">
        <v>0.927</v>
      </c>
      <c r="I301" s="276"/>
      <c r="J301" s="272"/>
      <c r="K301" s="272"/>
      <c r="L301" s="277"/>
      <c r="M301" s="278"/>
      <c r="N301" s="279"/>
      <c r="O301" s="279"/>
      <c r="P301" s="279"/>
      <c r="Q301" s="279"/>
      <c r="R301" s="279"/>
      <c r="S301" s="279"/>
      <c r="T301" s="280"/>
      <c r="AT301" s="281" t="s">
        <v>278</v>
      </c>
      <c r="AU301" s="281" t="s">
        <v>87</v>
      </c>
      <c r="AV301" s="14" t="s">
        <v>276</v>
      </c>
      <c r="AW301" s="14" t="s">
        <v>40</v>
      </c>
      <c r="AX301" s="14" t="s">
        <v>85</v>
      </c>
      <c r="AY301" s="281" t="s">
        <v>270</v>
      </c>
    </row>
    <row r="302" spans="2:65" s="1" customFormat="1" ht="16.5" customHeight="1">
      <c r="B302" s="46"/>
      <c r="C302" s="237" t="s">
        <v>549</v>
      </c>
      <c r="D302" s="237" t="s">
        <v>272</v>
      </c>
      <c r="E302" s="238" t="s">
        <v>550</v>
      </c>
      <c r="F302" s="239" t="s">
        <v>551</v>
      </c>
      <c r="G302" s="240" t="s">
        <v>113</v>
      </c>
      <c r="H302" s="241">
        <v>0.927</v>
      </c>
      <c r="I302" s="242"/>
      <c r="J302" s="243">
        <f>ROUND(I302*H302,2)</f>
        <v>0</v>
      </c>
      <c r="K302" s="239" t="s">
        <v>275</v>
      </c>
      <c r="L302" s="72"/>
      <c r="M302" s="244" t="s">
        <v>76</v>
      </c>
      <c r="N302" s="245" t="s">
        <v>48</v>
      </c>
      <c r="O302" s="47"/>
      <c r="P302" s="246">
        <f>O302*H302</f>
        <v>0</v>
      </c>
      <c r="Q302" s="246">
        <v>0</v>
      </c>
      <c r="R302" s="246">
        <f>Q302*H302</f>
        <v>0</v>
      </c>
      <c r="S302" s="246">
        <v>0</v>
      </c>
      <c r="T302" s="247">
        <f>S302*H302</f>
        <v>0</v>
      </c>
      <c r="AR302" s="24" t="s">
        <v>276</v>
      </c>
      <c r="AT302" s="24" t="s">
        <v>272</v>
      </c>
      <c r="AU302" s="24" t="s">
        <v>87</v>
      </c>
      <c r="AY302" s="24" t="s">
        <v>270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24" t="s">
        <v>85</v>
      </c>
      <c r="BK302" s="248">
        <f>ROUND(I302*H302,2)</f>
        <v>0</v>
      </c>
      <c r="BL302" s="24" t="s">
        <v>276</v>
      </c>
      <c r="BM302" s="24" t="s">
        <v>552</v>
      </c>
    </row>
    <row r="303" spans="2:51" s="13" customFormat="1" ht="13.5">
      <c r="B303" s="260"/>
      <c r="C303" s="261"/>
      <c r="D303" s="251" t="s">
        <v>278</v>
      </c>
      <c r="E303" s="262" t="s">
        <v>76</v>
      </c>
      <c r="F303" s="263" t="s">
        <v>182</v>
      </c>
      <c r="G303" s="261"/>
      <c r="H303" s="264">
        <v>0.927</v>
      </c>
      <c r="I303" s="265"/>
      <c r="J303" s="261"/>
      <c r="K303" s="261"/>
      <c r="L303" s="266"/>
      <c r="M303" s="267"/>
      <c r="N303" s="268"/>
      <c r="O303" s="268"/>
      <c r="P303" s="268"/>
      <c r="Q303" s="268"/>
      <c r="R303" s="268"/>
      <c r="S303" s="268"/>
      <c r="T303" s="269"/>
      <c r="AT303" s="270" t="s">
        <v>278</v>
      </c>
      <c r="AU303" s="270" t="s">
        <v>87</v>
      </c>
      <c r="AV303" s="13" t="s">
        <v>87</v>
      </c>
      <c r="AW303" s="13" t="s">
        <v>40</v>
      </c>
      <c r="AX303" s="13" t="s">
        <v>78</v>
      </c>
      <c r="AY303" s="270" t="s">
        <v>270</v>
      </c>
    </row>
    <row r="304" spans="2:51" s="14" customFormat="1" ht="13.5">
      <c r="B304" s="271"/>
      <c r="C304" s="272"/>
      <c r="D304" s="251" t="s">
        <v>278</v>
      </c>
      <c r="E304" s="273" t="s">
        <v>76</v>
      </c>
      <c r="F304" s="274" t="s">
        <v>281</v>
      </c>
      <c r="G304" s="272"/>
      <c r="H304" s="275">
        <v>0.927</v>
      </c>
      <c r="I304" s="276"/>
      <c r="J304" s="272"/>
      <c r="K304" s="272"/>
      <c r="L304" s="277"/>
      <c r="M304" s="278"/>
      <c r="N304" s="279"/>
      <c r="O304" s="279"/>
      <c r="P304" s="279"/>
      <c r="Q304" s="279"/>
      <c r="R304" s="279"/>
      <c r="S304" s="279"/>
      <c r="T304" s="280"/>
      <c r="AT304" s="281" t="s">
        <v>278</v>
      </c>
      <c r="AU304" s="281" t="s">
        <v>87</v>
      </c>
      <c r="AV304" s="14" t="s">
        <v>276</v>
      </c>
      <c r="AW304" s="14" t="s">
        <v>40</v>
      </c>
      <c r="AX304" s="14" t="s">
        <v>85</v>
      </c>
      <c r="AY304" s="281" t="s">
        <v>270</v>
      </c>
    </row>
    <row r="305" spans="2:65" s="1" customFormat="1" ht="16.5" customHeight="1">
      <c r="B305" s="46"/>
      <c r="C305" s="237" t="s">
        <v>553</v>
      </c>
      <c r="D305" s="237" t="s">
        <v>272</v>
      </c>
      <c r="E305" s="238" t="s">
        <v>554</v>
      </c>
      <c r="F305" s="239" t="s">
        <v>555</v>
      </c>
      <c r="G305" s="240" t="s">
        <v>317</v>
      </c>
      <c r="H305" s="241">
        <v>0.035</v>
      </c>
      <c r="I305" s="242"/>
      <c r="J305" s="243">
        <f>ROUND(I305*H305,2)</f>
        <v>0</v>
      </c>
      <c r="K305" s="239" t="s">
        <v>275</v>
      </c>
      <c r="L305" s="72"/>
      <c r="M305" s="244" t="s">
        <v>76</v>
      </c>
      <c r="N305" s="245" t="s">
        <v>48</v>
      </c>
      <c r="O305" s="47"/>
      <c r="P305" s="246">
        <f>O305*H305</f>
        <v>0</v>
      </c>
      <c r="Q305" s="246">
        <v>1.05259</v>
      </c>
      <c r="R305" s="246">
        <f>Q305*H305</f>
        <v>0.03684065</v>
      </c>
      <c r="S305" s="246">
        <v>0</v>
      </c>
      <c r="T305" s="247">
        <f>S305*H305</f>
        <v>0</v>
      </c>
      <c r="AR305" s="24" t="s">
        <v>276</v>
      </c>
      <c r="AT305" s="24" t="s">
        <v>272</v>
      </c>
      <c r="AU305" s="24" t="s">
        <v>87</v>
      </c>
      <c r="AY305" s="24" t="s">
        <v>270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24" t="s">
        <v>85</v>
      </c>
      <c r="BK305" s="248">
        <f>ROUND(I305*H305,2)</f>
        <v>0</v>
      </c>
      <c r="BL305" s="24" t="s">
        <v>276</v>
      </c>
      <c r="BM305" s="24" t="s">
        <v>556</v>
      </c>
    </row>
    <row r="306" spans="2:51" s="12" customFormat="1" ht="13.5">
      <c r="B306" s="249"/>
      <c r="C306" s="250"/>
      <c r="D306" s="251" t="s">
        <v>278</v>
      </c>
      <c r="E306" s="252" t="s">
        <v>76</v>
      </c>
      <c r="F306" s="253" t="s">
        <v>557</v>
      </c>
      <c r="G306" s="250"/>
      <c r="H306" s="252" t="s">
        <v>76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278</v>
      </c>
      <c r="AU306" s="259" t="s">
        <v>87</v>
      </c>
      <c r="AV306" s="12" t="s">
        <v>85</v>
      </c>
      <c r="AW306" s="12" t="s">
        <v>40</v>
      </c>
      <c r="AX306" s="12" t="s">
        <v>78</v>
      </c>
      <c r="AY306" s="259" t="s">
        <v>270</v>
      </c>
    </row>
    <row r="307" spans="2:51" s="13" customFormat="1" ht="13.5">
      <c r="B307" s="260"/>
      <c r="C307" s="261"/>
      <c r="D307" s="251" t="s">
        <v>278</v>
      </c>
      <c r="E307" s="262" t="s">
        <v>76</v>
      </c>
      <c r="F307" s="263" t="s">
        <v>558</v>
      </c>
      <c r="G307" s="261"/>
      <c r="H307" s="264">
        <v>0.035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AT307" s="270" t="s">
        <v>278</v>
      </c>
      <c r="AU307" s="270" t="s">
        <v>87</v>
      </c>
      <c r="AV307" s="13" t="s">
        <v>87</v>
      </c>
      <c r="AW307" s="13" t="s">
        <v>40</v>
      </c>
      <c r="AX307" s="13" t="s">
        <v>78</v>
      </c>
      <c r="AY307" s="270" t="s">
        <v>270</v>
      </c>
    </row>
    <row r="308" spans="2:51" s="14" customFormat="1" ht="13.5">
      <c r="B308" s="271"/>
      <c r="C308" s="272"/>
      <c r="D308" s="251" t="s">
        <v>278</v>
      </c>
      <c r="E308" s="273" t="s">
        <v>76</v>
      </c>
      <c r="F308" s="274" t="s">
        <v>281</v>
      </c>
      <c r="G308" s="272"/>
      <c r="H308" s="275">
        <v>0.035</v>
      </c>
      <c r="I308" s="276"/>
      <c r="J308" s="272"/>
      <c r="K308" s="272"/>
      <c r="L308" s="277"/>
      <c r="M308" s="278"/>
      <c r="N308" s="279"/>
      <c r="O308" s="279"/>
      <c r="P308" s="279"/>
      <c r="Q308" s="279"/>
      <c r="R308" s="279"/>
      <c r="S308" s="279"/>
      <c r="T308" s="280"/>
      <c r="AT308" s="281" t="s">
        <v>278</v>
      </c>
      <c r="AU308" s="281" t="s">
        <v>87</v>
      </c>
      <c r="AV308" s="14" t="s">
        <v>276</v>
      </c>
      <c r="AW308" s="14" t="s">
        <v>40</v>
      </c>
      <c r="AX308" s="14" t="s">
        <v>85</v>
      </c>
      <c r="AY308" s="281" t="s">
        <v>270</v>
      </c>
    </row>
    <row r="309" spans="2:65" s="1" customFormat="1" ht="25.5" customHeight="1">
      <c r="B309" s="46"/>
      <c r="C309" s="237" t="s">
        <v>559</v>
      </c>
      <c r="D309" s="237" t="s">
        <v>272</v>
      </c>
      <c r="E309" s="238" t="s">
        <v>560</v>
      </c>
      <c r="F309" s="239" t="s">
        <v>561</v>
      </c>
      <c r="G309" s="240" t="s">
        <v>164</v>
      </c>
      <c r="H309" s="241">
        <v>0.655</v>
      </c>
      <c r="I309" s="242"/>
      <c r="J309" s="243">
        <f>ROUND(I309*H309,2)</f>
        <v>0</v>
      </c>
      <c r="K309" s="239" t="s">
        <v>275</v>
      </c>
      <c r="L309" s="72"/>
      <c r="M309" s="244" t="s">
        <v>76</v>
      </c>
      <c r="N309" s="245" t="s">
        <v>48</v>
      </c>
      <c r="O309" s="47"/>
      <c r="P309" s="246">
        <f>O309*H309</f>
        <v>0</v>
      </c>
      <c r="Q309" s="246">
        <v>2.45329</v>
      </c>
      <c r="R309" s="246">
        <f>Q309*H309</f>
        <v>1.60690495</v>
      </c>
      <c r="S309" s="246">
        <v>0</v>
      </c>
      <c r="T309" s="247">
        <f>S309*H309</f>
        <v>0</v>
      </c>
      <c r="AR309" s="24" t="s">
        <v>276</v>
      </c>
      <c r="AT309" s="24" t="s">
        <v>272</v>
      </c>
      <c r="AU309" s="24" t="s">
        <v>87</v>
      </c>
      <c r="AY309" s="24" t="s">
        <v>270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24" t="s">
        <v>85</v>
      </c>
      <c r="BK309" s="248">
        <f>ROUND(I309*H309,2)</f>
        <v>0</v>
      </c>
      <c r="BL309" s="24" t="s">
        <v>276</v>
      </c>
      <c r="BM309" s="24" t="s">
        <v>562</v>
      </c>
    </row>
    <row r="310" spans="2:51" s="12" customFormat="1" ht="13.5">
      <c r="B310" s="249"/>
      <c r="C310" s="250"/>
      <c r="D310" s="251" t="s">
        <v>278</v>
      </c>
      <c r="E310" s="252" t="s">
        <v>76</v>
      </c>
      <c r="F310" s="253" t="s">
        <v>541</v>
      </c>
      <c r="G310" s="250"/>
      <c r="H310" s="252" t="s">
        <v>76</v>
      </c>
      <c r="I310" s="254"/>
      <c r="J310" s="250"/>
      <c r="K310" s="250"/>
      <c r="L310" s="255"/>
      <c r="M310" s="256"/>
      <c r="N310" s="257"/>
      <c r="O310" s="257"/>
      <c r="P310" s="257"/>
      <c r="Q310" s="257"/>
      <c r="R310" s="257"/>
      <c r="S310" s="257"/>
      <c r="T310" s="258"/>
      <c r="AT310" s="259" t="s">
        <v>278</v>
      </c>
      <c r="AU310" s="259" t="s">
        <v>87</v>
      </c>
      <c r="AV310" s="12" t="s">
        <v>85</v>
      </c>
      <c r="AW310" s="12" t="s">
        <v>40</v>
      </c>
      <c r="AX310" s="12" t="s">
        <v>78</v>
      </c>
      <c r="AY310" s="259" t="s">
        <v>270</v>
      </c>
    </row>
    <row r="311" spans="2:51" s="13" customFormat="1" ht="13.5">
      <c r="B311" s="260"/>
      <c r="C311" s="261"/>
      <c r="D311" s="251" t="s">
        <v>278</v>
      </c>
      <c r="E311" s="262" t="s">
        <v>76</v>
      </c>
      <c r="F311" s="263" t="s">
        <v>563</v>
      </c>
      <c r="G311" s="261"/>
      <c r="H311" s="264">
        <v>0.655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AT311" s="270" t="s">
        <v>278</v>
      </c>
      <c r="AU311" s="270" t="s">
        <v>87</v>
      </c>
      <c r="AV311" s="13" t="s">
        <v>87</v>
      </c>
      <c r="AW311" s="13" t="s">
        <v>40</v>
      </c>
      <c r="AX311" s="13" t="s">
        <v>78</v>
      </c>
      <c r="AY311" s="270" t="s">
        <v>270</v>
      </c>
    </row>
    <row r="312" spans="2:51" s="14" customFormat="1" ht="13.5">
      <c r="B312" s="271"/>
      <c r="C312" s="272"/>
      <c r="D312" s="251" t="s">
        <v>278</v>
      </c>
      <c r="E312" s="273" t="s">
        <v>76</v>
      </c>
      <c r="F312" s="274" t="s">
        <v>281</v>
      </c>
      <c r="G312" s="272"/>
      <c r="H312" s="275">
        <v>0.655</v>
      </c>
      <c r="I312" s="276"/>
      <c r="J312" s="272"/>
      <c r="K312" s="272"/>
      <c r="L312" s="277"/>
      <c r="M312" s="278"/>
      <c r="N312" s="279"/>
      <c r="O312" s="279"/>
      <c r="P312" s="279"/>
      <c r="Q312" s="279"/>
      <c r="R312" s="279"/>
      <c r="S312" s="279"/>
      <c r="T312" s="280"/>
      <c r="AT312" s="281" t="s">
        <v>278</v>
      </c>
      <c r="AU312" s="281" t="s">
        <v>87</v>
      </c>
      <c r="AV312" s="14" t="s">
        <v>276</v>
      </c>
      <c r="AW312" s="14" t="s">
        <v>40</v>
      </c>
      <c r="AX312" s="14" t="s">
        <v>85</v>
      </c>
      <c r="AY312" s="281" t="s">
        <v>270</v>
      </c>
    </row>
    <row r="313" spans="2:65" s="1" customFormat="1" ht="16.5" customHeight="1">
      <c r="B313" s="46"/>
      <c r="C313" s="237" t="s">
        <v>564</v>
      </c>
      <c r="D313" s="237" t="s">
        <v>272</v>
      </c>
      <c r="E313" s="238" t="s">
        <v>565</v>
      </c>
      <c r="F313" s="239" t="s">
        <v>566</v>
      </c>
      <c r="G313" s="240" t="s">
        <v>317</v>
      </c>
      <c r="H313" s="241">
        <v>0.076</v>
      </c>
      <c r="I313" s="242"/>
      <c r="J313" s="243">
        <f>ROUND(I313*H313,2)</f>
        <v>0</v>
      </c>
      <c r="K313" s="239" t="s">
        <v>275</v>
      </c>
      <c r="L313" s="72"/>
      <c r="M313" s="244" t="s">
        <v>76</v>
      </c>
      <c r="N313" s="245" t="s">
        <v>48</v>
      </c>
      <c r="O313" s="47"/>
      <c r="P313" s="246">
        <f>O313*H313</f>
        <v>0</v>
      </c>
      <c r="Q313" s="246">
        <v>1.05259</v>
      </c>
      <c r="R313" s="246">
        <f>Q313*H313</f>
        <v>0.07999683999999999</v>
      </c>
      <c r="S313" s="246">
        <v>0</v>
      </c>
      <c r="T313" s="247">
        <f>S313*H313</f>
        <v>0</v>
      </c>
      <c r="AR313" s="24" t="s">
        <v>276</v>
      </c>
      <c r="AT313" s="24" t="s">
        <v>272</v>
      </c>
      <c r="AU313" s="24" t="s">
        <v>87</v>
      </c>
      <c r="AY313" s="24" t="s">
        <v>270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24" t="s">
        <v>85</v>
      </c>
      <c r="BK313" s="248">
        <f>ROUND(I313*H313,2)</f>
        <v>0</v>
      </c>
      <c r="BL313" s="24" t="s">
        <v>276</v>
      </c>
      <c r="BM313" s="24" t="s">
        <v>567</v>
      </c>
    </row>
    <row r="314" spans="2:51" s="12" customFormat="1" ht="13.5">
      <c r="B314" s="249"/>
      <c r="C314" s="250"/>
      <c r="D314" s="251" t="s">
        <v>278</v>
      </c>
      <c r="E314" s="252" t="s">
        <v>76</v>
      </c>
      <c r="F314" s="253" t="s">
        <v>557</v>
      </c>
      <c r="G314" s="250"/>
      <c r="H314" s="252" t="s">
        <v>76</v>
      </c>
      <c r="I314" s="254"/>
      <c r="J314" s="250"/>
      <c r="K314" s="250"/>
      <c r="L314" s="255"/>
      <c r="M314" s="256"/>
      <c r="N314" s="257"/>
      <c r="O314" s="257"/>
      <c r="P314" s="257"/>
      <c r="Q314" s="257"/>
      <c r="R314" s="257"/>
      <c r="S314" s="257"/>
      <c r="T314" s="258"/>
      <c r="AT314" s="259" t="s">
        <v>278</v>
      </c>
      <c r="AU314" s="259" t="s">
        <v>87</v>
      </c>
      <c r="AV314" s="12" t="s">
        <v>85</v>
      </c>
      <c r="AW314" s="12" t="s">
        <v>40</v>
      </c>
      <c r="AX314" s="12" t="s">
        <v>78</v>
      </c>
      <c r="AY314" s="259" t="s">
        <v>270</v>
      </c>
    </row>
    <row r="315" spans="2:51" s="13" customFormat="1" ht="13.5">
      <c r="B315" s="260"/>
      <c r="C315" s="261"/>
      <c r="D315" s="251" t="s">
        <v>278</v>
      </c>
      <c r="E315" s="262" t="s">
        <v>76</v>
      </c>
      <c r="F315" s="263" t="s">
        <v>568</v>
      </c>
      <c r="G315" s="261"/>
      <c r="H315" s="264">
        <v>0.076</v>
      </c>
      <c r="I315" s="265"/>
      <c r="J315" s="261"/>
      <c r="K315" s="261"/>
      <c r="L315" s="266"/>
      <c r="M315" s="267"/>
      <c r="N315" s="268"/>
      <c r="O315" s="268"/>
      <c r="P315" s="268"/>
      <c r="Q315" s="268"/>
      <c r="R315" s="268"/>
      <c r="S315" s="268"/>
      <c r="T315" s="269"/>
      <c r="AT315" s="270" t="s">
        <v>278</v>
      </c>
      <c r="AU315" s="270" t="s">
        <v>87</v>
      </c>
      <c r="AV315" s="13" t="s">
        <v>87</v>
      </c>
      <c r="AW315" s="13" t="s">
        <v>40</v>
      </c>
      <c r="AX315" s="13" t="s">
        <v>78</v>
      </c>
      <c r="AY315" s="270" t="s">
        <v>270</v>
      </c>
    </row>
    <row r="316" spans="2:51" s="14" customFormat="1" ht="13.5">
      <c r="B316" s="271"/>
      <c r="C316" s="272"/>
      <c r="D316" s="251" t="s">
        <v>278</v>
      </c>
      <c r="E316" s="273" t="s">
        <v>76</v>
      </c>
      <c r="F316" s="274" t="s">
        <v>281</v>
      </c>
      <c r="G316" s="272"/>
      <c r="H316" s="275">
        <v>0.076</v>
      </c>
      <c r="I316" s="276"/>
      <c r="J316" s="272"/>
      <c r="K316" s="272"/>
      <c r="L316" s="277"/>
      <c r="M316" s="278"/>
      <c r="N316" s="279"/>
      <c r="O316" s="279"/>
      <c r="P316" s="279"/>
      <c r="Q316" s="279"/>
      <c r="R316" s="279"/>
      <c r="S316" s="279"/>
      <c r="T316" s="280"/>
      <c r="AT316" s="281" t="s">
        <v>278</v>
      </c>
      <c r="AU316" s="281" t="s">
        <v>87</v>
      </c>
      <c r="AV316" s="14" t="s">
        <v>276</v>
      </c>
      <c r="AW316" s="14" t="s">
        <v>40</v>
      </c>
      <c r="AX316" s="14" t="s">
        <v>85</v>
      </c>
      <c r="AY316" s="281" t="s">
        <v>270</v>
      </c>
    </row>
    <row r="317" spans="2:63" s="11" customFormat="1" ht="29.85" customHeight="1">
      <c r="B317" s="221"/>
      <c r="C317" s="222"/>
      <c r="D317" s="223" t="s">
        <v>77</v>
      </c>
      <c r="E317" s="235" t="s">
        <v>161</v>
      </c>
      <c r="F317" s="235" t="s">
        <v>569</v>
      </c>
      <c r="G317" s="222"/>
      <c r="H317" s="222"/>
      <c r="I317" s="225"/>
      <c r="J317" s="236">
        <f>BK317</f>
        <v>0</v>
      </c>
      <c r="K317" s="222"/>
      <c r="L317" s="227"/>
      <c r="M317" s="228"/>
      <c r="N317" s="229"/>
      <c r="O317" s="229"/>
      <c r="P317" s="230">
        <f>SUM(P318:P325)</f>
        <v>0</v>
      </c>
      <c r="Q317" s="229"/>
      <c r="R317" s="230">
        <f>SUM(R318:R325)</f>
        <v>0</v>
      </c>
      <c r="S317" s="229"/>
      <c r="T317" s="231">
        <f>SUM(T318:T325)</f>
        <v>0</v>
      </c>
      <c r="AR317" s="232" t="s">
        <v>85</v>
      </c>
      <c r="AT317" s="233" t="s">
        <v>77</v>
      </c>
      <c r="AU317" s="233" t="s">
        <v>85</v>
      </c>
      <c r="AY317" s="232" t="s">
        <v>270</v>
      </c>
      <c r="BK317" s="234">
        <f>SUM(BK318:BK325)</f>
        <v>0</v>
      </c>
    </row>
    <row r="318" spans="2:65" s="1" customFormat="1" ht="16.5" customHeight="1">
      <c r="B318" s="46"/>
      <c r="C318" s="237" t="s">
        <v>570</v>
      </c>
      <c r="D318" s="237" t="s">
        <v>272</v>
      </c>
      <c r="E318" s="238" t="s">
        <v>571</v>
      </c>
      <c r="F318" s="239" t="s">
        <v>572</v>
      </c>
      <c r="G318" s="240" t="s">
        <v>155</v>
      </c>
      <c r="H318" s="241">
        <v>1</v>
      </c>
      <c r="I318" s="242"/>
      <c r="J318" s="243">
        <f>ROUND(I318*H318,2)</f>
        <v>0</v>
      </c>
      <c r="K318" s="239" t="s">
        <v>275</v>
      </c>
      <c r="L318" s="72"/>
      <c r="M318" s="244" t="s">
        <v>76</v>
      </c>
      <c r="N318" s="245" t="s">
        <v>48</v>
      </c>
      <c r="O318" s="47"/>
      <c r="P318" s="246">
        <f>O318*H318</f>
        <v>0</v>
      </c>
      <c r="Q318" s="246">
        <v>0</v>
      </c>
      <c r="R318" s="246">
        <f>Q318*H318</f>
        <v>0</v>
      </c>
      <c r="S318" s="246">
        <v>0</v>
      </c>
      <c r="T318" s="247">
        <f>S318*H318</f>
        <v>0</v>
      </c>
      <c r="AR318" s="24" t="s">
        <v>276</v>
      </c>
      <c r="AT318" s="24" t="s">
        <v>272</v>
      </c>
      <c r="AU318" s="24" t="s">
        <v>87</v>
      </c>
      <c r="AY318" s="24" t="s">
        <v>270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24" t="s">
        <v>85</v>
      </c>
      <c r="BK318" s="248">
        <f>ROUND(I318*H318,2)</f>
        <v>0</v>
      </c>
      <c r="BL318" s="24" t="s">
        <v>276</v>
      </c>
      <c r="BM318" s="24" t="s">
        <v>573</v>
      </c>
    </row>
    <row r="319" spans="2:51" s="12" customFormat="1" ht="13.5">
      <c r="B319" s="249"/>
      <c r="C319" s="250"/>
      <c r="D319" s="251" t="s">
        <v>278</v>
      </c>
      <c r="E319" s="252" t="s">
        <v>76</v>
      </c>
      <c r="F319" s="253" t="s">
        <v>362</v>
      </c>
      <c r="G319" s="250"/>
      <c r="H319" s="252" t="s">
        <v>76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AT319" s="259" t="s">
        <v>278</v>
      </c>
      <c r="AU319" s="259" t="s">
        <v>87</v>
      </c>
      <c r="AV319" s="12" t="s">
        <v>85</v>
      </c>
      <c r="AW319" s="12" t="s">
        <v>40</v>
      </c>
      <c r="AX319" s="12" t="s">
        <v>78</v>
      </c>
      <c r="AY319" s="259" t="s">
        <v>270</v>
      </c>
    </row>
    <row r="320" spans="2:51" s="13" customFormat="1" ht="13.5">
      <c r="B320" s="260"/>
      <c r="C320" s="261"/>
      <c r="D320" s="251" t="s">
        <v>278</v>
      </c>
      <c r="E320" s="262" t="s">
        <v>153</v>
      </c>
      <c r="F320" s="263" t="s">
        <v>85</v>
      </c>
      <c r="G320" s="261"/>
      <c r="H320" s="264">
        <v>1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AT320" s="270" t="s">
        <v>278</v>
      </c>
      <c r="AU320" s="270" t="s">
        <v>87</v>
      </c>
      <c r="AV320" s="13" t="s">
        <v>87</v>
      </c>
      <c r="AW320" s="13" t="s">
        <v>40</v>
      </c>
      <c r="AX320" s="13" t="s">
        <v>78</v>
      </c>
      <c r="AY320" s="270" t="s">
        <v>270</v>
      </c>
    </row>
    <row r="321" spans="2:51" s="14" customFormat="1" ht="13.5">
      <c r="B321" s="271"/>
      <c r="C321" s="272"/>
      <c r="D321" s="251" t="s">
        <v>278</v>
      </c>
      <c r="E321" s="273" t="s">
        <v>76</v>
      </c>
      <c r="F321" s="274" t="s">
        <v>281</v>
      </c>
      <c r="G321" s="272"/>
      <c r="H321" s="275">
        <v>1</v>
      </c>
      <c r="I321" s="276"/>
      <c r="J321" s="272"/>
      <c r="K321" s="272"/>
      <c r="L321" s="277"/>
      <c r="M321" s="278"/>
      <c r="N321" s="279"/>
      <c r="O321" s="279"/>
      <c r="P321" s="279"/>
      <c r="Q321" s="279"/>
      <c r="R321" s="279"/>
      <c r="S321" s="279"/>
      <c r="T321" s="280"/>
      <c r="AT321" s="281" t="s">
        <v>278</v>
      </c>
      <c r="AU321" s="281" t="s">
        <v>87</v>
      </c>
      <c r="AV321" s="14" t="s">
        <v>276</v>
      </c>
      <c r="AW321" s="14" t="s">
        <v>40</v>
      </c>
      <c r="AX321" s="14" t="s">
        <v>85</v>
      </c>
      <c r="AY321" s="281" t="s">
        <v>270</v>
      </c>
    </row>
    <row r="322" spans="2:65" s="1" customFormat="1" ht="38.25" customHeight="1">
      <c r="B322" s="46"/>
      <c r="C322" s="282" t="s">
        <v>574</v>
      </c>
      <c r="D322" s="282" t="s">
        <v>338</v>
      </c>
      <c r="E322" s="283" t="s">
        <v>575</v>
      </c>
      <c r="F322" s="284" t="s">
        <v>576</v>
      </c>
      <c r="G322" s="285" t="s">
        <v>155</v>
      </c>
      <c r="H322" s="286">
        <v>1</v>
      </c>
      <c r="I322" s="287"/>
      <c r="J322" s="288">
        <f>ROUND(I322*H322,2)</f>
        <v>0</v>
      </c>
      <c r="K322" s="284" t="s">
        <v>76</v>
      </c>
      <c r="L322" s="289"/>
      <c r="M322" s="290" t="s">
        <v>76</v>
      </c>
      <c r="N322" s="291" t="s">
        <v>48</v>
      </c>
      <c r="O322" s="47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AR322" s="24" t="s">
        <v>139</v>
      </c>
      <c r="AT322" s="24" t="s">
        <v>338</v>
      </c>
      <c r="AU322" s="24" t="s">
        <v>87</v>
      </c>
      <c r="AY322" s="24" t="s">
        <v>270</v>
      </c>
      <c r="BE322" s="248">
        <f>IF(N322="základní",J322,0)</f>
        <v>0</v>
      </c>
      <c r="BF322" s="248">
        <f>IF(N322="snížená",J322,0)</f>
        <v>0</v>
      </c>
      <c r="BG322" s="248">
        <f>IF(N322="zákl. přenesená",J322,0)</f>
        <v>0</v>
      </c>
      <c r="BH322" s="248">
        <f>IF(N322="sníž. přenesená",J322,0)</f>
        <v>0</v>
      </c>
      <c r="BI322" s="248">
        <f>IF(N322="nulová",J322,0)</f>
        <v>0</v>
      </c>
      <c r="BJ322" s="24" t="s">
        <v>85</v>
      </c>
      <c r="BK322" s="248">
        <f>ROUND(I322*H322,2)</f>
        <v>0</v>
      </c>
      <c r="BL322" s="24" t="s">
        <v>276</v>
      </c>
      <c r="BM322" s="24" t="s">
        <v>577</v>
      </c>
    </row>
    <row r="323" spans="2:47" s="1" customFormat="1" ht="13.5">
      <c r="B323" s="46"/>
      <c r="C323" s="74"/>
      <c r="D323" s="251" t="s">
        <v>416</v>
      </c>
      <c r="E323" s="74"/>
      <c r="F323" s="292" t="s">
        <v>578</v>
      </c>
      <c r="G323" s="74"/>
      <c r="H323" s="74"/>
      <c r="I323" s="205"/>
      <c r="J323" s="74"/>
      <c r="K323" s="74"/>
      <c r="L323" s="72"/>
      <c r="M323" s="293"/>
      <c r="N323" s="47"/>
      <c r="O323" s="47"/>
      <c r="P323" s="47"/>
      <c r="Q323" s="47"/>
      <c r="R323" s="47"/>
      <c r="S323" s="47"/>
      <c r="T323" s="95"/>
      <c r="AT323" s="24" t="s">
        <v>416</v>
      </c>
      <c r="AU323" s="24" t="s">
        <v>87</v>
      </c>
    </row>
    <row r="324" spans="2:51" s="13" customFormat="1" ht="13.5">
      <c r="B324" s="260"/>
      <c r="C324" s="261"/>
      <c r="D324" s="251" t="s">
        <v>278</v>
      </c>
      <c r="E324" s="262" t="s">
        <v>76</v>
      </c>
      <c r="F324" s="263" t="s">
        <v>153</v>
      </c>
      <c r="G324" s="261"/>
      <c r="H324" s="264">
        <v>1</v>
      </c>
      <c r="I324" s="265"/>
      <c r="J324" s="261"/>
      <c r="K324" s="261"/>
      <c r="L324" s="266"/>
      <c r="M324" s="267"/>
      <c r="N324" s="268"/>
      <c r="O324" s="268"/>
      <c r="P324" s="268"/>
      <c r="Q324" s="268"/>
      <c r="R324" s="268"/>
      <c r="S324" s="268"/>
      <c r="T324" s="269"/>
      <c r="AT324" s="270" t="s">
        <v>278</v>
      </c>
      <c r="AU324" s="270" t="s">
        <v>87</v>
      </c>
      <c r="AV324" s="13" t="s">
        <v>87</v>
      </c>
      <c r="AW324" s="13" t="s">
        <v>40</v>
      </c>
      <c r="AX324" s="13" t="s">
        <v>78</v>
      </c>
      <c r="AY324" s="270" t="s">
        <v>270</v>
      </c>
    </row>
    <row r="325" spans="2:51" s="14" customFormat="1" ht="13.5">
      <c r="B325" s="271"/>
      <c r="C325" s="272"/>
      <c r="D325" s="251" t="s">
        <v>278</v>
      </c>
      <c r="E325" s="273" t="s">
        <v>76</v>
      </c>
      <c r="F325" s="274" t="s">
        <v>281</v>
      </c>
      <c r="G325" s="272"/>
      <c r="H325" s="275">
        <v>1</v>
      </c>
      <c r="I325" s="276"/>
      <c r="J325" s="272"/>
      <c r="K325" s="272"/>
      <c r="L325" s="277"/>
      <c r="M325" s="278"/>
      <c r="N325" s="279"/>
      <c r="O325" s="279"/>
      <c r="P325" s="279"/>
      <c r="Q325" s="279"/>
      <c r="R325" s="279"/>
      <c r="S325" s="279"/>
      <c r="T325" s="280"/>
      <c r="AT325" s="281" t="s">
        <v>278</v>
      </c>
      <c r="AU325" s="281" t="s">
        <v>87</v>
      </c>
      <c r="AV325" s="14" t="s">
        <v>276</v>
      </c>
      <c r="AW325" s="14" t="s">
        <v>40</v>
      </c>
      <c r="AX325" s="14" t="s">
        <v>85</v>
      </c>
      <c r="AY325" s="281" t="s">
        <v>270</v>
      </c>
    </row>
    <row r="326" spans="2:63" s="11" customFormat="1" ht="29.85" customHeight="1">
      <c r="B326" s="221"/>
      <c r="C326" s="222"/>
      <c r="D326" s="223" t="s">
        <v>77</v>
      </c>
      <c r="E326" s="235" t="s">
        <v>276</v>
      </c>
      <c r="F326" s="235" t="s">
        <v>579</v>
      </c>
      <c r="G326" s="222"/>
      <c r="H326" s="222"/>
      <c r="I326" s="225"/>
      <c r="J326" s="236">
        <f>BK326</f>
        <v>0</v>
      </c>
      <c r="K326" s="222"/>
      <c r="L326" s="227"/>
      <c r="M326" s="228"/>
      <c r="N326" s="229"/>
      <c r="O326" s="229"/>
      <c r="P326" s="230">
        <f>SUM(P327:P330)</f>
        <v>0</v>
      </c>
      <c r="Q326" s="229"/>
      <c r="R326" s="230">
        <f>SUM(R327:R330)</f>
        <v>1.1911851</v>
      </c>
      <c r="S326" s="229"/>
      <c r="T326" s="231">
        <f>SUM(T327:T330)</f>
        <v>0</v>
      </c>
      <c r="AR326" s="232" t="s">
        <v>85</v>
      </c>
      <c r="AT326" s="233" t="s">
        <v>77</v>
      </c>
      <c r="AU326" s="233" t="s">
        <v>85</v>
      </c>
      <c r="AY326" s="232" t="s">
        <v>270</v>
      </c>
      <c r="BK326" s="234">
        <f>SUM(BK327:BK330)</f>
        <v>0</v>
      </c>
    </row>
    <row r="327" spans="2:65" s="1" customFormat="1" ht="25.5" customHeight="1">
      <c r="B327" s="46"/>
      <c r="C327" s="237" t="s">
        <v>580</v>
      </c>
      <c r="D327" s="237" t="s">
        <v>272</v>
      </c>
      <c r="E327" s="238" t="s">
        <v>581</v>
      </c>
      <c r="F327" s="239" t="s">
        <v>582</v>
      </c>
      <c r="G327" s="240" t="s">
        <v>164</v>
      </c>
      <c r="H327" s="241">
        <v>0.63</v>
      </c>
      <c r="I327" s="242"/>
      <c r="J327" s="243">
        <f>ROUND(I327*H327,2)</f>
        <v>0</v>
      </c>
      <c r="K327" s="239" t="s">
        <v>275</v>
      </c>
      <c r="L327" s="72"/>
      <c r="M327" s="244" t="s">
        <v>76</v>
      </c>
      <c r="N327" s="245" t="s">
        <v>48</v>
      </c>
      <c r="O327" s="47"/>
      <c r="P327" s="246">
        <f>O327*H327</f>
        <v>0</v>
      </c>
      <c r="Q327" s="246">
        <v>1.89077</v>
      </c>
      <c r="R327" s="246">
        <f>Q327*H327</f>
        <v>1.1911851</v>
      </c>
      <c r="S327" s="246">
        <v>0</v>
      </c>
      <c r="T327" s="247">
        <f>S327*H327</f>
        <v>0</v>
      </c>
      <c r="AR327" s="24" t="s">
        <v>276</v>
      </c>
      <c r="AT327" s="24" t="s">
        <v>272</v>
      </c>
      <c r="AU327" s="24" t="s">
        <v>87</v>
      </c>
      <c r="AY327" s="24" t="s">
        <v>270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24" t="s">
        <v>85</v>
      </c>
      <c r="BK327" s="248">
        <f>ROUND(I327*H327,2)</f>
        <v>0</v>
      </c>
      <c r="BL327" s="24" t="s">
        <v>276</v>
      </c>
      <c r="BM327" s="24" t="s">
        <v>583</v>
      </c>
    </row>
    <row r="328" spans="2:51" s="12" customFormat="1" ht="13.5">
      <c r="B328" s="249"/>
      <c r="C328" s="250"/>
      <c r="D328" s="251" t="s">
        <v>278</v>
      </c>
      <c r="E328" s="252" t="s">
        <v>76</v>
      </c>
      <c r="F328" s="253" t="s">
        <v>335</v>
      </c>
      <c r="G328" s="250"/>
      <c r="H328" s="252" t="s">
        <v>76</v>
      </c>
      <c r="I328" s="254"/>
      <c r="J328" s="250"/>
      <c r="K328" s="250"/>
      <c r="L328" s="255"/>
      <c r="M328" s="256"/>
      <c r="N328" s="257"/>
      <c r="O328" s="257"/>
      <c r="P328" s="257"/>
      <c r="Q328" s="257"/>
      <c r="R328" s="257"/>
      <c r="S328" s="257"/>
      <c r="T328" s="258"/>
      <c r="AT328" s="259" t="s">
        <v>278</v>
      </c>
      <c r="AU328" s="259" t="s">
        <v>87</v>
      </c>
      <c r="AV328" s="12" t="s">
        <v>85</v>
      </c>
      <c r="AW328" s="12" t="s">
        <v>40</v>
      </c>
      <c r="AX328" s="12" t="s">
        <v>78</v>
      </c>
      <c r="AY328" s="259" t="s">
        <v>270</v>
      </c>
    </row>
    <row r="329" spans="2:51" s="13" customFormat="1" ht="13.5">
      <c r="B329" s="260"/>
      <c r="C329" s="261"/>
      <c r="D329" s="251" t="s">
        <v>278</v>
      </c>
      <c r="E329" s="262" t="s">
        <v>76</v>
      </c>
      <c r="F329" s="263" t="s">
        <v>584</v>
      </c>
      <c r="G329" s="261"/>
      <c r="H329" s="264">
        <v>0.63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AT329" s="270" t="s">
        <v>278</v>
      </c>
      <c r="AU329" s="270" t="s">
        <v>87</v>
      </c>
      <c r="AV329" s="13" t="s">
        <v>87</v>
      </c>
      <c r="AW329" s="13" t="s">
        <v>40</v>
      </c>
      <c r="AX329" s="13" t="s">
        <v>78</v>
      </c>
      <c r="AY329" s="270" t="s">
        <v>270</v>
      </c>
    </row>
    <row r="330" spans="2:51" s="14" customFormat="1" ht="13.5">
      <c r="B330" s="271"/>
      <c r="C330" s="272"/>
      <c r="D330" s="251" t="s">
        <v>278</v>
      </c>
      <c r="E330" s="273" t="s">
        <v>76</v>
      </c>
      <c r="F330" s="274" t="s">
        <v>281</v>
      </c>
      <c r="G330" s="272"/>
      <c r="H330" s="275">
        <v>0.63</v>
      </c>
      <c r="I330" s="276"/>
      <c r="J330" s="272"/>
      <c r="K330" s="272"/>
      <c r="L330" s="277"/>
      <c r="M330" s="278"/>
      <c r="N330" s="279"/>
      <c r="O330" s="279"/>
      <c r="P330" s="279"/>
      <c r="Q330" s="279"/>
      <c r="R330" s="279"/>
      <c r="S330" s="279"/>
      <c r="T330" s="280"/>
      <c r="AT330" s="281" t="s">
        <v>278</v>
      </c>
      <c r="AU330" s="281" t="s">
        <v>87</v>
      </c>
      <c r="AV330" s="14" t="s">
        <v>276</v>
      </c>
      <c r="AW330" s="14" t="s">
        <v>40</v>
      </c>
      <c r="AX330" s="14" t="s">
        <v>85</v>
      </c>
      <c r="AY330" s="281" t="s">
        <v>270</v>
      </c>
    </row>
    <row r="331" spans="2:63" s="11" customFormat="1" ht="29.85" customHeight="1">
      <c r="B331" s="221"/>
      <c r="C331" s="222"/>
      <c r="D331" s="223" t="s">
        <v>77</v>
      </c>
      <c r="E331" s="235" t="s">
        <v>125</v>
      </c>
      <c r="F331" s="235" t="s">
        <v>585</v>
      </c>
      <c r="G331" s="222"/>
      <c r="H331" s="222"/>
      <c r="I331" s="225"/>
      <c r="J331" s="236">
        <f>BK331</f>
        <v>0</v>
      </c>
      <c r="K331" s="222"/>
      <c r="L331" s="227"/>
      <c r="M331" s="228"/>
      <c r="N331" s="229"/>
      <c r="O331" s="229"/>
      <c r="P331" s="230">
        <f>SUM(P332:P391)</f>
        <v>0</v>
      </c>
      <c r="Q331" s="229"/>
      <c r="R331" s="230">
        <f>SUM(R332:R391)</f>
        <v>263.77536666000003</v>
      </c>
      <c r="S331" s="229"/>
      <c r="T331" s="231">
        <f>SUM(T332:T391)</f>
        <v>0</v>
      </c>
      <c r="AR331" s="232" t="s">
        <v>85</v>
      </c>
      <c r="AT331" s="233" t="s">
        <v>77</v>
      </c>
      <c r="AU331" s="233" t="s">
        <v>85</v>
      </c>
      <c r="AY331" s="232" t="s">
        <v>270</v>
      </c>
      <c r="BK331" s="234">
        <f>SUM(BK332:BK391)</f>
        <v>0</v>
      </c>
    </row>
    <row r="332" spans="2:65" s="1" customFormat="1" ht="25.5" customHeight="1">
      <c r="B332" s="46"/>
      <c r="C332" s="237" t="s">
        <v>586</v>
      </c>
      <c r="D332" s="237" t="s">
        <v>272</v>
      </c>
      <c r="E332" s="238" t="s">
        <v>587</v>
      </c>
      <c r="F332" s="239" t="s">
        <v>588</v>
      </c>
      <c r="G332" s="240" t="s">
        <v>113</v>
      </c>
      <c r="H332" s="241">
        <v>2.231</v>
      </c>
      <c r="I332" s="242"/>
      <c r="J332" s="243">
        <f>ROUND(I332*H332,2)</f>
        <v>0</v>
      </c>
      <c r="K332" s="239" t="s">
        <v>275</v>
      </c>
      <c r="L332" s="72"/>
      <c r="M332" s="244" t="s">
        <v>76</v>
      </c>
      <c r="N332" s="245" t="s">
        <v>48</v>
      </c>
      <c r="O332" s="47"/>
      <c r="P332" s="246">
        <f>O332*H332</f>
        <v>0</v>
      </c>
      <c r="Q332" s="246">
        <v>0.08096</v>
      </c>
      <c r="R332" s="246">
        <f>Q332*H332</f>
        <v>0.18062176</v>
      </c>
      <c r="S332" s="246">
        <v>0</v>
      </c>
      <c r="T332" s="247">
        <f>S332*H332</f>
        <v>0</v>
      </c>
      <c r="AR332" s="24" t="s">
        <v>276</v>
      </c>
      <c r="AT332" s="24" t="s">
        <v>272</v>
      </c>
      <c r="AU332" s="24" t="s">
        <v>87</v>
      </c>
      <c r="AY332" s="24" t="s">
        <v>270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24" t="s">
        <v>85</v>
      </c>
      <c r="BK332" s="248">
        <f>ROUND(I332*H332,2)</f>
        <v>0</v>
      </c>
      <c r="BL332" s="24" t="s">
        <v>276</v>
      </c>
      <c r="BM332" s="24" t="s">
        <v>589</v>
      </c>
    </row>
    <row r="333" spans="2:51" s="12" customFormat="1" ht="13.5">
      <c r="B333" s="249"/>
      <c r="C333" s="250"/>
      <c r="D333" s="251" t="s">
        <v>278</v>
      </c>
      <c r="E333" s="252" t="s">
        <v>76</v>
      </c>
      <c r="F333" s="253" t="s">
        <v>590</v>
      </c>
      <c r="G333" s="250"/>
      <c r="H333" s="252" t="s">
        <v>76</v>
      </c>
      <c r="I333" s="254"/>
      <c r="J333" s="250"/>
      <c r="K333" s="250"/>
      <c r="L333" s="255"/>
      <c r="M333" s="256"/>
      <c r="N333" s="257"/>
      <c r="O333" s="257"/>
      <c r="P333" s="257"/>
      <c r="Q333" s="257"/>
      <c r="R333" s="257"/>
      <c r="S333" s="257"/>
      <c r="T333" s="258"/>
      <c r="AT333" s="259" t="s">
        <v>278</v>
      </c>
      <c r="AU333" s="259" t="s">
        <v>87</v>
      </c>
      <c r="AV333" s="12" t="s">
        <v>85</v>
      </c>
      <c r="AW333" s="12" t="s">
        <v>40</v>
      </c>
      <c r="AX333" s="12" t="s">
        <v>78</v>
      </c>
      <c r="AY333" s="259" t="s">
        <v>270</v>
      </c>
    </row>
    <row r="334" spans="2:51" s="13" customFormat="1" ht="13.5">
      <c r="B334" s="260"/>
      <c r="C334" s="261"/>
      <c r="D334" s="251" t="s">
        <v>278</v>
      </c>
      <c r="E334" s="262" t="s">
        <v>591</v>
      </c>
      <c r="F334" s="263" t="s">
        <v>592</v>
      </c>
      <c r="G334" s="261"/>
      <c r="H334" s="264">
        <v>2.231</v>
      </c>
      <c r="I334" s="265"/>
      <c r="J334" s="261"/>
      <c r="K334" s="261"/>
      <c r="L334" s="266"/>
      <c r="M334" s="267"/>
      <c r="N334" s="268"/>
      <c r="O334" s="268"/>
      <c r="P334" s="268"/>
      <c r="Q334" s="268"/>
      <c r="R334" s="268"/>
      <c r="S334" s="268"/>
      <c r="T334" s="269"/>
      <c r="AT334" s="270" t="s">
        <v>278</v>
      </c>
      <c r="AU334" s="270" t="s">
        <v>87</v>
      </c>
      <c r="AV334" s="13" t="s">
        <v>87</v>
      </c>
      <c r="AW334" s="13" t="s">
        <v>40</v>
      </c>
      <c r="AX334" s="13" t="s">
        <v>78</v>
      </c>
      <c r="AY334" s="270" t="s">
        <v>270</v>
      </c>
    </row>
    <row r="335" spans="2:51" s="14" customFormat="1" ht="13.5">
      <c r="B335" s="271"/>
      <c r="C335" s="272"/>
      <c r="D335" s="251" t="s">
        <v>278</v>
      </c>
      <c r="E335" s="273" t="s">
        <v>76</v>
      </c>
      <c r="F335" s="274" t="s">
        <v>281</v>
      </c>
      <c r="G335" s="272"/>
      <c r="H335" s="275">
        <v>2.231</v>
      </c>
      <c r="I335" s="276"/>
      <c r="J335" s="272"/>
      <c r="K335" s="272"/>
      <c r="L335" s="277"/>
      <c r="M335" s="278"/>
      <c r="N335" s="279"/>
      <c r="O335" s="279"/>
      <c r="P335" s="279"/>
      <c r="Q335" s="279"/>
      <c r="R335" s="279"/>
      <c r="S335" s="279"/>
      <c r="T335" s="280"/>
      <c r="AT335" s="281" t="s">
        <v>278</v>
      </c>
      <c r="AU335" s="281" t="s">
        <v>87</v>
      </c>
      <c r="AV335" s="14" t="s">
        <v>276</v>
      </c>
      <c r="AW335" s="14" t="s">
        <v>40</v>
      </c>
      <c r="AX335" s="14" t="s">
        <v>85</v>
      </c>
      <c r="AY335" s="281" t="s">
        <v>270</v>
      </c>
    </row>
    <row r="336" spans="2:65" s="1" customFormat="1" ht="25.5" customHeight="1">
      <c r="B336" s="46"/>
      <c r="C336" s="237" t="s">
        <v>593</v>
      </c>
      <c r="D336" s="237" t="s">
        <v>272</v>
      </c>
      <c r="E336" s="238" t="s">
        <v>594</v>
      </c>
      <c r="F336" s="239" t="s">
        <v>595</v>
      </c>
      <c r="G336" s="240" t="s">
        <v>113</v>
      </c>
      <c r="H336" s="241">
        <v>397</v>
      </c>
      <c r="I336" s="242"/>
      <c r="J336" s="243">
        <f>ROUND(I336*H336,2)</f>
        <v>0</v>
      </c>
      <c r="K336" s="239" t="s">
        <v>275</v>
      </c>
      <c r="L336" s="72"/>
      <c r="M336" s="244" t="s">
        <v>76</v>
      </c>
      <c r="N336" s="245" t="s">
        <v>48</v>
      </c>
      <c r="O336" s="47"/>
      <c r="P336" s="246">
        <f>O336*H336</f>
        <v>0</v>
      </c>
      <c r="Q336" s="246">
        <v>0</v>
      </c>
      <c r="R336" s="246">
        <f>Q336*H336</f>
        <v>0</v>
      </c>
      <c r="S336" s="246">
        <v>0</v>
      </c>
      <c r="T336" s="247">
        <f>S336*H336</f>
        <v>0</v>
      </c>
      <c r="AR336" s="24" t="s">
        <v>276</v>
      </c>
      <c r="AT336" s="24" t="s">
        <v>272</v>
      </c>
      <c r="AU336" s="24" t="s">
        <v>87</v>
      </c>
      <c r="AY336" s="24" t="s">
        <v>270</v>
      </c>
      <c r="BE336" s="248">
        <f>IF(N336="základní",J336,0)</f>
        <v>0</v>
      </c>
      <c r="BF336" s="248">
        <f>IF(N336="snížená",J336,0)</f>
        <v>0</v>
      </c>
      <c r="BG336" s="248">
        <f>IF(N336="zákl. přenesená",J336,0)</f>
        <v>0</v>
      </c>
      <c r="BH336" s="248">
        <f>IF(N336="sníž. přenesená",J336,0)</f>
        <v>0</v>
      </c>
      <c r="BI336" s="248">
        <f>IF(N336="nulová",J336,0)</f>
        <v>0</v>
      </c>
      <c r="BJ336" s="24" t="s">
        <v>85</v>
      </c>
      <c r="BK336" s="248">
        <f>ROUND(I336*H336,2)</f>
        <v>0</v>
      </c>
      <c r="BL336" s="24" t="s">
        <v>276</v>
      </c>
      <c r="BM336" s="24" t="s">
        <v>596</v>
      </c>
    </row>
    <row r="337" spans="2:51" s="13" customFormat="1" ht="13.5">
      <c r="B337" s="260"/>
      <c r="C337" s="261"/>
      <c r="D337" s="251" t="s">
        <v>278</v>
      </c>
      <c r="E337" s="262" t="s">
        <v>76</v>
      </c>
      <c r="F337" s="263" t="s">
        <v>218</v>
      </c>
      <c r="G337" s="261"/>
      <c r="H337" s="264">
        <v>397</v>
      </c>
      <c r="I337" s="265"/>
      <c r="J337" s="261"/>
      <c r="K337" s="261"/>
      <c r="L337" s="266"/>
      <c r="M337" s="267"/>
      <c r="N337" s="268"/>
      <c r="O337" s="268"/>
      <c r="P337" s="268"/>
      <c r="Q337" s="268"/>
      <c r="R337" s="268"/>
      <c r="S337" s="268"/>
      <c r="T337" s="269"/>
      <c r="AT337" s="270" t="s">
        <v>278</v>
      </c>
      <c r="AU337" s="270" t="s">
        <v>87</v>
      </c>
      <c r="AV337" s="13" t="s">
        <v>87</v>
      </c>
      <c r="AW337" s="13" t="s">
        <v>40</v>
      </c>
      <c r="AX337" s="13" t="s">
        <v>78</v>
      </c>
      <c r="AY337" s="270" t="s">
        <v>270</v>
      </c>
    </row>
    <row r="338" spans="2:51" s="14" customFormat="1" ht="13.5">
      <c r="B338" s="271"/>
      <c r="C338" s="272"/>
      <c r="D338" s="251" t="s">
        <v>278</v>
      </c>
      <c r="E338" s="273" t="s">
        <v>76</v>
      </c>
      <c r="F338" s="274" t="s">
        <v>281</v>
      </c>
      <c r="G338" s="272"/>
      <c r="H338" s="275">
        <v>397</v>
      </c>
      <c r="I338" s="276"/>
      <c r="J338" s="272"/>
      <c r="K338" s="272"/>
      <c r="L338" s="277"/>
      <c r="M338" s="278"/>
      <c r="N338" s="279"/>
      <c r="O338" s="279"/>
      <c r="P338" s="279"/>
      <c r="Q338" s="279"/>
      <c r="R338" s="279"/>
      <c r="S338" s="279"/>
      <c r="T338" s="280"/>
      <c r="AT338" s="281" t="s">
        <v>278</v>
      </c>
      <c r="AU338" s="281" t="s">
        <v>87</v>
      </c>
      <c r="AV338" s="14" t="s">
        <v>276</v>
      </c>
      <c r="AW338" s="14" t="s">
        <v>40</v>
      </c>
      <c r="AX338" s="14" t="s">
        <v>85</v>
      </c>
      <c r="AY338" s="281" t="s">
        <v>270</v>
      </c>
    </row>
    <row r="339" spans="2:65" s="1" customFormat="1" ht="25.5" customHeight="1">
      <c r="B339" s="46"/>
      <c r="C339" s="237" t="s">
        <v>597</v>
      </c>
      <c r="D339" s="237" t="s">
        <v>272</v>
      </c>
      <c r="E339" s="238" t="s">
        <v>598</v>
      </c>
      <c r="F339" s="239" t="s">
        <v>599</v>
      </c>
      <c r="G339" s="240" t="s">
        <v>113</v>
      </c>
      <c r="H339" s="241">
        <v>556.45</v>
      </c>
      <c r="I339" s="242"/>
      <c r="J339" s="243">
        <f>ROUND(I339*H339,2)</f>
        <v>0</v>
      </c>
      <c r="K339" s="239" t="s">
        <v>275</v>
      </c>
      <c r="L339" s="72"/>
      <c r="M339" s="244" t="s">
        <v>76</v>
      </c>
      <c r="N339" s="245" t="s">
        <v>48</v>
      </c>
      <c r="O339" s="47"/>
      <c r="P339" s="246">
        <f>O339*H339</f>
        <v>0</v>
      </c>
      <c r="Q339" s="246">
        <v>0</v>
      </c>
      <c r="R339" s="246">
        <f>Q339*H339</f>
        <v>0</v>
      </c>
      <c r="S339" s="246">
        <v>0</v>
      </c>
      <c r="T339" s="247">
        <f>S339*H339</f>
        <v>0</v>
      </c>
      <c r="AR339" s="24" t="s">
        <v>276</v>
      </c>
      <c r="AT339" s="24" t="s">
        <v>272</v>
      </c>
      <c r="AU339" s="24" t="s">
        <v>87</v>
      </c>
      <c r="AY339" s="24" t="s">
        <v>270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24" t="s">
        <v>85</v>
      </c>
      <c r="BK339" s="248">
        <f>ROUND(I339*H339,2)</f>
        <v>0</v>
      </c>
      <c r="BL339" s="24" t="s">
        <v>276</v>
      </c>
      <c r="BM339" s="24" t="s">
        <v>600</v>
      </c>
    </row>
    <row r="340" spans="2:51" s="13" customFormat="1" ht="13.5">
      <c r="B340" s="260"/>
      <c r="C340" s="261"/>
      <c r="D340" s="251" t="s">
        <v>278</v>
      </c>
      <c r="E340" s="262" t="s">
        <v>76</v>
      </c>
      <c r="F340" s="263" t="s">
        <v>601</v>
      </c>
      <c r="G340" s="261"/>
      <c r="H340" s="264">
        <v>291.95</v>
      </c>
      <c r="I340" s="265"/>
      <c r="J340" s="261"/>
      <c r="K340" s="261"/>
      <c r="L340" s="266"/>
      <c r="M340" s="267"/>
      <c r="N340" s="268"/>
      <c r="O340" s="268"/>
      <c r="P340" s="268"/>
      <c r="Q340" s="268"/>
      <c r="R340" s="268"/>
      <c r="S340" s="268"/>
      <c r="T340" s="269"/>
      <c r="AT340" s="270" t="s">
        <v>278</v>
      </c>
      <c r="AU340" s="270" t="s">
        <v>87</v>
      </c>
      <c r="AV340" s="13" t="s">
        <v>87</v>
      </c>
      <c r="AW340" s="13" t="s">
        <v>40</v>
      </c>
      <c r="AX340" s="13" t="s">
        <v>78</v>
      </c>
      <c r="AY340" s="270" t="s">
        <v>270</v>
      </c>
    </row>
    <row r="341" spans="2:51" s="13" customFormat="1" ht="13.5">
      <c r="B341" s="260"/>
      <c r="C341" s="261"/>
      <c r="D341" s="251" t="s">
        <v>278</v>
      </c>
      <c r="E341" s="262" t="s">
        <v>76</v>
      </c>
      <c r="F341" s="263" t="s">
        <v>602</v>
      </c>
      <c r="G341" s="261"/>
      <c r="H341" s="264">
        <v>264.5</v>
      </c>
      <c r="I341" s="265"/>
      <c r="J341" s="261"/>
      <c r="K341" s="261"/>
      <c r="L341" s="266"/>
      <c r="M341" s="267"/>
      <c r="N341" s="268"/>
      <c r="O341" s="268"/>
      <c r="P341" s="268"/>
      <c r="Q341" s="268"/>
      <c r="R341" s="268"/>
      <c r="S341" s="268"/>
      <c r="T341" s="269"/>
      <c r="AT341" s="270" t="s">
        <v>278</v>
      </c>
      <c r="AU341" s="270" t="s">
        <v>87</v>
      </c>
      <c r="AV341" s="13" t="s">
        <v>87</v>
      </c>
      <c r="AW341" s="13" t="s">
        <v>40</v>
      </c>
      <c r="AX341" s="13" t="s">
        <v>78</v>
      </c>
      <c r="AY341" s="270" t="s">
        <v>270</v>
      </c>
    </row>
    <row r="342" spans="2:51" s="14" customFormat="1" ht="13.5">
      <c r="B342" s="271"/>
      <c r="C342" s="272"/>
      <c r="D342" s="251" t="s">
        <v>278</v>
      </c>
      <c r="E342" s="273" t="s">
        <v>76</v>
      </c>
      <c r="F342" s="274" t="s">
        <v>281</v>
      </c>
      <c r="G342" s="272"/>
      <c r="H342" s="275">
        <v>556.45</v>
      </c>
      <c r="I342" s="276"/>
      <c r="J342" s="272"/>
      <c r="K342" s="272"/>
      <c r="L342" s="277"/>
      <c r="M342" s="278"/>
      <c r="N342" s="279"/>
      <c r="O342" s="279"/>
      <c r="P342" s="279"/>
      <c r="Q342" s="279"/>
      <c r="R342" s="279"/>
      <c r="S342" s="279"/>
      <c r="T342" s="280"/>
      <c r="AT342" s="281" t="s">
        <v>278</v>
      </c>
      <c r="AU342" s="281" t="s">
        <v>87</v>
      </c>
      <c r="AV342" s="14" t="s">
        <v>276</v>
      </c>
      <c r="AW342" s="14" t="s">
        <v>40</v>
      </c>
      <c r="AX342" s="14" t="s">
        <v>85</v>
      </c>
      <c r="AY342" s="281" t="s">
        <v>270</v>
      </c>
    </row>
    <row r="343" spans="2:65" s="1" customFormat="1" ht="25.5" customHeight="1">
      <c r="B343" s="46"/>
      <c r="C343" s="237" t="s">
        <v>603</v>
      </c>
      <c r="D343" s="237" t="s">
        <v>272</v>
      </c>
      <c r="E343" s="238" t="s">
        <v>604</v>
      </c>
      <c r="F343" s="239" t="s">
        <v>605</v>
      </c>
      <c r="G343" s="240" t="s">
        <v>113</v>
      </c>
      <c r="H343" s="241">
        <v>645.02</v>
      </c>
      <c r="I343" s="242"/>
      <c r="J343" s="243">
        <f>ROUND(I343*H343,2)</f>
        <v>0</v>
      </c>
      <c r="K343" s="239" t="s">
        <v>275</v>
      </c>
      <c r="L343" s="72"/>
      <c r="M343" s="244" t="s">
        <v>76</v>
      </c>
      <c r="N343" s="245" t="s">
        <v>48</v>
      </c>
      <c r="O343" s="47"/>
      <c r="P343" s="246">
        <f>O343*H343</f>
        <v>0</v>
      </c>
      <c r="Q343" s="246">
        <v>0</v>
      </c>
      <c r="R343" s="246">
        <f>Q343*H343</f>
        <v>0</v>
      </c>
      <c r="S343" s="246">
        <v>0</v>
      </c>
      <c r="T343" s="247">
        <f>S343*H343</f>
        <v>0</v>
      </c>
      <c r="AR343" s="24" t="s">
        <v>276</v>
      </c>
      <c r="AT343" s="24" t="s">
        <v>272</v>
      </c>
      <c r="AU343" s="24" t="s">
        <v>87</v>
      </c>
      <c r="AY343" s="24" t="s">
        <v>270</v>
      </c>
      <c r="BE343" s="248">
        <f>IF(N343="základní",J343,0)</f>
        <v>0</v>
      </c>
      <c r="BF343" s="248">
        <f>IF(N343="snížená",J343,0)</f>
        <v>0</v>
      </c>
      <c r="BG343" s="248">
        <f>IF(N343="zákl. přenesená",J343,0)</f>
        <v>0</v>
      </c>
      <c r="BH343" s="248">
        <f>IF(N343="sníž. přenesená",J343,0)</f>
        <v>0</v>
      </c>
      <c r="BI343" s="248">
        <f>IF(N343="nulová",J343,0)</f>
        <v>0</v>
      </c>
      <c r="BJ343" s="24" t="s">
        <v>85</v>
      </c>
      <c r="BK343" s="248">
        <f>ROUND(I343*H343,2)</f>
        <v>0</v>
      </c>
      <c r="BL343" s="24" t="s">
        <v>276</v>
      </c>
      <c r="BM343" s="24" t="s">
        <v>606</v>
      </c>
    </row>
    <row r="344" spans="2:51" s="13" customFormat="1" ht="13.5">
      <c r="B344" s="260"/>
      <c r="C344" s="261"/>
      <c r="D344" s="251" t="s">
        <v>278</v>
      </c>
      <c r="E344" s="262" t="s">
        <v>76</v>
      </c>
      <c r="F344" s="263" t="s">
        <v>607</v>
      </c>
      <c r="G344" s="261"/>
      <c r="H344" s="264">
        <v>645.02</v>
      </c>
      <c r="I344" s="265"/>
      <c r="J344" s="261"/>
      <c r="K344" s="261"/>
      <c r="L344" s="266"/>
      <c r="M344" s="267"/>
      <c r="N344" s="268"/>
      <c r="O344" s="268"/>
      <c r="P344" s="268"/>
      <c r="Q344" s="268"/>
      <c r="R344" s="268"/>
      <c r="S344" s="268"/>
      <c r="T344" s="269"/>
      <c r="AT344" s="270" t="s">
        <v>278</v>
      </c>
      <c r="AU344" s="270" t="s">
        <v>87</v>
      </c>
      <c r="AV344" s="13" t="s">
        <v>87</v>
      </c>
      <c r="AW344" s="13" t="s">
        <v>40</v>
      </c>
      <c r="AX344" s="13" t="s">
        <v>78</v>
      </c>
      <c r="AY344" s="270" t="s">
        <v>270</v>
      </c>
    </row>
    <row r="345" spans="2:51" s="14" customFormat="1" ht="13.5">
      <c r="B345" s="271"/>
      <c r="C345" s="272"/>
      <c r="D345" s="251" t="s">
        <v>278</v>
      </c>
      <c r="E345" s="273" t="s">
        <v>76</v>
      </c>
      <c r="F345" s="274" t="s">
        <v>281</v>
      </c>
      <c r="G345" s="272"/>
      <c r="H345" s="275">
        <v>645.02</v>
      </c>
      <c r="I345" s="276"/>
      <c r="J345" s="272"/>
      <c r="K345" s="272"/>
      <c r="L345" s="277"/>
      <c r="M345" s="278"/>
      <c r="N345" s="279"/>
      <c r="O345" s="279"/>
      <c r="P345" s="279"/>
      <c r="Q345" s="279"/>
      <c r="R345" s="279"/>
      <c r="S345" s="279"/>
      <c r="T345" s="280"/>
      <c r="AT345" s="281" t="s">
        <v>278</v>
      </c>
      <c r="AU345" s="281" t="s">
        <v>87</v>
      </c>
      <c r="AV345" s="14" t="s">
        <v>276</v>
      </c>
      <c r="AW345" s="14" t="s">
        <v>40</v>
      </c>
      <c r="AX345" s="14" t="s">
        <v>85</v>
      </c>
      <c r="AY345" s="281" t="s">
        <v>270</v>
      </c>
    </row>
    <row r="346" spans="2:65" s="1" customFormat="1" ht="38.25" customHeight="1">
      <c r="B346" s="46"/>
      <c r="C346" s="237" t="s">
        <v>608</v>
      </c>
      <c r="D346" s="237" t="s">
        <v>272</v>
      </c>
      <c r="E346" s="238" t="s">
        <v>609</v>
      </c>
      <c r="F346" s="239" t="s">
        <v>610</v>
      </c>
      <c r="G346" s="240" t="s">
        <v>113</v>
      </c>
      <c r="H346" s="241">
        <v>235</v>
      </c>
      <c r="I346" s="242"/>
      <c r="J346" s="243">
        <f>ROUND(I346*H346,2)</f>
        <v>0</v>
      </c>
      <c r="K346" s="239" t="s">
        <v>275</v>
      </c>
      <c r="L346" s="72"/>
      <c r="M346" s="244" t="s">
        <v>76</v>
      </c>
      <c r="N346" s="245" t="s">
        <v>48</v>
      </c>
      <c r="O346" s="47"/>
      <c r="P346" s="246">
        <f>O346*H346</f>
        <v>0</v>
      </c>
      <c r="Q346" s="246">
        <v>0</v>
      </c>
      <c r="R346" s="246">
        <f>Q346*H346</f>
        <v>0</v>
      </c>
      <c r="S346" s="246">
        <v>0</v>
      </c>
      <c r="T346" s="247">
        <f>S346*H346</f>
        <v>0</v>
      </c>
      <c r="AR346" s="24" t="s">
        <v>276</v>
      </c>
      <c r="AT346" s="24" t="s">
        <v>272</v>
      </c>
      <c r="AU346" s="24" t="s">
        <v>87</v>
      </c>
      <c r="AY346" s="24" t="s">
        <v>270</v>
      </c>
      <c r="BE346" s="248">
        <f>IF(N346="základní",J346,0)</f>
        <v>0</v>
      </c>
      <c r="BF346" s="248">
        <f>IF(N346="snížená",J346,0)</f>
        <v>0</v>
      </c>
      <c r="BG346" s="248">
        <f>IF(N346="zákl. přenesená",J346,0)</f>
        <v>0</v>
      </c>
      <c r="BH346" s="248">
        <f>IF(N346="sníž. přenesená",J346,0)</f>
        <v>0</v>
      </c>
      <c r="BI346" s="248">
        <f>IF(N346="nulová",J346,0)</f>
        <v>0</v>
      </c>
      <c r="BJ346" s="24" t="s">
        <v>85</v>
      </c>
      <c r="BK346" s="248">
        <f>ROUND(I346*H346,2)</f>
        <v>0</v>
      </c>
      <c r="BL346" s="24" t="s">
        <v>276</v>
      </c>
      <c r="BM346" s="24" t="s">
        <v>611</v>
      </c>
    </row>
    <row r="347" spans="2:51" s="13" customFormat="1" ht="13.5">
      <c r="B347" s="260"/>
      <c r="C347" s="261"/>
      <c r="D347" s="251" t="s">
        <v>278</v>
      </c>
      <c r="E347" s="262" t="s">
        <v>76</v>
      </c>
      <c r="F347" s="263" t="s">
        <v>612</v>
      </c>
      <c r="G347" s="261"/>
      <c r="H347" s="264">
        <v>235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AT347" s="270" t="s">
        <v>278</v>
      </c>
      <c r="AU347" s="270" t="s">
        <v>87</v>
      </c>
      <c r="AV347" s="13" t="s">
        <v>87</v>
      </c>
      <c r="AW347" s="13" t="s">
        <v>40</v>
      </c>
      <c r="AX347" s="13" t="s">
        <v>78</v>
      </c>
      <c r="AY347" s="270" t="s">
        <v>270</v>
      </c>
    </row>
    <row r="348" spans="2:51" s="14" customFormat="1" ht="13.5">
      <c r="B348" s="271"/>
      <c r="C348" s="272"/>
      <c r="D348" s="251" t="s">
        <v>278</v>
      </c>
      <c r="E348" s="273" t="s">
        <v>76</v>
      </c>
      <c r="F348" s="274" t="s">
        <v>281</v>
      </c>
      <c r="G348" s="272"/>
      <c r="H348" s="275">
        <v>235</v>
      </c>
      <c r="I348" s="276"/>
      <c r="J348" s="272"/>
      <c r="K348" s="272"/>
      <c r="L348" s="277"/>
      <c r="M348" s="278"/>
      <c r="N348" s="279"/>
      <c r="O348" s="279"/>
      <c r="P348" s="279"/>
      <c r="Q348" s="279"/>
      <c r="R348" s="279"/>
      <c r="S348" s="279"/>
      <c r="T348" s="280"/>
      <c r="AT348" s="281" t="s">
        <v>278</v>
      </c>
      <c r="AU348" s="281" t="s">
        <v>87</v>
      </c>
      <c r="AV348" s="14" t="s">
        <v>276</v>
      </c>
      <c r="AW348" s="14" t="s">
        <v>40</v>
      </c>
      <c r="AX348" s="14" t="s">
        <v>85</v>
      </c>
      <c r="AY348" s="281" t="s">
        <v>270</v>
      </c>
    </row>
    <row r="349" spans="2:65" s="1" customFormat="1" ht="25.5" customHeight="1">
      <c r="B349" s="46"/>
      <c r="C349" s="237" t="s">
        <v>613</v>
      </c>
      <c r="D349" s="237" t="s">
        <v>272</v>
      </c>
      <c r="E349" s="238" t="s">
        <v>614</v>
      </c>
      <c r="F349" s="239" t="s">
        <v>615</v>
      </c>
      <c r="G349" s="240" t="s">
        <v>113</v>
      </c>
      <c r="H349" s="241">
        <v>235</v>
      </c>
      <c r="I349" s="242"/>
      <c r="J349" s="243">
        <f>ROUND(I349*H349,2)</f>
        <v>0</v>
      </c>
      <c r="K349" s="239" t="s">
        <v>275</v>
      </c>
      <c r="L349" s="72"/>
      <c r="M349" s="244" t="s">
        <v>76</v>
      </c>
      <c r="N349" s="245" t="s">
        <v>48</v>
      </c>
      <c r="O349" s="47"/>
      <c r="P349" s="246">
        <f>O349*H349</f>
        <v>0</v>
      </c>
      <c r="Q349" s="246">
        <v>0</v>
      </c>
      <c r="R349" s="246">
        <f>Q349*H349</f>
        <v>0</v>
      </c>
      <c r="S349" s="246">
        <v>0</v>
      </c>
      <c r="T349" s="247">
        <f>S349*H349</f>
        <v>0</v>
      </c>
      <c r="AR349" s="24" t="s">
        <v>276</v>
      </c>
      <c r="AT349" s="24" t="s">
        <v>272</v>
      </c>
      <c r="AU349" s="24" t="s">
        <v>87</v>
      </c>
      <c r="AY349" s="24" t="s">
        <v>270</v>
      </c>
      <c r="BE349" s="248">
        <f>IF(N349="základní",J349,0)</f>
        <v>0</v>
      </c>
      <c r="BF349" s="248">
        <f>IF(N349="snížená",J349,0)</f>
        <v>0</v>
      </c>
      <c r="BG349" s="248">
        <f>IF(N349="zákl. přenesená",J349,0)</f>
        <v>0</v>
      </c>
      <c r="BH349" s="248">
        <f>IF(N349="sníž. přenesená",J349,0)</f>
        <v>0</v>
      </c>
      <c r="BI349" s="248">
        <f>IF(N349="nulová",J349,0)</f>
        <v>0</v>
      </c>
      <c r="BJ349" s="24" t="s">
        <v>85</v>
      </c>
      <c r="BK349" s="248">
        <f>ROUND(I349*H349,2)</f>
        <v>0</v>
      </c>
      <c r="BL349" s="24" t="s">
        <v>276</v>
      </c>
      <c r="BM349" s="24" t="s">
        <v>616</v>
      </c>
    </row>
    <row r="350" spans="2:51" s="13" customFormat="1" ht="13.5">
      <c r="B350" s="260"/>
      <c r="C350" s="261"/>
      <c r="D350" s="251" t="s">
        <v>278</v>
      </c>
      <c r="E350" s="262" t="s">
        <v>76</v>
      </c>
      <c r="F350" s="263" t="s">
        <v>612</v>
      </c>
      <c r="G350" s="261"/>
      <c r="H350" s="264">
        <v>235</v>
      </c>
      <c r="I350" s="265"/>
      <c r="J350" s="261"/>
      <c r="K350" s="261"/>
      <c r="L350" s="266"/>
      <c r="M350" s="267"/>
      <c r="N350" s="268"/>
      <c r="O350" s="268"/>
      <c r="P350" s="268"/>
      <c r="Q350" s="268"/>
      <c r="R350" s="268"/>
      <c r="S350" s="268"/>
      <c r="T350" s="269"/>
      <c r="AT350" s="270" t="s">
        <v>278</v>
      </c>
      <c r="AU350" s="270" t="s">
        <v>87</v>
      </c>
      <c r="AV350" s="13" t="s">
        <v>87</v>
      </c>
      <c r="AW350" s="13" t="s">
        <v>40</v>
      </c>
      <c r="AX350" s="13" t="s">
        <v>78</v>
      </c>
      <c r="AY350" s="270" t="s">
        <v>270</v>
      </c>
    </row>
    <row r="351" spans="2:51" s="14" customFormat="1" ht="13.5">
      <c r="B351" s="271"/>
      <c r="C351" s="272"/>
      <c r="D351" s="251" t="s">
        <v>278</v>
      </c>
      <c r="E351" s="273" t="s">
        <v>76</v>
      </c>
      <c r="F351" s="274" t="s">
        <v>281</v>
      </c>
      <c r="G351" s="272"/>
      <c r="H351" s="275">
        <v>235</v>
      </c>
      <c r="I351" s="276"/>
      <c r="J351" s="272"/>
      <c r="K351" s="272"/>
      <c r="L351" s="277"/>
      <c r="M351" s="278"/>
      <c r="N351" s="279"/>
      <c r="O351" s="279"/>
      <c r="P351" s="279"/>
      <c r="Q351" s="279"/>
      <c r="R351" s="279"/>
      <c r="S351" s="279"/>
      <c r="T351" s="280"/>
      <c r="AT351" s="281" t="s">
        <v>278</v>
      </c>
      <c r="AU351" s="281" t="s">
        <v>87</v>
      </c>
      <c r="AV351" s="14" t="s">
        <v>276</v>
      </c>
      <c r="AW351" s="14" t="s">
        <v>40</v>
      </c>
      <c r="AX351" s="14" t="s">
        <v>85</v>
      </c>
      <c r="AY351" s="281" t="s">
        <v>270</v>
      </c>
    </row>
    <row r="352" spans="2:65" s="1" customFormat="1" ht="25.5" customHeight="1">
      <c r="B352" s="46"/>
      <c r="C352" s="237" t="s">
        <v>617</v>
      </c>
      <c r="D352" s="237" t="s">
        <v>272</v>
      </c>
      <c r="E352" s="238" t="s">
        <v>618</v>
      </c>
      <c r="F352" s="239" t="s">
        <v>619</v>
      </c>
      <c r="G352" s="240" t="s">
        <v>113</v>
      </c>
      <c r="H352" s="241">
        <v>235</v>
      </c>
      <c r="I352" s="242"/>
      <c r="J352" s="243">
        <f>ROUND(I352*H352,2)</f>
        <v>0</v>
      </c>
      <c r="K352" s="239" t="s">
        <v>275</v>
      </c>
      <c r="L352" s="72"/>
      <c r="M352" s="244" t="s">
        <v>76</v>
      </c>
      <c r="N352" s="245" t="s">
        <v>48</v>
      </c>
      <c r="O352" s="47"/>
      <c r="P352" s="246">
        <f>O352*H352</f>
        <v>0</v>
      </c>
      <c r="Q352" s="246">
        <v>0</v>
      </c>
      <c r="R352" s="246">
        <f>Q352*H352</f>
        <v>0</v>
      </c>
      <c r="S352" s="246">
        <v>0</v>
      </c>
      <c r="T352" s="247">
        <f>S352*H352</f>
        <v>0</v>
      </c>
      <c r="AR352" s="24" t="s">
        <v>276</v>
      </c>
      <c r="AT352" s="24" t="s">
        <v>272</v>
      </c>
      <c r="AU352" s="24" t="s">
        <v>87</v>
      </c>
      <c r="AY352" s="24" t="s">
        <v>270</v>
      </c>
      <c r="BE352" s="248">
        <f>IF(N352="základní",J352,0)</f>
        <v>0</v>
      </c>
      <c r="BF352" s="248">
        <f>IF(N352="snížená",J352,0)</f>
        <v>0</v>
      </c>
      <c r="BG352" s="248">
        <f>IF(N352="zákl. přenesená",J352,0)</f>
        <v>0</v>
      </c>
      <c r="BH352" s="248">
        <f>IF(N352="sníž. přenesená",J352,0)</f>
        <v>0</v>
      </c>
      <c r="BI352" s="248">
        <f>IF(N352="nulová",J352,0)</f>
        <v>0</v>
      </c>
      <c r="BJ352" s="24" t="s">
        <v>85</v>
      </c>
      <c r="BK352" s="248">
        <f>ROUND(I352*H352,2)</f>
        <v>0</v>
      </c>
      <c r="BL352" s="24" t="s">
        <v>276</v>
      </c>
      <c r="BM352" s="24" t="s">
        <v>620</v>
      </c>
    </row>
    <row r="353" spans="2:51" s="13" customFormat="1" ht="13.5">
      <c r="B353" s="260"/>
      <c r="C353" s="261"/>
      <c r="D353" s="251" t="s">
        <v>278</v>
      </c>
      <c r="E353" s="262" t="s">
        <v>76</v>
      </c>
      <c r="F353" s="263" t="s">
        <v>612</v>
      </c>
      <c r="G353" s="261"/>
      <c r="H353" s="264">
        <v>235</v>
      </c>
      <c r="I353" s="265"/>
      <c r="J353" s="261"/>
      <c r="K353" s="261"/>
      <c r="L353" s="266"/>
      <c r="M353" s="267"/>
      <c r="N353" s="268"/>
      <c r="O353" s="268"/>
      <c r="P353" s="268"/>
      <c r="Q353" s="268"/>
      <c r="R353" s="268"/>
      <c r="S353" s="268"/>
      <c r="T353" s="269"/>
      <c r="AT353" s="270" t="s">
        <v>278</v>
      </c>
      <c r="AU353" s="270" t="s">
        <v>87</v>
      </c>
      <c r="AV353" s="13" t="s">
        <v>87</v>
      </c>
      <c r="AW353" s="13" t="s">
        <v>40</v>
      </c>
      <c r="AX353" s="13" t="s">
        <v>78</v>
      </c>
      <c r="AY353" s="270" t="s">
        <v>270</v>
      </c>
    </row>
    <row r="354" spans="2:51" s="14" customFormat="1" ht="13.5">
      <c r="B354" s="271"/>
      <c r="C354" s="272"/>
      <c r="D354" s="251" t="s">
        <v>278</v>
      </c>
      <c r="E354" s="273" t="s">
        <v>76</v>
      </c>
      <c r="F354" s="274" t="s">
        <v>281</v>
      </c>
      <c r="G354" s="272"/>
      <c r="H354" s="275">
        <v>235</v>
      </c>
      <c r="I354" s="276"/>
      <c r="J354" s="272"/>
      <c r="K354" s="272"/>
      <c r="L354" s="277"/>
      <c r="M354" s="278"/>
      <c r="N354" s="279"/>
      <c r="O354" s="279"/>
      <c r="P354" s="279"/>
      <c r="Q354" s="279"/>
      <c r="R354" s="279"/>
      <c r="S354" s="279"/>
      <c r="T354" s="280"/>
      <c r="AT354" s="281" t="s">
        <v>278</v>
      </c>
      <c r="AU354" s="281" t="s">
        <v>87</v>
      </c>
      <c r="AV354" s="14" t="s">
        <v>276</v>
      </c>
      <c r="AW354" s="14" t="s">
        <v>40</v>
      </c>
      <c r="AX354" s="14" t="s">
        <v>85</v>
      </c>
      <c r="AY354" s="281" t="s">
        <v>270</v>
      </c>
    </row>
    <row r="355" spans="2:65" s="1" customFormat="1" ht="38.25" customHeight="1">
      <c r="B355" s="46"/>
      <c r="C355" s="237" t="s">
        <v>621</v>
      </c>
      <c r="D355" s="237" t="s">
        <v>272</v>
      </c>
      <c r="E355" s="238" t="s">
        <v>622</v>
      </c>
      <c r="F355" s="239" t="s">
        <v>623</v>
      </c>
      <c r="G355" s="240" t="s">
        <v>113</v>
      </c>
      <c r="H355" s="241">
        <v>235</v>
      </c>
      <c r="I355" s="242"/>
      <c r="J355" s="243">
        <f>ROUND(I355*H355,2)</f>
        <v>0</v>
      </c>
      <c r="K355" s="239" t="s">
        <v>275</v>
      </c>
      <c r="L355" s="72"/>
      <c r="M355" s="244" t="s">
        <v>76</v>
      </c>
      <c r="N355" s="245" t="s">
        <v>48</v>
      </c>
      <c r="O355" s="47"/>
      <c r="P355" s="246">
        <f>O355*H355</f>
        <v>0</v>
      </c>
      <c r="Q355" s="246">
        <v>0</v>
      </c>
      <c r="R355" s="246">
        <f>Q355*H355</f>
        <v>0</v>
      </c>
      <c r="S355" s="246">
        <v>0</v>
      </c>
      <c r="T355" s="247">
        <f>S355*H355</f>
        <v>0</v>
      </c>
      <c r="AR355" s="24" t="s">
        <v>276</v>
      </c>
      <c r="AT355" s="24" t="s">
        <v>272</v>
      </c>
      <c r="AU355" s="24" t="s">
        <v>87</v>
      </c>
      <c r="AY355" s="24" t="s">
        <v>270</v>
      </c>
      <c r="BE355" s="248">
        <f>IF(N355="základní",J355,0)</f>
        <v>0</v>
      </c>
      <c r="BF355" s="248">
        <f>IF(N355="snížená",J355,0)</f>
        <v>0</v>
      </c>
      <c r="BG355" s="248">
        <f>IF(N355="zákl. přenesená",J355,0)</f>
        <v>0</v>
      </c>
      <c r="BH355" s="248">
        <f>IF(N355="sníž. přenesená",J355,0)</f>
        <v>0</v>
      </c>
      <c r="BI355" s="248">
        <f>IF(N355="nulová",J355,0)</f>
        <v>0</v>
      </c>
      <c r="BJ355" s="24" t="s">
        <v>85</v>
      </c>
      <c r="BK355" s="248">
        <f>ROUND(I355*H355,2)</f>
        <v>0</v>
      </c>
      <c r="BL355" s="24" t="s">
        <v>276</v>
      </c>
      <c r="BM355" s="24" t="s">
        <v>624</v>
      </c>
    </row>
    <row r="356" spans="2:51" s="12" customFormat="1" ht="13.5">
      <c r="B356" s="249"/>
      <c r="C356" s="250"/>
      <c r="D356" s="251" t="s">
        <v>278</v>
      </c>
      <c r="E356" s="252" t="s">
        <v>76</v>
      </c>
      <c r="F356" s="253" t="s">
        <v>353</v>
      </c>
      <c r="G356" s="250"/>
      <c r="H356" s="252" t="s">
        <v>76</v>
      </c>
      <c r="I356" s="254"/>
      <c r="J356" s="250"/>
      <c r="K356" s="250"/>
      <c r="L356" s="255"/>
      <c r="M356" s="256"/>
      <c r="N356" s="257"/>
      <c r="O356" s="257"/>
      <c r="P356" s="257"/>
      <c r="Q356" s="257"/>
      <c r="R356" s="257"/>
      <c r="S356" s="257"/>
      <c r="T356" s="258"/>
      <c r="AT356" s="259" t="s">
        <v>278</v>
      </c>
      <c r="AU356" s="259" t="s">
        <v>87</v>
      </c>
      <c r="AV356" s="12" t="s">
        <v>85</v>
      </c>
      <c r="AW356" s="12" t="s">
        <v>40</v>
      </c>
      <c r="AX356" s="12" t="s">
        <v>78</v>
      </c>
      <c r="AY356" s="259" t="s">
        <v>270</v>
      </c>
    </row>
    <row r="357" spans="2:51" s="13" customFormat="1" ht="13.5">
      <c r="B357" s="260"/>
      <c r="C357" s="261"/>
      <c r="D357" s="251" t="s">
        <v>278</v>
      </c>
      <c r="E357" s="262" t="s">
        <v>231</v>
      </c>
      <c r="F357" s="263" t="s">
        <v>625</v>
      </c>
      <c r="G357" s="261"/>
      <c r="H357" s="264">
        <v>230</v>
      </c>
      <c r="I357" s="265"/>
      <c r="J357" s="261"/>
      <c r="K357" s="261"/>
      <c r="L357" s="266"/>
      <c r="M357" s="267"/>
      <c r="N357" s="268"/>
      <c r="O357" s="268"/>
      <c r="P357" s="268"/>
      <c r="Q357" s="268"/>
      <c r="R357" s="268"/>
      <c r="S357" s="268"/>
      <c r="T357" s="269"/>
      <c r="AT357" s="270" t="s">
        <v>278</v>
      </c>
      <c r="AU357" s="270" t="s">
        <v>87</v>
      </c>
      <c r="AV357" s="13" t="s">
        <v>87</v>
      </c>
      <c r="AW357" s="13" t="s">
        <v>40</v>
      </c>
      <c r="AX357" s="13" t="s">
        <v>78</v>
      </c>
      <c r="AY357" s="270" t="s">
        <v>270</v>
      </c>
    </row>
    <row r="358" spans="2:51" s="13" customFormat="1" ht="13.5">
      <c r="B358" s="260"/>
      <c r="C358" s="261"/>
      <c r="D358" s="251" t="s">
        <v>278</v>
      </c>
      <c r="E358" s="262" t="s">
        <v>234</v>
      </c>
      <c r="F358" s="263" t="s">
        <v>626</v>
      </c>
      <c r="G358" s="261"/>
      <c r="H358" s="264">
        <v>5</v>
      </c>
      <c r="I358" s="265"/>
      <c r="J358" s="261"/>
      <c r="K358" s="261"/>
      <c r="L358" s="266"/>
      <c r="M358" s="267"/>
      <c r="N358" s="268"/>
      <c r="O358" s="268"/>
      <c r="P358" s="268"/>
      <c r="Q358" s="268"/>
      <c r="R358" s="268"/>
      <c r="S358" s="268"/>
      <c r="T358" s="269"/>
      <c r="AT358" s="270" t="s">
        <v>278</v>
      </c>
      <c r="AU358" s="270" t="s">
        <v>87</v>
      </c>
      <c r="AV358" s="13" t="s">
        <v>87</v>
      </c>
      <c r="AW358" s="13" t="s">
        <v>40</v>
      </c>
      <c r="AX358" s="13" t="s">
        <v>78</v>
      </c>
      <c r="AY358" s="270" t="s">
        <v>270</v>
      </c>
    </row>
    <row r="359" spans="2:51" s="14" customFormat="1" ht="13.5">
      <c r="B359" s="271"/>
      <c r="C359" s="272"/>
      <c r="D359" s="251" t="s">
        <v>278</v>
      </c>
      <c r="E359" s="273" t="s">
        <v>76</v>
      </c>
      <c r="F359" s="274" t="s">
        <v>281</v>
      </c>
      <c r="G359" s="272"/>
      <c r="H359" s="275">
        <v>235</v>
      </c>
      <c r="I359" s="276"/>
      <c r="J359" s="272"/>
      <c r="K359" s="272"/>
      <c r="L359" s="277"/>
      <c r="M359" s="278"/>
      <c r="N359" s="279"/>
      <c r="O359" s="279"/>
      <c r="P359" s="279"/>
      <c r="Q359" s="279"/>
      <c r="R359" s="279"/>
      <c r="S359" s="279"/>
      <c r="T359" s="280"/>
      <c r="AT359" s="281" t="s">
        <v>278</v>
      </c>
      <c r="AU359" s="281" t="s">
        <v>87</v>
      </c>
      <c r="AV359" s="14" t="s">
        <v>276</v>
      </c>
      <c r="AW359" s="14" t="s">
        <v>40</v>
      </c>
      <c r="AX359" s="14" t="s">
        <v>85</v>
      </c>
      <c r="AY359" s="281" t="s">
        <v>270</v>
      </c>
    </row>
    <row r="360" spans="2:65" s="1" customFormat="1" ht="51" customHeight="1">
      <c r="B360" s="46"/>
      <c r="C360" s="237" t="s">
        <v>627</v>
      </c>
      <c r="D360" s="237" t="s">
        <v>272</v>
      </c>
      <c r="E360" s="238" t="s">
        <v>628</v>
      </c>
      <c r="F360" s="239" t="s">
        <v>629</v>
      </c>
      <c r="G360" s="240" t="s">
        <v>113</v>
      </c>
      <c r="H360" s="241">
        <v>453.95</v>
      </c>
      <c r="I360" s="242"/>
      <c r="J360" s="243">
        <f>ROUND(I360*H360,2)</f>
        <v>0</v>
      </c>
      <c r="K360" s="239" t="s">
        <v>275</v>
      </c>
      <c r="L360" s="72"/>
      <c r="M360" s="244" t="s">
        <v>76</v>
      </c>
      <c r="N360" s="245" t="s">
        <v>48</v>
      </c>
      <c r="O360" s="47"/>
      <c r="P360" s="246">
        <f>O360*H360</f>
        <v>0</v>
      </c>
      <c r="Q360" s="246">
        <v>0.08425</v>
      </c>
      <c r="R360" s="246">
        <f>Q360*H360</f>
        <v>38.2452875</v>
      </c>
      <c r="S360" s="246">
        <v>0</v>
      </c>
      <c r="T360" s="247">
        <f>S360*H360</f>
        <v>0</v>
      </c>
      <c r="AR360" s="24" t="s">
        <v>276</v>
      </c>
      <c r="AT360" s="24" t="s">
        <v>272</v>
      </c>
      <c r="AU360" s="24" t="s">
        <v>87</v>
      </c>
      <c r="AY360" s="24" t="s">
        <v>270</v>
      </c>
      <c r="BE360" s="248">
        <f>IF(N360="základní",J360,0)</f>
        <v>0</v>
      </c>
      <c r="BF360" s="248">
        <f>IF(N360="snížená",J360,0)</f>
        <v>0</v>
      </c>
      <c r="BG360" s="248">
        <f>IF(N360="zákl. přenesená",J360,0)</f>
        <v>0</v>
      </c>
      <c r="BH360" s="248">
        <f>IF(N360="sníž. přenesená",J360,0)</f>
        <v>0</v>
      </c>
      <c r="BI360" s="248">
        <f>IF(N360="nulová",J360,0)</f>
        <v>0</v>
      </c>
      <c r="BJ360" s="24" t="s">
        <v>85</v>
      </c>
      <c r="BK360" s="248">
        <f>ROUND(I360*H360,2)</f>
        <v>0</v>
      </c>
      <c r="BL360" s="24" t="s">
        <v>276</v>
      </c>
      <c r="BM360" s="24" t="s">
        <v>630</v>
      </c>
    </row>
    <row r="361" spans="2:51" s="12" customFormat="1" ht="13.5">
      <c r="B361" s="249"/>
      <c r="C361" s="250"/>
      <c r="D361" s="251" t="s">
        <v>278</v>
      </c>
      <c r="E361" s="252" t="s">
        <v>76</v>
      </c>
      <c r="F361" s="253" t="s">
        <v>353</v>
      </c>
      <c r="G361" s="250"/>
      <c r="H361" s="252" t="s">
        <v>76</v>
      </c>
      <c r="I361" s="254"/>
      <c r="J361" s="250"/>
      <c r="K361" s="250"/>
      <c r="L361" s="255"/>
      <c r="M361" s="256"/>
      <c r="N361" s="257"/>
      <c r="O361" s="257"/>
      <c r="P361" s="257"/>
      <c r="Q361" s="257"/>
      <c r="R361" s="257"/>
      <c r="S361" s="257"/>
      <c r="T361" s="258"/>
      <c r="AT361" s="259" t="s">
        <v>278</v>
      </c>
      <c r="AU361" s="259" t="s">
        <v>87</v>
      </c>
      <c r="AV361" s="12" t="s">
        <v>85</v>
      </c>
      <c r="AW361" s="12" t="s">
        <v>40</v>
      </c>
      <c r="AX361" s="12" t="s">
        <v>78</v>
      </c>
      <c r="AY361" s="259" t="s">
        <v>270</v>
      </c>
    </row>
    <row r="362" spans="2:51" s="13" customFormat="1" ht="13.5">
      <c r="B362" s="260"/>
      <c r="C362" s="261"/>
      <c r="D362" s="251" t="s">
        <v>278</v>
      </c>
      <c r="E362" s="262" t="s">
        <v>218</v>
      </c>
      <c r="F362" s="263" t="s">
        <v>631</v>
      </c>
      <c r="G362" s="261"/>
      <c r="H362" s="264">
        <v>397</v>
      </c>
      <c r="I362" s="265"/>
      <c r="J362" s="261"/>
      <c r="K362" s="261"/>
      <c r="L362" s="266"/>
      <c r="M362" s="267"/>
      <c r="N362" s="268"/>
      <c r="O362" s="268"/>
      <c r="P362" s="268"/>
      <c r="Q362" s="268"/>
      <c r="R362" s="268"/>
      <c r="S362" s="268"/>
      <c r="T362" s="269"/>
      <c r="AT362" s="270" t="s">
        <v>278</v>
      </c>
      <c r="AU362" s="270" t="s">
        <v>87</v>
      </c>
      <c r="AV362" s="13" t="s">
        <v>87</v>
      </c>
      <c r="AW362" s="13" t="s">
        <v>40</v>
      </c>
      <c r="AX362" s="13" t="s">
        <v>78</v>
      </c>
      <c r="AY362" s="270" t="s">
        <v>270</v>
      </c>
    </row>
    <row r="363" spans="2:51" s="13" customFormat="1" ht="13.5">
      <c r="B363" s="260"/>
      <c r="C363" s="261"/>
      <c r="D363" s="251" t="s">
        <v>278</v>
      </c>
      <c r="E363" s="262" t="s">
        <v>227</v>
      </c>
      <c r="F363" s="263" t="s">
        <v>632</v>
      </c>
      <c r="G363" s="261"/>
      <c r="H363" s="264">
        <v>49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AT363" s="270" t="s">
        <v>278</v>
      </c>
      <c r="AU363" s="270" t="s">
        <v>87</v>
      </c>
      <c r="AV363" s="13" t="s">
        <v>87</v>
      </c>
      <c r="AW363" s="13" t="s">
        <v>40</v>
      </c>
      <c r="AX363" s="13" t="s">
        <v>78</v>
      </c>
      <c r="AY363" s="270" t="s">
        <v>270</v>
      </c>
    </row>
    <row r="364" spans="2:51" s="13" customFormat="1" ht="13.5">
      <c r="B364" s="260"/>
      <c r="C364" s="261"/>
      <c r="D364" s="251" t="s">
        <v>278</v>
      </c>
      <c r="E364" s="262" t="s">
        <v>229</v>
      </c>
      <c r="F364" s="263" t="s">
        <v>633</v>
      </c>
      <c r="G364" s="261"/>
      <c r="H364" s="264">
        <v>7.95</v>
      </c>
      <c r="I364" s="265"/>
      <c r="J364" s="261"/>
      <c r="K364" s="261"/>
      <c r="L364" s="266"/>
      <c r="M364" s="267"/>
      <c r="N364" s="268"/>
      <c r="O364" s="268"/>
      <c r="P364" s="268"/>
      <c r="Q364" s="268"/>
      <c r="R364" s="268"/>
      <c r="S364" s="268"/>
      <c r="T364" s="269"/>
      <c r="AT364" s="270" t="s">
        <v>278</v>
      </c>
      <c r="AU364" s="270" t="s">
        <v>87</v>
      </c>
      <c r="AV364" s="13" t="s">
        <v>87</v>
      </c>
      <c r="AW364" s="13" t="s">
        <v>40</v>
      </c>
      <c r="AX364" s="13" t="s">
        <v>78</v>
      </c>
      <c r="AY364" s="270" t="s">
        <v>270</v>
      </c>
    </row>
    <row r="365" spans="2:51" s="14" customFormat="1" ht="13.5">
      <c r="B365" s="271"/>
      <c r="C365" s="272"/>
      <c r="D365" s="251" t="s">
        <v>278</v>
      </c>
      <c r="E365" s="273" t="s">
        <v>76</v>
      </c>
      <c r="F365" s="274" t="s">
        <v>281</v>
      </c>
      <c r="G365" s="272"/>
      <c r="H365" s="275">
        <v>453.95</v>
      </c>
      <c r="I365" s="276"/>
      <c r="J365" s="272"/>
      <c r="K365" s="272"/>
      <c r="L365" s="277"/>
      <c r="M365" s="278"/>
      <c r="N365" s="279"/>
      <c r="O365" s="279"/>
      <c r="P365" s="279"/>
      <c r="Q365" s="279"/>
      <c r="R365" s="279"/>
      <c r="S365" s="279"/>
      <c r="T365" s="280"/>
      <c r="AT365" s="281" t="s">
        <v>278</v>
      </c>
      <c r="AU365" s="281" t="s">
        <v>87</v>
      </c>
      <c r="AV365" s="14" t="s">
        <v>276</v>
      </c>
      <c r="AW365" s="14" t="s">
        <v>40</v>
      </c>
      <c r="AX365" s="14" t="s">
        <v>85</v>
      </c>
      <c r="AY365" s="281" t="s">
        <v>270</v>
      </c>
    </row>
    <row r="366" spans="2:65" s="1" customFormat="1" ht="16.5" customHeight="1">
      <c r="B366" s="46"/>
      <c r="C366" s="282" t="s">
        <v>634</v>
      </c>
      <c r="D366" s="282" t="s">
        <v>338</v>
      </c>
      <c r="E366" s="283" t="s">
        <v>635</v>
      </c>
      <c r="F366" s="284" t="s">
        <v>636</v>
      </c>
      <c r="G366" s="285" t="s">
        <v>113</v>
      </c>
      <c r="H366" s="286">
        <v>450.46</v>
      </c>
      <c r="I366" s="287"/>
      <c r="J366" s="288">
        <f>ROUND(I366*H366,2)</f>
        <v>0</v>
      </c>
      <c r="K366" s="284" t="s">
        <v>275</v>
      </c>
      <c r="L366" s="289"/>
      <c r="M366" s="290" t="s">
        <v>76</v>
      </c>
      <c r="N366" s="291" t="s">
        <v>48</v>
      </c>
      <c r="O366" s="47"/>
      <c r="P366" s="246">
        <f>O366*H366</f>
        <v>0</v>
      </c>
      <c r="Q366" s="246">
        <v>0.131</v>
      </c>
      <c r="R366" s="246">
        <f>Q366*H366</f>
        <v>59.01026</v>
      </c>
      <c r="S366" s="246">
        <v>0</v>
      </c>
      <c r="T366" s="247">
        <f>S366*H366</f>
        <v>0</v>
      </c>
      <c r="AR366" s="24" t="s">
        <v>139</v>
      </c>
      <c r="AT366" s="24" t="s">
        <v>338</v>
      </c>
      <c r="AU366" s="24" t="s">
        <v>87</v>
      </c>
      <c r="AY366" s="24" t="s">
        <v>270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24" t="s">
        <v>85</v>
      </c>
      <c r="BK366" s="248">
        <f>ROUND(I366*H366,2)</f>
        <v>0</v>
      </c>
      <c r="BL366" s="24" t="s">
        <v>276</v>
      </c>
      <c r="BM366" s="24" t="s">
        <v>637</v>
      </c>
    </row>
    <row r="367" spans="2:51" s="13" customFormat="1" ht="13.5">
      <c r="B367" s="260"/>
      <c r="C367" s="261"/>
      <c r="D367" s="251" t="s">
        <v>278</v>
      </c>
      <c r="E367" s="262" t="s">
        <v>76</v>
      </c>
      <c r="F367" s="263" t="s">
        <v>638</v>
      </c>
      <c r="G367" s="261"/>
      <c r="H367" s="264">
        <v>446</v>
      </c>
      <c r="I367" s="265"/>
      <c r="J367" s="261"/>
      <c r="K367" s="261"/>
      <c r="L367" s="266"/>
      <c r="M367" s="267"/>
      <c r="N367" s="268"/>
      <c r="O367" s="268"/>
      <c r="P367" s="268"/>
      <c r="Q367" s="268"/>
      <c r="R367" s="268"/>
      <c r="S367" s="268"/>
      <c r="T367" s="269"/>
      <c r="AT367" s="270" t="s">
        <v>278</v>
      </c>
      <c r="AU367" s="270" t="s">
        <v>87</v>
      </c>
      <c r="AV367" s="13" t="s">
        <v>87</v>
      </c>
      <c r="AW367" s="13" t="s">
        <v>40</v>
      </c>
      <c r="AX367" s="13" t="s">
        <v>78</v>
      </c>
      <c r="AY367" s="270" t="s">
        <v>270</v>
      </c>
    </row>
    <row r="368" spans="2:51" s="14" customFormat="1" ht="13.5">
      <c r="B368" s="271"/>
      <c r="C368" s="272"/>
      <c r="D368" s="251" t="s">
        <v>278</v>
      </c>
      <c r="E368" s="273" t="s">
        <v>76</v>
      </c>
      <c r="F368" s="274" t="s">
        <v>281</v>
      </c>
      <c r="G368" s="272"/>
      <c r="H368" s="275">
        <v>446</v>
      </c>
      <c r="I368" s="276"/>
      <c r="J368" s="272"/>
      <c r="K368" s="272"/>
      <c r="L368" s="277"/>
      <c r="M368" s="278"/>
      <c r="N368" s="279"/>
      <c r="O368" s="279"/>
      <c r="P368" s="279"/>
      <c r="Q368" s="279"/>
      <c r="R368" s="279"/>
      <c r="S368" s="279"/>
      <c r="T368" s="280"/>
      <c r="AT368" s="281" t="s">
        <v>278</v>
      </c>
      <c r="AU368" s="281" t="s">
        <v>87</v>
      </c>
      <c r="AV368" s="14" t="s">
        <v>276</v>
      </c>
      <c r="AW368" s="14" t="s">
        <v>40</v>
      </c>
      <c r="AX368" s="14" t="s">
        <v>85</v>
      </c>
      <c r="AY368" s="281" t="s">
        <v>270</v>
      </c>
    </row>
    <row r="369" spans="2:51" s="13" customFormat="1" ht="13.5">
      <c r="B369" s="260"/>
      <c r="C369" s="261"/>
      <c r="D369" s="251" t="s">
        <v>278</v>
      </c>
      <c r="E369" s="261"/>
      <c r="F369" s="263" t="s">
        <v>639</v>
      </c>
      <c r="G369" s="261"/>
      <c r="H369" s="264">
        <v>450.46</v>
      </c>
      <c r="I369" s="265"/>
      <c r="J369" s="261"/>
      <c r="K369" s="261"/>
      <c r="L369" s="266"/>
      <c r="M369" s="267"/>
      <c r="N369" s="268"/>
      <c r="O369" s="268"/>
      <c r="P369" s="268"/>
      <c r="Q369" s="268"/>
      <c r="R369" s="268"/>
      <c r="S369" s="268"/>
      <c r="T369" s="269"/>
      <c r="AT369" s="270" t="s">
        <v>278</v>
      </c>
      <c r="AU369" s="270" t="s">
        <v>87</v>
      </c>
      <c r="AV369" s="13" t="s">
        <v>87</v>
      </c>
      <c r="AW369" s="13" t="s">
        <v>6</v>
      </c>
      <c r="AX369" s="13" t="s">
        <v>85</v>
      </c>
      <c r="AY369" s="270" t="s">
        <v>270</v>
      </c>
    </row>
    <row r="370" spans="2:65" s="1" customFormat="1" ht="16.5" customHeight="1">
      <c r="B370" s="46"/>
      <c r="C370" s="282" t="s">
        <v>640</v>
      </c>
      <c r="D370" s="282" t="s">
        <v>338</v>
      </c>
      <c r="E370" s="283" t="s">
        <v>641</v>
      </c>
      <c r="F370" s="284" t="s">
        <v>642</v>
      </c>
      <c r="G370" s="285" t="s">
        <v>113</v>
      </c>
      <c r="H370" s="286">
        <v>8.189</v>
      </c>
      <c r="I370" s="287"/>
      <c r="J370" s="288">
        <f>ROUND(I370*H370,2)</f>
        <v>0</v>
      </c>
      <c r="K370" s="284" t="s">
        <v>275</v>
      </c>
      <c r="L370" s="289"/>
      <c r="M370" s="290" t="s">
        <v>76</v>
      </c>
      <c r="N370" s="291" t="s">
        <v>48</v>
      </c>
      <c r="O370" s="47"/>
      <c r="P370" s="246">
        <f>O370*H370</f>
        <v>0</v>
      </c>
      <c r="Q370" s="246">
        <v>0.131</v>
      </c>
      <c r="R370" s="246">
        <f>Q370*H370</f>
        <v>1.072759</v>
      </c>
      <c r="S370" s="246">
        <v>0</v>
      </c>
      <c r="T370" s="247">
        <f>S370*H370</f>
        <v>0</v>
      </c>
      <c r="AR370" s="24" t="s">
        <v>139</v>
      </c>
      <c r="AT370" s="24" t="s">
        <v>338</v>
      </c>
      <c r="AU370" s="24" t="s">
        <v>87</v>
      </c>
      <c r="AY370" s="24" t="s">
        <v>270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24" t="s">
        <v>85</v>
      </c>
      <c r="BK370" s="248">
        <f>ROUND(I370*H370,2)</f>
        <v>0</v>
      </c>
      <c r="BL370" s="24" t="s">
        <v>276</v>
      </c>
      <c r="BM370" s="24" t="s">
        <v>643</v>
      </c>
    </row>
    <row r="371" spans="2:51" s="13" customFormat="1" ht="13.5">
      <c r="B371" s="260"/>
      <c r="C371" s="261"/>
      <c r="D371" s="251" t="s">
        <v>278</v>
      </c>
      <c r="E371" s="262" t="s">
        <v>76</v>
      </c>
      <c r="F371" s="263" t="s">
        <v>229</v>
      </c>
      <c r="G371" s="261"/>
      <c r="H371" s="264">
        <v>7.95</v>
      </c>
      <c r="I371" s="265"/>
      <c r="J371" s="261"/>
      <c r="K371" s="261"/>
      <c r="L371" s="266"/>
      <c r="M371" s="267"/>
      <c r="N371" s="268"/>
      <c r="O371" s="268"/>
      <c r="P371" s="268"/>
      <c r="Q371" s="268"/>
      <c r="R371" s="268"/>
      <c r="S371" s="268"/>
      <c r="T371" s="269"/>
      <c r="AT371" s="270" t="s">
        <v>278</v>
      </c>
      <c r="AU371" s="270" t="s">
        <v>87</v>
      </c>
      <c r="AV371" s="13" t="s">
        <v>87</v>
      </c>
      <c r="AW371" s="13" t="s">
        <v>40</v>
      </c>
      <c r="AX371" s="13" t="s">
        <v>78</v>
      </c>
      <c r="AY371" s="270" t="s">
        <v>270</v>
      </c>
    </row>
    <row r="372" spans="2:51" s="14" customFormat="1" ht="13.5">
      <c r="B372" s="271"/>
      <c r="C372" s="272"/>
      <c r="D372" s="251" t="s">
        <v>278</v>
      </c>
      <c r="E372" s="273" t="s">
        <v>76</v>
      </c>
      <c r="F372" s="274" t="s">
        <v>281</v>
      </c>
      <c r="G372" s="272"/>
      <c r="H372" s="275">
        <v>7.95</v>
      </c>
      <c r="I372" s="276"/>
      <c r="J372" s="272"/>
      <c r="K372" s="272"/>
      <c r="L372" s="277"/>
      <c r="M372" s="278"/>
      <c r="N372" s="279"/>
      <c r="O372" s="279"/>
      <c r="P372" s="279"/>
      <c r="Q372" s="279"/>
      <c r="R372" s="279"/>
      <c r="S372" s="279"/>
      <c r="T372" s="280"/>
      <c r="AT372" s="281" t="s">
        <v>278</v>
      </c>
      <c r="AU372" s="281" t="s">
        <v>87</v>
      </c>
      <c r="AV372" s="14" t="s">
        <v>276</v>
      </c>
      <c r="AW372" s="14" t="s">
        <v>40</v>
      </c>
      <c r="AX372" s="14" t="s">
        <v>85</v>
      </c>
      <c r="AY372" s="281" t="s">
        <v>270</v>
      </c>
    </row>
    <row r="373" spans="2:51" s="13" customFormat="1" ht="13.5">
      <c r="B373" s="260"/>
      <c r="C373" s="261"/>
      <c r="D373" s="251" t="s">
        <v>278</v>
      </c>
      <c r="E373" s="261"/>
      <c r="F373" s="263" t="s">
        <v>644</v>
      </c>
      <c r="G373" s="261"/>
      <c r="H373" s="264">
        <v>8.189</v>
      </c>
      <c r="I373" s="265"/>
      <c r="J373" s="261"/>
      <c r="K373" s="261"/>
      <c r="L373" s="266"/>
      <c r="M373" s="267"/>
      <c r="N373" s="268"/>
      <c r="O373" s="268"/>
      <c r="P373" s="268"/>
      <c r="Q373" s="268"/>
      <c r="R373" s="268"/>
      <c r="S373" s="268"/>
      <c r="T373" s="269"/>
      <c r="AT373" s="270" t="s">
        <v>278</v>
      </c>
      <c r="AU373" s="270" t="s">
        <v>87</v>
      </c>
      <c r="AV373" s="13" t="s">
        <v>87</v>
      </c>
      <c r="AW373" s="13" t="s">
        <v>6</v>
      </c>
      <c r="AX373" s="13" t="s">
        <v>85</v>
      </c>
      <c r="AY373" s="270" t="s">
        <v>270</v>
      </c>
    </row>
    <row r="374" spans="2:65" s="1" customFormat="1" ht="51" customHeight="1">
      <c r="B374" s="46"/>
      <c r="C374" s="237" t="s">
        <v>645</v>
      </c>
      <c r="D374" s="237" t="s">
        <v>272</v>
      </c>
      <c r="E374" s="238" t="s">
        <v>646</v>
      </c>
      <c r="F374" s="239" t="s">
        <v>647</v>
      </c>
      <c r="G374" s="240" t="s">
        <v>113</v>
      </c>
      <c r="H374" s="241">
        <v>587.62</v>
      </c>
      <c r="I374" s="242"/>
      <c r="J374" s="243">
        <f>ROUND(I374*H374,2)</f>
        <v>0</v>
      </c>
      <c r="K374" s="239" t="s">
        <v>275</v>
      </c>
      <c r="L374" s="72"/>
      <c r="M374" s="244" t="s">
        <v>76</v>
      </c>
      <c r="N374" s="245" t="s">
        <v>48</v>
      </c>
      <c r="O374" s="47"/>
      <c r="P374" s="246">
        <f>O374*H374</f>
        <v>0</v>
      </c>
      <c r="Q374" s="246">
        <v>0.10362</v>
      </c>
      <c r="R374" s="246">
        <f>Q374*H374</f>
        <v>60.889184400000005</v>
      </c>
      <c r="S374" s="246">
        <v>0</v>
      </c>
      <c r="T374" s="247">
        <f>S374*H374</f>
        <v>0</v>
      </c>
      <c r="AR374" s="24" t="s">
        <v>276</v>
      </c>
      <c r="AT374" s="24" t="s">
        <v>272</v>
      </c>
      <c r="AU374" s="24" t="s">
        <v>87</v>
      </c>
      <c r="AY374" s="24" t="s">
        <v>270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24" t="s">
        <v>85</v>
      </c>
      <c r="BK374" s="248">
        <f>ROUND(I374*H374,2)</f>
        <v>0</v>
      </c>
      <c r="BL374" s="24" t="s">
        <v>276</v>
      </c>
      <c r="BM374" s="24" t="s">
        <v>648</v>
      </c>
    </row>
    <row r="375" spans="2:51" s="12" customFormat="1" ht="13.5">
      <c r="B375" s="249"/>
      <c r="C375" s="250"/>
      <c r="D375" s="251" t="s">
        <v>278</v>
      </c>
      <c r="E375" s="252" t="s">
        <v>76</v>
      </c>
      <c r="F375" s="253" t="s">
        <v>353</v>
      </c>
      <c r="G375" s="250"/>
      <c r="H375" s="252" t="s">
        <v>76</v>
      </c>
      <c r="I375" s="254"/>
      <c r="J375" s="250"/>
      <c r="K375" s="250"/>
      <c r="L375" s="255"/>
      <c r="M375" s="256"/>
      <c r="N375" s="257"/>
      <c r="O375" s="257"/>
      <c r="P375" s="257"/>
      <c r="Q375" s="257"/>
      <c r="R375" s="257"/>
      <c r="S375" s="257"/>
      <c r="T375" s="258"/>
      <c r="AT375" s="259" t="s">
        <v>278</v>
      </c>
      <c r="AU375" s="259" t="s">
        <v>87</v>
      </c>
      <c r="AV375" s="12" t="s">
        <v>85</v>
      </c>
      <c r="AW375" s="12" t="s">
        <v>40</v>
      </c>
      <c r="AX375" s="12" t="s">
        <v>78</v>
      </c>
      <c r="AY375" s="259" t="s">
        <v>270</v>
      </c>
    </row>
    <row r="376" spans="2:51" s="13" customFormat="1" ht="13.5">
      <c r="B376" s="260"/>
      <c r="C376" s="261"/>
      <c r="D376" s="251" t="s">
        <v>278</v>
      </c>
      <c r="E376" s="262" t="s">
        <v>111</v>
      </c>
      <c r="F376" s="263" t="s">
        <v>649</v>
      </c>
      <c r="G376" s="261"/>
      <c r="H376" s="264">
        <v>574</v>
      </c>
      <c r="I376" s="265"/>
      <c r="J376" s="261"/>
      <c r="K376" s="261"/>
      <c r="L376" s="266"/>
      <c r="M376" s="267"/>
      <c r="N376" s="268"/>
      <c r="O376" s="268"/>
      <c r="P376" s="268"/>
      <c r="Q376" s="268"/>
      <c r="R376" s="268"/>
      <c r="S376" s="268"/>
      <c r="T376" s="269"/>
      <c r="AT376" s="270" t="s">
        <v>278</v>
      </c>
      <c r="AU376" s="270" t="s">
        <v>87</v>
      </c>
      <c r="AV376" s="13" t="s">
        <v>87</v>
      </c>
      <c r="AW376" s="13" t="s">
        <v>40</v>
      </c>
      <c r="AX376" s="13" t="s">
        <v>78</v>
      </c>
      <c r="AY376" s="270" t="s">
        <v>270</v>
      </c>
    </row>
    <row r="377" spans="2:51" s="13" customFormat="1" ht="13.5">
      <c r="B377" s="260"/>
      <c r="C377" s="261"/>
      <c r="D377" s="251" t="s">
        <v>278</v>
      </c>
      <c r="E377" s="262" t="s">
        <v>145</v>
      </c>
      <c r="F377" s="263" t="s">
        <v>650</v>
      </c>
      <c r="G377" s="261"/>
      <c r="H377" s="264">
        <v>10.9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AT377" s="270" t="s">
        <v>278</v>
      </c>
      <c r="AU377" s="270" t="s">
        <v>87</v>
      </c>
      <c r="AV377" s="13" t="s">
        <v>87</v>
      </c>
      <c r="AW377" s="13" t="s">
        <v>40</v>
      </c>
      <c r="AX377" s="13" t="s">
        <v>78</v>
      </c>
      <c r="AY377" s="270" t="s">
        <v>270</v>
      </c>
    </row>
    <row r="378" spans="2:51" s="13" customFormat="1" ht="13.5">
      <c r="B378" s="260"/>
      <c r="C378" s="261"/>
      <c r="D378" s="251" t="s">
        <v>278</v>
      </c>
      <c r="E378" s="262" t="s">
        <v>174</v>
      </c>
      <c r="F378" s="263" t="s">
        <v>651</v>
      </c>
      <c r="G378" s="261"/>
      <c r="H378" s="264">
        <v>2.72</v>
      </c>
      <c r="I378" s="265"/>
      <c r="J378" s="261"/>
      <c r="K378" s="261"/>
      <c r="L378" s="266"/>
      <c r="M378" s="267"/>
      <c r="N378" s="268"/>
      <c r="O378" s="268"/>
      <c r="P378" s="268"/>
      <c r="Q378" s="268"/>
      <c r="R378" s="268"/>
      <c r="S378" s="268"/>
      <c r="T378" s="269"/>
      <c r="AT378" s="270" t="s">
        <v>278</v>
      </c>
      <c r="AU378" s="270" t="s">
        <v>87</v>
      </c>
      <c r="AV378" s="13" t="s">
        <v>87</v>
      </c>
      <c r="AW378" s="13" t="s">
        <v>40</v>
      </c>
      <c r="AX378" s="13" t="s">
        <v>78</v>
      </c>
      <c r="AY378" s="270" t="s">
        <v>270</v>
      </c>
    </row>
    <row r="379" spans="2:51" s="14" customFormat="1" ht="13.5">
      <c r="B379" s="271"/>
      <c r="C379" s="272"/>
      <c r="D379" s="251" t="s">
        <v>278</v>
      </c>
      <c r="E379" s="273" t="s">
        <v>76</v>
      </c>
      <c r="F379" s="274" t="s">
        <v>281</v>
      </c>
      <c r="G379" s="272"/>
      <c r="H379" s="275">
        <v>587.62</v>
      </c>
      <c r="I379" s="276"/>
      <c r="J379" s="272"/>
      <c r="K379" s="272"/>
      <c r="L379" s="277"/>
      <c r="M379" s="278"/>
      <c r="N379" s="279"/>
      <c r="O379" s="279"/>
      <c r="P379" s="279"/>
      <c r="Q379" s="279"/>
      <c r="R379" s="279"/>
      <c r="S379" s="279"/>
      <c r="T379" s="280"/>
      <c r="AT379" s="281" t="s">
        <v>278</v>
      </c>
      <c r="AU379" s="281" t="s">
        <v>87</v>
      </c>
      <c r="AV379" s="14" t="s">
        <v>276</v>
      </c>
      <c r="AW379" s="14" t="s">
        <v>40</v>
      </c>
      <c r="AX379" s="14" t="s">
        <v>85</v>
      </c>
      <c r="AY379" s="281" t="s">
        <v>270</v>
      </c>
    </row>
    <row r="380" spans="2:65" s="1" customFormat="1" ht="16.5" customHeight="1">
      <c r="B380" s="46"/>
      <c r="C380" s="282" t="s">
        <v>652</v>
      </c>
      <c r="D380" s="282" t="s">
        <v>338</v>
      </c>
      <c r="E380" s="283" t="s">
        <v>653</v>
      </c>
      <c r="F380" s="284" t="s">
        <v>654</v>
      </c>
      <c r="G380" s="285" t="s">
        <v>113</v>
      </c>
      <c r="H380" s="286">
        <v>579.74</v>
      </c>
      <c r="I380" s="287"/>
      <c r="J380" s="288">
        <f>ROUND(I380*H380,2)</f>
        <v>0</v>
      </c>
      <c r="K380" s="284" t="s">
        <v>275</v>
      </c>
      <c r="L380" s="289"/>
      <c r="M380" s="290" t="s">
        <v>76</v>
      </c>
      <c r="N380" s="291" t="s">
        <v>48</v>
      </c>
      <c r="O380" s="47"/>
      <c r="P380" s="246">
        <f>O380*H380</f>
        <v>0</v>
      </c>
      <c r="Q380" s="246">
        <v>0.176</v>
      </c>
      <c r="R380" s="246">
        <f>Q380*H380</f>
        <v>102.03424</v>
      </c>
      <c r="S380" s="246">
        <v>0</v>
      </c>
      <c r="T380" s="247">
        <f>S380*H380</f>
        <v>0</v>
      </c>
      <c r="AR380" s="24" t="s">
        <v>139</v>
      </c>
      <c r="AT380" s="24" t="s">
        <v>338</v>
      </c>
      <c r="AU380" s="24" t="s">
        <v>87</v>
      </c>
      <c r="AY380" s="24" t="s">
        <v>270</v>
      </c>
      <c r="BE380" s="248">
        <f>IF(N380="základní",J380,0)</f>
        <v>0</v>
      </c>
      <c r="BF380" s="248">
        <f>IF(N380="snížená",J380,0)</f>
        <v>0</v>
      </c>
      <c r="BG380" s="248">
        <f>IF(N380="zákl. přenesená",J380,0)</f>
        <v>0</v>
      </c>
      <c r="BH380" s="248">
        <f>IF(N380="sníž. přenesená",J380,0)</f>
        <v>0</v>
      </c>
      <c r="BI380" s="248">
        <f>IF(N380="nulová",J380,0)</f>
        <v>0</v>
      </c>
      <c r="BJ380" s="24" t="s">
        <v>85</v>
      </c>
      <c r="BK380" s="248">
        <f>ROUND(I380*H380,2)</f>
        <v>0</v>
      </c>
      <c r="BL380" s="24" t="s">
        <v>276</v>
      </c>
      <c r="BM380" s="24" t="s">
        <v>655</v>
      </c>
    </row>
    <row r="381" spans="2:51" s="13" customFormat="1" ht="13.5">
      <c r="B381" s="260"/>
      <c r="C381" s="261"/>
      <c r="D381" s="251" t="s">
        <v>278</v>
      </c>
      <c r="E381" s="262" t="s">
        <v>76</v>
      </c>
      <c r="F381" s="263" t="s">
        <v>111</v>
      </c>
      <c r="G381" s="261"/>
      <c r="H381" s="264">
        <v>574</v>
      </c>
      <c r="I381" s="265"/>
      <c r="J381" s="261"/>
      <c r="K381" s="261"/>
      <c r="L381" s="266"/>
      <c r="M381" s="267"/>
      <c r="N381" s="268"/>
      <c r="O381" s="268"/>
      <c r="P381" s="268"/>
      <c r="Q381" s="268"/>
      <c r="R381" s="268"/>
      <c r="S381" s="268"/>
      <c r="T381" s="269"/>
      <c r="AT381" s="270" t="s">
        <v>278</v>
      </c>
      <c r="AU381" s="270" t="s">
        <v>87</v>
      </c>
      <c r="AV381" s="13" t="s">
        <v>87</v>
      </c>
      <c r="AW381" s="13" t="s">
        <v>40</v>
      </c>
      <c r="AX381" s="13" t="s">
        <v>78</v>
      </c>
      <c r="AY381" s="270" t="s">
        <v>270</v>
      </c>
    </row>
    <row r="382" spans="2:51" s="14" customFormat="1" ht="13.5">
      <c r="B382" s="271"/>
      <c r="C382" s="272"/>
      <c r="D382" s="251" t="s">
        <v>278</v>
      </c>
      <c r="E382" s="273" t="s">
        <v>76</v>
      </c>
      <c r="F382" s="274" t="s">
        <v>281</v>
      </c>
      <c r="G382" s="272"/>
      <c r="H382" s="275">
        <v>574</v>
      </c>
      <c r="I382" s="276"/>
      <c r="J382" s="272"/>
      <c r="K382" s="272"/>
      <c r="L382" s="277"/>
      <c r="M382" s="278"/>
      <c r="N382" s="279"/>
      <c r="O382" s="279"/>
      <c r="P382" s="279"/>
      <c r="Q382" s="279"/>
      <c r="R382" s="279"/>
      <c r="S382" s="279"/>
      <c r="T382" s="280"/>
      <c r="AT382" s="281" t="s">
        <v>278</v>
      </c>
      <c r="AU382" s="281" t="s">
        <v>87</v>
      </c>
      <c r="AV382" s="14" t="s">
        <v>276</v>
      </c>
      <c r="AW382" s="14" t="s">
        <v>40</v>
      </c>
      <c r="AX382" s="14" t="s">
        <v>85</v>
      </c>
      <c r="AY382" s="281" t="s">
        <v>270</v>
      </c>
    </row>
    <row r="383" spans="2:51" s="13" customFormat="1" ht="13.5">
      <c r="B383" s="260"/>
      <c r="C383" s="261"/>
      <c r="D383" s="251" t="s">
        <v>278</v>
      </c>
      <c r="E383" s="261"/>
      <c r="F383" s="263" t="s">
        <v>656</v>
      </c>
      <c r="G383" s="261"/>
      <c r="H383" s="264">
        <v>579.74</v>
      </c>
      <c r="I383" s="265"/>
      <c r="J383" s="261"/>
      <c r="K383" s="261"/>
      <c r="L383" s="266"/>
      <c r="M383" s="267"/>
      <c r="N383" s="268"/>
      <c r="O383" s="268"/>
      <c r="P383" s="268"/>
      <c r="Q383" s="268"/>
      <c r="R383" s="268"/>
      <c r="S383" s="268"/>
      <c r="T383" s="269"/>
      <c r="AT383" s="270" t="s">
        <v>278</v>
      </c>
      <c r="AU383" s="270" t="s">
        <v>87</v>
      </c>
      <c r="AV383" s="13" t="s">
        <v>87</v>
      </c>
      <c r="AW383" s="13" t="s">
        <v>6</v>
      </c>
      <c r="AX383" s="13" t="s">
        <v>85</v>
      </c>
      <c r="AY383" s="270" t="s">
        <v>270</v>
      </c>
    </row>
    <row r="384" spans="2:65" s="1" customFormat="1" ht="16.5" customHeight="1">
      <c r="B384" s="46"/>
      <c r="C384" s="282" t="s">
        <v>657</v>
      </c>
      <c r="D384" s="282" t="s">
        <v>338</v>
      </c>
      <c r="E384" s="283" t="s">
        <v>658</v>
      </c>
      <c r="F384" s="284" t="s">
        <v>659</v>
      </c>
      <c r="G384" s="285" t="s">
        <v>113</v>
      </c>
      <c r="H384" s="286">
        <v>11.227</v>
      </c>
      <c r="I384" s="287"/>
      <c r="J384" s="288">
        <f>ROUND(I384*H384,2)</f>
        <v>0</v>
      </c>
      <c r="K384" s="284" t="s">
        <v>275</v>
      </c>
      <c r="L384" s="289"/>
      <c r="M384" s="290" t="s">
        <v>76</v>
      </c>
      <c r="N384" s="291" t="s">
        <v>48</v>
      </c>
      <c r="O384" s="47"/>
      <c r="P384" s="246">
        <f>O384*H384</f>
        <v>0</v>
      </c>
      <c r="Q384" s="246">
        <v>0.176</v>
      </c>
      <c r="R384" s="246">
        <f>Q384*H384</f>
        <v>1.975952</v>
      </c>
      <c r="S384" s="246">
        <v>0</v>
      </c>
      <c r="T384" s="247">
        <f>S384*H384</f>
        <v>0</v>
      </c>
      <c r="AR384" s="24" t="s">
        <v>139</v>
      </c>
      <c r="AT384" s="24" t="s">
        <v>338</v>
      </c>
      <c r="AU384" s="24" t="s">
        <v>87</v>
      </c>
      <c r="AY384" s="24" t="s">
        <v>270</v>
      </c>
      <c r="BE384" s="248">
        <f>IF(N384="základní",J384,0)</f>
        <v>0</v>
      </c>
      <c r="BF384" s="248">
        <f>IF(N384="snížená",J384,0)</f>
        <v>0</v>
      </c>
      <c r="BG384" s="248">
        <f>IF(N384="zákl. přenesená",J384,0)</f>
        <v>0</v>
      </c>
      <c r="BH384" s="248">
        <f>IF(N384="sníž. přenesená",J384,0)</f>
        <v>0</v>
      </c>
      <c r="BI384" s="248">
        <f>IF(N384="nulová",J384,0)</f>
        <v>0</v>
      </c>
      <c r="BJ384" s="24" t="s">
        <v>85</v>
      </c>
      <c r="BK384" s="248">
        <f>ROUND(I384*H384,2)</f>
        <v>0</v>
      </c>
      <c r="BL384" s="24" t="s">
        <v>276</v>
      </c>
      <c r="BM384" s="24" t="s">
        <v>660</v>
      </c>
    </row>
    <row r="385" spans="2:51" s="13" customFormat="1" ht="13.5">
      <c r="B385" s="260"/>
      <c r="C385" s="261"/>
      <c r="D385" s="251" t="s">
        <v>278</v>
      </c>
      <c r="E385" s="262" t="s">
        <v>76</v>
      </c>
      <c r="F385" s="263" t="s">
        <v>145</v>
      </c>
      <c r="G385" s="261"/>
      <c r="H385" s="264">
        <v>10.9</v>
      </c>
      <c r="I385" s="265"/>
      <c r="J385" s="261"/>
      <c r="K385" s="261"/>
      <c r="L385" s="266"/>
      <c r="M385" s="267"/>
      <c r="N385" s="268"/>
      <c r="O385" s="268"/>
      <c r="P385" s="268"/>
      <c r="Q385" s="268"/>
      <c r="R385" s="268"/>
      <c r="S385" s="268"/>
      <c r="T385" s="269"/>
      <c r="AT385" s="270" t="s">
        <v>278</v>
      </c>
      <c r="AU385" s="270" t="s">
        <v>87</v>
      </c>
      <c r="AV385" s="13" t="s">
        <v>87</v>
      </c>
      <c r="AW385" s="13" t="s">
        <v>40</v>
      </c>
      <c r="AX385" s="13" t="s">
        <v>78</v>
      </c>
      <c r="AY385" s="270" t="s">
        <v>270</v>
      </c>
    </row>
    <row r="386" spans="2:51" s="14" customFormat="1" ht="13.5">
      <c r="B386" s="271"/>
      <c r="C386" s="272"/>
      <c r="D386" s="251" t="s">
        <v>278</v>
      </c>
      <c r="E386" s="273" t="s">
        <v>76</v>
      </c>
      <c r="F386" s="274" t="s">
        <v>281</v>
      </c>
      <c r="G386" s="272"/>
      <c r="H386" s="275">
        <v>10.9</v>
      </c>
      <c r="I386" s="276"/>
      <c r="J386" s="272"/>
      <c r="K386" s="272"/>
      <c r="L386" s="277"/>
      <c r="M386" s="278"/>
      <c r="N386" s="279"/>
      <c r="O386" s="279"/>
      <c r="P386" s="279"/>
      <c r="Q386" s="279"/>
      <c r="R386" s="279"/>
      <c r="S386" s="279"/>
      <c r="T386" s="280"/>
      <c r="AT386" s="281" t="s">
        <v>278</v>
      </c>
      <c r="AU386" s="281" t="s">
        <v>87</v>
      </c>
      <c r="AV386" s="14" t="s">
        <v>276</v>
      </c>
      <c r="AW386" s="14" t="s">
        <v>40</v>
      </c>
      <c r="AX386" s="14" t="s">
        <v>85</v>
      </c>
      <c r="AY386" s="281" t="s">
        <v>270</v>
      </c>
    </row>
    <row r="387" spans="2:51" s="13" customFormat="1" ht="13.5">
      <c r="B387" s="260"/>
      <c r="C387" s="261"/>
      <c r="D387" s="251" t="s">
        <v>278</v>
      </c>
      <c r="E387" s="261"/>
      <c r="F387" s="263" t="s">
        <v>661</v>
      </c>
      <c r="G387" s="261"/>
      <c r="H387" s="264">
        <v>11.227</v>
      </c>
      <c r="I387" s="265"/>
      <c r="J387" s="261"/>
      <c r="K387" s="261"/>
      <c r="L387" s="266"/>
      <c r="M387" s="267"/>
      <c r="N387" s="268"/>
      <c r="O387" s="268"/>
      <c r="P387" s="268"/>
      <c r="Q387" s="268"/>
      <c r="R387" s="268"/>
      <c r="S387" s="268"/>
      <c r="T387" s="269"/>
      <c r="AT387" s="270" t="s">
        <v>278</v>
      </c>
      <c r="AU387" s="270" t="s">
        <v>87</v>
      </c>
      <c r="AV387" s="13" t="s">
        <v>87</v>
      </c>
      <c r="AW387" s="13" t="s">
        <v>6</v>
      </c>
      <c r="AX387" s="13" t="s">
        <v>85</v>
      </c>
      <c r="AY387" s="270" t="s">
        <v>270</v>
      </c>
    </row>
    <row r="388" spans="2:65" s="1" customFormat="1" ht="16.5" customHeight="1">
      <c r="B388" s="46"/>
      <c r="C388" s="282" t="s">
        <v>662</v>
      </c>
      <c r="D388" s="282" t="s">
        <v>338</v>
      </c>
      <c r="E388" s="283" t="s">
        <v>663</v>
      </c>
      <c r="F388" s="284" t="s">
        <v>664</v>
      </c>
      <c r="G388" s="285" t="s">
        <v>113</v>
      </c>
      <c r="H388" s="286">
        <v>2.802</v>
      </c>
      <c r="I388" s="287"/>
      <c r="J388" s="288">
        <f>ROUND(I388*H388,2)</f>
        <v>0</v>
      </c>
      <c r="K388" s="284" t="s">
        <v>76</v>
      </c>
      <c r="L388" s="289"/>
      <c r="M388" s="290" t="s">
        <v>76</v>
      </c>
      <c r="N388" s="291" t="s">
        <v>48</v>
      </c>
      <c r="O388" s="47"/>
      <c r="P388" s="246">
        <f>O388*H388</f>
        <v>0</v>
      </c>
      <c r="Q388" s="246">
        <v>0.131</v>
      </c>
      <c r="R388" s="246">
        <f>Q388*H388</f>
        <v>0.367062</v>
      </c>
      <c r="S388" s="246">
        <v>0</v>
      </c>
      <c r="T388" s="247">
        <f>S388*H388</f>
        <v>0</v>
      </c>
      <c r="AR388" s="24" t="s">
        <v>139</v>
      </c>
      <c r="AT388" s="24" t="s">
        <v>338</v>
      </c>
      <c r="AU388" s="24" t="s">
        <v>87</v>
      </c>
      <c r="AY388" s="24" t="s">
        <v>270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24" t="s">
        <v>85</v>
      </c>
      <c r="BK388" s="248">
        <f>ROUND(I388*H388,2)</f>
        <v>0</v>
      </c>
      <c r="BL388" s="24" t="s">
        <v>276</v>
      </c>
      <c r="BM388" s="24" t="s">
        <v>665</v>
      </c>
    </row>
    <row r="389" spans="2:51" s="13" customFormat="1" ht="13.5">
      <c r="B389" s="260"/>
      <c r="C389" s="261"/>
      <c r="D389" s="251" t="s">
        <v>278</v>
      </c>
      <c r="E389" s="262" t="s">
        <v>76</v>
      </c>
      <c r="F389" s="263" t="s">
        <v>174</v>
      </c>
      <c r="G389" s="261"/>
      <c r="H389" s="264">
        <v>2.72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AT389" s="270" t="s">
        <v>278</v>
      </c>
      <c r="AU389" s="270" t="s">
        <v>87</v>
      </c>
      <c r="AV389" s="13" t="s">
        <v>87</v>
      </c>
      <c r="AW389" s="13" t="s">
        <v>40</v>
      </c>
      <c r="AX389" s="13" t="s">
        <v>78</v>
      </c>
      <c r="AY389" s="270" t="s">
        <v>270</v>
      </c>
    </row>
    <row r="390" spans="2:51" s="14" customFormat="1" ht="13.5">
      <c r="B390" s="271"/>
      <c r="C390" s="272"/>
      <c r="D390" s="251" t="s">
        <v>278</v>
      </c>
      <c r="E390" s="273" t="s">
        <v>76</v>
      </c>
      <c r="F390" s="274" t="s">
        <v>281</v>
      </c>
      <c r="G390" s="272"/>
      <c r="H390" s="275">
        <v>2.72</v>
      </c>
      <c r="I390" s="276"/>
      <c r="J390" s="272"/>
      <c r="K390" s="272"/>
      <c r="L390" s="277"/>
      <c r="M390" s="278"/>
      <c r="N390" s="279"/>
      <c r="O390" s="279"/>
      <c r="P390" s="279"/>
      <c r="Q390" s="279"/>
      <c r="R390" s="279"/>
      <c r="S390" s="279"/>
      <c r="T390" s="280"/>
      <c r="AT390" s="281" t="s">
        <v>278</v>
      </c>
      <c r="AU390" s="281" t="s">
        <v>87</v>
      </c>
      <c r="AV390" s="14" t="s">
        <v>276</v>
      </c>
      <c r="AW390" s="14" t="s">
        <v>40</v>
      </c>
      <c r="AX390" s="14" t="s">
        <v>85</v>
      </c>
      <c r="AY390" s="281" t="s">
        <v>270</v>
      </c>
    </row>
    <row r="391" spans="2:51" s="13" customFormat="1" ht="13.5">
      <c r="B391" s="260"/>
      <c r="C391" s="261"/>
      <c r="D391" s="251" t="s">
        <v>278</v>
      </c>
      <c r="E391" s="261"/>
      <c r="F391" s="263" t="s">
        <v>666</v>
      </c>
      <c r="G391" s="261"/>
      <c r="H391" s="264">
        <v>2.802</v>
      </c>
      <c r="I391" s="265"/>
      <c r="J391" s="261"/>
      <c r="K391" s="261"/>
      <c r="L391" s="266"/>
      <c r="M391" s="267"/>
      <c r="N391" s="268"/>
      <c r="O391" s="268"/>
      <c r="P391" s="268"/>
      <c r="Q391" s="268"/>
      <c r="R391" s="268"/>
      <c r="S391" s="268"/>
      <c r="T391" s="269"/>
      <c r="AT391" s="270" t="s">
        <v>278</v>
      </c>
      <c r="AU391" s="270" t="s">
        <v>87</v>
      </c>
      <c r="AV391" s="13" t="s">
        <v>87</v>
      </c>
      <c r="AW391" s="13" t="s">
        <v>6</v>
      </c>
      <c r="AX391" s="13" t="s">
        <v>85</v>
      </c>
      <c r="AY391" s="270" t="s">
        <v>270</v>
      </c>
    </row>
    <row r="392" spans="2:63" s="11" customFormat="1" ht="29.85" customHeight="1">
      <c r="B392" s="221"/>
      <c r="C392" s="222"/>
      <c r="D392" s="223" t="s">
        <v>77</v>
      </c>
      <c r="E392" s="235" t="s">
        <v>139</v>
      </c>
      <c r="F392" s="235" t="s">
        <v>667</v>
      </c>
      <c r="G392" s="222"/>
      <c r="H392" s="222"/>
      <c r="I392" s="225"/>
      <c r="J392" s="236">
        <f>BK392</f>
        <v>0</v>
      </c>
      <c r="K392" s="222"/>
      <c r="L392" s="227"/>
      <c r="M392" s="228"/>
      <c r="N392" s="229"/>
      <c r="O392" s="229"/>
      <c r="P392" s="230">
        <f>SUM(P393:P411)</f>
        <v>0</v>
      </c>
      <c r="Q392" s="229"/>
      <c r="R392" s="230">
        <f>SUM(R393:R411)</f>
        <v>0.02071</v>
      </c>
      <c r="S392" s="229"/>
      <c r="T392" s="231">
        <f>SUM(T393:T411)</f>
        <v>0</v>
      </c>
      <c r="AR392" s="232" t="s">
        <v>85</v>
      </c>
      <c r="AT392" s="233" t="s">
        <v>77</v>
      </c>
      <c r="AU392" s="233" t="s">
        <v>85</v>
      </c>
      <c r="AY392" s="232" t="s">
        <v>270</v>
      </c>
      <c r="BK392" s="234">
        <f>SUM(BK393:BK411)</f>
        <v>0</v>
      </c>
    </row>
    <row r="393" spans="2:65" s="1" customFormat="1" ht="25.5" customHeight="1">
      <c r="B393" s="46"/>
      <c r="C393" s="237" t="s">
        <v>668</v>
      </c>
      <c r="D393" s="237" t="s">
        <v>272</v>
      </c>
      <c r="E393" s="238" t="s">
        <v>669</v>
      </c>
      <c r="F393" s="239" t="s">
        <v>670</v>
      </c>
      <c r="G393" s="240" t="s">
        <v>121</v>
      </c>
      <c r="H393" s="241">
        <v>7</v>
      </c>
      <c r="I393" s="242"/>
      <c r="J393" s="243">
        <f>ROUND(I393*H393,2)</f>
        <v>0</v>
      </c>
      <c r="K393" s="239" t="s">
        <v>275</v>
      </c>
      <c r="L393" s="72"/>
      <c r="M393" s="244" t="s">
        <v>76</v>
      </c>
      <c r="N393" s="245" t="s">
        <v>48</v>
      </c>
      <c r="O393" s="47"/>
      <c r="P393" s="246">
        <f>O393*H393</f>
        <v>0</v>
      </c>
      <c r="Q393" s="246">
        <v>0.00268</v>
      </c>
      <c r="R393" s="246">
        <f>Q393*H393</f>
        <v>0.01876</v>
      </c>
      <c r="S393" s="246">
        <v>0</v>
      </c>
      <c r="T393" s="247">
        <f>S393*H393</f>
        <v>0</v>
      </c>
      <c r="AR393" s="24" t="s">
        <v>276</v>
      </c>
      <c r="AT393" s="24" t="s">
        <v>272</v>
      </c>
      <c r="AU393" s="24" t="s">
        <v>87</v>
      </c>
      <c r="AY393" s="24" t="s">
        <v>270</v>
      </c>
      <c r="BE393" s="248">
        <f>IF(N393="základní",J393,0)</f>
        <v>0</v>
      </c>
      <c r="BF393" s="248">
        <f>IF(N393="snížená",J393,0)</f>
        <v>0</v>
      </c>
      <c r="BG393" s="248">
        <f>IF(N393="zákl. přenesená",J393,0)</f>
        <v>0</v>
      </c>
      <c r="BH393" s="248">
        <f>IF(N393="sníž. přenesená",J393,0)</f>
        <v>0</v>
      </c>
      <c r="BI393" s="248">
        <f>IF(N393="nulová",J393,0)</f>
        <v>0</v>
      </c>
      <c r="BJ393" s="24" t="s">
        <v>85</v>
      </c>
      <c r="BK393" s="248">
        <f>ROUND(I393*H393,2)</f>
        <v>0</v>
      </c>
      <c r="BL393" s="24" t="s">
        <v>276</v>
      </c>
      <c r="BM393" s="24" t="s">
        <v>671</v>
      </c>
    </row>
    <row r="394" spans="2:51" s="12" customFormat="1" ht="13.5">
      <c r="B394" s="249"/>
      <c r="C394" s="250"/>
      <c r="D394" s="251" t="s">
        <v>278</v>
      </c>
      <c r="E394" s="252" t="s">
        <v>76</v>
      </c>
      <c r="F394" s="253" t="s">
        <v>672</v>
      </c>
      <c r="G394" s="250"/>
      <c r="H394" s="252" t="s">
        <v>76</v>
      </c>
      <c r="I394" s="254"/>
      <c r="J394" s="250"/>
      <c r="K394" s="250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278</v>
      </c>
      <c r="AU394" s="259" t="s">
        <v>87</v>
      </c>
      <c r="AV394" s="12" t="s">
        <v>85</v>
      </c>
      <c r="AW394" s="12" t="s">
        <v>40</v>
      </c>
      <c r="AX394" s="12" t="s">
        <v>78</v>
      </c>
      <c r="AY394" s="259" t="s">
        <v>270</v>
      </c>
    </row>
    <row r="395" spans="2:51" s="13" customFormat="1" ht="13.5">
      <c r="B395" s="260"/>
      <c r="C395" s="261"/>
      <c r="D395" s="251" t="s">
        <v>278</v>
      </c>
      <c r="E395" s="262" t="s">
        <v>156</v>
      </c>
      <c r="F395" s="263" t="s">
        <v>158</v>
      </c>
      <c r="G395" s="261"/>
      <c r="H395" s="264">
        <v>7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AT395" s="270" t="s">
        <v>278</v>
      </c>
      <c r="AU395" s="270" t="s">
        <v>87</v>
      </c>
      <c r="AV395" s="13" t="s">
        <v>87</v>
      </c>
      <c r="AW395" s="13" t="s">
        <v>40</v>
      </c>
      <c r="AX395" s="13" t="s">
        <v>78</v>
      </c>
      <c r="AY395" s="270" t="s">
        <v>270</v>
      </c>
    </row>
    <row r="396" spans="2:51" s="14" customFormat="1" ht="13.5">
      <c r="B396" s="271"/>
      <c r="C396" s="272"/>
      <c r="D396" s="251" t="s">
        <v>278</v>
      </c>
      <c r="E396" s="273" t="s">
        <v>76</v>
      </c>
      <c r="F396" s="274" t="s">
        <v>281</v>
      </c>
      <c r="G396" s="272"/>
      <c r="H396" s="275">
        <v>7</v>
      </c>
      <c r="I396" s="276"/>
      <c r="J396" s="272"/>
      <c r="K396" s="272"/>
      <c r="L396" s="277"/>
      <c r="M396" s="278"/>
      <c r="N396" s="279"/>
      <c r="O396" s="279"/>
      <c r="P396" s="279"/>
      <c r="Q396" s="279"/>
      <c r="R396" s="279"/>
      <c r="S396" s="279"/>
      <c r="T396" s="280"/>
      <c r="AT396" s="281" t="s">
        <v>278</v>
      </c>
      <c r="AU396" s="281" t="s">
        <v>87</v>
      </c>
      <c r="AV396" s="14" t="s">
        <v>276</v>
      </c>
      <c r="AW396" s="14" t="s">
        <v>40</v>
      </c>
      <c r="AX396" s="14" t="s">
        <v>85</v>
      </c>
      <c r="AY396" s="281" t="s">
        <v>270</v>
      </c>
    </row>
    <row r="397" spans="2:65" s="1" customFormat="1" ht="38.25" customHeight="1">
      <c r="B397" s="46"/>
      <c r="C397" s="237" t="s">
        <v>673</v>
      </c>
      <c r="D397" s="237" t="s">
        <v>272</v>
      </c>
      <c r="E397" s="238" t="s">
        <v>674</v>
      </c>
      <c r="F397" s="239" t="s">
        <v>675</v>
      </c>
      <c r="G397" s="240" t="s">
        <v>155</v>
      </c>
      <c r="H397" s="241">
        <v>3</v>
      </c>
      <c r="I397" s="242"/>
      <c r="J397" s="243">
        <f>ROUND(I397*H397,2)</f>
        <v>0</v>
      </c>
      <c r="K397" s="239" t="s">
        <v>275</v>
      </c>
      <c r="L397" s="72"/>
      <c r="M397" s="244" t="s">
        <v>76</v>
      </c>
      <c r="N397" s="245" t="s">
        <v>48</v>
      </c>
      <c r="O397" s="47"/>
      <c r="P397" s="246">
        <f>O397*H397</f>
        <v>0</v>
      </c>
      <c r="Q397" s="246">
        <v>0</v>
      </c>
      <c r="R397" s="246">
        <f>Q397*H397</f>
        <v>0</v>
      </c>
      <c r="S397" s="246">
        <v>0</v>
      </c>
      <c r="T397" s="247">
        <f>S397*H397</f>
        <v>0</v>
      </c>
      <c r="AR397" s="24" t="s">
        <v>276</v>
      </c>
      <c r="AT397" s="24" t="s">
        <v>272</v>
      </c>
      <c r="AU397" s="24" t="s">
        <v>87</v>
      </c>
      <c r="AY397" s="24" t="s">
        <v>270</v>
      </c>
      <c r="BE397" s="248">
        <f>IF(N397="základní",J397,0)</f>
        <v>0</v>
      </c>
      <c r="BF397" s="248">
        <f>IF(N397="snížená",J397,0)</f>
        <v>0</v>
      </c>
      <c r="BG397" s="248">
        <f>IF(N397="zákl. přenesená",J397,0)</f>
        <v>0</v>
      </c>
      <c r="BH397" s="248">
        <f>IF(N397="sníž. přenesená",J397,0)</f>
        <v>0</v>
      </c>
      <c r="BI397" s="248">
        <f>IF(N397="nulová",J397,0)</f>
        <v>0</v>
      </c>
      <c r="BJ397" s="24" t="s">
        <v>85</v>
      </c>
      <c r="BK397" s="248">
        <f>ROUND(I397*H397,2)</f>
        <v>0</v>
      </c>
      <c r="BL397" s="24" t="s">
        <v>276</v>
      </c>
      <c r="BM397" s="24" t="s">
        <v>676</v>
      </c>
    </row>
    <row r="398" spans="2:51" s="12" customFormat="1" ht="13.5">
      <c r="B398" s="249"/>
      <c r="C398" s="250"/>
      <c r="D398" s="251" t="s">
        <v>278</v>
      </c>
      <c r="E398" s="252" t="s">
        <v>76</v>
      </c>
      <c r="F398" s="253" t="s">
        <v>362</v>
      </c>
      <c r="G398" s="250"/>
      <c r="H398" s="252" t="s">
        <v>76</v>
      </c>
      <c r="I398" s="254"/>
      <c r="J398" s="250"/>
      <c r="K398" s="250"/>
      <c r="L398" s="255"/>
      <c r="M398" s="256"/>
      <c r="N398" s="257"/>
      <c r="O398" s="257"/>
      <c r="P398" s="257"/>
      <c r="Q398" s="257"/>
      <c r="R398" s="257"/>
      <c r="S398" s="257"/>
      <c r="T398" s="258"/>
      <c r="AT398" s="259" t="s">
        <v>278</v>
      </c>
      <c r="AU398" s="259" t="s">
        <v>87</v>
      </c>
      <c r="AV398" s="12" t="s">
        <v>85</v>
      </c>
      <c r="AW398" s="12" t="s">
        <v>40</v>
      </c>
      <c r="AX398" s="12" t="s">
        <v>78</v>
      </c>
      <c r="AY398" s="259" t="s">
        <v>270</v>
      </c>
    </row>
    <row r="399" spans="2:51" s="13" customFormat="1" ht="13.5">
      <c r="B399" s="260"/>
      <c r="C399" s="261"/>
      <c r="D399" s="251" t="s">
        <v>278</v>
      </c>
      <c r="E399" s="262" t="s">
        <v>159</v>
      </c>
      <c r="F399" s="263" t="s">
        <v>677</v>
      </c>
      <c r="G399" s="261"/>
      <c r="H399" s="264">
        <v>3</v>
      </c>
      <c r="I399" s="265"/>
      <c r="J399" s="261"/>
      <c r="K399" s="261"/>
      <c r="L399" s="266"/>
      <c r="M399" s="267"/>
      <c r="N399" s="268"/>
      <c r="O399" s="268"/>
      <c r="P399" s="268"/>
      <c r="Q399" s="268"/>
      <c r="R399" s="268"/>
      <c r="S399" s="268"/>
      <c r="T399" s="269"/>
      <c r="AT399" s="270" t="s">
        <v>278</v>
      </c>
      <c r="AU399" s="270" t="s">
        <v>87</v>
      </c>
      <c r="AV399" s="13" t="s">
        <v>87</v>
      </c>
      <c r="AW399" s="13" t="s">
        <v>40</v>
      </c>
      <c r="AX399" s="13" t="s">
        <v>78</v>
      </c>
      <c r="AY399" s="270" t="s">
        <v>270</v>
      </c>
    </row>
    <row r="400" spans="2:51" s="14" customFormat="1" ht="13.5">
      <c r="B400" s="271"/>
      <c r="C400" s="272"/>
      <c r="D400" s="251" t="s">
        <v>278</v>
      </c>
      <c r="E400" s="273" t="s">
        <v>76</v>
      </c>
      <c r="F400" s="274" t="s">
        <v>281</v>
      </c>
      <c r="G400" s="272"/>
      <c r="H400" s="275">
        <v>3</v>
      </c>
      <c r="I400" s="276"/>
      <c r="J400" s="272"/>
      <c r="K400" s="272"/>
      <c r="L400" s="277"/>
      <c r="M400" s="278"/>
      <c r="N400" s="279"/>
      <c r="O400" s="279"/>
      <c r="P400" s="279"/>
      <c r="Q400" s="279"/>
      <c r="R400" s="279"/>
      <c r="S400" s="279"/>
      <c r="T400" s="280"/>
      <c r="AT400" s="281" t="s">
        <v>278</v>
      </c>
      <c r="AU400" s="281" t="s">
        <v>87</v>
      </c>
      <c r="AV400" s="14" t="s">
        <v>276</v>
      </c>
      <c r="AW400" s="14" t="s">
        <v>40</v>
      </c>
      <c r="AX400" s="14" t="s">
        <v>85</v>
      </c>
      <c r="AY400" s="281" t="s">
        <v>270</v>
      </c>
    </row>
    <row r="401" spans="2:65" s="1" customFormat="1" ht="16.5" customHeight="1">
      <c r="B401" s="46"/>
      <c r="C401" s="282" t="s">
        <v>678</v>
      </c>
      <c r="D401" s="282" t="s">
        <v>338</v>
      </c>
      <c r="E401" s="283" t="s">
        <v>679</v>
      </c>
      <c r="F401" s="284" t="s">
        <v>680</v>
      </c>
      <c r="G401" s="285" t="s">
        <v>155</v>
      </c>
      <c r="H401" s="286">
        <v>3</v>
      </c>
      <c r="I401" s="287"/>
      <c r="J401" s="288">
        <f>ROUND(I401*H401,2)</f>
        <v>0</v>
      </c>
      <c r="K401" s="284" t="s">
        <v>275</v>
      </c>
      <c r="L401" s="289"/>
      <c r="M401" s="290" t="s">
        <v>76</v>
      </c>
      <c r="N401" s="291" t="s">
        <v>48</v>
      </c>
      <c r="O401" s="47"/>
      <c r="P401" s="246">
        <f>O401*H401</f>
        <v>0</v>
      </c>
      <c r="Q401" s="246">
        <v>0.00065</v>
      </c>
      <c r="R401" s="246">
        <f>Q401*H401</f>
        <v>0.00195</v>
      </c>
      <c r="S401" s="246">
        <v>0</v>
      </c>
      <c r="T401" s="247">
        <f>S401*H401</f>
        <v>0</v>
      </c>
      <c r="AR401" s="24" t="s">
        <v>139</v>
      </c>
      <c r="AT401" s="24" t="s">
        <v>338</v>
      </c>
      <c r="AU401" s="24" t="s">
        <v>87</v>
      </c>
      <c r="AY401" s="24" t="s">
        <v>270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24" t="s">
        <v>85</v>
      </c>
      <c r="BK401" s="248">
        <f>ROUND(I401*H401,2)</f>
        <v>0</v>
      </c>
      <c r="BL401" s="24" t="s">
        <v>276</v>
      </c>
      <c r="BM401" s="24" t="s">
        <v>681</v>
      </c>
    </row>
    <row r="402" spans="2:51" s="13" customFormat="1" ht="13.5">
      <c r="B402" s="260"/>
      <c r="C402" s="261"/>
      <c r="D402" s="251" t="s">
        <v>278</v>
      </c>
      <c r="E402" s="262" t="s">
        <v>76</v>
      </c>
      <c r="F402" s="263" t="s">
        <v>159</v>
      </c>
      <c r="G402" s="261"/>
      <c r="H402" s="264">
        <v>3</v>
      </c>
      <c r="I402" s="265"/>
      <c r="J402" s="261"/>
      <c r="K402" s="261"/>
      <c r="L402" s="266"/>
      <c r="M402" s="267"/>
      <c r="N402" s="268"/>
      <c r="O402" s="268"/>
      <c r="P402" s="268"/>
      <c r="Q402" s="268"/>
      <c r="R402" s="268"/>
      <c r="S402" s="268"/>
      <c r="T402" s="269"/>
      <c r="AT402" s="270" t="s">
        <v>278</v>
      </c>
      <c r="AU402" s="270" t="s">
        <v>87</v>
      </c>
      <c r="AV402" s="13" t="s">
        <v>87</v>
      </c>
      <c r="AW402" s="13" t="s">
        <v>40</v>
      </c>
      <c r="AX402" s="13" t="s">
        <v>78</v>
      </c>
      <c r="AY402" s="270" t="s">
        <v>270</v>
      </c>
    </row>
    <row r="403" spans="2:51" s="14" customFormat="1" ht="13.5">
      <c r="B403" s="271"/>
      <c r="C403" s="272"/>
      <c r="D403" s="251" t="s">
        <v>278</v>
      </c>
      <c r="E403" s="273" t="s">
        <v>76</v>
      </c>
      <c r="F403" s="274" t="s">
        <v>281</v>
      </c>
      <c r="G403" s="272"/>
      <c r="H403" s="275">
        <v>3</v>
      </c>
      <c r="I403" s="276"/>
      <c r="J403" s="272"/>
      <c r="K403" s="272"/>
      <c r="L403" s="277"/>
      <c r="M403" s="278"/>
      <c r="N403" s="279"/>
      <c r="O403" s="279"/>
      <c r="P403" s="279"/>
      <c r="Q403" s="279"/>
      <c r="R403" s="279"/>
      <c r="S403" s="279"/>
      <c r="T403" s="280"/>
      <c r="AT403" s="281" t="s">
        <v>278</v>
      </c>
      <c r="AU403" s="281" t="s">
        <v>87</v>
      </c>
      <c r="AV403" s="14" t="s">
        <v>276</v>
      </c>
      <c r="AW403" s="14" t="s">
        <v>40</v>
      </c>
      <c r="AX403" s="14" t="s">
        <v>85</v>
      </c>
      <c r="AY403" s="281" t="s">
        <v>270</v>
      </c>
    </row>
    <row r="404" spans="2:65" s="1" customFormat="1" ht="25.5" customHeight="1">
      <c r="B404" s="46"/>
      <c r="C404" s="237" t="s">
        <v>682</v>
      </c>
      <c r="D404" s="237" t="s">
        <v>272</v>
      </c>
      <c r="E404" s="238" t="s">
        <v>683</v>
      </c>
      <c r="F404" s="239" t="s">
        <v>684</v>
      </c>
      <c r="G404" s="240" t="s">
        <v>155</v>
      </c>
      <c r="H404" s="241">
        <v>1</v>
      </c>
      <c r="I404" s="242"/>
      <c r="J404" s="243">
        <f>ROUND(I404*H404,2)</f>
        <v>0</v>
      </c>
      <c r="K404" s="239" t="s">
        <v>76</v>
      </c>
      <c r="L404" s="72"/>
      <c r="M404" s="244" t="s">
        <v>76</v>
      </c>
      <c r="N404" s="245" t="s">
        <v>48</v>
      </c>
      <c r="O404" s="47"/>
      <c r="P404" s="246">
        <f>O404*H404</f>
        <v>0</v>
      </c>
      <c r="Q404" s="246">
        <v>0</v>
      </c>
      <c r="R404" s="246">
        <f>Q404*H404</f>
        <v>0</v>
      </c>
      <c r="S404" s="246">
        <v>0</v>
      </c>
      <c r="T404" s="247">
        <f>S404*H404</f>
        <v>0</v>
      </c>
      <c r="AR404" s="24" t="s">
        <v>276</v>
      </c>
      <c r="AT404" s="24" t="s">
        <v>272</v>
      </c>
      <c r="AU404" s="24" t="s">
        <v>87</v>
      </c>
      <c r="AY404" s="24" t="s">
        <v>270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24" t="s">
        <v>85</v>
      </c>
      <c r="BK404" s="248">
        <f>ROUND(I404*H404,2)</f>
        <v>0</v>
      </c>
      <c r="BL404" s="24" t="s">
        <v>276</v>
      </c>
      <c r="BM404" s="24" t="s">
        <v>685</v>
      </c>
    </row>
    <row r="405" spans="2:51" s="12" customFormat="1" ht="13.5">
      <c r="B405" s="249"/>
      <c r="C405" s="250"/>
      <c r="D405" s="251" t="s">
        <v>278</v>
      </c>
      <c r="E405" s="252" t="s">
        <v>76</v>
      </c>
      <c r="F405" s="253" t="s">
        <v>362</v>
      </c>
      <c r="G405" s="250"/>
      <c r="H405" s="252" t="s">
        <v>76</v>
      </c>
      <c r="I405" s="254"/>
      <c r="J405" s="250"/>
      <c r="K405" s="250"/>
      <c r="L405" s="255"/>
      <c r="M405" s="256"/>
      <c r="N405" s="257"/>
      <c r="O405" s="257"/>
      <c r="P405" s="257"/>
      <c r="Q405" s="257"/>
      <c r="R405" s="257"/>
      <c r="S405" s="257"/>
      <c r="T405" s="258"/>
      <c r="AT405" s="259" t="s">
        <v>278</v>
      </c>
      <c r="AU405" s="259" t="s">
        <v>87</v>
      </c>
      <c r="AV405" s="12" t="s">
        <v>85</v>
      </c>
      <c r="AW405" s="12" t="s">
        <v>40</v>
      </c>
      <c r="AX405" s="12" t="s">
        <v>78</v>
      </c>
      <c r="AY405" s="259" t="s">
        <v>270</v>
      </c>
    </row>
    <row r="406" spans="2:51" s="13" customFormat="1" ht="13.5">
      <c r="B406" s="260"/>
      <c r="C406" s="261"/>
      <c r="D406" s="251" t="s">
        <v>278</v>
      </c>
      <c r="E406" s="262" t="s">
        <v>76</v>
      </c>
      <c r="F406" s="263" t="s">
        <v>85</v>
      </c>
      <c r="G406" s="261"/>
      <c r="H406" s="264">
        <v>1</v>
      </c>
      <c r="I406" s="265"/>
      <c r="J406" s="261"/>
      <c r="K406" s="261"/>
      <c r="L406" s="266"/>
      <c r="M406" s="267"/>
      <c r="N406" s="268"/>
      <c r="O406" s="268"/>
      <c r="P406" s="268"/>
      <c r="Q406" s="268"/>
      <c r="R406" s="268"/>
      <c r="S406" s="268"/>
      <c r="T406" s="269"/>
      <c r="AT406" s="270" t="s">
        <v>278</v>
      </c>
      <c r="AU406" s="270" t="s">
        <v>87</v>
      </c>
      <c r="AV406" s="13" t="s">
        <v>87</v>
      </c>
      <c r="AW406" s="13" t="s">
        <v>40</v>
      </c>
      <c r="AX406" s="13" t="s">
        <v>78</v>
      </c>
      <c r="AY406" s="270" t="s">
        <v>270</v>
      </c>
    </row>
    <row r="407" spans="2:51" s="14" customFormat="1" ht="13.5">
      <c r="B407" s="271"/>
      <c r="C407" s="272"/>
      <c r="D407" s="251" t="s">
        <v>278</v>
      </c>
      <c r="E407" s="273" t="s">
        <v>76</v>
      </c>
      <c r="F407" s="274" t="s">
        <v>281</v>
      </c>
      <c r="G407" s="272"/>
      <c r="H407" s="275">
        <v>1</v>
      </c>
      <c r="I407" s="276"/>
      <c r="J407" s="272"/>
      <c r="K407" s="272"/>
      <c r="L407" s="277"/>
      <c r="M407" s="278"/>
      <c r="N407" s="279"/>
      <c r="O407" s="279"/>
      <c r="P407" s="279"/>
      <c r="Q407" s="279"/>
      <c r="R407" s="279"/>
      <c r="S407" s="279"/>
      <c r="T407" s="280"/>
      <c r="AT407" s="281" t="s">
        <v>278</v>
      </c>
      <c r="AU407" s="281" t="s">
        <v>87</v>
      </c>
      <c r="AV407" s="14" t="s">
        <v>276</v>
      </c>
      <c r="AW407" s="14" t="s">
        <v>40</v>
      </c>
      <c r="AX407" s="14" t="s">
        <v>85</v>
      </c>
      <c r="AY407" s="281" t="s">
        <v>270</v>
      </c>
    </row>
    <row r="408" spans="2:65" s="1" customFormat="1" ht="51" customHeight="1">
      <c r="B408" s="46"/>
      <c r="C408" s="237" t="s">
        <v>686</v>
      </c>
      <c r="D408" s="237" t="s">
        <v>272</v>
      </c>
      <c r="E408" s="238" t="s">
        <v>687</v>
      </c>
      <c r="F408" s="239" t="s">
        <v>688</v>
      </c>
      <c r="G408" s="240" t="s">
        <v>155</v>
      </c>
      <c r="H408" s="241">
        <v>8</v>
      </c>
      <c r="I408" s="242"/>
      <c r="J408" s="243">
        <f>ROUND(I408*H408,2)</f>
        <v>0</v>
      </c>
      <c r="K408" s="239" t="s">
        <v>76</v>
      </c>
      <c r="L408" s="72"/>
      <c r="M408" s="244" t="s">
        <v>76</v>
      </c>
      <c r="N408" s="245" t="s">
        <v>48</v>
      </c>
      <c r="O408" s="47"/>
      <c r="P408" s="246">
        <f>O408*H408</f>
        <v>0</v>
      </c>
      <c r="Q408" s="246">
        <v>0</v>
      </c>
      <c r="R408" s="246">
        <f>Q408*H408</f>
        <v>0</v>
      </c>
      <c r="S408" s="246">
        <v>0</v>
      </c>
      <c r="T408" s="247">
        <f>S408*H408</f>
        <v>0</v>
      </c>
      <c r="AR408" s="24" t="s">
        <v>276</v>
      </c>
      <c r="AT408" s="24" t="s">
        <v>272</v>
      </c>
      <c r="AU408" s="24" t="s">
        <v>87</v>
      </c>
      <c r="AY408" s="24" t="s">
        <v>270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24" t="s">
        <v>85</v>
      </c>
      <c r="BK408" s="248">
        <f>ROUND(I408*H408,2)</f>
        <v>0</v>
      </c>
      <c r="BL408" s="24" t="s">
        <v>276</v>
      </c>
      <c r="BM408" s="24" t="s">
        <v>689</v>
      </c>
    </row>
    <row r="409" spans="2:51" s="12" customFormat="1" ht="13.5">
      <c r="B409" s="249"/>
      <c r="C409" s="250"/>
      <c r="D409" s="251" t="s">
        <v>278</v>
      </c>
      <c r="E409" s="252" t="s">
        <v>76</v>
      </c>
      <c r="F409" s="253" t="s">
        <v>362</v>
      </c>
      <c r="G409" s="250"/>
      <c r="H409" s="252" t="s">
        <v>76</v>
      </c>
      <c r="I409" s="254"/>
      <c r="J409" s="250"/>
      <c r="K409" s="250"/>
      <c r="L409" s="255"/>
      <c r="M409" s="256"/>
      <c r="N409" s="257"/>
      <c r="O409" s="257"/>
      <c r="P409" s="257"/>
      <c r="Q409" s="257"/>
      <c r="R409" s="257"/>
      <c r="S409" s="257"/>
      <c r="T409" s="258"/>
      <c r="AT409" s="259" t="s">
        <v>278</v>
      </c>
      <c r="AU409" s="259" t="s">
        <v>87</v>
      </c>
      <c r="AV409" s="12" t="s">
        <v>85</v>
      </c>
      <c r="AW409" s="12" t="s">
        <v>40</v>
      </c>
      <c r="AX409" s="12" t="s">
        <v>78</v>
      </c>
      <c r="AY409" s="259" t="s">
        <v>270</v>
      </c>
    </row>
    <row r="410" spans="2:51" s="13" customFormat="1" ht="13.5">
      <c r="B410" s="260"/>
      <c r="C410" s="261"/>
      <c r="D410" s="251" t="s">
        <v>278</v>
      </c>
      <c r="E410" s="262" t="s">
        <v>76</v>
      </c>
      <c r="F410" s="263" t="s">
        <v>139</v>
      </c>
      <c r="G410" s="261"/>
      <c r="H410" s="264">
        <v>8</v>
      </c>
      <c r="I410" s="265"/>
      <c r="J410" s="261"/>
      <c r="K410" s="261"/>
      <c r="L410" s="266"/>
      <c r="M410" s="267"/>
      <c r="N410" s="268"/>
      <c r="O410" s="268"/>
      <c r="P410" s="268"/>
      <c r="Q410" s="268"/>
      <c r="R410" s="268"/>
      <c r="S410" s="268"/>
      <c r="T410" s="269"/>
      <c r="AT410" s="270" t="s">
        <v>278</v>
      </c>
      <c r="AU410" s="270" t="s">
        <v>87</v>
      </c>
      <c r="AV410" s="13" t="s">
        <v>87</v>
      </c>
      <c r="AW410" s="13" t="s">
        <v>40</v>
      </c>
      <c r="AX410" s="13" t="s">
        <v>78</v>
      </c>
      <c r="AY410" s="270" t="s">
        <v>270</v>
      </c>
    </row>
    <row r="411" spans="2:51" s="14" customFormat="1" ht="13.5">
      <c r="B411" s="271"/>
      <c r="C411" s="272"/>
      <c r="D411" s="251" t="s">
        <v>278</v>
      </c>
      <c r="E411" s="273" t="s">
        <v>76</v>
      </c>
      <c r="F411" s="274" t="s">
        <v>281</v>
      </c>
      <c r="G411" s="272"/>
      <c r="H411" s="275">
        <v>8</v>
      </c>
      <c r="I411" s="276"/>
      <c r="J411" s="272"/>
      <c r="K411" s="272"/>
      <c r="L411" s="277"/>
      <c r="M411" s="278"/>
      <c r="N411" s="279"/>
      <c r="O411" s="279"/>
      <c r="P411" s="279"/>
      <c r="Q411" s="279"/>
      <c r="R411" s="279"/>
      <c r="S411" s="279"/>
      <c r="T411" s="280"/>
      <c r="AT411" s="281" t="s">
        <v>278</v>
      </c>
      <c r="AU411" s="281" t="s">
        <v>87</v>
      </c>
      <c r="AV411" s="14" t="s">
        <v>276</v>
      </c>
      <c r="AW411" s="14" t="s">
        <v>40</v>
      </c>
      <c r="AX411" s="14" t="s">
        <v>85</v>
      </c>
      <c r="AY411" s="281" t="s">
        <v>270</v>
      </c>
    </row>
    <row r="412" spans="2:63" s="11" customFormat="1" ht="29.85" customHeight="1">
      <c r="B412" s="221"/>
      <c r="C412" s="222"/>
      <c r="D412" s="223" t="s">
        <v>77</v>
      </c>
      <c r="E412" s="235" t="s">
        <v>309</v>
      </c>
      <c r="F412" s="235" t="s">
        <v>690</v>
      </c>
      <c r="G412" s="222"/>
      <c r="H412" s="222"/>
      <c r="I412" s="225"/>
      <c r="J412" s="236">
        <f>BK412</f>
        <v>0</v>
      </c>
      <c r="K412" s="222"/>
      <c r="L412" s="227"/>
      <c r="M412" s="228"/>
      <c r="N412" s="229"/>
      <c r="O412" s="229"/>
      <c r="P412" s="230">
        <f>P413+SUM(P414:P515)+P558</f>
        <v>0</v>
      </c>
      <c r="Q412" s="229"/>
      <c r="R412" s="230">
        <f>R413+SUM(R414:R515)+R558</f>
        <v>113.39339100000002</v>
      </c>
      <c r="S412" s="229"/>
      <c r="T412" s="231">
        <f>T413+SUM(T414:T515)+T558</f>
        <v>558.5548750000002</v>
      </c>
      <c r="AR412" s="232" t="s">
        <v>85</v>
      </c>
      <c r="AT412" s="233" t="s">
        <v>77</v>
      </c>
      <c r="AU412" s="233" t="s">
        <v>85</v>
      </c>
      <c r="AY412" s="232" t="s">
        <v>270</v>
      </c>
      <c r="BK412" s="234">
        <f>BK413+SUM(BK414:BK515)+BK558</f>
        <v>0</v>
      </c>
    </row>
    <row r="413" spans="2:65" s="1" customFormat="1" ht="25.5" customHeight="1">
      <c r="B413" s="46"/>
      <c r="C413" s="237" t="s">
        <v>691</v>
      </c>
      <c r="D413" s="237" t="s">
        <v>272</v>
      </c>
      <c r="E413" s="238" t="s">
        <v>692</v>
      </c>
      <c r="F413" s="239" t="s">
        <v>693</v>
      </c>
      <c r="G413" s="240" t="s">
        <v>155</v>
      </c>
      <c r="H413" s="241">
        <v>2</v>
      </c>
      <c r="I413" s="242"/>
      <c r="J413" s="243">
        <f>ROUND(I413*H413,2)</f>
        <v>0</v>
      </c>
      <c r="K413" s="239" t="s">
        <v>275</v>
      </c>
      <c r="L413" s="72"/>
      <c r="M413" s="244" t="s">
        <v>76</v>
      </c>
      <c r="N413" s="245" t="s">
        <v>48</v>
      </c>
      <c r="O413" s="47"/>
      <c r="P413" s="246">
        <f>O413*H413</f>
        <v>0</v>
      </c>
      <c r="Q413" s="246">
        <v>0.0007</v>
      </c>
      <c r="R413" s="246">
        <f>Q413*H413</f>
        <v>0.0014</v>
      </c>
      <c r="S413" s="246">
        <v>0</v>
      </c>
      <c r="T413" s="247">
        <f>S413*H413</f>
        <v>0</v>
      </c>
      <c r="AR413" s="24" t="s">
        <v>276</v>
      </c>
      <c r="AT413" s="24" t="s">
        <v>272</v>
      </c>
      <c r="AU413" s="24" t="s">
        <v>87</v>
      </c>
      <c r="AY413" s="24" t="s">
        <v>270</v>
      </c>
      <c r="BE413" s="248">
        <f>IF(N413="základní",J413,0)</f>
        <v>0</v>
      </c>
      <c r="BF413" s="248">
        <f>IF(N413="snížená",J413,0)</f>
        <v>0</v>
      </c>
      <c r="BG413" s="248">
        <f>IF(N413="zákl. přenesená",J413,0)</f>
        <v>0</v>
      </c>
      <c r="BH413" s="248">
        <f>IF(N413="sníž. přenesená",J413,0)</f>
        <v>0</v>
      </c>
      <c r="BI413" s="248">
        <f>IF(N413="nulová",J413,0)</f>
        <v>0</v>
      </c>
      <c r="BJ413" s="24" t="s">
        <v>85</v>
      </c>
      <c r="BK413" s="248">
        <f>ROUND(I413*H413,2)</f>
        <v>0</v>
      </c>
      <c r="BL413" s="24" t="s">
        <v>276</v>
      </c>
      <c r="BM413" s="24" t="s">
        <v>694</v>
      </c>
    </row>
    <row r="414" spans="2:51" s="12" customFormat="1" ht="13.5">
      <c r="B414" s="249"/>
      <c r="C414" s="250"/>
      <c r="D414" s="251" t="s">
        <v>278</v>
      </c>
      <c r="E414" s="252" t="s">
        <v>76</v>
      </c>
      <c r="F414" s="253" t="s">
        <v>362</v>
      </c>
      <c r="G414" s="250"/>
      <c r="H414" s="252" t="s">
        <v>76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278</v>
      </c>
      <c r="AU414" s="259" t="s">
        <v>87</v>
      </c>
      <c r="AV414" s="12" t="s">
        <v>85</v>
      </c>
      <c r="AW414" s="12" t="s">
        <v>40</v>
      </c>
      <c r="AX414" s="12" t="s">
        <v>78</v>
      </c>
      <c r="AY414" s="259" t="s">
        <v>270</v>
      </c>
    </row>
    <row r="415" spans="2:51" s="13" customFormat="1" ht="13.5">
      <c r="B415" s="260"/>
      <c r="C415" s="261"/>
      <c r="D415" s="251" t="s">
        <v>278</v>
      </c>
      <c r="E415" s="262" t="s">
        <v>76</v>
      </c>
      <c r="F415" s="263" t="s">
        <v>87</v>
      </c>
      <c r="G415" s="261"/>
      <c r="H415" s="264">
        <v>2</v>
      </c>
      <c r="I415" s="265"/>
      <c r="J415" s="261"/>
      <c r="K415" s="261"/>
      <c r="L415" s="266"/>
      <c r="M415" s="267"/>
      <c r="N415" s="268"/>
      <c r="O415" s="268"/>
      <c r="P415" s="268"/>
      <c r="Q415" s="268"/>
      <c r="R415" s="268"/>
      <c r="S415" s="268"/>
      <c r="T415" s="269"/>
      <c r="AT415" s="270" t="s">
        <v>278</v>
      </c>
      <c r="AU415" s="270" t="s">
        <v>87</v>
      </c>
      <c r="AV415" s="13" t="s">
        <v>87</v>
      </c>
      <c r="AW415" s="13" t="s">
        <v>40</v>
      </c>
      <c r="AX415" s="13" t="s">
        <v>78</v>
      </c>
      <c r="AY415" s="270" t="s">
        <v>270</v>
      </c>
    </row>
    <row r="416" spans="2:51" s="14" customFormat="1" ht="13.5">
      <c r="B416" s="271"/>
      <c r="C416" s="272"/>
      <c r="D416" s="251" t="s">
        <v>278</v>
      </c>
      <c r="E416" s="273" t="s">
        <v>76</v>
      </c>
      <c r="F416" s="274" t="s">
        <v>281</v>
      </c>
      <c r="G416" s="272"/>
      <c r="H416" s="275">
        <v>2</v>
      </c>
      <c r="I416" s="276"/>
      <c r="J416" s="272"/>
      <c r="K416" s="272"/>
      <c r="L416" s="277"/>
      <c r="M416" s="278"/>
      <c r="N416" s="279"/>
      <c r="O416" s="279"/>
      <c r="P416" s="279"/>
      <c r="Q416" s="279"/>
      <c r="R416" s="279"/>
      <c r="S416" s="279"/>
      <c r="T416" s="280"/>
      <c r="AT416" s="281" t="s">
        <v>278</v>
      </c>
      <c r="AU416" s="281" t="s">
        <v>87</v>
      </c>
      <c r="AV416" s="14" t="s">
        <v>276</v>
      </c>
      <c r="AW416" s="14" t="s">
        <v>40</v>
      </c>
      <c r="AX416" s="14" t="s">
        <v>85</v>
      </c>
      <c r="AY416" s="281" t="s">
        <v>270</v>
      </c>
    </row>
    <row r="417" spans="2:65" s="1" customFormat="1" ht="16.5" customHeight="1">
      <c r="B417" s="46"/>
      <c r="C417" s="282" t="s">
        <v>695</v>
      </c>
      <c r="D417" s="282" t="s">
        <v>338</v>
      </c>
      <c r="E417" s="283" t="s">
        <v>696</v>
      </c>
      <c r="F417" s="284" t="s">
        <v>697</v>
      </c>
      <c r="G417" s="285" t="s">
        <v>155</v>
      </c>
      <c r="H417" s="286">
        <v>2</v>
      </c>
      <c r="I417" s="287"/>
      <c r="J417" s="288">
        <f>ROUND(I417*H417,2)</f>
        <v>0</v>
      </c>
      <c r="K417" s="284" t="s">
        <v>275</v>
      </c>
      <c r="L417" s="289"/>
      <c r="M417" s="290" t="s">
        <v>76</v>
      </c>
      <c r="N417" s="291" t="s">
        <v>48</v>
      </c>
      <c r="O417" s="47"/>
      <c r="P417" s="246">
        <f>O417*H417</f>
        <v>0</v>
      </c>
      <c r="Q417" s="246">
        <v>0.003</v>
      </c>
      <c r="R417" s="246">
        <f>Q417*H417</f>
        <v>0.006</v>
      </c>
      <c r="S417" s="246">
        <v>0</v>
      </c>
      <c r="T417" s="247">
        <f>S417*H417</f>
        <v>0</v>
      </c>
      <c r="AR417" s="24" t="s">
        <v>139</v>
      </c>
      <c r="AT417" s="24" t="s">
        <v>338</v>
      </c>
      <c r="AU417" s="24" t="s">
        <v>87</v>
      </c>
      <c r="AY417" s="24" t="s">
        <v>270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24" t="s">
        <v>85</v>
      </c>
      <c r="BK417" s="248">
        <f>ROUND(I417*H417,2)</f>
        <v>0</v>
      </c>
      <c r="BL417" s="24" t="s">
        <v>276</v>
      </c>
      <c r="BM417" s="24" t="s">
        <v>698</v>
      </c>
    </row>
    <row r="418" spans="2:51" s="12" customFormat="1" ht="13.5">
      <c r="B418" s="249"/>
      <c r="C418" s="250"/>
      <c r="D418" s="251" t="s">
        <v>278</v>
      </c>
      <c r="E418" s="252" t="s">
        <v>76</v>
      </c>
      <c r="F418" s="253" t="s">
        <v>362</v>
      </c>
      <c r="G418" s="250"/>
      <c r="H418" s="252" t="s">
        <v>76</v>
      </c>
      <c r="I418" s="254"/>
      <c r="J418" s="250"/>
      <c r="K418" s="250"/>
      <c r="L418" s="255"/>
      <c r="M418" s="256"/>
      <c r="N418" s="257"/>
      <c r="O418" s="257"/>
      <c r="P418" s="257"/>
      <c r="Q418" s="257"/>
      <c r="R418" s="257"/>
      <c r="S418" s="257"/>
      <c r="T418" s="258"/>
      <c r="AT418" s="259" t="s">
        <v>278</v>
      </c>
      <c r="AU418" s="259" t="s">
        <v>87</v>
      </c>
      <c r="AV418" s="12" t="s">
        <v>85</v>
      </c>
      <c r="AW418" s="12" t="s">
        <v>40</v>
      </c>
      <c r="AX418" s="12" t="s">
        <v>78</v>
      </c>
      <c r="AY418" s="259" t="s">
        <v>270</v>
      </c>
    </row>
    <row r="419" spans="2:51" s="13" customFormat="1" ht="13.5">
      <c r="B419" s="260"/>
      <c r="C419" s="261"/>
      <c r="D419" s="251" t="s">
        <v>278</v>
      </c>
      <c r="E419" s="262" t="s">
        <v>76</v>
      </c>
      <c r="F419" s="263" t="s">
        <v>87</v>
      </c>
      <c r="G419" s="261"/>
      <c r="H419" s="264">
        <v>2</v>
      </c>
      <c r="I419" s="265"/>
      <c r="J419" s="261"/>
      <c r="K419" s="261"/>
      <c r="L419" s="266"/>
      <c r="M419" s="267"/>
      <c r="N419" s="268"/>
      <c r="O419" s="268"/>
      <c r="P419" s="268"/>
      <c r="Q419" s="268"/>
      <c r="R419" s="268"/>
      <c r="S419" s="268"/>
      <c r="T419" s="269"/>
      <c r="AT419" s="270" t="s">
        <v>278</v>
      </c>
      <c r="AU419" s="270" t="s">
        <v>87</v>
      </c>
      <c r="AV419" s="13" t="s">
        <v>87</v>
      </c>
      <c r="AW419" s="13" t="s">
        <v>40</v>
      </c>
      <c r="AX419" s="13" t="s">
        <v>78</v>
      </c>
      <c r="AY419" s="270" t="s">
        <v>270</v>
      </c>
    </row>
    <row r="420" spans="2:51" s="14" customFormat="1" ht="13.5">
      <c r="B420" s="271"/>
      <c r="C420" s="272"/>
      <c r="D420" s="251" t="s">
        <v>278</v>
      </c>
      <c r="E420" s="273" t="s">
        <v>76</v>
      </c>
      <c r="F420" s="274" t="s">
        <v>281</v>
      </c>
      <c r="G420" s="272"/>
      <c r="H420" s="275">
        <v>2</v>
      </c>
      <c r="I420" s="276"/>
      <c r="J420" s="272"/>
      <c r="K420" s="272"/>
      <c r="L420" s="277"/>
      <c r="M420" s="278"/>
      <c r="N420" s="279"/>
      <c r="O420" s="279"/>
      <c r="P420" s="279"/>
      <c r="Q420" s="279"/>
      <c r="R420" s="279"/>
      <c r="S420" s="279"/>
      <c r="T420" s="280"/>
      <c r="AT420" s="281" t="s">
        <v>278</v>
      </c>
      <c r="AU420" s="281" t="s">
        <v>87</v>
      </c>
      <c r="AV420" s="14" t="s">
        <v>276</v>
      </c>
      <c r="AW420" s="14" t="s">
        <v>40</v>
      </c>
      <c r="AX420" s="14" t="s">
        <v>85</v>
      </c>
      <c r="AY420" s="281" t="s">
        <v>270</v>
      </c>
    </row>
    <row r="421" spans="2:65" s="1" customFormat="1" ht="16.5" customHeight="1">
      <c r="B421" s="46"/>
      <c r="C421" s="237" t="s">
        <v>699</v>
      </c>
      <c r="D421" s="237" t="s">
        <v>272</v>
      </c>
      <c r="E421" s="238" t="s">
        <v>700</v>
      </c>
      <c r="F421" s="239" t="s">
        <v>701</v>
      </c>
      <c r="G421" s="240" t="s">
        <v>155</v>
      </c>
      <c r="H421" s="241">
        <v>1</v>
      </c>
      <c r="I421" s="242"/>
      <c r="J421" s="243">
        <f>ROUND(I421*H421,2)</f>
        <v>0</v>
      </c>
      <c r="K421" s="239" t="s">
        <v>275</v>
      </c>
      <c r="L421" s="72"/>
      <c r="M421" s="244" t="s">
        <v>76</v>
      </c>
      <c r="N421" s="245" t="s">
        <v>48</v>
      </c>
      <c r="O421" s="47"/>
      <c r="P421" s="246">
        <f>O421*H421</f>
        <v>0</v>
      </c>
      <c r="Q421" s="246">
        <v>0</v>
      </c>
      <c r="R421" s="246">
        <f>Q421*H421</f>
        <v>0</v>
      </c>
      <c r="S421" s="246">
        <v>0</v>
      </c>
      <c r="T421" s="247">
        <f>S421*H421</f>
        <v>0</v>
      </c>
      <c r="AR421" s="24" t="s">
        <v>276</v>
      </c>
      <c r="AT421" s="24" t="s">
        <v>272</v>
      </c>
      <c r="AU421" s="24" t="s">
        <v>87</v>
      </c>
      <c r="AY421" s="24" t="s">
        <v>270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24" t="s">
        <v>85</v>
      </c>
      <c r="BK421" s="248">
        <f>ROUND(I421*H421,2)</f>
        <v>0</v>
      </c>
      <c r="BL421" s="24" t="s">
        <v>276</v>
      </c>
      <c r="BM421" s="24" t="s">
        <v>702</v>
      </c>
    </row>
    <row r="422" spans="2:51" s="12" customFormat="1" ht="13.5">
      <c r="B422" s="249"/>
      <c r="C422" s="250"/>
      <c r="D422" s="251" t="s">
        <v>278</v>
      </c>
      <c r="E422" s="252" t="s">
        <v>76</v>
      </c>
      <c r="F422" s="253" t="s">
        <v>362</v>
      </c>
      <c r="G422" s="250"/>
      <c r="H422" s="252" t="s">
        <v>76</v>
      </c>
      <c r="I422" s="254"/>
      <c r="J422" s="250"/>
      <c r="K422" s="250"/>
      <c r="L422" s="255"/>
      <c r="M422" s="256"/>
      <c r="N422" s="257"/>
      <c r="O422" s="257"/>
      <c r="P422" s="257"/>
      <c r="Q422" s="257"/>
      <c r="R422" s="257"/>
      <c r="S422" s="257"/>
      <c r="T422" s="258"/>
      <c r="AT422" s="259" t="s">
        <v>278</v>
      </c>
      <c r="AU422" s="259" t="s">
        <v>87</v>
      </c>
      <c r="AV422" s="12" t="s">
        <v>85</v>
      </c>
      <c r="AW422" s="12" t="s">
        <v>40</v>
      </c>
      <c r="AX422" s="12" t="s">
        <v>78</v>
      </c>
      <c r="AY422" s="259" t="s">
        <v>270</v>
      </c>
    </row>
    <row r="423" spans="2:51" s="13" customFormat="1" ht="13.5">
      <c r="B423" s="260"/>
      <c r="C423" s="261"/>
      <c r="D423" s="251" t="s">
        <v>278</v>
      </c>
      <c r="E423" s="262" t="s">
        <v>185</v>
      </c>
      <c r="F423" s="263" t="s">
        <v>85</v>
      </c>
      <c r="G423" s="261"/>
      <c r="H423" s="264">
        <v>1</v>
      </c>
      <c r="I423" s="265"/>
      <c r="J423" s="261"/>
      <c r="K423" s="261"/>
      <c r="L423" s="266"/>
      <c r="M423" s="267"/>
      <c r="N423" s="268"/>
      <c r="O423" s="268"/>
      <c r="P423" s="268"/>
      <c r="Q423" s="268"/>
      <c r="R423" s="268"/>
      <c r="S423" s="268"/>
      <c r="T423" s="269"/>
      <c r="AT423" s="270" t="s">
        <v>278</v>
      </c>
      <c r="AU423" s="270" t="s">
        <v>87</v>
      </c>
      <c r="AV423" s="13" t="s">
        <v>87</v>
      </c>
      <c r="AW423" s="13" t="s">
        <v>40</v>
      </c>
      <c r="AX423" s="13" t="s">
        <v>78</v>
      </c>
      <c r="AY423" s="270" t="s">
        <v>270</v>
      </c>
    </row>
    <row r="424" spans="2:51" s="14" customFormat="1" ht="13.5">
      <c r="B424" s="271"/>
      <c r="C424" s="272"/>
      <c r="D424" s="251" t="s">
        <v>278</v>
      </c>
      <c r="E424" s="273" t="s">
        <v>76</v>
      </c>
      <c r="F424" s="274" t="s">
        <v>281</v>
      </c>
      <c r="G424" s="272"/>
      <c r="H424" s="275">
        <v>1</v>
      </c>
      <c r="I424" s="276"/>
      <c r="J424" s="272"/>
      <c r="K424" s="272"/>
      <c r="L424" s="277"/>
      <c r="M424" s="278"/>
      <c r="N424" s="279"/>
      <c r="O424" s="279"/>
      <c r="P424" s="279"/>
      <c r="Q424" s="279"/>
      <c r="R424" s="279"/>
      <c r="S424" s="279"/>
      <c r="T424" s="280"/>
      <c r="AT424" s="281" t="s">
        <v>278</v>
      </c>
      <c r="AU424" s="281" t="s">
        <v>87</v>
      </c>
      <c r="AV424" s="14" t="s">
        <v>276</v>
      </c>
      <c r="AW424" s="14" t="s">
        <v>40</v>
      </c>
      <c r="AX424" s="14" t="s">
        <v>85</v>
      </c>
      <c r="AY424" s="281" t="s">
        <v>270</v>
      </c>
    </row>
    <row r="425" spans="2:65" s="1" customFormat="1" ht="16.5" customHeight="1">
      <c r="B425" s="46"/>
      <c r="C425" s="282" t="s">
        <v>703</v>
      </c>
      <c r="D425" s="282" t="s">
        <v>338</v>
      </c>
      <c r="E425" s="283" t="s">
        <v>704</v>
      </c>
      <c r="F425" s="284" t="s">
        <v>705</v>
      </c>
      <c r="G425" s="285" t="s">
        <v>155</v>
      </c>
      <c r="H425" s="286">
        <v>1</v>
      </c>
      <c r="I425" s="287"/>
      <c r="J425" s="288">
        <f>ROUND(I425*H425,2)</f>
        <v>0</v>
      </c>
      <c r="K425" s="284" t="s">
        <v>76</v>
      </c>
      <c r="L425" s="289"/>
      <c r="M425" s="290" t="s">
        <v>76</v>
      </c>
      <c r="N425" s="291" t="s">
        <v>48</v>
      </c>
      <c r="O425" s="47"/>
      <c r="P425" s="246">
        <f>O425*H425</f>
        <v>0</v>
      </c>
      <c r="Q425" s="246">
        <v>0.009</v>
      </c>
      <c r="R425" s="246">
        <f>Q425*H425</f>
        <v>0.009</v>
      </c>
      <c r="S425" s="246">
        <v>0</v>
      </c>
      <c r="T425" s="247">
        <f>S425*H425</f>
        <v>0</v>
      </c>
      <c r="AR425" s="24" t="s">
        <v>139</v>
      </c>
      <c r="AT425" s="24" t="s">
        <v>338</v>
      </c>
      <c r="AU425" s="24" t="s">
        <v>87</v>
      </c>
      <c r="AY425" s="24" t="s">
        <v>270</v>
      </c>
      <c r="BE425" s="248">
        <f>IF(N425="základní",J425,0)</f>
        <v>0</v>
      </c>
      <c r="BF425" s="248">
        <f>IF(N425="snížená",J425,0)</f>
        <v>0</v>
      </c>
      <c r="BG425" s="248">
        <f>IF(N425="zákl. přenesená",J425,0)</f>
        <v>0</v>
      </c>
      <c r="BH425" s="248">
        <f>IF(N425="sníž. přenesená",J425,0)</f>
        <v>0</v>
      </c>
      <c r="BI425" s="248">
        <f>IF(N425="nulová",J425,0)</f>
        <v>0</v>
      </c>
      <c r="BJ425" s="24" t="s">
        <v>85</v>
      </c>
      <c r="BK425" s="248">
        <f>ROUND(I425*H425,2)</f>
        <v>0</v>
      </c>
      <c r="BL425" s="24" t="s">
        <v>276</v>
      </c>
      <c r="BM425" s="24" t="s">
        <v>706</v>
      </c>
    </row>
    <row r="426" spans="2:51" s="13" customFormat="1" ht="13.5">
      <c r="B426" s="260"/>
      <c r="C426" s="261"/>
      <c r="D426" s="251" t="s">
        <v>278</v>
      </c>
      <c r="E426" s="262" t="s">
        <v>76</v>
      </c>
      <c r="F426" s="263" t="s">
        <v>185</v>
      </c>
      <c r="G426" s="261"/>
      <c r="H426" s="264">
        <v>1</v>
      </c>
      <c r="I426" s="265"/>
      <c r="J426" s="261"/>
      <c r="K426" s="261"/>
      <c r="L426" s="266"/>
      <c r="M426" s="267"/>
      <c r="N426" s="268"/>
      <c r="O426" s="268"/>
      <c r="P426" s="268"/>
      <c r="Q426" s="268"/>
      <c r="R426" s="268"/>
      <c r="S426" s="268"/>
      <c r="T426" s="269"/>
      <c r="AT426" s="270" t="s">
        <v>278</v>
      </c>
      <c r="AU426" s="270" t="s">
        <v>87</v>
      </c>
      <c r="AV426" s="13" t="s">
        <v>87</v>
      </c>
      <c r="AW426" s="13" t="s">
        <v>40</v>
      </c>
      <c r="AX426" s="13" t="s">
        <v>78</v>
      </c>
      <c r="AY426" s="270" t="s">
        <v>270</v>
      </c>
    </row>
    <row r="427" spans="2:51" s="14" customFormat="1" ht="13.5">
      <c r="B427" s="271"/>
      <c r="C427" s="272"/>
      <c r="D427" s="251" t="s">
        <v>278</v>
      </c>
      <c r="E427" s="273" t="s">
        <v>76</v>
      </c>
      <c r="F427" s="274" t="s">
        <v>281</v>
      </c>
      <c r="G427" s="272"/>
      <c r="H427" s="275">
        <v>1</v>
      </c>
      <c r="I427" s="276"/>
      <c r="J427" s="272"/>
      <c r="K427" s="272"/>
      <c r="L427" s="277"/>
      <c r="M427" s="278"/>
      <c r="N427" s="279"/>
      <c r="O427" s="279"/>
      <c r="P427" s="279"/>
      <c r="Q427" s="279"/>
      <c r="R427" s="279"/>
      <c r="S427" s="279"/>
      <c r="T427" s="280"/>
      <c r="AT427" s="281" t="s">
        <v>278</v>
      </c>
      <c r="AU427" s="281" t="s">
        <v>87</v>
      </c>
      <c r="AV427" s="14" t="s">
        <v>276</v>
      </c>
      <c r="AW427" s="14" t="s">
        <v>40</v>
      </c>
      <c r="AX427" s="14" t="s">
        <v>85</v>
      </c>
      <c r="AY427" s="281" t="s">
        <v>270</v>
      </c>
    </row>
    <row r="428" spans="2:65" s="1" customFormat="1" ht="16.5" customHeight="1">
      <c r="B428" s="46"/>
      <c r="C428" s="237" t="s">
        <v>707</v>
      </c>
      <c r="D428" s="237" t="s">
        <v>272</v>
      </c>
      <c r="E428" s="238" t="s">
        <v>708</v>
      </c>
      <c r="F428" s="239" t="s">
        <v>709</v>
      </c>
      <c r="G428" s="240" t="s">
        <v>155</v>
      </c>
      <c r="H428" s="241">
        <v>3</v>
      </c>
      <c r="I428" s="242"/>
      <c r="J428" s="243">
        <f>ROUND(I428*H428,2)</f>
        <v>0</v>
      </c>
      <c r="K428" s="239" t="s">
        <v>275</v>
      </c>
      <c r="L428" s="72"/>
      <c r="M428" s="244" t="s">
        <v>76</v>
      </c>
      <c r="N428" s="245" t="s">
        <v>48</v>
      </c>
      <c r="O428" s="47"/>
      <c r="P428" s="246">
        <f>O428*H428</f>
        <v>0</v>
      </c>
      <c r="Q428" s="246">
        <v>0.10941</v>
      </c>
      <c r="R428" s="246">
        <f>Q428*H428</f>
        <v>0.32822999999999997</v>
      </c>
      <c r="S428" s="246">
        <v>0</v>
      </c>
      <c r="T428" s="247">
        <f>S428*H428</f>
        <v>0</v>
      </c>
      <c r="AR428" s="24" t="s">
        <v>276</v>
      </c>
      <c r="AT428" s="24" t="s">
        <v>272</v>
      </c>
      <c r="AU428" s="24" t="s">
        <v>87</v>
      </c>
      <c r="AY428" s="24" t="s">
        <v>270</v>
      </c>
      <c r="BE428" s="248">
        <f>IF(N428="základní",J428,0)</f>
        <v>0</v>
      </c>
      <c r="BF428" s="248">
        <f>IF(N428="snížená",J428,0)</f>
        <v>0</v>
      </c>
      <c r="BG428" s="248">
        <f>IF(N428="zákl. přenesená",J428,0)</f>
        <v>0</v>
      </c>
      <c r="BH428" s="248">
        <f>IF(N428="sníž. přenesená",J428,0)</f>
        <v>0</v>
      </c>
      <c r="BI428" s="248">
        <f>IF(N428="nulová",J428,0)</f>
        <v>0</v>
      </c>
      <c r="BJ428" s="24" t="s">
        <v>85</v>
      </c>
      <c r="BK428" s="248">
        <f>ROUND(I428*H428,2)</f>
        <v>0</v>
      </c>
      <c r="BL428" s="24" t="s">
        <v>276</v>
      </c>
      <c r="BM428" s="24" t="s">
        <v>710</v>
      </c>
    </row>
    <row r="429" spans="2:51" s="12" customFormat="1" ht="13.5">
      <c r="B429" s="249"/>
      <c r="C429" s="250"/>
      <c r="D429" s="251" t="s">
        <v>278</v>
      </c>
      <c r="E429" s="252" t="s">
        <v>76</v>
      </c>
      <c r="F429" s="253" t="s">
        <v>362</v>
      </c>
      <c r="G429" s="250"/>
      <c r="H429" s="252" t="s">
        <v>76</v>
      </c>
      <c r="I429" s="254"/>
      <c r="J429" s="250"/>
      <c r="K429" s="250"/>
      <c r="L429" s="255"/>
      <c r="M429" s="256"/>
      <c r="N429" s="257"/>
      <c r="O429" s="257"/>
      <c r="P429" s="257"/>
      <c r="Q429" s="257"/>
      <c r="R429" s="257"/>
      <c r="S429" s="257"/>
      <c r="T429" s="258"/>
      <c r="AT429" s="259" t="s">
        <v>278</v>
      </c>
      <c r="AU429" s="259" t="s">
        <v>87</v>
      </c>
      <c r="AV429" s="12" t="s">
        <v>85</v>
      </c>
      <c r="AW429" s="12" t="s">
        <v>40</v>
      </c>
      <c r="AX429" s="12" t="s">
        <v>78</v>
      </c>
      <c r="AY429" s="259" t="s">
        <v>270</v>
      </c>
    </row>
    <row r="430" spans="2:51" s="13" customFormat="1" ht="13.5">
      <c r="B430" s="260"/>
      <c r="C430" s="261"/>
      <c r="D430" s="251" t="s">
        <v>278</v>
      </c>
      <c r="E430" s="262" t="s">
        <v>180</v>
      </c>
      <c r="F430" s="263" t="s">
        <v>161</v>
      </c>
      <c r="G430" s="261"/>
      <c r="H430" s="264">
        <v>3</v>
      </c>
      <c r="I430" s="265"/>
      <c r="J430" s="261"/>
      <c r="K430" s="261"/>
      <c r="L430" s="266"/>
      <c r="M430" s="267"/>
      <c r="N430" s="268"/>
      <c r="O430" s="268"/>
      <c r="P430" s="268"/>
      <c r="Q430" s="268"/>
      <c r="R430" s="268"/>
      <c r="S430" s="268"/>
      <c r="T430" s="269"/>
      <c r="AT430" s="270" t="s">
        <v>278</v>
      </c>
      <c r="AU430" s="270" t="s">
        <v>87</v>
      </c>
      <c r="AV430" s="13" t="s">
        <v>87</v>
      </c>
      <c r="AW430" s="13" t="s">
        <v>40</v>
      </c>
      <c r="AX430" s="13" t="s">
        <v>78</v>
      </c>
      <c r="AY430" s="270" t="s">
        <v>270</v>
      </c>
    </row>
    <row r="431" spans="2:51" s="14" customFormat="1" ht="13.5">
      <c r="B431" s="271"/>
      <c r="C431" s="272"/>
      <c r="D431" s="251" t="s">
        <v>278</v>
      </c>
      <c r="E431" s="273" t="s">
        <v>76</v>
      </c>
      <c r="F431" s="274" t="s">
        <v>281</v>
      </c>
      <c r="G431" s="272"/>
      <c r="H431" s="275">
        <v>3</v>
      </c>
      <c r="I431" s="276"/>
      <c r="J431" s="272"/>
      <c r="K431" s="272"/>
      <c r="L431" s="277"/>
      <c r="M431" s="278"/>
      <c r="N431" s="279"/>
      <c r="O431" s="279"/>
      <c r="P431" s="279"/>
      <c r="Q431" s="279"/>
      <c r="R431" s="279"/>
      <c r="S431" s="279"/>
      <c r="T431" s="280"/>
      <c r="AT431" s="281" t="s">
        <v>278</v>
      </c>
      <c r="AU431" s="281" t="s">
        <v>87</v>
      </c>
      <c r="AV431" s="14" t="s">
        <v>276</v>
      </c>
      <c r="AW431" s="14" t="s">
        <v>40</v>
      </c>
      <c r="AX431" s="14" t="s">
        <v>85</v>
      </c>
      <c r="AY431" s="281" t="s">
        <v>270</v>
      </c>
    </row>
    <row r="432" spans="2:65" s="1" customFormat="1" ht="16.5" customHeight="1">
      <c r="B432" s="46"/>
      <c r="C432" s="282" t="s">
        <v>711</v>
      </c>
      <c r="D432" s="282" t="s">
        <v>338</v>
      </c>
      <c r="E432" s="283" t="s">
        <v>712</v>
      </c>
      <c r="F432" s="284" t="s">
        <v>713</v>
      </c>
      <c r="G432" s="285" t="s">
        <v>155</v>
      </c>
      <c r="H432" s="286">
        <v>3</v>
      </c>
      <c r="I432" s="287"/>
      <c r="J432" s="288">
        <f>ROUND(I432*H432,2)</f>
        <v>0</v>
      </c>
      <c r="K432" s="284" t="s">
        <v>275</v>
      </c>
      <c r="L432" s="289"/>
      <c r="M432" s="290" t="s">
        <v>76</v>
      </c>
      <c r="N432" s="291" t="s">
        <v>48</v>
      </c>
      <c r="O432" s="47"/>
      <c r="P432" s="246">
        <f>O432*H432</f>
        <v>0</v>
      </c>
      <c r="Q432" s="246">
        <v>0.0061</v>
      </c>
      <c r="R432" s="246">
        <f>Q432*H432</f>
        <v>0.0183</v>
      </c>
      <c r="S432" s="246">
        <v>0</v>
      </c>
      <c r="T432" s="247">
        <f>S432*H432</f>
        <v>0</v>
      </c>
      <c r="AR432" s="24" t="s">
        <v>139</v>
      </c>
      <c r="AT432" s="24" t="s">
        <v>338</v>
      </c>
      <c r="AU432" s="24" t="s">
        <v>87</v>
      </c>
      <c r="AY432" s="24" t="s">
        <v>270</v>
      </c>
      <c r="BE432" s="248">
        <f>IF(N432="základní",J432,0)</f>
        <v>0</v>
      </c>
      <c r="BF432" s="248">
        <f>IF(N432="snížená",J432,0)</f>
        <v>0</v>
      </c>
      <c r="BG432" s="248">
        <f>IF(N432="zákl. přenesená",J432,0)</f>
        <v>0</v>
      </c>
      <c r="BH432" s="248">
        <f>IF(N432="sníž. přenesená",J432,0)</f>
        <v>0</v>
      </c>
      <c r="BI432" s="248">
        <f>IF(N432="nulová",J432,0)</f>
        <v>0</v>
      </c>
      <c r="BJ432" s="24" t="s">
        <v>85</v>
      </c>
      <c r="BK432" s="248">
        <f>ROUND(I432*H432,2)</f>
        <v>0</v>
      </c>
      <c r="BL432" s="24" t="s">
        <v>276</v>
      </c>
      <c r="BM432" s="24" t="s">
        <v>714</v>
      </c>
    </row>
    <row r="433" spans="2:51" s="13" customFormat="1" ht="13.5">
      <c r="B433" s="260"/>
      <c r="C433" s="261"/>
      <c r="D433" s="251" t="s">
        <v>278</v>
      </c>
      <c r="E433" s="262" t="s">
        <v>76</v>
      </c>
      <c r="F433" s="263" t="s">
        <v>180</v>
      </c>
      <c r="G433" s="261"/>
      <c r="H433" s="264">
        <v>3</v>
      </c>
      <c r="I433" s="265"/>
      <c r="J433" s="261"/>
      <c r="K433" s="261"/>
      <c r="L433" s="266"/>
      <c r="M433" s="267"/>
      <c r="N433" s="268"/>
      <c r="O433" s="268"/>
      <c r="P433" s="268"/>
      <c r="Q433" s="268"/>
      <c r="R433" s="268"/>
      <c r="S433" s="268"/>
      <c r="T433" s="269"/>
      <c r="AT433" s="270" t="s">
        <v>278</v>
      </c>
      <c r="AU433" s="270" t="s">
        <v>87</v>
      </c>
      <c r="AV433" s="13" t="s">
        <v>87</v>
      </c>
      <c r="AW433" s="13" t="s">
        <v>40</v>
      </c>
      <c r="AX433" s="13" t="s">
        <v>78</v>
      </c>
      <c r="AY433" s="270" t="s">
        <v>270</v>
      </c>
    </row>
    <row r="434" spans="2:51" s="14" customFormat="1" ht="13.5">
      <c r="B434" s="271"/>
      <c r="C434" s="272"/>
      <c r="D434" s="251" t="s">
        <v>278</v>
      </c>
      <c r="E434" s="273" t="s">
        <v>76</v>
      </c>
      <c r="F434" s="274" t="s">
        <v>281</v>
      </c>
      <c r="G434" s="272"/>
      <c r="H434" s="275">
        <v>3</v>
      </c>
      <c r="I434" s="276"/>
      <c r="J434" s="272"/>
      <c r="K434" s="272"/>
      <c r="L434" s="277"/>
      <c r="M434" s="278"/>
      <c r="N434" s="279"/>
      <c r="O434" s="279"/>
      <c r="P434" s="279"/>
      <c r="Q434" s="279"/>
      <c r="R434" s="279"/>
      <c r="S434" s="279"/>
      <c r="T434" s="280"/>
      <c r="AT434" s="281" t="s">
        <v>278</v>
      </c>
      <c r="AU434" s="281" t="s">
        <v>87</v>
      </c>
      <c r="AV434" s="14" t="s">
        <v>276</v>
      </c>
      <c r="AW434" s="14" t="s">
        <v>40</v>
      </c>
      <c r="AX434" s="14" t="s">
        <v>85</v>
      </c>
      <c r="AY434" s="281" t="s">
        <v>270</v>
      </c>
    </row>
    <row r="435" spans="2:65" s="1" customFormat="1" ht="16.5" customHeight="1">
      <c r="B435" s="46"/>
      <c r="C435" s="282" t="s">
        <v>715</v>
      </c>
      <c r="D435" s="282" t="s">
        <v>338</v>
      </c>
      <c r="E435" s="283" t="s">
        <v>716</v>
      </c>
      <c r="F435" s="284" t="s">
        <v>717</v>
      </c>
      <c r="G435" s="285" t="s">
        <v>155</v>
      </c>
      <c r="H435" s="286">
        <v>3</v>
      </c>
      <c r="I435" s="287"/>
      <c r="J435" s="288">
        <f>ROUND(I435*H435,2)</f>
        <v>0</v>
      </c>
      <c r="K435" s="284" t="s">
        <v>275</v>
      </c>
      <c r="L435" s="289"/>
      <c r="M435" s="290" t="s">
        <v>76</v>
      </c>
      <c r="N435" s="291" t="s">
        <v>48</v>
      </c>
      <c r="O435" s="47"/>
      <c r="P435" s="246">
        <f>O435*H435</f>
        <v>0</v>
      </c>
      <c r="Q435" s="246">
        <v>0.0001</v>
      </c>
      <c r="R435" s="246">
        <f>Q435*H435</f>
        <v>0.00030000000000000003</v>
      </c>
      <c r="S435" s="246">
        <v>0</v>
      </c>
      <c r="T435" s="247">
        <f>S435*H435</f>
        <v>0</v>
      </c>
      <c r="AR435" s="24" t="s">
        <v>139</v>
      </c>
      <c r="AT435" s="24" t="s">
        <v>338</v>
      </c>
      <c r="AU435" s="24" t="s">
        <v>87</v>
      </c>
      <c r="AY435" s="24" t="s">
        <v>270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24" t="s">
        <v>85</v>
      </c>
      <c r="BK435" s="248">
        <f>ROUND(I435*H435,2)</f>
        <v>0</v>
      </c>
      <c r="BL435" s="24" t="s">
        <v>276</v>
      </c>
      <c r="BM435" s="24" t="s">
        <v>718</v>
      </c>
    </row>
    <row r="436" spans="2:51" s="13" customFormat="1" ht="13.5">
      <c r="B436" s="260"/>
      <c r="C436" s="261"/>
      <c r="D436" s="251" t="s">
        <v>278</v>
      </c>
      <c r="E436" s="262" t="s">
        <v>76</v>
      </c>
      <c r="F436" s="263" t="s">
        <v>180</v>
      </c>
      <c r="G436" s="261"/>
      <c r="H436" s="264">
        <v>3</v>
      </c>
      <c r="I436" s="265"/>
      <c r="J436" s="261"/>
      <c r="K436" s="261"/>
      <c r="L436" s="266"/>
      <c r="M436" s="267"/>
      <c r="N436" s="268"/>
      <c r="O436" s="268"/>
      <c r="P436" s="268"/>
      <c r="Q436" s="268"/>
      <c r="R436" s="268"/>
      <c r="S436" s="268"/>
      <c r="T436" s="269"/>
      <c r="AT436" s="270" t="s">
        <v>278</v>
      </c>
      <c r="AU436" s="270" t="s">
        <v>87</v>
      </c>
      <c r="AV436" s="13" t="s">
        <v>87</v>
      </c>
      <c r="AW436" s="13" t="s">
        <v>40</v>
      </c>
      <c r="AX436" s="13" t="s">
        <v>78</v>
      </c>
      <c r="AY436" s="270" t="s">
        <v>270</v>
      </c>
    </row>
    <row r="437" spans="2:51" s="14" customFormat="1" ht="13.5">
      <c r="B437" s="271"/>
      <c r="C437" s="272"/>
      <c r="D437" s="251" t="s">
        <v>278</v>
      </c>
      <c r="E437" s="273" t="s">
        <v>76</v>
      </c>
      <c r="F437" s="274" t="s">
        <v>281</v>
      </c>
      <c r="G437" s="272"/>
      <c r="H437" s="275">
        <v>3</v>
      </c>
      <c r="I437" s="276"/>
      <c r="J437" s="272"/>
      <c r="K437" s="272"/>
      <c r="L437" s="277"/>
      <c r="M437" s="278"/>
      <c r="N437" s="279"/>
      <c r="O437" s="279"/>
      <c r="P437" s="279"/>
      <c r="Q437" s="279"/>
      <c r="R437" s="279"/>
      <c r="S437" s="279"/>
      <c r="T437" s="280"/>
      <c r="AT437" s="281" t="s">
        <v>278</v>
      </c>
      <c r="AU437" s="281" t="s">
        <v>87</v>
      </c>
      <c r="AV437" s="14" t="s">
        <v>276</v>
      </c>
      <c r="AW437" s="14" t="s">
        <v>40</v>
      </c>
      <c r="AX437" s="14" t="s">
        <v>85</v>
      </c>
      <c r="AY437" s="281" t="s">
        <v>270</v>
      </c>
    </row>
    <row r="438" spans="2:65" s="1" customFormat="1" ht="16.5" customHeight="1">
      <c r="B438" s="46"/>
      <c r="C438" s="282" t="s">
        <v>719</v>
      </c>
      <c r="D438" s="282" t="s">
        <v>338</v>
      </c>
      <c r="E438" s="283" t="s">
        <v>720</v>
      </c>
      <c r="F438" s="284" t="s">
        <v>721</v>
      </c>
      <c r="G438" s="285" t="s">
        <v>155</v>
      </c>
      <c r="H438" s="286">
        <v>3</v>
      </c>
      <c r="I438" s="287"/>
      <c r="J438" s="288">
        <f>ROUND(I438*H438,2)</f>
        <v>0</v>
      </c>
      <c r="K438" s="284" t="s">
        <v>275</v>
      </c>
      <c r="L438" s="289"/>
      <c r="M438" s="290" t="s">
        <v>76</v>
      </c>
      <c r="N438" s="291" t="s">
        <v>48</v>
      </c>
      <c r="O438" s="47"/>
      <c r="P438" s="246">
        <f>O438*H438</f>
        <v>0</v>
      </c>
      <c r="Q438" s="246">
        <v>0.00035</v>
      </c>
      <c r="R438" s="246">
        <f>Q438*H438</f>
        <v>0.00105</v>
      </c>
      <c r="S438" s="246">
        <v>0</v>
      </c>
      <c r="T438" s="247">
        <f>S438*H438</f>
        <v>0</v>
      </c>
      <c r="AR438" s="24" t="s">
        <v>139</v>
      </c>
      <c r="AT438" s="24" t="s">
        <v>338</v>
      </c>
      <c r="AU438" s="24" t="s">
        <v>87</v>
      </c>
      <c r="AY438" s="24" t="s">
        <v>270</v>
      </c>
      <c r="BE438" s="248">
        <f>IF(N438="základní",J438,0)</f>
        <v>0</v>
      </c>
      <c r="BF438" s="248">
        <f>IF(N438="snížená",J438,0)</f>
        <v>0</v>
      </c>
      <c r="BG438" s="248">
        <f>IF(N438="zákl. přenesená",J438,0)</f>
        <v>0</v>
      </c>
      <c r="BH438" s="248">
        <f>IF(N438="sníž. přenesená",J438,0)</f>
        <v>0</v>
      </c>
      <c r="BI438" s="248">
        <f>IF(N438="nulová",J438,0)</f>
        <v>0</v>
      </c>
      <c r="BJ438" s="24" t="s">
        <v>85</v>
      </c>
      <c r="BK438" s="248">
        <f>ROUND(I438*H438,2)</f>
        <v>0</v>
      </c>
      <c r="BL438" s="24" t="s">
        <v>276</v>
      </c>
      <c r="BM438" s="24" t="s">
        <v>722</v>
      </c>
    </row>
    <row r="439" spans="2:51" s="13" customFormat="1" ht="13.5">
      <c r="B439" s="260"/>
      <c r="C439" s="261"/>
      <c r="D439" s="251" t="s">
        <v>278</v>
      </c>
      <c r="E439" s="262" t="s">
        <v>76</v>
      </c>
      <c r="F439" s="263" t="s">
        <v>180</v>
      </c>
      <c r="G439" s="261"/>
      <c r="H439" s="264">
        <v>3</v>
      </c>
      <c r="I439" s="265"/>
      <c r="J439" s="261"/>
      <c r="K439" s="261"/>
      <c r="L439" s="266"/>
      <c r="M439" s="267"/>
      <c r="N439" s="268"/>
      <c r="O439" s="268"/>
      <c r="P439" s="268"/>
      <c r="Q439" s="268"/>
      <c r="R439" s="268"/>
      <c r="S439" s="268"/>
      <c r="T439" s="269"/>
      <c r="AT439" s="270" t="s">
        <v>278</v>
      </c>
      <c r="AU439" s="270" t="s">
        <v>87</v>
      </c>
      <c r="AV439" s="13" t="s">
        <v>87</v>
      </c>
      <c r="AW439" s="13" t="s">
        <v>40</v>
      </c>
      <c r="AX439" s="13" t="s">
        <v>78</v>
      </c>
      <c r="AY439" s="270" t="s">
        <v>270</v>
      </c>
    </row>
    <row r="440" spans="2:51" s="14" customFormat="1" ht="13.5">
      <c r="B440" s="271"/>
      <c r="C440" s="272"/>
      <c r="D440" s="251" t="s">
        <v>278</v>
      </c>
      <c r="E440" s="273" t="s">
        <v>76</v>
      </c>
      <c r="F440" s="274" t="s">
        <v>281</v>
      </c>
      <c r="G440" s="272"/>
      <c r="H440" s="275">
        <v>3</v>
      </c>
      <c r="I440" s="276"/>
      <c r="J440" s="272"/>
      <c r="K440" s="272"/>
      <c r="L440" s="277"/>
      <c r="M440" s="278"/>
      <c r="N440" s="279"/>
      <c r="O440" s="279"/>
      <c r="P440" s="279"/>
      <c r="Q440" s="279"/>
      <c r="R440" s="279"/>
      <c r="S440" s="279"/>
      <c r="T440" s="280"/>
      <c r="AT440" s="281" t="s">
        <v>278</v>
      </c>
      <c r="AU440" s="281" t="s">
        <v>87</v>
      </c>
      <c r="AV440" s="14" t="s">
        <v>276</v>
      </c>
      <c r="AW440" s="14" t="s">
        <v>40</v>
      </c>
      <c r="AX440" s="14" t="s">
        <v>85</v>
      </c>
      <c r="AY440" s="281" t="s">
        <v>270</v>
      </c>
    </row>
    <row r="441" spans="2:65" s="1" customFormat="1" ht="25.5" customHeight="1">
      <c r="B441" s="46"/>
      <c r="C441" s="237" t="s">
        <v>723</v>
      </c>
      <c r="D441" s="237" t="s">
        <v>272</v>
      </c>
      <c r="E441" s="238" t="s">
        <v>724</v>
      </c>
      <c r="F441" s="239" t="s">
        <v>725</v>
      </c>
      <c r="G441" s="240" t="s">
        <v>121</v>
      </c>
      <c r="H441" s="241">
        <v>139.85</v>
      </c>
      <c r="I441" s="242"/>
      <c r="J441" s="243">
        <f>ROUND(I441*H441,2)</f>
        <v>0</v>
      </c>
      <c r="K441" s="239" t="s">
        <v>275</v>
      </c>
      <c r="L441" s="72"/>
      <c r="M441" s="244" t="s">
        <v>76</v>
      </c>
      <c r="N441" s="245" t="s">
        <v>48</v>
      </c>
      <c r="O441" s="47"/>
      <c r="P441" s="246">
        <f>O441*H441</f>
        <v>0</v>
      </c>
      <c r="Q441" s="246">
        <v>0.0002</v>
      </c>
      <c r="R441" s="246">
        <f>Q441*H441</f>
        <v>0.027970000000000002</v>
      </c>
      <c r="S441" s="246">
        <v>0</v>
      </c>
      <c r="T441" s="247">
        <f>S441*H441</f>
        <v>0</v>
      </c>
      <c r="AR441" s="24" t="s">
        <v>276</v>
      </c>
      <c r="AT441" s="24" t="s">
        <v>272</v>
      </c>
      <c r="AU441" s="24" t="s">
        <v>87</v>
      </c>
      <c r="AY441" s="24" t="s">
        <v>270</v>
      </c>
      <c r="BE441" s="248">
        <f>IF(N441="základní",J441,0)</f>
        <v>0</v>
      </c>
      <c r="BF441" s="248">
        <f>IF(N441="snížená",J441,0)</f>
        <v>0</v>
      </c>
      <c r="BG441" s="248">
        <f>IF(N441="zákl. přenesená",J441,0)</f>
        <v>0</v>
      </c>
      <c r="BH441" s="248">
        <f>IF(N441="sníž. přenesená",J441,0)</f>
        <v>0</v>
      </c>
      <c r="BI441" s="248">
        <f>IF(N441="nulová",J441,0)</f>
        <v>0</v>
      </c>
      <c r="BJ441" s="24" t="s">
        <v>85</v>
      </c>
      <c r="BK441" s="248">
        <f>ROUND(I441*H441,2)</f>
        <v>0</v>
      </c>
      <c r="BL441" s="24" t="s">
        <v>276</v>
      </c>
      <c r="BM441" s="24" t="s">
        <v>726</v>
      </c>
    </row>
    <row r="442" spans="2:51" s="12" customFormat="1" ht="13.5">
      <c r="B442" s="249"/>
      <c r="C442" s="250"/>
      <c r="D442" s="251" t="s">
        <v>278</v>
      </c>
      <c r="E442" s="252" t="s">
        <v>76</v>
      </c>
      <c r="F442" s="253" t="s">
        <v>672</v>
      </c>
      <c r="G442" s="250"/>
      <c r="H442" s="252" t="s">
        <v>76</v>
      </c>
      <c r="I442" s="254"/>
      <c r="J442" s="250"/>
      <c r="K442" s="250"/>
      <c r="L442" s="255"/>
      <c r="M442" s="256"/>
      <c r="N442" s="257"/>
      <c r="O442" s="257"/>
      <c r="P442" s="257"/>
      <c r="Q442" s="257"/>
      <c r="R442" s="257"/>
      <c r="S442" s="257"/>
      <c r="T442" s="258"/>
      <c r="AT442" s="259" t="s">
        <v>278</v>
      </c>
      <c r="AU442" s="259" t="s">
        <v>87</v>
      </c>
      <c r="AV442" s="12" t="s">
        <v>85</v>
      </c>
      <c r="AW442" s="12" t="s">
        <v>40</v>
      </c>
      <c r="AX442" s="12" t="s">
        <v>78</v>
      </c>
      <c r="AY442" s="259" t="s">
        <v>270</v>
      </c>
    </row>
    <row r="443" spans="2:51" s="13" customFormat="1" ht="13.5">
      <c r="B443" s="260"/>
      <c r="C443" s="261"/>
      <c r="D443" s="251" t="s">
        <v>278</v>
      </c>
      <c r="E443" s="262" t="s">
        <v>171</v>
      </c>
      <c r="F443" s="263" t="s">
        <v>727</v>
      </c>
      <c r="G443" s="261"/>
      <c r="H443" s="264">
        <v>139.85</v>
      </c>
      <c r="I443" s="265"/>
      <c r="J443" s="261"/>
      <c r="K443" s="261"/>
      <c r="L443" s="266"/>
      <c r="M443" s="267"/>
      <c r="N443" s="268"/>
      <c r="O443" s="268"/>
      <c r="P443" s="268"/>
      <c r="Q443" s="268"/>
      <c r="R443" s="268"/>
      <c r="S443" s="268"/>
      <c r="T443" s="269"/>
      <c r="AT443" s="270" t="s">
        <v>278</v>
      </c>
      <c r="AU443" s="270" t="s">
        <v>87</v>
      </c>
      <c r="AV443" s="13" t="s">
        <v>87</v>
      </c>
      <c r="AW443" s="13" t="s">
        <v>40</v>
      </c>
      <c r="AX443" s="13" t="s">
        <v>78</v>
      </c>
      <c r="AY443" s="270" t="s">
        <v>270</v>
      </c>
    </row>
    <row r="444" spans="2:51" s="14" customFormat="1" ht="13.5">
      <c r="B444" s="271"/>
      <c r="C444" s="272"/>
      <c r="D444" s="251" t="s">
        <v>278</v>
      </c>
      <c r="E444" s="273" t="s">
        <v>76</v>
      </c>
      <c r="F444" s="274" t="s">
        <v>281</v>
      </c>
      <c r="G444" s="272"/>
      <c r="H444" s="275">
        <v>139.85</v>
      </c>
      <c r="I444" s="276"/>
      <c r="J444" s="272"/>
      <c r="K444" s="272"/>
      <c r="L444" s="277"/>
      <c r="M444" s="278"/>
      <c r="N444" s="279"/>
      <c r="O444" s="279"/>
      <c r="P444" s="279"/>
      <c r="Q444" s="279"/>
      <c r="R444" s="279"/>
      <c r="S444" s="279"/>
      <c r="T444" s="280"/>
      <c r="AT444" s="281" t="s">
        <v>278</v>
      </c>
      <c r="AU444" s="281" t="s">
        <v>87</v>
      </c>
      <c r="AV444" s="14" t="s">
        <v>276</v>
      </c>
      <c r="AW444" s="14" t="s">
        <v>40</v>
      </c>
      <c r="AX444" s="14" t="s">
        <v>85</v>
      </c>
      <c r="AY444" s="281" t="s">
        <v>270</v>
      </c>
    </row>
    <row r="445" spans="2:65" s="1" customFormat="1" ht="25.5" customHeight="1">
      <c r="B445" s="46"/>
      <c r="C445" s="237" t="s">
        <v>728</v>
      </c>
      <c r="D445" s="237" t="s">
        <v>272</v>
      </c>
      <c r="E445" s="238" t="s">
        <v>729</v>
      </c>
      <c r="F445" s="239" t="s">
        <v>730</v>
      </c>
      <c r="G445" s="240" t="s">
        <v>113</v>
      </c>
      <c r="H445" s="241">
        <v>4.9</v>
      </c>
      <c r="I445" s="242"/>
      <c r="J445" s="243">
        <f>ROUND(I445*H445,2)</f>
        <v>0</v>
      </c>
      <c r="K445" s="239" t="s">
        <v>275</v>
      </c>
      <c r="L445" s="72"/>
      <c r="M445" s="244" t="s">
        <v>76</v>
      </c>
      <c r="N445" s="245" t="s">
        <v>48</v>
      </c>
      <c r="O445" s="47"/>
      <c r="P445" s="246">
        <f>O445*H445</f>
        <v>0</v>
      </c>
      <c r="Q445" s="246">
        <v>0.0016</v>
      </c>
      <c r="R445" s="246">
        <f>Q445*H445</f>
        <v>0.007840000000000001</v>
      </c>
      <c r="S445" s="246">
        <v>0</v>
      </c>
      <c r="T445" s="247">
        <f>S445*H445</f>
        <v>0</v>
      </c>
      <c r="AR445" s="24" t="s">
        <v>276</v>
      </c>
      <c r="AT445" s="24" t="s">
        <v>272</v>
      </c>
      <c r="AU445" s="24" t="s">
        <v>87</v>
      </c>
      <c r="AY445" s="24" t="s">
        <v>270</v>
      </c>
      <c r="BE445" s="248">
        <f>IF(N445="základní",J445,0)</f>
        <v>0</v>
      </c>
      <c r="BF445" s="248">
        <f>IF(N445="snížená",J445,0)</f>
        <v>0</v>
      </c>
      <c r="BG445" s="248">
        <f>IF(N445="zákl. přenesená",J445,0)</f>
        <v>0</v>
      </c>
      <c r="BH445" s="248">
        <f>IF(N445="sníž. přenesená",J445,0)</f>
        <v>0</v>
      </c>
      <c r="BI445" s="248">
        <f>IF(N445="nulová",J445,0)</f>
        <v>0</v>
      </c>
      <c r="BJ445" s="24" t="s">
        <v>85</v>
      </c>
      <c r="BK445" s="248">
        <f>ROUND(I445*H445,2)</f>
        <v>0</v>
      </c>
      <c r="BL445" s="24" t="s">
        <v>276</v>
      </c>
      <c r="BM445" s="24" t="s">
        <v>731</v>
      </c>
    </row>
    <row r="446" spans="2:51" s="12" customFormat="1" ht="13.5">
      <c r="B446" s="249"/>
      <c r="C446" s="250"/>
      <c r="D446" s="251" t="s">
        <v>278</v>
      </c>
      <c r="E446" s="252" t="s">
        <v>76</v>
      </c>
      <c r="F446" s="253" t="s">
        <v>353</v>
      </c>
      <c r="G446" s="250"/>
      <c r="H446" s="252" t="s">
        <v>76</v>
      </c>
      <c r="I446" s="254"/>
      <c r="J446" s="250"/>
      <c r="K446" s="250"/>
      <c r="L446" s="255"/>
      <c r="M446" s="256"/>
      <c r="N446" s="257"/>
      <c r="O446" s="257"/>
      <c r="P446" s="257"/>
      <c r="Q446" s="257"/>
      <c r="R446" s="257"/>
      <c r="S446" s="257"/>
      <c r="T446" s="258"/>
      <c r="AT446" s="259" t="s">
        <v>278</v>
      </c>
      <c r="AU446" s="259" t="s">
        <v>87</v>
      </c>
      <c r="AV446" s="12" t="s">
        <v>85</v>
      </c>
      <c r="AW446" s="12" t="s">
        <v>40</v>
      </c>
      <c r="AX446" s="12" t="s">
        <v>78</v>
      </c>
      <c r="AY446" s="259" t="s">
        <v>270</v>
      </c>
    </row>
    <row r="447" spans="2:51" s="13" customFormat="1" ht="13.5">
      <c r="B447" s="260"/>
      <c r="C447" s="261"/>
      <c r="D447" s="251" t="s">
        <v>278</v>
      </c>
      <c r="E447" s="262" t="s">
        <v>176</v>
      </c>
      <c r="F447" s="263" t="s">
        <v>732</v>
      </c>
      <c r="G447" s="261"/>
      <c r="H447" s="264">
        <v>4.9</v>
      </c>
      <c r="I447" s="265"/>
      <c r="J447" s="261"/>
      <c r="K447" s="261"/>
      <c r="L447" s="266"/>
      <c r="M447" s="267"/>
      <c r="N447" s="268"/>
      <c r="O447" s="268"/>
      <c r="P447" s="268"/>
      <c r="Q447" s="268"/>
      <c r="R447" s="268"/>
      <c r="S447" s="268"/>
      <c r="T447" s="269"/>
      <c r="AT447" s="270" t="s">
        <v>278</v>
      </c>
      <c r="AU447" s="270" t="s">
        <v>87</v>
      </c>
      <c r="AV447" s="13" t="s">
        <v>87</v>
      </c>
      <c r="AW447" s="13" t="s">
        <v>40</v>
      </c>
      <c r="AX447" s="13" t="s">
        <v>78</v>
      </c>
      <c r="AY447" s="270" t="s">
        <v>270</v>
      </c>
    </row>
    <row r="448" spans="2:51" s="14" customFormat="1" ht="13.5">
      <c r="B448" s="271"/>
      <c r="C448" s="272"/>
      <c r="D448" s="251" t="s">
        <v>278</v>
      </c>
      <c r="E448" s="273" t="s">
        <v>76</v>
      </c>
      <c r="F448" s="274" t="s">
        <v>281</v>
      </c>
      <c r="G448" s="272"/>
      <c r="H448" s="275">
        <v>4.9</v>
      </c>
      <c r="I448" s="276"/>
      <c r="J448" s="272"/>
      <c r="K448" s="272"/>
      <c r="L448" s="277"/>
      <c r="M448" s="278"/>
      <c r="N448" s="279"/>
      <c r="O448" s="279"/>
      <c r="P448" s="279"/>
      <c r="Q448" s="279"/>
      <c r="R448" s="279"/>
      <c r="S448" s="279"/>
      <c r="T448" s="280"/>
      <c r="AT448" s="281" t="s">
        <v>278</v>
      </c>
      <c r="AU448" s="281" t="s">
        <v>87</v>
      </c>
      <c r="AV448" s="14" t="s">
        <v>276</v>
      </c>
      <c r="AW448" s="14" t="s">
        <v>40</v>
      </c>
      <c r="AX448" s="14" t="s">
        <v>85</v>
      </c>
      <c r="AY448" s="281" t="s">
        <v>270</v>
      </c>
    </row>
    <row r="449" spans="2:65" s="1" customFormat="1" ht="25.5" customHeight="1">
      <c r="B449" s="46"/>
      <c r="C449" s="237" t="s">
        <v>733</v>
      </c>
      <c r="D449" s="237" t="s">
        <v>272</v>
      </c>
      <c r="E449" s="238" t="s">
        <v>734</v>
      </c>
      <c r="F449" s="239" t="s">
        <v>735</v>
      </c>
      <c r="G449" s="240" t="s">
        <v>113</v>
      </c>
      <c r="H449" s="241">
        <v>1.75</v>
      </c>
      <c r="I449" s="242"/>
      <c r="J449" s="243">
        <f>ROUND(I449*H449,2)</f>
        <v>0</v>
      </c>
      <c r="K449" s="239" t="s">
        <v>275</v>
      </c>
      <c r="L449" s="72"/>
      <c r="M449" s="244" t="s">
        <v>76</v>
      </c>
      <c r="N449" s="245" t="s">
        <v>48</v>
      </c>
      <c r="O449" s="47"/>
      <c r="P449" s="246">
        <f>O449*H449</f>
        <v>0</v>
      </c>
      <c r="Q449" s="246">
        <v>0.0026</v>
      </c>
      <c r="R449" s="246">
        <f>Q449*H449</f>
        <v>0.00455</v>
      </c>
      <c r="S449" s="246">
        <v>0</v>
      </c>
      <c r="T449" s="247">
        <f>S449*H449</f>
        <v>0</v>
      </c>
      <c r="AR449" s="24" t="s">
        <v>276</v>
      </c>
      <c r="AT449" s="24" t="s">
        <v>272</v>
      </c>
      <c r="AU449" s="24" t="s">
        <v>87</v>
      </c>
      <c r="AY449" s="24" t="s">
        <v>270</v>
      </c>
      <c r="BE449" s="248">
        <f>IF(N449="základní",J449,0)</f>
        <v>0</v>
      </c>
      <c r="BF449" s="248">
        <f>IF(N449="snížená",J449,0)</f>
        <v>0</v>
      </c>
      <c r="BG449" s="248">
        <f>IF(N449="zákl. přenesená",J449,0)</f>
        <v>0</v>
      </c>
      <c r="BH449" s="248">
        <f>IF(N449="sníž. přenesená",J449,0)</f>
        <v>0</v>
      </c>
      <c r="BI449" s="248">
        <f>IF(N449="nulová",J449,0)</f>
        <v>0</v>
      </c>
      <c r="BJ449" s="24" t="s">
        <v>85</v>
      </c>
      <c r="BK449" s="248">
        <f>ROUND(I449*H449,2)</f>
        <v>0</v>
      </c>
      <c r="BL449" s="24" t="s">
        <v>276</v>
      </c>
      <c r="BM449" s="24" t="s">
        <v>736</v>
      </c>
    </row>
    <row r="450" spans="2:51" s="12" customFormat="1" ht="13.5">
      <c r="B450" s="249"/>
      <c r="C450" s="250"/>
      <c r="D450" s="251" t="s">
        <v>278</v>
      </c>
      <c r="E450" s="252" t="s">
        <v>76</v>
      </c>
      <c r="F450" s="253" t="s">
        <v>353</v>
      </c>
      <c r="G450" s="250"/>
      <c r="H450" s="252" t="s">
        <v>76</v>
      </c>
      <c r="I450" s="254"/>
      <c r="J450" s="250"/>
      <c r="K450" s="250"/>
      <c r="L450" s="255"/>
      <c r="M450" s="256"/>
      <c r="N450" s="257"/>
      <c r="O450" s="257"/>
      <c r="P450" s="257"/>
      <c r="Q450" s="257"/>
      <c r="R450" s="257"/>
      <c r="S450" s="257"/>
      <c r="T450" s="258"/>
      <c r="AT450" s="259" t="s">
        <v>278</v>
      </c>
      <c r="AU450" s="259" t="s">
        <v>87</v>
      </c>
      <c r="AV450" s="12" t="s">
        <v>85</v>
      </c>
      <c r="AW450" s="12" t="s">
        <v>40</v>
      </c>
      <c r="AX450" s="12" t="s">
        <v>78</v>
      </c>
      <c r="AY450" s="259" t="s">
        <v>270</v>
      </c>
    </row>
    <row r="451" spans="2:51" s="13" customFormat="1" ht="13.5">
      <c r="B451" s="260"/>
      <c r="C451" s="261"/>
      <c r="D451" s="251" t="s">
        <v>278</v>
      </c>
      <c r="E451" s="262" t="s">
        <v>178</v>
      </c>
      <c r="F451" s="263" t="s">
        <v>179</v>
      </c>
      <c r="G451" s="261"/>
      <c r="H451" s="264">
        <v>1.75</v>
      </c>
      <c r="I451" s="265"/>
      <c r="J451" s="261"/>
      <c r="K451" s="261"/>
      <c r="L451" s="266"/>
      <c r="M451" s="267"/>
      <c r="N451" s="268"/>
      <c r="O451" s="268"/>
      <c r="P451" s="268"/>
      <c r="Q451" s="268"/>
      <c r="R451" s="268"/>
      <c r="S451" s="268"/>
      <c r="T451" s="269"/>
      <c r="AT451" s="270" t="s">
        <v>278</v>
      </c>
      <c r="AU451" s="270" t="s">
        <v>87</v>
      </c>
      <c r="AV451" s="13" t="s">
        <v>87</v>
      </c>
      <c r="AW451" s="13" t="s">
        <v>40</v>
      </c>
      <c r="AX451" s="13" t="s">
        <v>78</v>
      </c>
      <c r="AY451" s="270" t="s">
        <v>270</v>
      </c>
    </row>
    <row r="452" spans="2:51" s="14" customFormat="1" ht="13.5">
      <c r="B452" s="271"/>
      <c r="C452" s="272"/>
      <c r="D452" s="251" t="s">
        <v>278</v>
      </c>
      <c r="E452" s="273" t="s">
        <v>76</v>
      </c>
      <c r="F452" s="274" t="s">
        <v>281</v>
      </c>
      <c r="G452" s="272"/>
      <c r="H452" s="275">
        <v>1.75</v>
      </c>
      <c r="I452" s="276"/>
      <c r="J452" s="272"/>
      <c r="K452" s="272"/>
      <c r="L452" s="277"/>
      <c r="M452" s="278"/>
      <c r="N452" s="279"/>
      <c r="O452" s="279"/>
      <c r="P452" s="279"/>
      <c r="Q452" s="279"/>
      <c r="R452" s="279"/>
      <c r="S452" s="279"/>
      <c r="T452" s="280"/>
      <c r="AT452" s="281" t="s">
        <v>278</v>
      </c>
      <c r="AU452" s="281" t="s">
        <v>87</v>
      </c>
      <c r="AV452" s="14" t="s">
        <v>276</v>
      </c>
      <c r="AW452" s="14" t="s">
        <v>40</v>
      </c>
      <c r="AX452" s="14" t="s">
        <v>85</v>
      </c>
      <c r="AY452" s="281" t="s">
        <v>270</v>
      </c>
    </row>
    <row r="453" spans="2:65" s="1" customFormat="1" ht="25.5" customHeight="1">
      <c r="B453" s="46"/>
      <c r="C453" s="237" t="s">
        <v>737</v>
      </c>
      <c r="D453" s="237" t="s">
        <v>272</v>
      </c>
      <c r="E453" s="238" t="s">
        <v>738</v>
      </c>
      <c r="F453" s="239" t="s">
        <v>739</v>
      </c>
      <c r="G453" s="240" t="s">
        <v>121</v>
      </c>
      <c r="H453" s="241">
        <v>139.85</v>
      </c>
      <c r="I453" s="242"/>
      <c r="J453" s="243">
        <f>ROUND(I453*H453,2)</f>
        <v>0</v>
      </c>
      <c r="K453" s="239" t="s">
        <v>275</v>
      </c>
      <c r="L453" s="72"/>
      <c r="M453" s="244" t="s">
        <v>76</v>
      </c>
      <c r="N453" s="245" t="s">
        <v>48</v>
      </c>
      <c r="O453" s="47"/>
      <c r="P453" s="246">
        <f>O453*H453</f>
        <v>0</v>
      </c>
      <c r="Q453" s="246">
        <v>0</v>
      </c>
      <c r="R453" s="246">
        <f>Q453*H453</f>
        <v>0</v>
      </c>
      <c r="S453" s="246">
        <v>0</v>
      </c>
      <c r="T453" s="247">
        <f>S453*H453</f>
        <v>0</v>
      </c>
      <c r="AR453" s="24" t="s">
        <v>276</v>
      </c>
      <c r="AT453" s="24" t="s">
        <v>272</v>
      </c>
      <c r="AU453" s="24" t="s">
        <v>87</v>
      </c>
      <c r="AY453" s="24" t="s">
        <v>270</v>
      </c>
      <c r="BE453" s="248">
        <f>IF(N453="základní",J453,0)</f>
        <v>0</v>
      </c>
      <c r="BF453" s="248">
        <f>IF(N453="snížená",J453,0)</f>
        <v>0</v>
      </c>
      <c r="BG453" s="248">
        <f>IF(N453="zákl. přenesená",J453,0)</f>
        <v>0</v>
      </c>
      <c r="BH453" s="248">
        <f>IF(N453="sníž. přenesená",J453,0)</f>
        <v>0</v>
      </c>
      <c r="BI453" s="248">
        <f>IF(N453="nulová",J453,0)</f>
        <v>0</v>
      </c>
      <c r="BJ453" s="24" t="s">
        <v>85</v>
      </c>
      <c r="BK453" s="248">
        <f>ROUND(I453*H453,2)</f>
        <v>0</v>
      </c>
      <c r="BL453" s="24" t="s">
        <v>276</v>
      </c>
      <c r="BM453" s="24" t="s">
        <v>740</v>
      </c>
    </row>
    <row r="454" spans="2:51" s="13" customFormat="1" ht="13.5">
      <c r="B454" s="260"/>
      <c r="C454" s="261"/>
      <c r="D454" s="251" t="s">
        <v>278</v>
      </c>
      <c r="E454" s="262" t="s">
        <v>76</v>
      </c>
      <c r="F454" s="263" t="s">
        <v>171</v>
      </c>
      <c r="G454" s="261"/>
      <c r="H454" s="264">
        <v>139.85</v>
      </c>
      <c r="I454" s="265"/>
      <c r="J454" s="261"/>
      <c r="K454" s="261"/>
      <c r="L454" s="266"/>
      <c r="M454" s="267"/>
      <c r="N454" s="268"/>
      <c r="O454" s="268"/>
      <c r="P454" s="268"/>
      <c r="Q454" s="268"/>
      <c r="R454" s="268"/>
      <c r="S454" s="268"/>
      <c r="T454" s="269"/>
      <c r="AT454" s="270" t="s">
        <v>278</v>
      </c>
      <c r="AU454" s="270" t="s">
        <v>87</v>
      </c>
      <c r="AV454" s="13" t="s">
        <v>87</v>
      </c>
      <c r="AW454" s="13" t="s">
        <v>40</v>
      </c>
      <c r="AX454" s="13" t="s">
        <v>78</v>
      </c>
      <c r="AY454" s="270" t="s">
        <v>270</v>
      </c>
    </row>
    <row r="455" spans="2:51" s="14" customFormat="1" ht="13.5">
      <c r="B455" s="271"/>
      <c r="C455" s="272"/>
      <c r="D455" s="251" t="s">
        <v>278</v>
      </c>
      <c r="E455" s="273" t="s">
        <v>76</v>
      </c>
      <c r="F455" s="274" t="s">
        <v>281</v>
      </c>
      <c r="G455" s="272"/>
      <c r="H455" s="275">
        <v>139.85</v>
      </c>
      <c r="I455" s="276"/>
      <c r="J455" s="272"/>
      <c r="K455" s="272"/>
      <c r="L455" s="277"/>
      <c r="M455" s="278"/>
      <c r="N455" s="279"/>
      <c r="O455" s="279"/>
      <c r="P455" s="279"/>
      <c r="Q455" s="279"/>
      <c r="R455" s="279"/>
      <c r="S455" s="279"/>
      <c r="T455" s="280"/>
      <c r="AT455" s="281" t="s">
        <v>278</v>
      </c>
      <c r="AU455" s="281" t="s">
        <v>87</v>
      </c>
      <c r="AV455" s="14" t="s">
        <v>276</v>
      </c>
      <c r="AW455" s="14" t="s">
        <v>40</v>
      </c>
      <c r="AX455" s="14" t="s">
        <v>85</v>
      </c>
      <c r="AY455" s="281" t="s">
        <v>270</v>
      </c>
    </row>
    <row r="456" spans="2:65" s="1" customFormat="1" ht="25.5" customHeight="1">
      <c r="B456" s="46"/>
      <c r="C456" s="237" t="s">
        <v>741</v>
      </c>
      <c r="D456" s="237" t="s">
        <v>272</v>
      </c>
      <c r="E456" s="238" t="s">
        <v>742</v>
      </c>
      <c r="F456" s="239" t="s">
        <v>743</v>
      </c>
      <c r="G456" s="240" t="s">
        <v>113</v>
      </c>
      <c r="H456" s="241">
        <v>6.65</v>
      </c>
      <c r="I456" s="242"/>
      <c r="J456" s="243">
        <f>ROUND(I456*H456,2)</f>
        <v>0</v>
      </c>
      <c r="K456" s="239" t="s">
        <v>275</v>
      </c>
      <c r="L456" s="72"/>
      <c r="M456" s="244" t="s">
        <v>76</v>
      </c>
      <c r="N456" s="245" t="s">
        <v>48</v>
      </c>
      <c r="O456" s="47"/>
      <c r="P456" s="246">
        <f>O456*H456</f>
        <v>0</v>
      </c>
      <c r="Q456" s="246">
        <v>1E-05</v>
      </c>
      <c r="R456" s="246">
        <f>Q456*H456</f>
        <v>6.65E-05</v>
      </c>
      <c r="S456" s="246">
        <v>0</v>
      </c>
      <c r="T456" s="247">
        <f>S456*H456</f>
        <v>0</v>
      </c>
      <c r="AR456" s="24" t="s">
        <v>276</v>
      </c>
      <c r="AT456" s="24" t="s">
        <v>272</v>
      </c>
      <c r="AU456" s="24" t="s">
        <v>87</v>
      </c>
      <c r="AY456" s="24" t="s">
        <v>270</v>
      </c>
      <c r="BE456" s="248">
        <f>IF(N456="základní",J456,0)</f>
        <v>0</v>
      </c>
      <c r="BF456" s="248">
        <f>IF(N456="snížená",J456,0)</f>
        <v>0</v>
      </c>
      <c r="BG456" s="248">
        <f>IF(N456="zákl. přenesená",J456,0)</f>
        <v>0</v>
      </c>
      <c r="BH456" s="248">
        <f>IF(N456="sníž. přenesená",J456,0)</f>
        <v>0</v>
      </c>
      <c r="BI456" s="248">
        <f>IF(N456="nulová",J456,0)</f>
        <v>0</v>
      </c>
      <c r="BJ456" s="24" t="s">
        <v>85</v>
      </c>
      <c r="BK456" s="248">
        <f>ROUND(I456*H456,2)</f>
        <v>0</v>
      </c>
      <c r="BL456" s="24" t="s">
        <v>276</v>
      </c>
      <c r="BM456" s="24" t="s">
        <v>744</v>
      </c>
    </row>
    <row r="457" spans="2:51" s="13" customFormat="1" ht="13.5">
      <c r="B457" s="260"/>
      <c r="C457" s="261"/>
      <c r="D457" s="251" t="s">
        <v>278</v>
      </c>
      <c r="E457" s="262" t="s">
        <v>76</v>
      </c>
      <c r="F457" s="263" t="s">
        <v>745</v>
      </c>
      <c r="G457" s="261"/>
      <c r="H457" s="264">
        <v>6.65</v>
      </c>
      <c r="I457" s="265"/>
      <c r="J457" s="261"/>
      <c r="K457" s="261"/>
      <c r="L457" s="266"/>
      <c r="M457" s="267"/>
      <c r="N457" s="268"/>
      <c r="O457" s="268"/>
      <c r="P457" s="268"/>
      <c r="Q457" s="268"/>
      <c r="R457" s="268"/>
      <c r="S457" s="268"/>
      <c r="T457" s="269"/>
      <c r="AT457" s="270" t="s">
        <v>278</v>
      </c>
      <c r="AU457" s="270" t="s">
        <v>87</v>
      </c>
      <c r="AV457" s="13" t="s">
        <v>87</v>
      </c>
      <c r="AW457" s="13" t="s">
        <v>40</v>
      </c>
      <c r="AX457" s="13" t="s">
        <v>78</v>
      </c>
      <c r="AY457" s="270" t="s">
        <v>270</v>
      </c>
    </row>
    <row r="458" spans="2:51" s="14" customFormat="1" ht="13.5">
      <c r="B458" s="271"/>
      <c r="C458" s="272"/>
      <c r="D458" s="251" t="s">
        <v>278</v>
      </c>
      <c r="E458" s="273" t="s">
        <v>76</v>
      </c>
      <c r="F458" s="274" t="s">
        <v>281</v>
      </c>
      <c r="G458" s="272"/>
      <c r="H458" s="275">
        <v>6.65</v>
      </c>
      <c r="I458" s="276"/>
      <c r="J458" s="272"/>
      <c r="K458" s="272"/>
      <c r="L458" s="277"/>
      <c r="M458" s="278"/>
      <c r="N458" s="279"/>
      <c r="O458" s="279"/>
      <c r="P458" s="279"/>
      <c r="Q458" s="279"/>
      <c r="R458" s="279"/>
      <c r="S458" s="279"/>
      <c r="T458" s="280"/>
      <c r="AT458" s="281" t="s">
        <v>278</v>
      </c>
      <c r="AU458" s="281" t="s">
        <v>87</v>
      </c>
      <c r="AV458" s="14" t="s">
        <v>276</v>
      </c>
      <c r="AW458" s="14" t="s">
        <v>40</v>
      </c>
      <c r="AX458" s="14" t="s">
        <v>85</v>
      </c>
      <c r="AY458" s="281" t="s">
        <v>270</v>
      </c>
    </row>
    <row r="459" spans="2:65" s="1" customFormat="1" ht="38.25" customHeight="1">
      <c r="B459" s="46"/>
      <c r="C459" s="237" t="s">
        <v>746</v>
      </c>
      <c r="D459" s="237" t="s">
        <v>272</v>
      </c>
      <c r="E459" s="238" t="s">
        <v>747</v>
      </c>
      <c r="F459" s="239" t="s">
        <v>748</v>
      </c>
      <c r="G459" s="240" t="s">
        <v>121</v>
      </c>
      <c r="H459" s="241">
        <v>121.5</v>
      </c>
      <c r="I459" s="242"/>
      <c r="J459" s="243">
        <f>ROUND(I459*H459,2)</f>
        <v>0</v>
      </c>
      <c r="K459" s="239" t="s">
        <v>275</v>
      </c>
      <c r="L459" s="72"/>
      <c r="M459" s="244" t="s">
        <v>76</v>
      </c>
      <c r="N459" s="245" t="s">
        <v>48</v>
      </c>
      <c r="O459" s="47"/>
      <c r="P459" s="246">
        <f>O459*H459</f>
        <v>0</v>
      </c>
      <c r="Q459" s="246">
        <v>0.1554</v>
      </c>
      <c r="R459" s="246">
        <f>Q459*H459</f>
        <v>18.8811</v>
      </c>
      <c r="S459" s="246">
        <v>0</v>
      </c>
      <c r="T459" s="247">
        <f>S459*H459</f>
        <v>0</v>
      </c>
      <c r="AR459" s="24" t="s">
        <v>276</v>
      </c>
      <c r="AT459" s="24" t="s">
        <v>272</v>
      </c>
      <c r="AU459" s="24" t="s">
        <v>87</v>
      </c>
      <c r="AY459" s="24" t="s">
        <v>270</v>
      </c>
      <c r="BE459" s="248">
        <f>IF(N459="základní",J459,0)</f>
        <v>0</v>
      </c>
      <c r="BF459" s="248">
        <f>IF(N459="snížená",J459,0)</f>
        <v>0</v>
      </c>
      <c r="BG459" s="248">
        <f>IF(N459="zákl. přenesená",J459,0)</f>
        <v>0</v>
      </c>
      <c r="BH459" s="248">
        <f>IF(N459="sníž. přenesená",J459,0)</f>
        <v>0</v>
      </c>
      <c r="BI459" s="248">
        <f>IF(N459="nulová",J459,0)</f>
        <v>0</v>
      </c>
      <c r="BJ459" s="24" t="s">
        <v>85</v>
      </c>
      <c r="BK459" s="248">
        <f>ROUND(I459*H459,2)</f>
        <v>0</v>
      </c>
      <c r="BL459" s="24" t="s">
        <v>276</v>
      </c>
      <c r="BM459" s="24" t="s">
        <v>749</v>
      </c>
    </row>
    <row r="460" spans="2:51" s="12" customFormat="1" ht="13.5">
      <c r="B460" s="249"/>
      <c r="C460" s="250"/>
      <c r="D460" s="251" t="s">
        <v>278</v>
      </c>
      <c r="E460" s="252" t="s">
        <v>76</v>
      </c>
      <c r="F460" s="253" t="s">
        <v>672</v>
      </c>
      <c r="G460" s="250"/>
      <c r="H460" s="252" t="s">
        <v>76</v>
      </c>
      <c r="I460" s="254"/>
      <c r="J460" s="250"/>
      <c r="K460" s="250"/>
      <c r="L460" s="255"/>
      <c r="M460" s="256"/>
      <c r="N460" s="257"/>
      <c r="O460" s="257"/>
      <c r="P460" s="257"/>
      <c r="Q460" s="257"/>
      <c r="R460" s="257"/>
      <c r="S460" s="257"/>
      <c r="T460" s="258"/>
      <c r="AT460" s="259" t="s">
        <v>278</v>
      </c>
      <c r="AU460" s="259" t="s">
        <v>87</v>
      </c>
      <c r="AV460" s="12" t="s">
        <v>85</v>
      </c>
      <c r="AW460" s="12" t="s">
        <v>40</v>
      </c>
      <c r="AX460" s="12" t="s">
        <v>78</v>
      </c>
      <c r="AY460" s="259" t="s">
        <v>270</v>
      </c>
    </row>
    <row r="461" spans="2:51" s="13" customFormat="1" ht="13.5">
      <c r="B461" s="260"/>
      <c r="C461" s="261"/>
      <c r="D461" s="251" t="s">
        <v>278</v>
      </c>
      <c r="E461" s="262" t="s">
        <v>132</v>
      </c>
      <c r="F461" s="263" t="s">
        <v>750</v>
      </c>
      <c r="G461" s="261"/>
      <c r="H461" s="264">
        <v>93.6</v>
      </c>
      <c r="I461" s="265"/>
      <c r="J461" s="261"/>
      <c r="K461" s="261"/>
      <c r="L461" s="266"/>
      <c r="M461" s="267"/>
      <c r="N461" s="268"/>
      <c r="O461" s="268"/>
      <c r="P461" s="268"/>
      <c r="Q461" s="268"/>
      <c r="R461" s="268"/>
      <c r="S461" s="268"/>
      <c r="T461" s="269"/>
      <c r="AT461" s="270" t="s">
        <v>278</v>
      </c>
      <c r="AU461" s="270" t="s">
        <v>87</v>
      </c>
      <c r="AV461" s="13" t="s">
        <v>87</v>
      </c>
      <c r="AW461" s="13" t="s">
        <v>40</v>
      </c>
      <c r="AX461" s="13" t="s">
        <v>78</v>
      </c>
      <c r="AY461" s="270" t="s">
        <v>270</v>
      </c>
    </row>
    <row r="462" spans="2:51" s="13" customFormat="1" ht="13.5">
      <c r="B462" s="260"/>
      <c r="C462" s="261"/>
      <c r="D462" s="251" t="s">
        <v>278</v>
      </c>
      <c r="E462" s="262" t="s">
        <v>135</v>
      </c>
      <c r="F462" s="263" t="s">
        <v>751</v>
      </c>
      <c r="G462" s="261"/>
      <c r="H462" s="264">
        <v>12.1</v>
      </c>
      <c r="I462" s="265"/>
      <c r="J462" s="261"/>
      <c r="K462" s="261"/>
      <c r="L462" s="266"/>
      <c r="M462" s="267"/>
      <c r="N462" s="268"/>
      <c r="O462" s="268"/>
      <c r="P462" s="268"/>
      <c r="Q462" s="268"/>
      <c r="R462" s="268"/>
      <c r="S462" s="268"/>
      <c r="T462" s="269"/>
      <c r="AT462" s="270" t="s">
        <v>278</v>
      </c>
      <c r="AU462" s="270" t="s">
        <v>87</v>
      </c>
      <c r="AV462" s="13" t="s">
        <v>87</v>
      </c>
      <c r="AW462" s="13" t="s">
        <v>40</v>
      </c>
      <c r="AX462" s="13" t="s">
        <v>78</v>
      </c>
      <c r="AY462" s="270" t="s">
        <v>270</v>
      </c>
    </row>
    <row r="463" spans="2:51" s="13" customFormat="1" ht="13.5">
      <c r="B463" s="260"/>
      <c r="C463" s="261"/>
      <c r="D463" s="251" t="s">
        <v>278</v>
      </c>
      <c r="E463" s="262" t="s">
        <v>138</v>
      </c>
      <c r="F463" s="263" t="s">
        <v>752</v>
      </c>
      <c r="G463" s="261"/>
      <c r="H463" s="264">
        <v>8</v>
      </c>
      <c r="I463" s="265"/>
      <c r="J463" s="261"/>
      <c r="K463" s="261"/>
      <c r="L463" s="266"/>
      <c r="M463" s="267"/>
      <c r="N463" s="268"/>
      <c r="O463" s="268"/>
      <c r="P463" s="268"/>
      <c r="Q463" s="268"/>
      <c r="R463" s="268"/>
      <c r="S463" s="268"/>
      <c r="T463" s="269"/>
      <c r="AT463" s="270" t="s">
        <v>278</v>
      </c>
      <c r="AU463" s="270" t="s">
        <v>87</v>
      </c>
      <c r="AV463" s="13" t="s">
        <v>87</v>
      </c>
      <c r="AW463" s="13" t="s">
        <v>40</v>
      </c>
      <c r="AX463" s="13" t="s">
        <v>78</v>
      </c>
      <c r="AY463" s="270" t="s">
        <v>270</v>
      </c>
    </row>
    <row r="464" spans="2:51" s="13" customFormat="1" ht="13.5">
      <c r="B464" s="260"/>
      <c r="C464" s="261"/>
      <c r="D464" s="251" t="s">
        <v>278</v>
      </c>
      <c r="E464" s="262" t="s">
        <v>141</v>
      </c>
      <c r="F464" s="263" t="s">
        <v>753</v>
      </c>
      <c r="G464" s="261"/>
      <c r="H464" s="264">
        <v>7.8</v>
      </c>
      <c r="I464" s="265"/>
      <c r="J464" s="261"/>
      <c r="K464" s="261"/>
      <c r="L464" s="266"/>
      <c r="M464" s="267"/>
      <c r="N464" s="268"/>
      <c r="O464" s="268"/>
      <c r="P464" s="268"/>
      <c r="Q464" s="268"/>
      <c r="R464" s="268"/>
      <c r="S464" s="268"/>
      <c r="T464" s="269"/>
      <c r="AT464" s="270" t="s">
        <v>278</v>
      </c>
      <c r="AU464" s="270" t="s">
        <v>87</v>
      </c>
      <c r="AV464" s="13" t="s">
        <v>87</v>
      </c>
      <c r="AW464" s="13" t="s">
        <v>40</v>
      </c>
      <c r="AX464" s="13" t="s">
        <v>78</v>
      </c>
      <c r="AY464" s="270" t="s">
        <v>270</v>
      </c>
    </row>
    <row r="465" spans="2:51" s="14" customFormat="1" ht="13.5">
      <c r="B465" s="271"/>
      <c r="C465" s="272"/>
      <c r="D465" s="251" t="s">
        <v>278</v>
      </c>
      <c r="E465" s="273" t="s">
        <v>76</v>
      </c>
      <c r="F465" s="274" t="s">
        <v>281</v>
      </c>
      <c r="G465" s="272"/>
      <c r="H465" s="275">
        <v>121.5</v>
      </c>
      <c r="I465" s="276"/>
      <c r="J465" s="272"/>
      <c r="K465" s="272"/>
      <c r="L465" s="277"/>
      <c r="M465" s="278"/>
      <c r="N465" s="279"/>
      <c r="O465" s="279"/>
      <c r="P465" s="279"/>
      <c r="Q465" s="279"/>
      <c r="R465" s="279"/>
      <c r="S465" s="279"/>
      <c r="T465" s="280"/>
      <c r="AT465" s="281" t="s">
        <v>278</v>
      </c>
      <c r="AU465" s="281" t="s">
        <v>87</v>
      </c>
      <c r="AV465" s="14" t="s">
        <v>276</v>
      </c>
      <c r="AW465" s="14" t="s">
        <v>40</v>
      </c>
      <c r="AX465" s="14" t="s">
        <v>85</v>
      </c>
      <c r="AY465" s="281" t="s">
        <v>270</v>
      </c>
    </row>
    <row r="466" spans="2:65" s="1" customFormat="1" ht="16.5" customHeight="1">
      <c r="B466" s="46"/>
      <c r="C466" s="282" t="s">
        <v>754</v>
      </c>
      <c r="D466" s="282" t="s">
        <v>338</v>
      </c>
      <c r="E466" s="283" t="s">
        <v>755</v>
      </c>
      <c r="F466" s="284" t="s">
        <v>756</v>
      </c>
      <c r="G466" s="285" t="s">
        <v>155</v>
      </c>
      <c r="H466" s="286">
        <v>98.28</v>
      </c>
      <c r="I466" s="287"/>
      <c r="J466" s="288">
        <f>ROUND(I466*H466,2)</f>
        <v>0</v>
      </c>
      <c r="K466" s="284" t="s">
        <v>275</v>
      </c>
      <c r="L466" s="289"/>
      <c r="M466" s="290" t="s">
        <v>76</v>
      </c>
      <c r="N466" s="291" t="s">
        <v>48</v>
      </c>
      <c r="O466" s="47"/>
      <c r="P466" s="246">
        <f>O466*H466</f>
        <v>0</v>
      </c>
      <c r="Q466" s="246">
        <v>0.0821</v>
      </c>
      <c r="R466" s="246">
        <f>Q466*H466</f>
        <v>8.068788000000001</v>
      </c>
      <c r="S466" s="246">
        <v>0</v>
      </c>
      <c r="T466" s="247">
        <f>S466*H466</f>
        <v>0</v>
      </c>
      <c r="AR466" s="24" t="s">
        <v>139</v>
      </c>
      <c r="AT466" s="24" t="s">
        <v>338</v>
      </c>
      <c r="AU466" s="24" t="s">
        <v>87</v>
      </c>
      <c r="AY466" s="24" t="s">
        <v>270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24" t="s">
        <v>85</v>
      </c>
      <c r="BK466" s="248">
        <f>ROUND(I466*H466,2)</f>
        <v>0</v>
      </c>
      <c r="BL466" s="24" t="s">
        <v>276</v>
      </c>
      <c r="BM466" s="24" t="s">
        <v>757</v>
      </c>
    </row>
    <row r="467" spans="2:51" s="13" customFormat="1" ht="13.5">
      <c r="B467" s="260"/>
      <c r="C467" s="261"/>
      <c r="D467" s="251" t="s">
        <v>278</v>
      </c>
      <c r="E467" s="262" t="s">
        <v>76</v>
      </c>
      <c r="F467" s="263" t="s">
        <v>132</v>
      </c>
      <c r="G467" s="261"/>
      <c r="H467" s="264">
        <v>93.6</v>
      </c>
      <c r="I467" s="265"/>
      <c r="J467" s="261"/>
      <c r="K467" s="261"/>
      <c r="L467" s="266"/>
      <c r="M467" s="267"/>
      <c r="N467" s="268"/>
      <c r="O467" s="268"/>
      <c r="P467" s="268"/>
      <c r="Q467" s="268"/>
      <c r="R467" s="268"/>
      <c r="S467" s="268"/>
      <c r="T467" s="269"/>
      <c r="AT467" s="270" t="s">
        <v>278</v>
      </c>
      <c r="AU467" s="270" t="s">
        <v>87</v>
      </c>
      <c r="AV467" s="13" t="s">
        <v>87</v>
      </c>
      <c r="AW467" s="13" t="s">
        <v>40</v>
      </c>
      <c r="AX467" s="13" t="s">
        <v>78</v>
      </c>
      <c r="AY467" s="270" t="s">
        <v>270</v>
      </c>
    </row>
    <row r="468" spans="2:51" s="14" customFormat="1" ht="13.5">
      <c r="B468" s="271"/>
      <c r="C468" s="272"/>
      <c r="D468" s="251" t="s">
        <v>278</v>
      </c>
      <c r="E468" s="273" t="s">
        <v>76</v>
      </c>
      <c r="F468" s="274" t="s">
        <v>281</v>
      </c>
      <c r="G468" s="272"/>
      <c r="H468" s="275">
        <v>93.6</v>
      </c>
      <c r="I468" s="276"/>
      <c r="J468" s="272"/>
      <c r="K468" s="272"/>
      <c r="L468" s="277"/>
      <c r="M468" s="278"/>
      <c r="N468" s="279"/>
      <c r="O468" s="279"/>
      <c r="P468" s="279"/>
      <c r="Q468" s="279"/>
      <c r="R468" s="279"/>
      <c r="S468" s="279"/>
      <c r="T468" s="280"/>
      <c r="AT468" s="281" t="s">
        <v>278</v>
      </c>
      <c r="AU468" s="281" t="s">
        <v>87</v>
      </c>
      <c r="AV468" s="14" t="s">
        <v>276</v>
      </c>
      <c r="AW468" s="14" t="s">
        <v>40</v>
      </c>
      <c r="AX468" s="14" t="s">
        <v>85</v>
      </c>
      <c r="AY468" s="281" t="s">
        <v>270</v>
      </c>
    </row>
    <row r="469" spans="2:51" s="13" customFormat="1" ht="13.5">
      <c r="B469" s="260"/>
      <c r="C469" s="261"/>
      <c r="D469" s="251" t="s">
        <v>278</v>
      </c>
      <c r="E469" s="261"/>
      <c r="F469" s="263" t="s">
        <v>758</v>
      </c>
      <c r="G469" s="261"/>
      <c r="H469" s="264">
        <v>98.28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AT469" s="270" t="s">
        <v>278</v>
      </c>
      <c r="AU469" s="270" t="s">
        <v>87</v>
      </c>
      <c r="AV469" s="13" t="s">
        <v>87</v>
      </c>
      <c r="AW469" s="13" t="s">
        <v>6</v>
      </c>
      <c r="AX469" s="13" t="s">
        <v>85</v>
      </c>
      <c r="AY469" s="270" t="s">
        <v>270</v>
      </c>
    </row>
    <row r="470" spans="2:65" s="1" customFormat="1" ht="16.5" customHeight="1">
      <c r="B470" s="46"/>
      <c r="C470" s="282" t="s">
        <v>759</v>
      </c>
      <c r="D470" s="282" t="s">
        <v>338</v>
      </c>
      <c r="E470" s="283" t="s">
        <v>760</v>
      </c>
      <c r="F470" s="284" t="s">
        <v>761</v>
      </c>
      <c r="G470" s="285" t="s">
        <v>155</v>
      </c>
      <c r="H470" s="286">
        <v>12.705</v>
      </c>
      <c r="I470" s="287"/>
      <c r="J470" s="288">
        <f>ROUND(I470*H470,2)</f>
        <v>0</v>
      </c>
      <c r="K470" s="284" t="s">
        <v>275</v>
      </c>
      <c r="L470" s="289"/>
      <c r="M470" s="290" t="s">
        <v>76</v>
      </c>
      <c r="N470" s="291" t="s">
        <v>48</v>
      </c>
      <c r="O470" s="47"/>
      <c r="P470" s="246">
        <f>O470*H470</f>
        <v>0</v>
      </c>
      <c r="Q470" s="246">
        <v>0.0483</v>
      </c>
      <c r="R470" s="246">
        <f>Q470*H470</f>
        <v>0.6136515</v>
      </c>
      <c r="S470" s="246">
        <v>0</v>
      </c>
      <c r="T470" s="247">
        <f>S470*H470</f>
        <v>0</v>
      </c>
      <c r="AR470" s="24" t="s">
        <v>139</v>
      </c>
      <c r="AT470" s="24" t="s">
        <v>338</v>
      </c>
      <c r="AU470" s="24" t="s">
        <v>87</v>
      </c>
      <c r="AY470" s="24" t="s">
        <v>270</v>
      </c>
      <c r="BE470" s="248">
        <f>IF(N470="základní",J470,0)</f>
        <v>0</v>
      </c>
      <c r="BF470" s="248">
        <f>IF(N470="snížená",J470,0)</f>
        <v>0</v>
      </c>
      <c r="BG470" s="248">
        <f>IF(N470="zákl. přenesená",J470,0)</f>
        <v>0</v>
      </c>
      <c r="BH470" s="248">
        <f>IF(N470="sníž. přenesená",J470,0)</f>
        <v>0</v>
      </c>
      <c r="BI470" s="248">
        <f>IF(N470="nulová",J470,0)</f>
        <v>0</v>
      </c>
      <c r="BJ470" s="24" t="s">
        <v>85</v>
      </c>
      <c r="BK470" s="248">
        <f>ROUND(I470*H470,2)</f>
        <v>0</v>
      </c>
      <c r="BL470" s="24" t="s">
        <v>276</v>
      </c>
      <c r="BM470" s="24" t="s">
        <v>762</v>
      </c>
    </row>
    <row r="471" spans="2:51" s="13" customFormat="1" ht="13.5">
      <c r="B471" s="260"/>
      <c r="C471" s="261"/>
      <c r="D471" s="251" t="s">
        <v>278</v>
      </c>
      <c r="E471" s="262" t="s">
        <v>76</v>
      </c>
      <c r="F471" s="263" t="s">
        <v>135</v>
      </c>
      <c r="G471" s="261"/>
      <c r="H471" s="264">
        <v>12.1</v>
      </c>
      <c r="I471" s="265"/>
      <c r="J471" s="261"/>
      <c r="K471" s="261"/>
      <c r="L471" s="266"/>
      <c r="M471" s="267"/>
      <c r="N471" s="268"/>
      <c r="O471" s="268"/>
      <c r="P471" s="268"/>
      <c r="Q471" s="268"/>
      <c r="R471" s="268"/>
      <c r="S471" s="268"/>
      <c r="T471" s="269"/>
      <c r="AT471" s="270" t="s">
        <v>278</v>
      </c>
      <c r="AU471" s="270" t="s">
        <v>87</v>
      </c>
      <c r="AV471" s="13" t="s">
        <v>87</v>
      </c>
      <c r="AW471" s="13" t="s">
        <v>40</v>
      </c>
      <c r="AX471" s="13" t="s">
        <v>78</v>
      </c>
      <c r="AY471" s="270" t="s">
        <v>270</v>
      </c>
    </row>
    <row r="472" spans="2:51" s="14" customFormat="1" ht="13.5">
      <c r="B472" s="271"/>
      <c r="C472" s="272"/>
      <c r="D472" s="251" t="s">
        <v>278</v>
      </c>
      <c r="E472" s="273" t="s">
        <v>76</v>
      </c>
      <c r="F472" s="274" t="s">
        <v>281</v>
      </c>
      <c r="G472" s="272"/>
      <c r="H472" s="275">
        <v>12.1</v>
      </c>
      <c r="I472" s="276"/>
      <c r="J472" s="272"/>
      <c r="K472" s="272"/>
      <c r="L472" s="277"/>
      <c r="M472" s="278"/>
      <c r="N472" s="279"/>
      <c r="O472" s="279"/>
      <c r="P472" s="279"/>
      <c r="Q472" s="279"/>
      <c r="R472" s="279"/>
      <c r="S472" s="279"/>
      <c r="T472" s="280"/>
      <c r="AT472" s="281" t="s">
        <v>278</v>
      </c>
      <c r="AU472" s="281" t="s">
        <v>87</v>
      </c>
      <c r="AV472" s="14" t="s">
        <v>276</v>
      </c>
      <c r="AW472" s="14" t="s">
        <v>40</v>
      </c>
      <c r="AX472" s="14" t="s">
        <v>85</v>
      </c>
      <c r="AY472" s="281" t="s">
        <v>270</v>
      </c>
    </row>
    <row r="473" spans="2:51" s="13" customFormat="1" ht="13.5">
      <c r="B473" s="260"/>
      <c r="C473" s="261"/>
      <c r="D473" s="251" t="s">
        <v>278</v>
      </c>
      <c r="E473" s="261"/>
      <c r="F473" s="263" t="s">
        <v>763</v>
      </c>
      <c r="G473" s="261"/>
      <c r="H473" s="264">
        <v>12.705</v>
      </c>
      <c r="I473" s="265"/>
      <c r="J473" s="261"/>
      <c r="K473" s="261"/>
      <c r="L473" s="266"/>
      <c r="M473" s="267"/>
      <c r="N473" s="268"/>
      <c r="O473" s="268"/>
      <c r="P473" s="268"/>
      <c r="Q473" s="268"/>
      <c r="R473" s="268"/>
      <c r="S473" s="268"/>
      <c r="T473" s="269"/>
      <c r="AT473" s="270" t="s">
        <v>278</v>
      </c>
      <c r="AU473" s="270" t="s">
        <v>87</v>
      </c>
      <c r="AV473" s="13" t="s">
        <v>87</v>
      </c>
      <c r="AW473" s="13" t="s">
        <v>6</v>
      </c>
      <c r="AX473" s="13" t="s">
        <v>85</v>
      </c>
      <c r="AY473" s="270" t="s">
        <v>270</v>
      </c>
    </row>
    <row r="474" spans="2:65" s="1" customFormat="1" ht="16.5" customHeight="1">
      <c r="B474" s="46"/>
      <c r="C474" s="282" t="s">
        <v>764</v>
      </c>
      <c r="D474" s="282" t="s">
        <v>338</v>
      </c>
      <c r="E474" s="283" t="s">
        <v>765</v>
      </c>
      <c r="F474" s="284" t="s">
        <v>766</v>
      </c>
      <c r="G474" s="285" t="s">
        <v>155</v>
      </c>
      <c r="H474" s="286">
        <v>8</v>
      </c>
      <c r="I474" s="287"/>
      <c r="J474" s="288">
        <f>ROUND(I474*H474,2)</f>
        <v>0</v>
      </c>
      <c r="K474" s="284" t="s">
        <v>275</v>
      </c>
      <c r="L474" s="289"/>
      <c r="M474" s="290" t="s">
        <v>76</v>
      </c>
      <c r="N474" s="291" t="s">
        <v>48</v>
      </c>
      <c r="O474" s="47"/>
      <c r="P474" s="246">
        <f>O474*H474</f>
        <v>0</v>
      </c>
      <c r="Q474" s="246">
        <v>0.064</v>
      </c>
      <c r="R474" s="246">
        <f>Q474*H474</f>
        <v>0.512</v>
      </c>
      <c r="S474" s="246">
        <v>0</v>
      </c>
      <c r="T474" s="247">
        <f>S474*H474</f>
        <v>0</v>
      </c>
      <c r="AR474" s="24" t="s">
        <v>139</v>
      </c>
      <c r="AT474" s="24" t="s">
        <v>338</v>
      </c>
      <c r="AU474" s="24" t="s">
        <v>87</v>
      </c>
      <c r="AY474" s="24" t="s">
        <v>270</v>
      </c>
      <c r="BE474" s="248">
        <f>IF(N474="základní",J474,0)</f>
        <v>0</v>
      </c>
      <c r="BF474" s="248">
        <f>IF(N474="snížená",J474,0)</f>
        <v>0</v>
      </c>
      <c r="BG474" s="248">
        <f>IF(N474="zákl. přenesená",J474,0)</f>
        <v>0</v>
      </c>
      <c r="BH474" s="248">
        <f>IF(N474="sníž. přenesená",J474,0)</f>
        <v>0</v>
      </c>
      <c r="BI474" s="248">
        <f>IF(N474="nulová",J474,0)</f>
        <v>0</v>
      </c>
      <c r="BJ474" s="24" t="s">
        <v>85</v>
      </c>
      <c r="BK474" s="248">
        <f>ROUND(I474*H474,2)</f>
        <v>0</v>
      </c>
      <c r="BL474" s="24" t="s">
        <v>276</v>
      </c>
      <c r="BM474" s="24" t="s">
        <v>767</v>
      </c>
    </row>
    <row r="475" spans="2:51" s="13" customFormat="1" ht="13.5">
      <c r="B475" s="260"/>
      <c r="C475" s="261"/>
      <c r="D475" s="251" t="s">
        <v>278</v>
      </c>
      <c r="E475" s="262" t="s">
        <v>76</v>
      </c>
      <c r="F475" s="263" t="s">
        <v>138</v>
      </c>
      <c r="G475" s="261"/>
      <c r="H475" s="264">
        <v>8</v>
      </c>
      <c r="I475" s="265"/>
      <c r="J475" s="261"/>
      <c r="K475" s="261"/>
      <c r="L475" s="266"/>
      <c r="M475" s="267"/>
      <c r="N475" s="268"/>
      <c r="O475" s="268"/>
      <c r="P475" s="268"/>
      <c r="Q475" s="268"/>
      <c r="R475" s="268"/>
      <c r="S475" s="268"/>
      <c r="T475" s="269"/>
      <c r="AT475" s="270" t="s">
        <v>278</v>
      </c>
      <c r="AU475" s="270" t="s">
        <v>87</v>
      </c>
      <c r="AV475" s="13" t="s">
        <v>87</v>
      </c>
      <c r="AW475" s="13" t="s">
        <v>40</v>
      </c>
      <c r="AX475" s="13" t="s">
        <v>78</v>
      </c>
      <c r="AY475" s="270" t="s">
        <v>270</v>
      </c>
    </row>
    <row r="476" spans="2:51" s="14" customFormat="1" ht="13.5">
      <c r="B476" s="271"/>
      <c r="C476" s="272"/>
      <c r="D476" s="251" t="s">
        <v>278</v>
      </c>
      <c r="E476" s="273" t="s">
        <v>76</v>
      </c>
      <c r="F476" s="274" t="s">
        <v>281</v>
      </c>
      <c r="G476" s="272"/>
      <c r="H476" s="275">
        <v>8</v>
      </c>
      <c r="I476" s="276"/>
      <c r="J476" s="272"/>
      <c r="K476" s="272"/>
      <c r="L476" s="277"/>
      <c r="M476" s="278"/>
      <c r="N476" s="279"/>
      <c r="O476" s="279"/>
      <c r="P476" s="279"/>
      <c r="Q476" s="279"/>
      <c r="R476" s="279"/>
      <c r="S476" s="279"/>
      <c r="T476" s="280"/>
      <c r="AT476" s="281" t="s">
        <v>278</v>
      </c>
      <c r="AU476" s="281" t="s">
        <v>87</v>
      </c>
      <c r="AV476" s="14" t="s">
        <v>276</v>
      </c>
      <c r="AW476" s="14" t="s">
        <v>40</v>
      </c>
      <c r="AX476" s="14" t="s">
        <v>85</v>
      </c>
      <c r="AY476" s="281" t="s">
        <v>270</v>
      </c>
    </row>
    <row r="477" spans="2:65" s="1" customFormat="1" ht="16.5" customHeight="1">
      <c r="B477" s="46"/>
      <c r="C477" s="282" t="s">
        <v>768</v>
      </c>
      <c r="D477" s="282" t="s">
        <v>338</v>
      </c>
      <c r="E477" s="283" t="s">
        <v>769</v>
      </c>
      <c r="F477" s="284" t="s">
        <v>770</v>
      </c>
      <c r="G477" s="285" t="s">
        <v>155</v>
      </c>
      <c r="H477" s="286">
        <v>10</v>
      </c>
      <c r="I477" s="287"/>
      <c r="J477" s="288">
        <f>ROUND(I477*H477,2)</f>
        <v>0</v>
      </c>
      <c r="K477" s="284" t="s">
        <v>275</v>
      </c>
      <c r="L477" s="289"/>
      <c r="M477" s="290" t="s">
        <v>76</v>
      </c>
      <c r="N477" s="291" t="s">
        <v>48</v>
      </c>
      <c r="O477" s="47"/>
      <c r="P477" s="246">
        <f>O477*H477</f>
        <v>0</v>
      </c>
      <c r="Q477" s="246">
        <v>0.0585</v>
      </c>
      <c r="R477" s="246">
        <f>Q477*H477</f>
        <v>0.5850000000000001</v>
      </c>
      <c r="S477" s="246">
        <v>0</v>
      </c>
      <c r="T477" s="247">
        <f>S477*H477</f>
        <v>0</v>
      </c>
      <c r="AR477" s="24" t="s">
        <v>139</v>
      </c>
      <c r="AT477" s="24" t="s">
        <v>338</v>
      </c>
      <c r="AU477" s="24" t="s">
        <v>87</v>
      </c>
      <c r="AY477" s="24" t="s">
        <v>270</v>
      </c>
      <c r="BE477" s="248">
        <f>IF(N477="základní",J477,0)</f>
        <v>0</v>
      </c>
      <c r="BF477" s="248">
        <f>IF(N477="snížená",J477,0)</f>
        <v>0</v>
      </c>
      <c r="BG477" s="248">
        <f>IF(N477="zákl. přenesená",J477,0)</f>
        <v>0</v>
      </c>
      <c r="BH477" s="248">
        <f>IF(N477="sníž. přenesená",J477,0)</f>
        <v>0</v>
      </c>
      <c r="BI477" s="248">
        <f>IF(N477="nulová",J477,0)</f>
        <v>0</v>
      </c>
      <c r="BJ477" s="24" t="s">
        <v>85</v>
      </c>
      <c r="BK477" s="248">
        <f>ROUND(I477*H477,2)</f>
        <v>0</v>
      </c>
      <c r="BL477" s="24" t="s">
        <v>276</v>
      </c>
      <c r="BM477" s="24" t="s">
        <v>771</v>
      </c>
    </row>
    <row r="478" spans="2:51" s="13" customFormat="1" ht="13.5">
      <c r="B478" s="260"/>
      <c r="C478" s="261"/>
      <c r="D478" s="251" t="s">
        <v>278</v>
      </c>
      <c r="E478" s="262" t="s">
        <v>76</v>
      </c>
      <c r="F478" s="263" t="s">
        <v>772</v>
      </c>
      <c r="G478" s="261"/>
      <c r="H478" s="264">
        <v>10</v>
      </c>
      <c r="I478" s="265"/>
      <c r="J478" s="261"/>
      <c r="K478" s="261"/>
      <c r="L478" s="266"/>
      <c r="M478" s="267"/>
      <c r="N478" s="268"/>
      <c r="O478" s="268"/>
      <c r="P478" s="268"/>
      <c r="Q478" s="268"/>
      <c r="R478" s="268"/>
      <c r="S478" s="268"/>
      <c r="T478" s="269"/>
      <c r="AT478" s="270" t="s">
        <v>278</v>
      </c>
      <c r="AU478" s="270" t="s">
        <v>87</v>
      </c>
      <c r="AV478" s="13" t="s">
        <v>87</v>
      </c>
      <c r="AW478" s="13" t="s">
        <v>40</v>
      </c>
      <c r="AX478" s="13" t="s">
        <v>78</v>
      </c>
      <c r="AY478" s="270" t="s">
        <v>270</v>
      </c>
    </row>
    <row r="479" spans="2:51" s="14" customFormat="1" ht="13.5">
      <c r="B479" s="271"/>
      <c r="C479" s="272"/>
      <c r="D479" s="251" t="s">
        <v>278</v>
      </c>
      <c r="E479" s="273" t="s">
        <v>76</v>
      </c>
      <c r="F479" s="274" t="s">
        <v>281</v>
      </c>
      <c r="G479" s="272"/>
      <c r="H479" s="275">
        <v>10</v>
      </c>
      <c r="I479" s="276"/>
      <c r="J479" s="272"/>
      <c r="K479" s="272"/>
      <c r="L479" s="277"/>
      <c r="M479" s="278"/>
      <c r="N479" s="279"/>
      <c r="O479" s="279"/>
      <c r="P479" s="279"/>
      <c r="Q479" s="279"/>
      <c r="R479" s="279"/>
      <c r="S479" s="279"/>
      <c r="T479" s="280"/>
      <c r="AT479" s="281" t="s">
        <v>278</v>
      </c>
      <c r="AU479" s="281" t="s">
        <v>87</v>
      </c>
      <c r="AV479" s="14" t="s">
        <v>276</v>
      </c>
      <c r="AW479" s="14" t="s">
        <v>40</v>
      </c>
      <c r="AX479" s="14" t="s">
        <v>85</v>
      </c>
      <c r="AY479" s="281" t="s">
        <v>270</v>
      </c>
    </row>
    <row r="480" spans="2:65" s="1" customFormat="1" ht="38.25" customHeight="1">
      <c r="B480" s="46"/>
      <c r="C480" s="237" t="s">
        <v>773</v>
      </c>
      <c r="D480" s="237" t="s">
        <v>272</v>
      </c>
      <c r="E480" s="238" t="s">
        <v>774</v>
      </c>
      <c r="F480" s="239" t="s">
        <v>775</v>
      </c>
      <c r="G480" s="240" t="s">
        <v>121</v>
      </c>
      <c r="H480" s="241">
        <v>296</v>
      </c>
      <c r="I480" s="242"/>
      <c r="J480" s="243">
        <f>ROUND(I480*H480,2)</f>
        <v>0</v>
      </c>
      <c r="K480" s="239" t="s">
        <v>275</v>
      </c>
      <c r="L480" s="72"/>
      <c r="M480" s="244" t="s">
        <v>76</v>
      </c>
      <c r="N480" s="245" t="s">
        <v>48</v>
      </c>
      <c r="O480" s="47"/>
      <c r="P480" s="246">
        <f>O480*H480</f>
        <v>0</v>
      </c>
      <c r="Q480" s="246">
        <v>0.1295</v>
      </c>
      <c r="R480" s="246">
        <f>Q480*H480</f>
        <v>38.332</v>
      </c>
      <c r="S480" s="246">
        <v>0</v>
      </c>
      <c r="T480" s="247">
        <f>S480*H480</f>
        <v>0</v>
      </c>
      <c r="AR480" s="24" t="s">
        <v>276</v>
      </c>
      <c r="AT480" s="24" t="s">
        <v>272</v>
      </c>
      <c r="AU480" s="24" t="s">
        <v>87</v>
      </c>
      <c r="AY480" s="24" t="s">
        <v>270</v>
      </c>
      <c r="BE480" s="248">
        <f>IF(N480="základní",J480,0)</f>
        <v>0</v>
      </c>
      <c r="BF480" s="248">
        <f>IF(N480="snížená",J480,0)</f>
        <v>0</v>
      </c>
      <c r="BG480" s="248">
        <f>IF(N480="zákl. přenesená",J480,0)</f>
        <v>0</v>
      </c>
      <c r="BH480" s="248">
        <f>IF(N480="sníž. přenesená",J480,0)</f>
        <v>0</v>
      </c>
      <c r="BI480" s="248">
        <f>IF(N480="nulová",J480,0)</f>
        <v>0</v>
      </c>
      <c r="BJ480" s="24" t="s">
        <v>85</v>
      </c>
      <c r="BK480" s="248">
        <f>ROUND(I480*H480,2)</f>
        <v>0</v>
      </c>
      <c r="BL480" s="24" t="s">
        <v>276</v>
      </c>
      <c r="BM480" s="24" t="s">
        <v>776</v>
      </c>
    </row>
    <row r="481" spans="2:51" s="12" customFormat="1" ht="13.5">
      <c r="B481" s="249"/>
      <c r="C481" s="250"/>
      <c r="D481" s="251" t="s">
        <v>278</v>
      </c>
      <c r="E481" s="252" t="s">
        <v>76</v>
      </c>
      <c r="F481" s="253" t="s">
        <v>672</v>
      </c>
      <c r="G481" s="250"/>
      <c r="H481" s="252" t="s">
        <v>76</v>
      </c>
      <c r="I481" s="254"/>
      <c r="J481" s="250"/>
      <c r="K481" s="250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278</v>
      </c>
      <c r="AU481" s="259" t="s">
        <v>87</v>
      </c>
      <c r="AV481" s="12" t="s">
        <v>85</v>
      </c>
      <c r="AW481" s="12" t="s">
        <v>40</v>
      </c>
      <c r="AX481" s="12" t="s">
        <v>78</v>
      </c>
      <c r="AY481" s="259" t="s">
        <v>270</v>
      </c>
    </row>
    <row r="482" spans="2:51" s="13" customFormat="1" ht="13.5">
      <c r="B482" s="260"/>
      <c r="C482" s="261"/>
      <c r="D482" s="251" t="s">
        <v>278</v>
      </c>
      <c r="E482" s="262" t="s">
        <v>143</v>
      </c>
      <c r="F482" s="263" t="s">
        <v>777</v>
      </c>
      <c r="G482" s="261"/>
      <c r="H482" s="264">
        <v>296</v>
      </c>
      <c r="I482" s="265"/>
      <c r="J482" s="261"/>
      <c r="K482" s="261"/>
      <c r="L482" s="266"/>
      <c r="M482" s="267"/>
      <c r="N482" s="268"/>
      <c r="O482" s="268"/>
      <c r="P482" s="268"/>
      <c r="Q482" s="268"/>
      <c r="R482" s="268"/>
      <c r="S482" s="268"/>
      <c r="T482" s="269"/>
      <c r="AT482" s="270" t="s">
        <v>278</v>
      </c>
      <c r="AU482" s="270" t="s">
        <v>87</v>
      </c>
      <c r="AV482" s="13" t="s">
        <v>87</v>
      </c>
      <c r="AW482" s="13" t="s">
        <v>40</v>
      </c>
      <c r="AX482" s="13" t="s">
        <v>78</v>
      </c>
      <c r="AY482" s="270" t="s">
        <v>270</v>
      </c>
    </row>
    <row r="483" spans="2:51" s="14" customFormat="1" ht="13.5">
      <c r="B483" s="271"/>
      <c r="C483" s="272"/>
      <c r="D483" s="251" t="s">
        <v>278</v>
      </c>
      <c r="E483" s="273" t="s">
        <v>76</v>
      </c>
      <c r="F483" s="274" t="s">
        <v>281</v>
      </c>
      <c r="G483" s="272"/>
      <c r="H483" s="275">
        <v>296</v>
      </c>
      <c r="I483" s="276"/>
      <c r="J483" s="272"/>
      <c r="K483" s="272"/>
      <c r="L483" s="277"/>
      <c r="M483" s="278"/>
      <c r="N483" s="279"/>
      <c r="O483" s="279"/>
      <c r="P483" s="279"/>
      <c r="Q483" s="279"/>
      <c r="R483" s="279"/>
      <c r="S483" s="279"/>
      <c r="T483" s="280"/>
      <c r="AT483" s="281" t="s">
        <v>278</v>
      </c>
      <c r="AU483" s="281" t="s">
        <v>87</v>
      </c>
      <c r="AV483" s="14" t="s">
        <v>276</v>
      </c>
      <c r="AW483" s="14" t="s">
        <v>40</v>
      </c>
      <c r="AX483" s="14" t="s">
        <v>85</v>
      </c>
      <c r="AY483" s="281" t="s">
        <v>270</v>
      </c>
    </row>
    <row r="484" spans="2:65" s="1" customFormat="1" ht="16.5" customHeight="1">
      <c r="B484" s="46"/>
      <c r="C484" s="282" t="s">
        <v>778</v>
      </c>
      <c r="D484" s="282" t="s">
        <v>338</v>
      </c>
      <c r="E484" s="283" t="s">
        <v>779</v>
      </c>
      <c r="F484" s="284" t="s">
        <v>780</v>
      </c>
      <c r="G484" s="285" t="s">
        <v>155</v>
      </c>
      <c r="H484" s="286">
        <v>307.84</v>
      </c>
      <c r="I484" s="287"/>
      <c r="J484" s="288">
        <f>ROUND(I484*H484,2)</f>
        <v>0</v>
      </c>
      <c r="K484" s="284" t="s">
        <v>275</v>
      </c>
      <c r="L484" s="289"/>
      <c r="M484" s="290" t="s">
        <v>76</v>
      </c>
      <c r="N484" s="291" t="s">
        <v>48</v>
      </c>
      <c r="O484" s="47"/>
      <c r="P484" s="246">
        <f>O484*H484</f>
        <v>0</v>
      </c>
      <c r="Q484" s="246">
        <v>0.045</v>
      </c>
      <c r="R484" s="246">
        <f>Q484*H484</f>
        <v>13.852799999999998</v>
      </c>
      <c r="S484" s="246">
        <v>0</v>
      </c>
      <c r="T484" s="247">
        <f>S484*H484</f>
        <v>0</v>
      </c>
      <c r="AR484" s="24" t="s">
        <v>139</v>
      </c>
      <c r="AT484" s="24" t="s">
        <v>338</v>
      </c>
      <c r="AU484" s="24" t="s">
        <v>87</v>
      </c>
      <c r="AY484" s="24" t="s">
        <v>270</v>
      </c>
      <c r="BE484" s="248">
        <f>IF(N484="základní",J484,0)</f>
        <v>0</v>
      </c>
      <c r="BF484" s="248">
        <f>IF(N484="snížená",J484,0)</f>
        <v>0</v>
      </c>
      <c r="BG484" s="248">
        <f>IF(N484="zákl. přenesená",J484,0)</f>
        <v>0</v>
      </c>
      <c r="BH484" s="248">
        <f>IF(N484="sníž. přenesená",J484,0)</f>
        <v>0</v>
      </c>
      <c r="BI484" s="248">
        <f>IF(N484="nulová",J484,0)</f>
        <v>0</v>
      </c>
      <c r="BJ484" s="24" t="s">
        <v>85</v>
      </c>
      <c r="BK484" s="248">
        <f>ROUND(I484*H484,2)</f>
        <v>0</v>
      </c>
      <c r="BL484" s="24" t="s">
        <v>276</v>
      </c>
      <c r="BM484" s="24" t="s">
        <v>781</v>
      </c>
    </row>
    <row r="485" spans="2:47" s="1" customFormat="1" ht="13.5">
      <c r="B485" s="46"/>
      <c r="C485" s="74"/>
      <c r="D485" s="251" t="s">
        <v>416</v>
      </c>
      <c r="E485" s="74"/>
      <c r="F485" s="292" t="s">
        <v>782</v>
      </c>
      <c r="G485" s="74"/>
      <c r="H485" s="74"/>
      <c r="I485" s="205"/>
      <c r="J485" s="74"/>
      <c r="K485" s="74"/>
      <c r="L485" s="72"/>
      <c r="M485" s="293"/>
      <c r="N485" s="47"/>
      <c r="O485" s="47"/>
      <c r="P485" s="47"/>
      <c r="Q485" s="47"/>
      <c r="R485" s="47"/>
      <c r="S485" s="47"/>
      <c r="T485" s="95"/>
      <c r="AT485" s="24" t="s">
        <v>416</v>
      </c>
      <c r="AU485" s="24" t="s">
        <v>87</v>
      </c>
    </row>
    <row r="486" spans="2:51" s="13" customFormat="1" ht="13.5">
      <c r="B486" s="260"/>
      <c r="C486" s="261"/>
      <c r="D486" s="251" t="s">
        <v>278</v>
      </c>
      <c r="E486" s="262" t="s">
        <v>76</v>
      </c>
      <c r="F486" s="263" t="s">
        <v>143</v>
      </c>
      <c r="G486" s="261"/>
      <c r="H486" s="264">
        <v>296</v>
      </c>
      <c r="I486" s="265"/>
      <c r="J486" s="261"/>
      <c r="K486" s="261"/>
      <c r="L486" s="266"/>
      <c r="M486" s="267"/>
      <c r="N486" s="268"/>
      <c r="O486" s="268"/>
      <c r="P486" s="268"/>
      <c r="Q486" s="268"/>
      <c r="R486" s="268"/>
      <c r="S486" s="268"/>
      <c r="T486" s="269"/>
      <c r="AT486" s="270" t="s">
        <v>278</v>
      </c>
      <c r="AU486" s="270" t="s">
        <v>87</v>
      </c>
      <c r="AV486" s="13" t="s">
        <v>87</v>
      </c>
      <c r="AW486" s="13" t="s">
        <v>40</v>
      </c>
      <c r="AX486" s="13" t="s">
        <v>78</v>
      </c>
      <c r="AY486" s="270" t="s">
        <v>270</v>
      </c>
    </row>
    <row r="487" spans="2:51" s="14" customFormat="1" ht="13.5">
      <c r="B487" s="271"/>
      <c r="C487" s="272"/>
      <c r="D487" s="251" t="s">
        <v>278</v>
      </c>
      <c r="E487" s="273" t="s">
        <v>76</v>
      </c>
      <c r="F487" s="274" t="s">
        <v>281</v>
      </c>
      <c r="G487" s="272"/>
      <c r="H487" s="275">
        <v>296</v>
      </c>
      <c r="I487" s="276"/>
      <c r="J487" s="272"/>
      <c r="K487" s="272"/>
      <c r="L487" s="277"/>
      <c r="M487" s="278"/>
      <c r="N487" s="279"/>
      <c r="O487" s="279"/>
      <c r="P487" s="279"/>
      <c r="Q487" s="279"/>
      <c r="R487" s="279"/>
      <c r="S487" s="279"/>
      <c r="T487" s="280"/>
      <c r="AT487" s="281" t="s">
        <v>278</v>
      </c>
      <c r="AU487" s="281" t="s">
        <v>87</v>
      </c>
      <c r="AV487" s="14" t="s">
        <v>276</v>
      </c>
      <c r="AW487" s="14" t="s">
        <v>40</v>
      </c>
      <c r="AX487" s="14" t="s">
        <v>85</v>
      </c>
      <c r="AY487" s="281" t="s">
        <v>270</v>
      </c>
    </row>
    <row r="488" spans="2:51" s="13" customFormat="1" ht="13.5">
      <c r="B488" s="260"/>
      <c r="C488" s="261"/>
      <c r="D488" s="251" t="s">
        <v>278</v>
      </c>
      <c r="E488" s="261"/>
      <c r="F488" s="263" t="s">
        <v>783</v>
      </c>
      <c r="G488" s="261"/>
      <c r="H488" s="264">
        <v>307.84</v>
      </c>
      <c r="I488" s="265"/>
      <c r="J488" s="261"/>
      <c r="K488" s="261"/>
      <c r="L488" s="266"/>
      <c r="M488" s="267"/>
      <c r="N488" s="268"/>
      <c r="O488" s="268"/>
      <c r="P488" s="268"/>
      <c r="Q488" s="268"/>
      <c r="R488" s="268"/>
      <c r="S488" s="268"/>
      <c r="T488" s="269"/>
      <c r="AT488" s="270" t="s">
        <v>278</v>
      </c>
      <c r="AU488" s="270" t="s">
        <v>87</v>
      </c>
      <c r="AV488" s="13" t="s">
        <v>87</v>
      </c>
      <c r="AW488" s="13" t="s">
        <v>6</v>
      </c>
      <c r="AX488" s="13" t="s">
        <v>85</v>
      </c>
      <c r="AY488" s="270" t="s">
        <v>270</v>
      </c>
    </row>
    <row r="489" spans="2:65" s="1" customFormat="1" ht="38.25" customHeight="1">
      <c r="B489" s="46"/>
      <c r="C489" s="237" t="s">
        <v>784</v>
      </c>
      <c r="D489" s="237" t="s">
        <v>272</v>
      </c>
      <c r="E489" s="238" t="s">
        <v>785</v>
      </c>
      <c r="F489" s="239" t="s">
        <v>786</v>
      </c>
      <c r="G489" s="240" t="s">
        <v>121</v>
      </c>
      <c r="H489" s="241">
        <v>162.5</v>
      </c>
      <c r="I489" s="242"/>
      <c r="J489" s="243">
        <f>ROUND(I489*H489,2)</f>
        <v>0</v>
      </c>
      <c r="K489" s="239" t="s">
        <v>275</v>
      </c>
      <c r="L489" s="72"/>
      <c r="M489" s="244" t="s">
        <v>76</v>
      </c>
      <c r="N489" s="245" t="s">
        <v>48</v>
      </c>
      <c r="O489" s="47"/>
      <c r="P489" s="246">
        <f>O489*H489</f>
        <v>0</v>
      </c>
      <c r="Q489" s="246">
        <v>0.16849</v>
      </c>
      <c r="R489" s="246">
        <f>Q489*H489</f>
        <v>27.379625</v>
      </c>
      <c r="S489" s="246">
        <v>0</v>
      </c>
      <c r="T489" s="247">
        <f>S489*H489</f>
        <v>0</v>
      </c>
      <c r="AR489" s="24" t="s">
        <v>276</v>
      </c>
      <c r="AT489" s="24" t="s">
        <v>272</v>
      </c>
      <c r="AU489" s="24" t="s">
        <v>87</v>
      </c>
      <c r="AY489" s="24" t="s">
        <v>270</v>
      </c>
      <c r="BE489" s="248">
        <f>IF(N489="základní",J489,0)</f>
        <v>0</v>
      </c>
      <c r="BF489" s="248">
        <f>IF(N489="snížená",J489,0)</f>
        <v>0</v>
      </c>
      <c r="BG489" s="248">
        <f>IF(N489="zákl. přenesená",J489,0)</f>
        <v>0</v>
      </c>
      <c r="BH489" s="248">
        <f>IF(N489="sníž. přenesená",J489,0)</f>
        <v>0</v>
      </c>
      <c r="BI489" s="248">
        <f>IF(N489="nulová",J489,0)</f>
        <v>0</v>
      </c>
      <c r="BJ489" s="24" t="s">
        <v>85</v>
      </c>
      <c r="BK489" s="248">
        <f>ROUND(I489*H489,2)</f>
        <v>0</v>
      </c>
      <c r="BL489" s="24" t="s">
        <v>276</v>
      </c>
      <c r="BM489" s="24" t="s">
        <v>787</v>
      </c>
    </row>
    <row r="490" spans="2:47" s="1" customFormat="1" ht="13.5">
      <c r="B490" s="46"/>
      <c r="C490" s="74"/>
      <c r="D490" s="251" t="s">
        <v>416</v>
      </c>
      <c r="E490" s="74"/>
      <c r="F490" s="292" t="s">
        <v>788</v>
      </c>
      <c r="G490" s="74"/>
      <c r="H490" s="74"/>
      <c r="I490" s="205"/>
      <c r="J490" s="74"/>
      <c r="K490" s="74"/>
      <c r="L490" s="72"/>
      <c r="M490" s="293"/>
      <c r="N490" s="47"/>
      <c r="O490" s="47"/>
      <c r="P490" s="47"/>
      <c r="Q490" s="47"/>
      <c r="R490" s="47"/>
      <c r="S490" s="47"/>
      <c r="T490" s="95"/>
      <c r="AT490" s="24" t="s">
        <v>416</v>
      </c>
      <c r="AU490" s="24" t="s">
        <v>87</v>
      </c>
    </row>
    <row r="491" spans="2:51" s="12" customFormat="1" ht="13.5">
      <c r="B491" s="249"/>
      <c r="C491" s="250"/>
      <c r="D491" s="251" t="s">
        <v>278</v>
      </c>
      <c r="E491" s="252" t="s">
        <v>76</v>
      </c>
      <c r="F491" s="253" t="s">
        <v>672</v>
      </c>
      <c r="G491" s="250"/>
      <c r="H491" s="252" t="s">
        <v>76</v>
      </c>
      <c r="I491" s="254"/>
      <c r="J491" s="250"/>
      <c r="K491" s="250"/>
      <c r="L491" s="255"/>
      <c r="M491" s="256"/>
      <c r="N491" s="257"/>
      <c r="O491" s="257"/>
      <c r="P491" s="257"/>
      <c r="Q491" s="257"/>
      <c r="R491" s="257"/>
      <c r="S491" s="257"/>
      <c r="T491" s="258"/>
      <c r="AT491" s="259" t="s">
        <v>278</v>
      </c>
      <c r="AU491" s="259" t="s">
        <v>87</v>
      </c>
      <c r="AV491" s="12" t="s">
        <v>85</v>
      </c>
      <c r="AW491" s="12" t="s">
        <v>40</v>
      </c>
      <c r="AX491" s="12" t="s">
        <v>78</v>
      </c>
      <c r="AY491" s="259" t="s">
        <v>270</v>
      </c>
    </row>
    <row r="492" spans="2:51" s="13" customFormat="1" ht="13.5">
      <c r="B492" s="260"/>
      <c r="C492" s="261"/>
      <c r="D492" s="251" t="s">
        <v>278</v>
      </c>
      <c r="E492" s="262" t="s">
        <v>126</v>
      </c>
      <c r="F492" s="263" t="s">
        <v>789</v>
      </c>
      <c r="G492" s="261"/>
      <c r="H492" s="264">
        <v>157.9</v>
      </c>
      <c r="I492" s="265"/>
      <c r="J492" s="261"/>
      <c r="K492" s="261"/>
      <c r="L492" s="266"/>
      <c r="M492" s="267"/>
      <c r="N492" s="268"/>
      <c r="O492" s="268"/>
      <c r="P492" s="268"/>
      <c r="Q492" s="268"/>
      <c r="R492" s="268"/>
      <c r="S492" s="268"/>
      <c r="T492" s="269"/>
      <c r="AT492" s="270" t="s">
        <v>278</v>
      </c>
      <c r="AU492" s="270" t="s">
        <v>87</v>
      </c>
      <c r="AV492" s="13" t="s">
        <v>87</v>
      </c>
      <c r="AW492" s="13" t="s">
        <v>40</v>
      </c>
      <c r="AX492" s="13" t="s">
        <v>78</v>
      </c>
      <c r="AY492" s="270" t="s">
        <v>270</v>
      </c>
    </row>
    <row r="493" spans="2:51" s="13" customFormat="1" ht="13.5">
      <c r="B493" s="260"/>
      <c r="C493" s="261"/>
      <c r="D493" s="251" t="s">
        <v>278</v>
      </c>
      <c r="E493" s="262" t="s">
        <v>129</v>
      </c>
      <c r="F493" s="263" t="s">
        <v>790</v>
      </c>
      <c r="G493" s="261"/>
      <c r="H493" s="264">
        <v>4.6</v>
      </c>
      <c r="I493" s="265"/>
      <c r="J493" s="261"/>
      <c r="K493" s="261"/>
      <c r="L493" s="266"/>
      <c r="M493" s="267"/>
      <c r="N493" s="268"/>
      <c r="O493" s="268"/>
      <c r="P493" s="268"/>
      <c r="Q493" s="268"/>
      <c r="R493" s="268"/>
      <c r="S493" s="268"/>
      <c r="T493" s="269"/>
      <c r="AT493" s="270" t="s">
        <v>278</v>
      </c>
      <c r="AU493" s="270" t="s">
        <v>87</v>
      </c>
      <c r="AV493" s="13" t="s">
        <v>87</v>
      </c>
      <c r="AW493" s="13" t="s">
        <v>40</v>
      </c>
      <c r="AX493" s="13" t="s">
        <v>78</v>
      </c>
      <c r="AY493" s="270" t="s">
        <v>270</v>
      </c>
    </row>
    <row r="494" spans="2:51" s="14" customFormat="1" ht="13.5">
      <c r="B494" s="271"/>
      <c r="C494" s="272"/>
      <c r="D494" s="251" t="s">
        <v>278</v>
      </c>
      <c r="E494" s="273" t="s">
        <v>76</v>
      </c>
      <c r="F494" s="274" t="s">
        <v>281</v>
      </c>
      <c r="G494" s="272"/>
      <c r="H494" s="275">
        <v>162.5</v>
      </c>
      <c r="I494" s="276"/>
      <c r="J494" s="272"/>
      <c r="K494" s="272"/>
      <c r="L494" s="277"/>
      <c r="M494" s="278"/>
      <c r="N494" s="279"/>
      <c r="O494" s="279"/>
      <c r="P494" s="279"/>
      <c r="Q494" s="279"/>
      <c r="R494" s="279"/>
      <c r="S494" s="279"/>
      <c r="T494" s="280"/>
      <c r="AT494" s="281" t="s">
        <v>278</v>
      </c>
      <c r="AU494" s="281" t="s">
        <v>87</v>
      </c>
      <c r="AV494" s="14" t="s">
        <v>276</v>
      </c>
      <c r="AW494" s="14" t="s">
        <v>40</v>
      </c>
      <c r="AX494" s="14" t="s">
        <v>85</v>
      </c>
      <c r="AY494" s="281" t="s">
        <v>270</v>
      </c>
    </row>
    <row r="495" spans="2:65" s="1" customFormat="1" ht="16.5" customHeight="1">
      <c r="B495" s="46"/>
      <c r="C495" s="282" t="s">
        <v>791</v>
      </c>
      <c r="D495" s="282" t="s">
        <v>338</v>
      </c>
      <c r="E495" s="283" t="s">
        <v>792</v>
      </c>
      <c r="F495" s="284" t="s">
        <v>793</v>
      </c>
      <c r="G495" s="285" t="s">
        <v>121</v>
      </c>
      <c r="H495" s="286">
        <v>32.7</v>
      </c>
      <c r="I495" s="287"/>
      <c r="J495" s="288">
        <f>ROUND(I495*H495,2)</f>
        <v>0</v>
      </c>
      <c r="K495" s="284" t="s">
        <v>275</v>
      </c>
      <c r="L495" s="289"/>
      <c r="M495" s="290" t="s">
        <v>76</v>
      </c>
      <c r="N495" s="291" t="s">
        <v>48</v>
      </c>
      <c r="O495" s="47"/>
      <c r="P495" s="246">
        <f>O495*H495</f>
        <v>0</v>
      </c>
      <c r="Q495" s="246">
        <v>0.125</v>
      </c>
      <c r="R495" s="246">
        <f>Q495*H495</f>
        <v>4.0875</v>
      </c>
      <c r="S495" s="246">
        <v>0</v>
      </c>
      <c r="T495" s="247">
        <f>S495*H495</f>
        <v>0</v>
      </c>
      <c r="AR495" s="24" t="s">
        <v>139</v>
      </c>
      <c r="AT495" s="24" t="s">
        <v>338</v>
      </c>
      <c r="AU495" s="24" t="s">
        <v>87</v>
      </c>
      <c r="AY495" s="24" t="s">
        <v>270</v>
      </c>
      <c r="BE495" s="248">
        <f>IF(N495="základní",J495,0)</f>
        <v>0</v>
      </c>
      <c r="BF495" s="248">
        <f>IF(N495="snížená",J495,0)</f>
        <v>0</v>
      </c>
      <c r="BG495" s="248">
        <f>IF(N495="zákl. přenesená",J495,0)</f>
        <v>0</v>
      </c>
      <c r="BH495" s="248">
        <f>IF(N495="sníž. přenesená",J495,0)</f>
        <v>0</v>
      </c>
      <c r="BI495" s="248">
        <f>IF(N495="nulová",J495,0)</f>
        <v>0</v>
      </c>
      <c r="BJ495" s="24" t="s">
        <v>85</v>
      </c>
      <c r="BK495" s="248">
        <f>ROUND(I495*H495,2)</f>
        <v>0</v>
      </c>
      <c r="BL495" s="24" t="s">
        <v>276</v>
      </c>
      <c r="BM495" s="24" t="s">
        <v>794</v>
      </c>
    </row>
    <row r="496" spans="2:51" s="13" customFormat="1" ht="13.5">
      <c r="B496" s="260"/>
      <c r="C496" s="261"/>
      <c r="D496" s="251" t="s">
        <v>278</v>
      </c>
      <c r="E496" s="262" t="s">
        <v>76</v>
      </c>
      <c r="F496" s="263" t="s">
        <v>795</v>
      </c>
      <c r="G496" s="261"/>
      <c r="H496" s="264">
        <v>32.7</v>
      </c>
      <c r="I496" s="265"/>
      <c r="J496" s="261"/>
      <c r="K496" s="261"/>
      <c r="L496" s="266"/>
      <c r="M496" s="267"/>
      <c r="N496" s="268"/>
      <c r="O496" s="268"/>
      <c r="P496" s="268"/>
      <c r="Q496" s="268"/>
      <c r="R496" s="268"/>
      <c r="S496" s="268"/>
      <c r="T496" s="269"/>
      <c r="AT496" s="270" t="s">
        <v>278</v>
      </c>
      <c r="AU496" s="270" t="s">
        <v>87</v>
      </c>
      <c r="AV496" s="13" t="s">
        <v>87</v>
      </c>
      <c r="AW496" s="13" t="s">
        <v>40</v>
      </c>
      <c r="AX496" s="13" t="s">
        <v>78</v>
      </c>
      <c r="AY496" s="270" t="s">
        <v>270</v>
      </c>
    </row>
    <row r="497" spans="2:51" s="14" customFormat="1" ht="13.5">
      <c r="B497" s="271"/>
      <c r="C497" s="272"/>
      <c r="D497" s="251" t="s">
        <v>278</v>
      </c>
      <c r="E497" s="273" t="s">
        <v>76</v>
      </c>
      <c r="F497" s="274" t="s">
        <v>281</v>
      </c>
      <c r="G497" s="272"/>
      <c r="H497" s="275">
        <v>32.7</v>
      </c>
      <c r="I497" s="276"/>
      <c r="J497" s="272"/>
      <c r="K497" s="272"/>
      <c r="L497" s="277"/>
      <c r="M497" s="278"/>
      <c r="N497" s="279"/>
      <c r="O497" s="279"/>
      <c r="P497" s="279"/>
      <c r="Q497" s="279"/>
      <c r="R497" s="279"/>
      <c r="S497" s="279"/>
      <c r="T497" s="280"/>
      <c r="AT497" s="281" t="s">
        <v>278</v>
      </c>
      <c r="AU497" s="281" t="s">
        <v>87</v>
      </c>
      <c r="AV497" s="14" t="s">
        <v>276</v>
      </c>
      <c r="AW497" s="14" t="s">
        <v>40</v>
      </c>
      <c r="AX497" s="14" t="s">
        <v>85</v>
      </c>
      <c r="AY497" s="281" t="s">
        <v>270</v>
      </c>
    </row>
    <row r="498" spans="2:65" s="1" customFormat="1" ht="16.5" customHeight="1">
      <c r="B498" s="46"/>
      <c r="C498" s="282" t="s">
        <v>796</v>
      </c>
      <c r="D498" s="282" t="s">
        <v>338</v>
      </c>
      <c r="E498" s="283" t="s">
        <v>797</v>
      </c>
      <c r="F498" s="284" t="s">
        <v>798</v>
      </c>
      <c r="G498" s="285" t="s">
        <v>121</v>
      </c>
      <c r="H498" s="286">
        <v>4.6</v>
      </c>
      <c r="I498" s="287"/>
      <c r="J498" s="288">
        <f>ROUND(I498*H498,2)</f>
        <v>0</v>
      </c>
      <c r="K498" s="284" t="s">
        <v>275</v>
      </c>
      <c r="L498" s="289"/>
      <c r="M498" s="290" t="s">
        <v>76</v>
      </c>
      <c r="N498" s="291" t="s">
        <v>48</v>
      </c>
      <c r="O498" s="47"/>
      <c r="P498" s="246">
        <f>O498*H498</f>
        <v>0</v>
      </c>
      <c r="Q498" s="246">
        <v>0.125</v>
      </c>
      <c r="R498" s="246">
        <f>Q498*H498</f>
        <v>0.575</v>
      </c>
      <c r="S498" s="246">
        <v>0</v>
      </c>
      <c r="T498" s="247">
        <f>S498*H498</f>
        <v>0</v>
      </c>
      <c r="AR498" s="24" t="s">
        <v>139</v>
      </c>
      <c r="AT498" s="24" t="s">
        <v>338</v>
      </c>
      <c r="AU498" s="24" t="s">
        <v>87</v>
      </c>
      <c r="AY498" s="24" t="s">
        <v>270</v>
      </c>
      <c r="BE498" s="248">
        <f>IF(N498="základní",J498,0)</f>
        <v>0</v>
      </c>
      <c r="BF498" s="248">
        <f>IF(N498="snížená",J498,0)</f>
        <v>0</v>
      </c>
      <c r="BG498" s="248">
        <f>IF(N498="zákl. přenesená",J498,0)</f>
        <v>0</v>
      </c>
      <c r="BH498" s="248">
        <f>IF(N498="sníž. přenesená",J498,0)</f>
        <v>0</v>
      </c>
      <c r="BI498" s="248">
        <f>IF(N498="nulová",J498,0)</f>
        <v>0</v>
      </c>
      <c r="BJ498" s="24" t="s">
        <v>85</v>
      </c>
      <c r="BK498" s="248">
        <f>ROUND(I498*H498,2)</f>
        <v>0</v>
      </c>
      <c r="BL498" s="24" t="s">
        <v>276</v>
      </c>
      <c r="BM498" s="24" t="s">
        <v>799</v>
      </c>
    </row>
    <row r="499" spans="2:51" s="13" customFormat="1" ht="13.5">
      <c r="B499" s="260"/>
      <c r="C499" s="261"/>
      <c r="D499" s="251" t="s">
        <v>278</v>
      </c>
      <c r="E499" s="262" t="s">
        <v>76</v>
      </c>
      <c r="F499" s="263" t="s">
        <v>129</v>
      </c>
      <c r="G499" s="261"/>
      <c r="H499" s="264">
        <v>4.6</v>
      </c>
      <c r="I499" s="265"/>
      <c r="J499" s="261"/>
      <c r="K499" s="261"/>
      <c r="L499" s="266"/>
      <c r="M499" s="267"/>
      <c r="N499" s="268"/>
      <c r="O499" s="268"/>
      <c r="P499" s="268"/>
      <c r="Q499" s="268"/>
      <c r="R499" s="268"/>
      <c r="S499" s="268"/>
      <c r="T499" s="269"/>
      <c r="AT499" s="270" t="s">
        <v>278</v>
      </c>
      <c r="AU499" s="270" t="s">
        <v>87</v>
      </c>
      <c r="AV499" s="13" t="s">
        <v>87</v>
      </c>
      <c r="AW499" s="13" t="s">
        <v>40</v>
      </c>
      <c r="AX499" s="13" t="s">
        <v>78</v>
      </c>
      <c r="AY499" s="270" t="s">
        <v>270</v>
      </c>
    </row>
    <row r="500" spans="2:51" s="14" customFormat="1" ht="13.5">
      <c r="B500" s="271"/>
      <c r="C500" s="272"/>
      <c r="D500" s="251" t="s">
        <v>278</v>
      </c>
      <c r="E500" s="273" t="s">
        <v>76</v>
      </c>
      <c r="F500" s="274" t="s">
        <v>281</v>
      </c>
      <c r="G500" s="272"/>
      <c r="H500" s="275">
        <v>4.6</v>
      </c>
      <c r="I500" s="276"/>
      <c r="J500" s="272"/>
      <c r="K500" s="272"/>
      <c r="L500" s="277"/>
      <c r="M500" s="278"/>
      <c r="N500" s="279"/>
      <c r="O500" s="279"/>
      <c r="P500" s="279"/>
      <c r="Q500" s="279"/>
      <c r="R500" s="279"/>
      <c r="S500" s="279"/>
      <c r="T500" s="280"/>
      <c r="AT500" s="281" t="s">
        <v>278</v>
      </c>
      <c r="AU500" s="281" t="s">
        <v>87</v>
      </c>
      <c r="AV500" s="14" t="s">
        <v>276</v>
      </c>
      <c r="AW500" s="14" t="s">
        <v>40</v>
      </c>
      <c r="AX500" s="14" t="s">
        <v>85</v>
      </c>
      <c r="AY500" s="281" t="s">
        <v>270</v>
      </c>
    </row>
    <row r="501" spans="2:65" s="1" customFormat="1" ht="25.5" customHeight="1">
      <c r="B501" s="46"/>
      <c r="C501" s="237" t="s">
        <v>800</v>
      </c>
      <c r="D501" s="237" t="s">
        <v>272</v>
      </c>
      <c r="E501" s="238" t="s">
        <v>801</v>
      </c>
      <c r="F501" s="239" t="s">
        <v>802</v>
      </c>
      <c r="G501" s="240" t="s">
        <v>121</v>
      </c>
      <c r="H501" s="241">
        <v>168.7</v>
      </c>
      <c r="I501" s="242"/>
      <c r="J501" s="243">
        <f>ROUND(I501*H501,2)</f>
        <v>0</v>
      </c>
      <c r="K501" s="239" t="s">
        <v>275</v>
      </c>
      <c r="L501" s="72"/>
      <c r="M501" s="244" t="s">
        <v>76</v>
      </c>
      <c r="N501" s="245" t="s">
        <v>48</v>
      </c>
      <c r="O501" s="47"/>
      <c r="P501" s="246">
        <f>O501*H501</f>
        <v>0</v>
      </c>
      <c r="Q501" s="246">
        <v>0</v>
      </c>
      <c r="R501" s="246">
        <f>Q501*H501</f>
        <v>0</v>
      </c>
      <c r="S501" s="246">
        <v>0</v>
      </c>
      <c r="T501" s="247">
        <f>S501*H501</f>
        <v>0</v>
      </c>
      <c r="AR501" s="24" t="s">
        <v>276</v>
      </c>
      <c r="AT501" s="24" t="s">
        <v>272</v>
      </c>
      <c r="AU501" s="24" t="s">
        <v>87</v>
      </c>
      <c r="AY501" s="24" t="s">
        <v>270</v>
      </c>
      <c r="BE501" s="248">
        <f>IF(N501="základní",J501,0)</f>
        <v>0</v>
      </c>
      <c r="BF501" s="248">
        <f>IF(N501="snížená",J501,0)</f>
        <v>0</v>
      </c>
      <c r="BG501" s="248">
        <f>IF(N501="zákl. přenesená",J501,0)</f>
        <v>0</v>
      </c>
      <c r="BH501" s="248">
        <f>IF(N501="sníž. přenesená",J501,0)</f>
        <v>0</v>
      </c>
      <c r="BI501" s="248">
        <f>IF(N501="nulová",J501,0)</f>
        <v>0</v>
      </c>
      <c r="BJ501" s="24" t="s">
        <v>85</v>
      </c>
      <c r="BK501" s="248">
        <f>ROUND(I501*H501,2)</f>
        <v>0</v>
      </c>
      <c r="BL501" s="24" t="s">
        <v>276</v>
      </c>
      <c r="BM501" s="24" t="s">
        <v>803</v>
      </c>
    </row>
    <row r="502" spans="2:51" s="13" customFormat="1" ht="13.5">
      <c r="B502" s="260"/>
      <c r="C502" s="261"/>
      <c r="D502" s="251" t="s">
        <v>278</v>
      </c>
      <c r="E502" s="262" t="s">
        <v>76</v>
      </c>
      <c r="F502" s="263" t="s">
        <v>150</v>
      </c>
      <c r="G502" s="261"/>
      <c r="H502" s="264">
        <v>168.7</v>
      </c>
      <c r="I502" s="265"/>
      <c r="J502" s="261"/>
      <c r="K502" s="261"/>
      <c r="L502" s="266"/>
      <c r="M502" s="267"/>
      <c r="N502" s="268"/>
      <c r="O502" s="268"/>
      <c r="P502" s="268"/>
      <c r="Q502" s="268"/>
      <c r="R502" s="268"/>
      <c r="S502" s="268"/>
      <c r="T502" s="269"/>
      <c r="AT502" s="270" t="s">
        <v>278</v>
      </c>
      <c r="AU502" s="270" t="s">
        <v>87</v>
      </c>
      <c r="AV502" s="13" t="s">
        <v>87</v>
      </c>
      <c r="AW502" s="13" t="s">
        <v>40</v>
      </c>
      <c r="AX502" s="13" t="s">
        <v>78</v>
      </c>
      <c r="AY502" s="270" t="s">
        <v>270</v>
      </c>
    </row>
    <row r="503" spans="2:51" s="14" customFormat="1" ht="13.5">
      <c r="B503" s="271"/>
      <c r="C503" s="272"/>
      <c r="D503" s="251" t="s">
        <v>278</v>
      </c>
      <c r="E503" s="273" t="s">
        <v>76</v>
      </c>
      <c r="F503" s="274" t="s">
        <v>281</v>
      </c>
      <c r="G503" s="272"/>
      <c r="H503" s="275">
        <v>168.7</v>
      </c>
      <c r="I503" s="276"/>
      <c r="J503" s="272"/>
      <c r="K503" s="272"/>
      <c r="L503" s="277"/>
      <c r="M503" s="278"/>
      <c r="N503" s="279"/>
      <c r="O503" s="279"/>
      <c r="P503" s="279"/>
      <c r="Q503" s="279"/>
      <c r="R503" s="279"/>
      <c r="S503" s="279"/>
      <c r="T503" s="280"/>
      <c r="AT503" s="281" t="s">
        <v>278</v>
      </c>
      <c r="AU503" s="281" t="s">
        <v>87</v>
      </c>
      <c r="AV503" s="14" t="s">
        <v>276</v>
      </c>
      <c r="AW503" s="14" t="s">
        <v>40</v>
      </c>
      <c r="AX503" s="14" t="s">
        <v>85</v>
      </c>
      <c r="AY503" s="281" t="s">
        <v>270</v>
      </c>
    </row>
    <row r="504" spans="2:65" s="1" customFormat="1" ht="38.25" customHeight="1">
      <c r="B504" s="46"/>
      <c r="C504" s="237" t="s">
        <v>804</v>
      </c>
      <c r="D504" s="237" t="s">
        <v>272</v>
      </c>
      <c r="E504" s="238" t="s">
        <v>805</v>
      </c>
      <c r="F504" s="239" t="s">
        <v>806</v>
      </c>
      <c r="G504" s="240" t="s">
        <v>121</v>
      </c>
      <c r="H504" s="241">
        <v>168.7</v>
      </c>
      <c r="I504" s="242"/>
      <c r="J504" s="243">
        <f>ROUND(I504*H504,2)</f>
        <v>0</v>
      </c>
      <c r="K504" s="239" t="s">
        <v>275</v>
      </c>
      <c r="L504" s="72"/>
      <c r="M504" s="244" t="s">
        <v>76</v>
      </c>
      <c r="N504" s="245" t="s">
        <v>48</v>
      </c>
      <c r="O504" s="47"/>
      <c r="P504" s="246">
        <f>O504*H504</f>
        <v>0</v>
      </c>
      <c r="Q504" s="246">
        <v>0.0006</v>
      </c>
      <c r="R504" s="246">
        <f>Q504*H504</f>
        <v>0.10121999999999999</v>
      </c>
      <c r="S504" s="246">
        <v>0</v>
      </c>
      <c r="T504" s="247">
        <f>S504*H504</f>
        <v>0</v>
      </c>
      <c r="AR504" s="24" t="s">
        <v>276</v>
      </c>
      <c r="AT504" s="24" t="s">
        <v>272</v>
      </c>
      <c r="AU504" s="24" t="s">
        <v>87</v>
      </c>
      <c r="AY504" s="24" t="s">
        <v>270</v>
      </c>
      <c r="BE504" s="248">
        <f>IF(N504="základní",J504,0)</f>
        <v>0</v>
      </c>
      <c r="BF504" s="248">
        <f>IF(N504="snížená",J504,0)</f>
        <v>0</v>
      </c>
      <c r="BG504" s="248">
        <f>IF(N504="zákl. přenesená",J504,0)</f>
        <v>0</v>
      </c>
      <c r="BH504" s="248">
        <f>IF(N504="sníž. přenesená",J504,0)</f>
        <v>0</v>
      </c>
      <c r="BI504" s="248">
        <f>IF(N504="nulová",J504,0)</f>
        <v>0</v>
      </c>
      <c r="BJ504" s="24" t="s">
        <v>85</v>
      </c>
      <c r="BK504" s="248">
        <f>ROUND(I504*H504,2)</f>
        <v>0</v>
      </c>
      <c r="BL504" s="24" t="s">
        <v>276</v>
      </c>
      <c r="BM504" s="24" t="s">
        <v>807</v>
      </c>
    </row>
    <row r="505" spans="2:51" s="13" customFormat="1" ht="13.5">
      <c r="B505" s="260"/>
      <c r="C505" s="261"/>
      <c r="D505" s="251" t="s">
        <v>278</v>
      </c>
      <c r="E505" s="262" t="s">
        <v>76</v>
      </c>
      <c r="F505" s="263" t="s">
        <v>150</v>
      </c>
      <c r="G505" s="261"/>
      <c r="H505" s="264">
        <v>168.7</v>
      </c>
      <c r="I505" s="265"/>
      <c r="J505" s="261"/>
      <c r="K505" s="261"/>
      <c r="L505" s="266"/>
      <c r="M505" s="267"/>
      <c r="N505" s="268"/>
      <c r="O505" s="268"/>
      <c r="P505" s="268"/>
      <c r="Q505" s="268"/>
      <c r="R505" s="268"/>
      <c r="S505" s="268"/>
      <c r="T505" s="269"/>
      <c r="AT505" s="270" t="s">
        <v>278</v>
      </c>
      <c r="AU505" s="270" t="s">
        <v>87</v>
      </c>
      <c r="AV505" s="13" t="s">
        <v>87</v>
      </c>
      <c r="AW505" s="13" t="s">
        <v>40</v>
      </c>
      <c r="AX505" s="13" t="s">
        <v>78</v>
      </c>
      <c r="AY505" s="270" t="s">
        <v>270</v>
      </c>
    </row>
    <row r="506" spans="2:51" s="14" customFormat="1" ht="13.5">
      <c r="B506" s="271"/>
      <c r="C506" s="272"/>
      <c r="D506" s="251" t="s">
        <v>278</v>
      </c>
      <c r="E506" s="273" t="s">
        <v>76</v>
      </c>
      <c r="F506" s="274" t="s">
        <v>281</v>
      </c>
      <c r="G506" s="272"/>
      <c r="H506" s="275">
        <v>168.7</v>
      </c>
      <c r="I506" s="276"/>
      <c r="J506" s="272"/>
      <c r="K506" s="272"/>
      <c r="L506" s="277"/>
      <c r="M506" s="278"/>
      <c r="N506" s="279"/>
      <c r="O506" s="279"/>
      <c r="P506" s="279"/>
      <c r="Q506" s="279"/>
      <c r="R506" s="279"/>
      <c r="S506" s="279"/>
      <c r="T506" s="280"/>
      <c r="AT506" s="281" t="s">
        <v>278</v>
      </c>
      <c r="AU506" s="281" t="s">
        <v>87</v>
      </c>
      <c r="AV506" s="14" t="s">
        <v>276</v>
      </c>
      <c r="AW506" s="14" t="s">
        <v>40</v>
      </c>
      <c r="AX506" s="14" t="s">
        <v>85</v>
      </c>
      <c r="AY506" s="281" t="s">
        <v>270</v>
      </c>
    </row>
    <row r="507" spans="2:65" s="1" customFormat="1" ht="25.5" customHeight="1">
      <c r="B507" s="46"/>
      <c r="C507" s="237" t="s">
        <v>808</v>
      </c>
      <c r="D507" s="237" t="s">
        <v>272</v>
      </c>
      <c r="E507" s="238" t="s">
        <v>809</v>
      </c>
      <c r="F507" s="239" t="s">
        <v>810</v>
      </c>
      <c r="G507" s="240" t="s">
        <v>121</v>
      </c>
      <c r="H507" s="241">
        <v>168.7</v>
      </c>
      <c r="I507" s="242"/>
      <c r="J507" s="243">
        <f>ROUND(I507*H507,2)</f>
        <v>0</v>
      </c>
      <c r="K507" s="239" t="s">
        <v>275</v>
      </c>
      <c r="L507" s="72"/>
      <c r="M507" s="244" t="s">
        <v>76</v>
      </c>
      <c r="N507" s="245" t="s">
        <v>48</v>
      </c>
      <c r="O507" s="47"/>
      <c r="P507" s="246">
        <f>O507*H507</f>
        <v>0</v>
      </c>
      <c r="Q507" s="246">
        <v>0</v>
      </c>
      <c r="R507" s="246">
        <f>Q507*H507</f>
        <v>0</v>
      </c>
      <c r="S507" s="246">
        <v>0</v>
      </c>
      <c r="T507" s="247">
        <f>S507*H507</f>
        <v>0</v>
      </c>
      <c r="AR507" s="24" t="s">
        <v>276</v>
      </c>
      <c r="AT507" s="24" t="s">
        <v>272</v>
      </c>
      <c r="AU507" s="24" t="s">
        <v>87</v>
      </c>
      <c r="AY507" s="24" t="s">
        <v>270</v>
      </c>
      <c r="BE507" s="248">
        <f>IF(N507="základní",J507,0)</f>
        <v>0</v>
      </c>
      <c r="BF507" s="248">
        <f>IF(N507="snížená",J507,0)</f>
        <v>0</v>
      </c>
      <c r="BG507" s="248">
        <f>IF(N507="zákl. přenesená",J507,0)</f>
        <v>0</v>
      </c>
      <c r="BH507" s="248">
        <f>IF(N507="sníž. přenesená",J507,0)</f>
        <v>0</v>
      </c>
      <c r="BI507" s="248">
        <f>IF(N507="nulová",J507,0)</f>
        <v>0</v>
      </c>
      <c r="BJ507" s="24" t="s">
        <v>85</v>
      </c>
      <c r="BK507" s="248">
        <f>ROUND(I507*H507,2)</f>
        <v>0</v>
      </c>
      <c r="BL507" s="24" t="s">
        <v>276</v>
      </c>
      <c r="BM507" s="24" t="s">
        <v>811</v>
      </c>
    </row>
    <row r="508" spans="2:51" s="12" customFormat="1" ht="13.5">
      <c r="B508" s="249"/>
      <c r="C508" s="250"/>
      <c r="D508" s="251" t="s">
        <v>278</v>
      </c>
      <c r="E508" s="252" t="s">
        <v>76</v>
      </c>
      <c r="F508" s="253" t="s">
        <v>672</v>
      </c>
      <c r="G508" s="250"/>
      <c r="H508" s="252" t="s">
        <v>76</v>
      </c>
      <c r="I508" s="254"/>
      <c r="J508" s="250"/>
      <c r="K508" s="250"/>
      <c r="L508" s="255"/>
      <c r="M508" s="256"/>
      <c r="N508" s="257"/>
      <c r="O508" s="257"/>
      <c r="P508" s="257"/>
      <c r="Q508" s="257"/>
      <c r="R508" s="257"/>
      <c r="S508" s="257"/>
      <c r="T508" s="258"/>
      <c r="AT508" s="259" t="s">
        <v>278</v>
      </c>
      <c r="AU508" s="259" t="s">
        <v>87</v>
      </c>
      <c r="AV508" s="12" t="s">
        <v>85</v>
      </c>
      <c r="AW508" s="12" t="s">
        <v>40</v>
      </c>
      <c r="AX508" s="12" t="s">
        <v>78</v>
      </c>
      <c r="AY508" s="259" t="s">
        <v>270</v>
      </c>
    </row>
    <row r="509" spans="2:51" s="13" customFormat="1" ht="13.5">
      <c r="B509" s="260"/>
      <c r="C509" s="261"/>
      <c r="D509" s="251" t="s">
        <v>278</v>
      </c>
      <c r="E509" s="262" t="s">
        <v>150</v>
      </c>
      <c r="F509" s="263" t="s">
        <v>812</v>
      </c>
      <c r="G509" s="261"/>
      <c r="H509" s="264">
        <v>168.7</v>
      </c>
      <c r="I509" s="265"/>
      <c r="J509" s="261"/>
      <c r="K509" s="261"/>
      <c r="L509" s="266"/>
      <c r="M509" s="267"/>
      <c r="N509" s="268"/>
      <c r="O509" s="268"/>
      <c r="P509" s="268"/>
      <c r="Q509" s="268"/>
      <c r="R509" s="268"/>
      <c r="S509" s="268"/>
      <c r="T509" s="269"/>
      <c r="AT509" s="270" t="s">
        <v>278</v>
      </c>
      <c r="AU509" s="270" t="s">
        <v>87</v>
      </c>
      <c r="AV509" s="13" t="s">
        <v>87</v>
      </c>
      <c r="AW509" s="13" t="s">
        <v>40</v>
      </c>
      <c r="AX509" s="13" t="s">
        <v>78</v>
      </c>
      <c r="AY509" s="270" t="s">
        <v>270</v>
      </c>
    </row>
    <row r="510" spans="2:51" s="14" customFormat="1" ht="13.5">
      <c r="B510" s="271"/>
      <c r="C510" s="272"/>
      <c r="D510" s="251" t="s">
        <v>278</v>
      </c>
      <c r="E510" s="273" t="s">
        <v>76</v>
      </c>
      <c r="F510" s="274" t="s">
        <v>281</v>
      </c>
      <c r="G510" s="272"/>
      <c r="H510" s="275">
        <v>168.7</v>
      </c>
      <c r="I510" s="276"/>
      <c r="J510" s="272"/>
      <c r="K510" s="272"/>
      <c r="L510" s="277"/>
      <c r="M510" s="278"/>
      <c r="N510" s="279"/>
      <c r="O510" s="279"/>
      <c r="P510" s="279"/>
      <c r="Q510" s="279"/>
      <c r="R510" s="279"/>
      <c r="S510" s="279"/>
      <c r="T510" s="280"/>
      <c r="AT510" s="281" t="s">
        <v>278</v>
      </c>
      <c r="AU510" s="281" t="s">
        <v>87</v>
      </c>
      <c r="AV510" s="14" t="s">
        <v>276</v>
      </c>
      <c r="AW510" s="14" t="s">
        <v>40</v>
      </c>
      <c r="AX510" s="14" t="s">
        <v>85</v>
      </c>
      <c r="AY510" s="281" t="s">
        <v>270</v>
      </c>
    </row>
    <row r="511" spans="2:65" s="1" customFormat="1" ht="38.25" customHeight="1">
      <c r="B511" s="46"/>
      <c r="C511" s="237" t="s">
        <v>813</v>
      </c>
      <c r="D511" s="237" t="s">
        <v>272</v>
      </c>
      <c r="E511" s="238" t="s">
        <v>814</v>
      </c>
      <c r="F511" s="239" t="s">
        <v>815</v>
      </c>
      <c r="G511" s="240" t="s">
        <v>121</v>
      </c>
      <c r="H511" s="241">
        <v>16.2</v>
      </c>
      <c r="I511" s="242"/>
      <c r="J511" s="243">
        <f>ROUND(I511*H511,2)</f>
        <v>0</v>
      </c>
      <c r="K511" s="239" t="s">
        <v>76</v>
      </c>
      <c r="L511" s="72"/>
      <c r="M511" s="244" t="s">
        <v>76</v>
      </c>
      <c r="N511" s="245" t="s">
        <v>48</v>
      </c>
      <c r="O511" s="47"/>
      <c r="P511" s="246">
        <f>O511*H511</f>
        <v>0</v>
      </c>
      <c r="Q511" s="246">
        <v>0</v>
      </c>
      <c r="R511" s="246">
        <f>Q511*H511</f>
        <v>0</v>
      </c>
      <c r="S511" s="246">
        <v>0</v>
      </c>
      <c r="T511" s="247">
        <f>S511*H511</f>
        <v>0</v>
      </c>
      <c r="AR511" s="24" t="s">
        <v>276</v>
      </c>
      <c r="AT511" s="24" t="s">
        <v>272</v>
      </c>
      <c r="AU511" s="24" t="s">
        <v>87</v>
      </c>
      <c r="AY511" s="24" t="s">
        <v>270</v>
      </c>
      <c r="BE511" s="248">
        <f>IF(N511="základní",J511,0)</f>
        <v>0</v>
      </c>
      <c r="BF511" s="248">
        <f>IF(N511="snížená",J511,0)</f>
        <v>0</v>
      </c>
      <c r="BG511" s="248">
        <f>IF(N511="zákl. přenesená",J511,0)</f>
        <v>0</v>
      </c>
      <c r="BH511" s="248">
        <f>IF(N511="sníž. přenesená",J511,0)</f>
        <v>0</v>
      </c>
      <c r="BI511" s="248">
        <f>IF(N511="nulová",J511,0)</f>
        <v>0</v>
      </c>
      <c r="BJ511" s="24" t="s">
        <v>85</v>
      </c>
      <c r="BK511" s="248">
        <f>ROUND(I511*H511,2)</f>
        <v>0</v>
      </c>
      <c r="BL511" s="24" t="s">
        <v>276</v>
      </c>
      <c r="BM511" s="24" t="s">
        <v>816</v>
      </c>
    </row>
    <row r="512" spans="2:51" s="12" customFormat="1" ht="13.5">
      <c r="B512" s="249"/>
      <c r="C512" s="250"/>
      <c r="D512" s="251" t="s">
        <v>278</v>
      </c>
      <c r="E512" s="252" t="s">
        <v>76</v>
      </c>
      <c r="F512" s="253" t="s">
        <v>817</v>
      </c>
      <c r="G512" s="250"/>
      <c r="H512" s="252" t="s">
        <v>76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AT512" s="259" t="s">
        <v>278</v>
      </c>
      <c r="AU512" s="259" t="s">
        <v>87</v>
      </c>
      <c r="AV512" s="12" t="s">
        <v>85</v>
      </c>
      <c r="AW512" s="12" t="s">
        <v>40</v>
      </c>
      <c r="AX512" s="12" t="s">
        <v>78</v>
      </c>
      <c r="AY512" s="259" t="s">
        <v>270</v>
      </c>
    </row>
    <row r="513" spans="2:51" s="13" customFormat="1" ht="13.5">
      <c r="B513" s="260"/>
      <c r="C513" s="261"/>
      <c r="D513" s="251" t="s">
        <v>278</v>
      </c>
      <c r="E513" s="262" t="s">
        <v>76</v>
      </c>
      <c r="F513" s="263" t="s">
        <v>818</v>
      </c>
      <c r="G513" s="261"/>
      <c r="H513" s="264">
        <v>16.2</v>
      </c>
      <c r="I513" s="265"/>
      <c r="J513" s="261"/>
      <c r="K513" s="261"/>
      <c r="L513" s="266"/>
      <c r="M513" s="267"/>
      <c r="N513" s="268"/>
      <c r="O513" s="268"/>
      <c r="P513" s="268"/>
      <c r="Q513" s="268"/>
      <c r="R513" s="268"/>
      <c r="S513" s="268"/>
      <c r="T513" s="269"/>
      <c r="AT513" s="270" t="s">
        <v>278</v>
      </c>
      <c r="AU513" s="270" t="s">
        <v>87</v>
      </c>
      <c r="AV513" s="13" t="s">
        <v>87</v>
      </c>
      <c r="AW513" s="13" t="s">
        <v>40</v>
      </c>
      <c r="AX513" s="13" t="s">
        <v>78</v>
      </c>
      <c r="AY513" s="270" t="s">
        <v>270</v>
      </c>
    </row>
    <row r="514" spans="2:51" s="14" customFormat="1" ht="13.5">
      <c r="B514" s="271"/>
      <c r="C514" s="272"/>
      <c r="D514" s="251" t="s">
        <v>278</v>
      </c>
      <c r="E514" s="273" t="s">
        <v>76</v>
      </c>
      <c r="F514" s="274" t="s">
        <v>281</v>
      </c>
      <c r="G514" s="272"/>
      <c r="H514" s="275">
        <v>16.2</v>
      </c>
      <c r="I514" s="276"/>
      <c r="J514" s="272"/>
      <c r="K514" s="272"/>
      <c r="L514" s="277"/>
      <c r="M514" s="278"/>
      <c r="N514" s="279"/>
      <c r="O514" s="279"/>
      <c r="P514" s="279"/>
      <c r="Q514" s="279"/>
      <c r="R514" s="279"/>
      <c r="S514" s="279"/>
      <c r="T514" s="280"/>
      <c r="AT514" s="281" t="s">
        <v>278</v>
      </c>
      <c r="AU514" s="281" t="s">
        <v>87</v>
      </c>
      <c r="AV514" s="14" t="s">
        <v>276</v>
      </c>
      <c r="AW514" s="14" t="s">
        <v>40</v>
      </c>
      <c r="AX514" s="14" t="s">
        <v>85</v>
      </c>
      <c r="AY514" s="281" t="s">
        <v>270</v>
      </c>
    </row>
    <row r="515" spans="2:63" s="11" customFormat="1" ht="22.3" customHeight="1">
      <c r="B515" s="221"/>
      <c r="C515" s="222"/>
      <c r="D515" s="223" t="s">
        <v>77</v>
      </c>
      <c r="E515" s="235" t="s">
        <v>715</v>
      </c>
      <c r="F515" s="235" t="s">
        <v>819</v>
      </c>
      <c r="G515" s="222"/>
      <c r="H515" s="222"/>
      <c r="I515" s="225"/>
      <c r="J515" s="236">
        <f>BK515</f>
        <v>0</v>
      </c>
      <c r="K515" s="222"/>
      <c r="L515" s="227"/>
      <c r="M515" s="228"/>
      <c r="N515" s="229"/>
      <c r="O515" s="229"/>
      <c r="P515" s="230">
        <f>SUM(P516:P557)</f>
        <v>0</v>
      </c>
      <c r="Q515" s="229"/>
      <c r="R515" s="230">
        <f>SUM(R516:R557)</f>
        <v>0</v>
      </c>
      <c r="S515" s="229"/>
      <c r="T515" s="231">
        <f>SUM(T516:T557)</f>
        <v>0</v>
      </c>
      <c r="AR515" s="232" t="s">
        <v>85</v>
      </c>
      <c r="AT515" s="233" t="s">
        <v>77</v>
      </c>
      <c r="AU515" s="233" t="s">
        <v>87</v>
      </c>
      <c r="AY515" s="232" t="s">
        <v>270</v>
      </c>
      <c r="BK515" s="234">
        <f>SUM(BK516:BK557)</f>
        <v>0</v>
      </c>
    </row>
    <row r="516" spans="2:65" s="1" customFormat="1" ht="38.25" customHeight="1">
      <c r="B516" s="46"/>
      <c r="C516" s="237" t="s">
        <v>820</v>
      </c>
      <c r="D516" s="237" t="s">
        <v>272</v>
      </c>
      <c r="E516" s="238" t="s">
        <v>821</v>
      </c>
      <c r="F516" s="239" t="s">
        <v>822</v>
      </c>
      <c r="G516" s="240" t="s">
        <v>155</v>
      </c>
      <c r="H516" s="241">
        <v>6</v>
      </c>
      <c r="I516" s="242"/>
      <c r="J516" s="243">
        <f>ROUND(I516*H516,2)</f>
        <v>0</v>
      </c>
      <c r="K516" s="239" t="s">
        <v>76</v>
      </c>
      <c r="L516" s="72"/>
      <c r="M516" s="244" t="s">
        <v>76</v>
      </c>
      <c r="N516" s="245" t="s">
        <v>48</v>
      </c>
      <c r="O516" s="47"/>
      <c r="P516" s="246">
        <f>O516*H516</f>
        <v>0</v>
      </c>
      <c r="Q516" s="246">
        <v>0</v>
      </c>
      <c r="R516" s="246">
        <f>Q516*H516</f>
        <v>0</v>
      </c>
      <c r="S516" s="246">
        <v>0</v>
      </c>
      <c r="T516" s="247">
        <f>S516*H516</f>
        <v>0</v>
      </c>
      <c r="AR516" s="24" t="s">
        <v>276</v>
      </c>
      <c r="AT516" s="24" t="s">
        <v>272</v>
      </c>
      <c r="AU516" s="24" t="s">
        <v>161</v>
      </c>
      <c r="AY516" s="24" t="s">
        <v>270</v>
      </c>
      <c r="BE516" s="248">
        <f>IF(N516="základní",J516,0)</f>
        <v>0</v>
      </c>
      <c r="BF516" s="248">
        <f>IF(N516="snížená",J516,0)</f>
        <v>0</v>
      </c>
      <c r="BG516" s="248">
        <f>IF(N516="zákl. přenesená",J516,0)</f>
        <v>0</v>
      </c>
      <c r="BH516" s="248">
        <f>IF(N516="sníž. přenesená",J516,0)</f>
        <v>0</v>
      </c>
      <c r="BI516" s="248">
        <f>IF(N516="nulová",J516,0)</f>
        <v>0</v>
      </c>
      <c r="BJ516" s="24" t="s">
        <v>85</v>
      </c>
      <c r="BK516" s="248">
        <f>ROUND(I516*H516,2)</f>
        <v>0</v>
      </c>
      <c r="BL516" s="24" t="s">
        <v>276</v>
      </c>
      <c r="BM516" s="24" t="s">
        <v>823</v>
      </c>
    </row>
    <row r="517" spans="2:51" s="13" customFormat="1" ht="13.5">
      <c r="B517" s="260"/>
      <c r="C517" s="261"/>
      <c r="D517" s="251" t="s">
        <v>278</v>
      </c>
      <c r="E517" s="262" t="s">
        <v>76</v>
      </c>
      <c r="F517" s="263" t="s">
        <v>187</v>
      </c>
      <c r="G517" s="261"/>
      <c r="H517" s="264">
        <v>6</v>
      </c>
      <c r="I517" s="265"/>
      <c r="J517" s="261"/>
      <c r="K517" s="261"/>
      <c r="L517" s="266"/>
      <c r="M517" s="267"/>
      <c r="N517" s="268"/>
      <c r="O517" s="268"/>
      <c r="P517" s="268"/>
      <c r="Q517" s="268"/>
      <c r="R517" s="268"/>
      <c r="S517" s="268"/>
      <c r="T517" s="269"/>
      <c r="AT517" s="270" t="s">
        <v>278</v>
      </c>
      <c r="AU517" s="270" t="s">
        <v>161</v>
      </c>
      <c r="AV517" s="13" t="s">
        <v>87</v>
      </c>
      <c r="AW517" s="13" t="s">
        <v>40</v>
      </c>
      <c r="AX517" s="13" t="s">
        <v>78</v>
      </c>
      <c r="AY517" s="270" t="s">
        <v>270</v>
      </c>
    </row>
    <row r="518" spans="2:51" s="14" customFormat="1" ht="13.5">
      <c r="B518" s="271"/>
      <c r="C518" s="272"/>
      <c r="D518" s="251" t="s">
        <v>278</v>
      </c>
      <c r="E518" s="273" t="s">
        <v>76</v>
      </c>
      <c r="F518" s="274" t="s">
        <v>281</v>
      </c>
      <c r="G518" s="272"/>
      <c r="H518" s="275">
        <v>6</v>
      </c>
      <c r="I518" s="276"/>
      <c r="J518" s="272"/>
      <c r="K518" s="272"/>
      <c r="L518" s="277"/>
      <c r="M518" s="278"/>
      <c r="N518" s="279"/>
      <c r="O518" s="279"/>
      <c r="P518" s="279"/>
      <c r="Q518" s="279"/>
      <c r="R518" s="279"/>
      <c r="S518" s="279"/>
      <c r="T518" s="280"/>
      <c r="AT518" s="281" t="s">
        <v>278</v>
      </c>
      <c r="AU518" s="281" t="s">
        <v>161</v>
      </c>
      <c r="AV518" s="14" t="s">
        <v>276</v>
      </c>
      <c r="AW518" s="14" t="s">
        <v>40</v>
      </c>
      <c r="AX518" s="14" t="s">
        <v>85</v>
      </c>
      <c r="AY518" s="281" t="s">
        <v>270</v>
      </c>
    </row>
    <row r="519" spans="2:65" s="1" customFormat="1" ht="25.5" customHeight="1">
      <c r="B519" s="46"/>
      <c r="C519" s="282" t="s">
        <v>824</v>
      </c>
      <c r="D519" s="282" t="s">
        <v>338</v>
      </c>
      <c r="E519" s="283" t="s">
        <v>825</v>
      </c>
      <c r="F519" s="284" t="s">
        <v>826</v>
      </c>
      <c r="G519" s="285" t="s">
        <v>155</v>
      </c>
      <c r="H519" s="286">
        <v>6</v>
      </c>
      <c r="I519" s="287"/>
      <c r="J519" s="288">
        <f>ROUND(I519*H519,2)</f>
        <v>0</v>
      </c>
      <c r="K519" s="284" t="s">
        <v>76</v>
      </c>
      <c r="L519" s="289"/>
      <c r="M519" s="290" t="s">
        <v>76</v>
      </c>
      <c r="N519" s="291" t="s">
        <v>48</v>
      </c>
      <c r="O519" s="47"/>
      <c r="P519" s="246">
        <f>O519*H519</f>
        <v>0</v>
      </c>
      <c r="Q519" s="246">
        <v>0</v>
      </c>
      <c r="R519" s="246">
        <f>Q519*H519</f>
        <v>0</v>
      </c>
      <c r="S519" s="246">
        <v>0</v>
      </c>
      <c r="T519" s="247">
        <f>S519*H519</f>
        <v>0</v>
      </c>
      <c r="AR519" s="24" t="s">
        <v>139</v>
      </c>
      <c r="AT519" s="24" t="s">
        <v>338</v>
      </c>
      <c r="AU519" s="24" t="s">
        <v>161</v>
      </c>
      <c r="AY519" s="24" t="s">
        <v>270</v>
      </c>
      <c r="BE519" s="248">
        <f>IF(N519="základní",J519,0)</f>
        <v>0</v>
      </c>
      <c r="BF519" s="248">
        <f>IF(N519="snížená",J519,0)</f>
        <v>0</v>
      </c>
      <c r="BG519" s="248">
        <f>IF(N519="zákl. přenesená",J519,0)</f>
        <v>0</v>
      </c>
      <c r="BH519" s="248">
        <f>IF(N519="sníž. přenesená",J519,0)</f>
        <v>0</v>
      </c>
      <c r="BI519" s="248">
        <f>IF(N519="nulová",J519,0)</f>
        <v>0</v>
      </c>
      <c r="BJ519" s="24" t="s">
        <v>85</v>
      </c>
      <c r="BK519" s="248">
        <f>ROUND(I519*H519,2)</f>
        <v>0</v>
      </c>
      <c r="BL519" s="24" t="s">
        <v>276</v>
      </c>
      <c r="BM519" s="24" t="s">
        <v>827</v>
      </c>
    </row>
    <row r="520" spans="2:51" s="12" customFormat="1" ht="13.5">
      <c r="B520" s="249"/>
      <c r="C520" s="250"/>
      <c r="D520" s="251" t="s">
        <v>278</v>
      </c>
      <c r="E520" s="252" t="s">
        <v>76</v>
      </c>
      <c r="F520" s="253" t="s">
        <v>362</v>
      </c>
      <c r="G520" s="250"/>
      <c r="H520" s="252" t="s">
        <v>76</v>
      </c>
      <c r="I520" s="254"/>
      <c r="J520" s="250"/>
      <c r="K520" s="250"/>
      <c r="L520" s="255"/>
      <c r="M520" s="256"/>
      <c r="N520" s="257"/>
      <c r="O520" s="257"/>
      <c r="P520" s="257"/>
      <c r="Q520" s="257"/>
      <c r="R520" s="257"/>
      <c r="S520" s="257"/>
      <c r="T520" s="258"/>
      <c r="AT520" s="259" t="s">
        <v>278</v>
      </c>
      <c r="AU520" s="259" t="s">
        <v>161</v>
      </c>
      <c r="AV520" s="12" t="s">
        <v>85</v>
      </c>
      <c r="AW520" s="12" t="s">
        <v>40</v>
      </c>
      <c r="AX520" s="12" t="s">
        <v>78</v>
      </c>
      <c r="AY520" s="259" t="s">
        <v>270</v>
      </c>
    </row>
    <row r="521" spans="2:51" s="13" customFormat="1" ht="13.5">
      <c r="B521" s="260"/>
      <c r="C521" s="261"/>
      <c r="D521" s="251" t="s">
        <v>278</v>
      </c>
      <c r="E521" s="262" t="s">
        <v>187</v>
      </c>
      <c r="F521" s="263" t="s">
        <v>188</v>
      </c>
      <c r="G521" s="261"/>
      <c r="H521" s="264">
        <v>6</v>
      </c>
      <c r="I521" s="265"/>
      <c r="J521" s="261"/>
      <c r="K521" s="261"/>
      <c r="L521" s="266"/>
      <c r="M521" s="267"/>
      <c r="N521" s="268"/>
      <c r="O521" s="268"/>
      <c r="P521" s="268"/>
      <c r="Q521" s="268"/>
      <c r="R521" s="268"/>
      <c r="S521" s="268"/>
      <c r="T521" s="269"/>
      <c r="AT521" s="270" t="s">
        <v>278</v>
      </c>
      <c r="AU521" s="270" t="s">
        <v>161</v>
      </c>
      <c r="AV521" s="13" t="s">
        <v>87</v>
      </c>
      <c r="AW521" s="13" t="s">
        <v>40</v>
      </c>
      <c r="AX521" s="13" t="s">
        <v>78</v>
      </c>
      <c r="AY521" s="270" t="s">
        <v>270</v>
      </c>
    </row>
    <row r="522" spans="2:51" s="14" customFormat="1" ht="13.5">
      <c r="B522" s="271"/>
      <c r="C522" s="272"/>
      <c r="D522" s="251" t="s">
        <v>278</v>
      </c>
      <c r="E522" s="273" t="s">
        <v>76</v>
      </c>
      <c r="F522" s="274" t="s">
        <v>281</v>
      </c>
      <c r="G522" s="272"/>
      <c r="H522" s="275">
        <v>6</v>
      </c>
      <c r="I522" s="276"/>
      <c r="J522" s="272"/>
      <c r="K522" s="272"/>
      <c r="L522" s="277"/>
      <c r="M522" s="278"/>
      <c r="N522" s="279"/>
      <c r="O522" s="279"/>
      <c r="P522" s="279"/>
      <c r="Q522" s="279"/>
      <c r="R522" s="279"/>
      <c r="S522" s="279"/>
      <c r="T522" s="280"/>
      <c r="AT522" s="281" t="s">
        <v>278</v>
      </c>
      <c r="AU522" s="281" t="s">
        <v>161</v>
      </c>
      <c r="AV522" s="14" t="s">
        <v>276</v>
      </c>
      <c r="AW522" s="14" t="s">
        <v>40</v>
      </c>
      <c r="AX522" s="14" t="s">
        <v>85</v>
      </c>
      <c r="AY522" s="281" t="s">
        <v>270</v>
      </c>
    </row>
    <row r="523" spans="2:65" s="1" customFormat="1" ht="38.25" customHeight="1">
      <c r="B523" s="46"/>
      <c r="C523" s="237" t="s">
        <v>828</v>
      </c>
      <c r="D523" s="237" t="s">
        <v>272</v>
      </c>
      <c r="E523" s="238" t="s">
        <v>829</v>
      </c>
      <c r="F523" s="239" t="s">
        <v>830</v>
      </c>
      <c r="G523" s="240" t="s">
        <v>155</v>
      </c>
      <c r="H523" s="241">
        <v>4</v>
      </c>
      <c r="I523" s="242"/>
      <c r="J523" s="243">
        <f>ROUND(I523*H523,2)</f>
        <v>0</v>
      </c>
      <c r="K523" s="239" t="s">
        <v>76</v>
      </c>
      <c r="L523" s="72"/>
      <c r="M523" s="244" t="s">
        <v>76</v>
      </c>
      <c r="N523" s="245" t="s">
        <v>48</v>
      </c>
      <c r="O523" s="47"/>
      <c r="P523" s="246">
        <f>O523*H523</f>
        <v>0</v>
      </c>
      <c r="Q523" s="246">
        <v>0</v>
      </c>
      <c r="R523" s="246">
        <f>Q523*H523</f>
        <v>0</v>
      </c>
      <c r="S523" s="246">
        <v>0</v>
      </c>
      <c r="T523" s="247">
        <f>S523*H523</f>
        <v>0</v>
      </c>
      <c r="AR523" s="24" t="s">
        <v>276</v>
      </c>
      <c r="AT523" s="24" t="s">
        <v>272</v>
      </c>
      <c r="AU523" s="24" t="s">
        <v>161</v>
      </c>
      <c r="AY523" s="24" t="s">
        <v>270</v>
      </c>
      <c r="BE523" s="248">
        <f>IF(N523="základní",J523,0)</f>
        <v>0</v>
      </c>
      <c r="BF523" s="248">
        <f>IF(N523="snížená",J523,0)</f>
        <v>0</v>
      </c>
      <c r="BG523" s="248">
        <f>IF(N523="zákl. přenesená",J523,0)</f>
        <v>0</v>
      </c>
      <c r="BH523" s="248">
        <f>IF(N523="sníž. přenesená",J523,0)</f>
        <v>0</v>
      </c>
      <c r="BI523" s="248">
        <f>IF(N523="nulová",J523,0)</f>
        <v>0</v>
      </c>
      <c r="BJ523" s="24" t="s">
        <v>85</v>
      </c>
      <c r="BK523" s="248">
        <f>ROUND(I523*H523,2)</f>
        <v>0</v>
      </c>
      <c r="BL523" s="24" t="s">
        <v>276</v>
      </c>
      <c r="BM523" s="24" t="s">
        <v>831</v>
      </c>
    </row>
    <row r="524" spans="2:51" s="13" customFormat="1" ht="13.5">
      <c r="B524" s="260"/>
      <c r="C524" s="261"/>
      <c r="D524" s="251" t="s">
        <v>278</v>
      </c>
      <c r="E524" s="262" t="s">
        <v>76</v>
      </c>
      <c r="F524" s="263" t="s">
        <v>832</v>
      </c>
      <c r="G524" s="261"/>
      <c r="H524" s="264">
        <v>4</v>
      </c>
      <c r="I524" s="265"/>
      <c r="J524" s="261"/>
      <c r="K524" s="261"/>
      <c r="L524" s="266"/>
      <c r="M524" s="267"/>
      <c r="N524" s="268"/>
      <c r="O524" s="268"/>
      <c r="P524" s="268"/>
      <c r="Q524" s="268"/>
      <c r="R524" s="268"/>
      <c r="S524" s="268"/>
      <c r="T524" s="269"/>
      <c r="AT524" s="270" t="s">
        <v>278</v>
      </c>
      <c r="AU524" s="270" t="s">
        <v>161</v>
      </c>
      <c r="AV524" s="13" t="s">
        <v>87</v>
      </c>
      <c r="AW524" s="13" t="s">
        <v>40</v>
      </c>
      <c r="AX524" s="13" t="s">
        <v>78</v>
      </c>
      <c r="AY524" s="270" t="s">
        <v>270</v>
      </c>
    </row>
    <row r="525" spans="2:51" s="14" customFormat="1" ht="13.5">
      <c r="B525" s="271"/>
      <c r="C525" s="272"/>
      <c r="D525" s="251" t="s">
        <v>278</v>
      </c>
      <c r="E525" s="273" t="s">
        <v>76</v>
      </c>
      <c r="F525" s="274" t="s">
        <v>281</v>
      </c>
      <c r="G525" s="272"/>
      <c r="H525" s="275">
        <v>4</v>
      </c>
      <c r="I525" s="276"/>
      <c r="J525" s="272"/>
      <c r="K525" s="272"/>
      <c r="L525" s="277"/>
      <c r="M525" s="278"/>
      <c r="N525" s="279"/>
      <c r="O525" s="279"/>
      <c r="P525" s="279"/>
      <c r="Q525" s="279"/>
      <c r="R525" s="279"/>
      <c r="S525" s="279"/>
      <c r="T525" s="280"/>
      <c r="AT525" s="281" t="s">
        <v>278</v>
      </c>
      <c r="AU525" s="281" t="s">
        <v>161</v>
      </c>
      <c r="AV525" s="14" t="s">
        <v>276</v>
      </c>
      <c r="AW525" s="14" t="s">
        <v>40</v>
      </c>
      <c r="AX525" s="14" t="s">
        <v>85</v>
      </c>
      <c r="AY525" s="281" t="s">
        <v>270</v>
      </c>
    </row>
    <row r="526" spans="2:65" s="1" customFormat="1" ht="25.5" customHeight="1">
      <c r="B526" s="46"/>
      <c r="C526" s="282" t="s">
        <v>833</v>
      </c>
      <c r="D526" s="282" t="s">
        <v>338</v>
      </c>
      <c r="E526" s="283" t="s">
        <v>834</v>
      </c>
      <c r="F526" s="284" t="s">
        <v>835</v>
      </c>
      <c r="G526" s="285" t="s">
        <v>155</v>
      </c>
      <c r="H526" s="286">
        <v>3</v>
      </c>
      <c r="I526" s="287"/>
      <c r="J526" s="288">
        <f>ROUND(I526*H526,2)</f>
        <v>0</v>
      </c>
      <c r="K526" s="284" t="s">
        <v>76</v>
      </c>
      <c r="L526" s="289"/>
      <c r="M526" s="290" t="s">
        <v>76</v>
      </c>
      <c r="N526" s="291" t="s">
        <v>48</v>
      </c>
      <c r="O526" s="47"/>
      <c r="P526" s="246">
        <f>O526*H526</f>
        <v>0</v>
      </c>
      <c r="Q526" s="246">
        <v>0</v>
      </c>
      <c r="R526" s="246">
        <f>Q526*H526</f>
        <v>0</v>
      </c>
      <c r="S526" s="246">
        <v>0</v>
      </c>
      <c r="T526" s="247">
        <f>S526*H526</f>
        <v>0</v>
      </c>
      <c r="AR526" s="24" t="s">
        <v>139</v>
      </c>
      <c r="AT526" s="24" t="s">
        <v>338</v>
      </c>
      <c r="AU526" s="24" t="s">
        <v>161</v>
      </c>
      <c r="AY526" s="24" t="s">
        <v>270</v>
      </c>
      <c r="BE526" s="248">
        <f>IF(N526="základní",J526,0)</f>
        <v>0</v>
      </c>
      <c r="BF526" s="248">
        <f>IF(N526="snížená",J526,0)</f>
        <v>0</v>
      </c>
      <c r="BG526" s="248">
        <f>IF(N526="zákl. přenesená",J526,0)</f>
        <v>0</v>
      </c>
      <c r="BH526" s="248">
        <f>IF(N526="sníž. přenesená",J526,0)</f>
        <v>0</v>
      </c>
      <c r="BI526" s="248">
        <f>IF(N526="nulová",J526,0)</f>
        <v>0</v>
      </c>
      <c r="BJ526" s="24" t="s">
        <v>85</v>
      </c>
      <c r="BK526" s="248">
        <f>ROUND(I526*H526,2)</f>
        <v>0</v>
      </c>
      <c r="BL526" s="24" t="s">
        <v>276</v>
      </c>
      <c r="BM526" s="24" t="s">
        <v>836</v>
      </c>
    </row>
    <row r="527" spans="2:51" s="12" customFormat="1" ht="13.5">
      <c r="B527" s="249"/>
      <c r="C527" s="250"/>
      <c r="D527" s="251" t="s">
        <v>278</v>
      </c>
      <c r="E527" s="252" t="s">
        <v>76</v>
      </c>
      <c r="F527" s="253" t="s">
        <v>362</v>
      </c>
      <c r="G527" s="250"/>
      <c r="H527" s="252" t="s">
        <v>76</v>
      </c>
      <c r="I527" s="254"/>
      <c r="J527" s="250"/>
      <c r="K527" s="250"/>
      <c r="L527" s="255"/>
      <c r="M527" s="256"/>
      <c r="N527" s="257"/>
      <c r="O527" s="257"/>
      <c r="P527" s="257"/>
      <c r="Q527" s="257"/>
      <c r="R527" s="257"/>
      <c r="S527" s="257"/>
      <c r="T527" s="258"/>
      <c r="AT527" s="259" t="s">
        <v>278</v>
      </c>
      <c r="AU527" s="259" t="s">
        <v>161</v>
      </c>
      <c r="AV527" s="12" t="s">
        <v>85</v>
      </c>
      <c r="AW527" s="12" t="s">
        <v>40</v>
      </c>
      <c r="AX527" s="12" t="s">
        <v>78</v>
      </c>
      <c r="AY527" s="259" t="s">
        <v>270</v>
      </c>
    </row>
    <row r="528" spans="2:51" s="13" customFormat="1" ht="13.5">
      <c r="B528" s="260"/>
      <c r="C528" s="261"/>
      <c r="D528" s="251" t="s">
        <v>278</v>
      </c>
      <c r="E528" s="262" t="s">
        <v>189</v>
      </c>
      <c r="F528" s="263" t="s">
        <v>161</v>
      </c>
      <c r="G528" s="261"/>
      <c r="H528" s="264">
        <v>3</v>
      </c>
      <c r="I528" s="265"/>
      <c r="J528" s="261"/>
      <c r="K528" s="261"/>
      <c r="L528" s="266"/>
      <c r="M528" s="267"/>
      <c r="N528" s="268"/>
      <c r="O528" s="268"/>
      <c r="P528" s="268"/>
      <c r="Q528" s="268"/>
      <c r="R528" s="268"/>
      <c r="S528" s="268"/>
      <c r="T528" s="269"/>
      <c r="AT528" s="270" t="s">
        <v>278</v>
      </c>
      <c r="AU528" s="270" t="s">
        <v>161</v>
      </c>
      <c r="AV528" s="13" t="s">
        <v>87</v>
      </c>
      <c r="AW528" s="13" t="s">
        <v>40</v>
      </c>
      <c r="AX528" s="13" t="s">
        <v>78</v>
      </c>
      <c r="AY528" s="270" t="s">
        <v>270</v>
      </c>
    </row>
    <row r="529" spans="2:51" s="14" customFormat="1" ht="13.5">
      <c r="B529" s="271"/>
      <c r="C529" s="272"/>
      <c r="D529" s="251" t="s">
        <v>278</v>
      </c>
      <c r="E529" s="273" t="s">
        <v>76</v>
      </c>
      <c r="F529" s="274" t="s">
        <v>281</v>
      </c>
      <c r="G529" s="272"/>
      <c r="H529" s="275">
        <v>3</v>
      </c>
      <c r="I529" s="276"/>
      <c r="J529" s="272"/>
      <c r="K529" s="272"/>
      <c r="L529" s="277"/>
      <c r="M529" s="278"/>
      <c r="N529" s="279"/>
      <c r="O529" s="279"/>
      <c r="P529" s="279"/>
      <c r="Q529" s="279"/>
      <c r="R529" s="279"/>
      <c r="S529" s="279"/>
      <c r="T529" s="280"/>
      <c r="AT529" s="281" t="s">
        <v>278</v>
      </c>
      <c r="AU529" s="281" t="s">
        <v>161</v>
      </c>
      <c r="AV529" s="14" t="s">
        <v>276</v>
      </c>
      <c r="AW529" s="14" t="s">
        <v>40</v>
      </c>
      <c r="AX529" s="14" t="s">
        <v>85</v>
      </c>
      <c r="AY529" s="281" t="s">
        <v>270</v>
      </c>
    </row>
    <row r="530" spans="2:65" s="1" customFormat="1" ht="16.5" customHeight="1">
      <c r="B530" s="46"/>
      <c r="C530" s="237" t="s">
        <v>837</v>
      </c>
      <c r="D530" s="237" t="s">
        <v>272</v>
      </c>
      <c r="E530" s="238" t="s">
        <v>838</v>
      </c>
      <c r="F530" s="239" t="s">
        <v>839</v>
      </c>
      <c r="G530" s="240" t="s">
        <v>155</v>
      </c>
      <c r="H530" s="241">
        <v>4</v>
      </c>
      <c r="I530" s="242"/>
      <c r="J530" s="243">
        <f>ROUND(I530*H530,2)</f>
        <v>0</v>
      </c>
      <c r="K530" s="239" t="s">
        <v>76</v>
      </c>
      <c r="L530" s="72"/>
      <c r="M530" s="244" t="s">
        <v>76</v>
      </c>
      <c r="N530" s="245" t="s">
        <v>48</v>
      </c>
      <c r="O530" s="47"/>
      <c r="P530" s="246">
        <f>O530*H530</f>
        <v>0</v>
      </c>
      <c r="Q530" s="246">
        <v>0</v>
      </c>
      <c r="R530" s="246">
        <f>Q530*H530</f>
        <v>0</v>
      </c>
      <c r="S530" s="246">
        <v>0</v>
      </c>
      <c r="T530" s="247">
        <f>S530*H530</f>
        <v>0</v>
      </c>
      <c r="AR530" s="24" t="s">
        <v>276</v>
      </c>
      <c r="AT530" s="24" t="s">
        <v>272</v>
      </c>
      <c r="AU530" s="24" t="s">
        <v>161</v>
      </c>
      <c r="AY530" s="24" t="s">
        <v>270</v>
      </c>
      <c r="BE530" s="248">
        <f>IF(N530="základní",J530,0)</f>
        <v>0</v>
      </c>
      <c r="BF530" s="248">
        <f>IF(N530="snížená",J530,0)</f>
        <v>0</v>
      </c>
      <c r="BG530" s="248">
        <f>IF(N530="zákl. přenesená",J530,0)</f>
        <v>0</v>
      </c>
      <c r="BH530" s="248">
        <f>IF(N530="sníž. přenesená",J530,0)</f>
        <v>0</v>
      </c>
      <c r="BI530" s="248">
        <f>IF(N530="nulová",J530,0)</f>
        <v>0</v>
      </c>
      <c r="BJ530" s="24" t="s">
        <v>85</v>
      </c>
      <c r="BK530" s="248">
        <f>ROUND(I530*H530,2)</f>
        <v>0</v>
      </c>
      <c r="BL530" s="24" t="s">
        <v>276</v>
      </c>
      <c r="BM530" s="24" t="s">
        <v>840</v>
      </c>
    </row>
    <row r="531" spans="2:51" s="13" customFormat="1" ht="13.5">
      <c r="B531" s="260"/>
      <c r="C531" s="261"/>
      <c r="D531" s="251" t="s">
        <v>278</v>
      </c>
      <c r="E531" s="262" t="s">
        <v>76</v>
      </c>
      <c r="F531" s="263" t="s">
        <v>841</v>
      </c>
      <c r="G531" s="261"/>
      <c r="H531" s="264">
        <v>4</v>
      </c>
      <c r="I531" s="265"/>
      <c r="J531" s="261"/>
      <c r="K531" s="261"/>
      <c r="L531" s="266"/>
      <c r="M531" s="267"/>
      <c r="N531" s="268"/>
      <c r="O531" s="268"/>
      <c r="P531" s="268"/>
      <c r="Q531" s="268"/>
      <c r="R531" s="268"/>
      <c r="S531" s="268"/>
      <c r="T531" s="269"/>
      <c r="AT531" s="270" t="s">
        <v>278</v>
      </c>
      <c r="AU531" s="270" t="s">
        <v>161</v>
      </c>
      <c r="AV531" s="13" t="s">
        <v>87</v>
      </c>
      <c r="AW531" s="13" t="s">
        <v>40</v>
      </c>
      <c r="AX531" s="13" t="s">
        <v>78</v>
      </c>
      <c r="AY531" s="270" t="s">
        <v>270</v>
      </c>
    </row>
    <row r="532" spans="2:51" s="14" customFormat="1" ht="13.5">
      <c r="B532" s="271"/>
      <c r="C532" s="272"/>
      <c r="D532" s="251" t="s">
        <v>278</v>
      </c>
      <c r="E532" s="273" t="s">
        <v>76</v>
      </c>
      <c r="F532" s="274" t="s">
        <v>281</v>
      </c>
      <c r="G532" s="272"/>
      <c r="H532" s="275">
        <v>4</v>
      </c>
      <c r="I532" s="276"/>
      <c r="J532" s="272"/>
      <c r="K532" s="272"/>
      <c r="L532" s="277"/>
      <c r="M532" s="278"/>
      <c r="N532" s="279"/>
      <c r="O532" s="279"/>
      <c r="P532" s="279"/>
      <c r="Q532" s="279"/>
      <c r="R532" s="279"/>
      <c r="S532" s="279"/>
      <c r="T532" s="280"/>
      <c r="AT532" s="281" t="s">
        <v>278</v>
      </c>
      <c r="AU532" s="281" t="s">
        <v>161</v>
      </c>
      <c r="AV532" s="14" t="s">
        <v>276</v>
      </c>
      <c r="AW532" s="14" t="s">
        <v>40</v>
      </c>
      <c r="AX532" s="14" t="s">
        <v>85</v>
      </c>
      <c r="AY532" s="281" t="s">
        <v>270</v>
      </c>
    </row>
    <row r="533" spans="2:65" s="1" customFormat="1" ht="25.5" customHeight="1">
      <c r="B533" s="46"/>
      <c r="C533" s="282" t="s">
        <v>842</v>
      </c>
      <c r="D533" s="282" t="s">
        <v>338</v>
      </c>
      <c r="E533" s="283" t="s">
        <v>843</v>
      </c>
      <c r="F533" s="284" t="s">
        <v>844</v>
      </c>
      <c r="G533" s="285" t="s">
        <v>155</v>
      </c>
      <c r="H533" s="286">
        <v>3</v>
      </c>
      <c r="I533" s="287"/>
      <c r="J533" s="288">
        <f>ROUND(I533*H533,2)</f>
        <v>0</v>
      </c>
      <c r="K533" s="284" t="s">
        <v>76</v>
      </c>
      <c r="L533" s="289"/>
      <c r="M533" s="290" t="s">
        <v>76</v>
      </c>
      <c r="N533" s="291" t="s">
        <v>48</v>
      </c>
      <c r="O533" s="47"/>
      <c r="P533" s="246">
        <f>O533*H533</f>
        <v>0</v>
      </c>
      <c r="Q533" s="246">
        <v>0</v>
      </c>
      <c r="R533" s="246">
        <f>Q533*H533</f>
        <v>0</v>
      </c>
      <c r="S533" s="246">
        <v>0</v>
      </c>
      <c r="T533" s="247">
        <f>S533*H533</f>
        <v>0</v>
      </c>
      <c r="AR533" s="24" t="s">
        <v>139</v>
      </c>
      <c r="AT533" s="24" t="s">
        <v>338</v>
      </c>
      <c r="AU533" s="24" t="s">
        <v>161</v>
      </c>
      <c r="AY533" s="24" t="s">
        <v>270</v>
      </c>
      <c r="BE533" s="248">
        <f>IF(N533="základní",J533,0)</f>
        <v>0</v>
      </c>
      <c r="BF533" s="248">
        <f>IF(N533="snížená",J533,0)</f>
        <v>0</v>
      </c>
      <c r="BG533" s="248">
        <f>IF(N533="zákl. přenesená",J533,0)</f>
        <v>0</v>
      </c>
      <c r="BH533" s="248">
        <f>IF(N533="sníž. přenesená",J533,0)</f>
        <v>0</v>
      </c>
      <c r="BI533" s="248">
        <f>IF(N533="nulová",J533,0)</f>
        <v>0</v>
      </c>
      <c r="BJ533" s="24" t="s">
        <v>85</v>
      </c>
      <c r="BK533" s="248">
        <f>ROUND(I533*H533,2)</f>
        <v>0</v>
      </c>
      <c r="BL533" s="24" t="s">
        <v>276</v>
      </c>
      <c r="BM533" s="24" t="s">
        <v>845</v>
      </c>
    </row>
    <row r="534" spans="2:51" s="12" customFormat="1" ht="13.5">
      <c r="B534" s="249"/>
      <c r="C534" s="250"/>
      <c r="D534" s="251" t="s">
        <v>278</v>
      </c>
      <c r="E534" s="252" t="s">
        <v>76</v>
      </c>
      <c r="F534" s="253" t="s">
        <v>362</v>
      </c>
      <c r="G534" s="250"/>
      <c r="H534" s="252" t="s">
        <v>76</v>
      </c>
      <c r="I534" s="254"/>
      <c r="J534" s="250"/>
      <c r="K534" s="250"/>
      <c r="L534" s="255"/>
      <c r="M534" s="256"/>
      <c r="N534" s="257"/>
      <c r="O534" s="257"/>
      <c r="P534" s="257"/>
      <c r="Q534" s="257"/>
      <c r="R534" s="257"/>
      <c r="S534" s="257"/>
      <c r="T534" s="258"/>
      <c r="AT534" s="259" t="s">
        <v>278</v>
      </c>
      <c r="AU534" s="259" t="s">
        <v>161</v>
      </c>
      <c r="AV534" s="12" t="s">
        <v>85</v>
      </c>
      <c r="AW534" s="12" t="s">
        <v>40</v>
      </c>
      <c r="AX534" s="12" t="s">
        <v>78</v>
      </c>
      <c r="AY534" s="259" t="s">
        <v>270</v>
      </c>
    </row>
    <row r="535" spans="2:51" s="13" customFormat="1" ht="13.5">
      <c r="B535" s="260"/>
      <c r="C535" s="261"/>
      <c r="D535" s="251" t="s">
        <v>278</v>
      </c>
      <c r="E535" s="262" t="s">
        <v>191</v>
      </c>
      <c r="F535" s="263" t="s">
        <v>161</v>
      </c>
      <c r="G535" s="261"/>
      <c r="H535" s="264">
        <v>3</v>
      </c>
      <c r="I535" s="265"/>
      <c r="J535" s="261"/>
      <c r="K535" s="261"/>
      <c r="L535" s="266"/>
      <c r="M535" s="267"/>
      <c r="N535" s="268"/>
      <c r="O535" s="268"/>
      <c r="P535" s="268"/>
      <c r="Q535" s="268"/>
      <c r="R535" s="268"/>
      <c r="S535" s="268"/>
      <c r="T535" s="269"/>
      <c r="AT535" s="270" t="s">
        <v>278</v>
      </c>
      <c r="AU535" s="270" t="s">
        <v>161</v>
      </c>
      <c r="AV535" s="13" t="s">
        <v>87</v>
      </c>
      <c r="AW535" s="13" t="s">
        <v>40</v>
      </c>
      <c r="AX535" s="13" t="s">
        <v>78</v>
      </c>
      <c r="AY535" s="270" t="s">
        <v>270</v>
      </c>
    </row>
    <row r="536" spans="2:51" s="14" customFormat="1" ht="13.5">
      <c r="B536" s="271"/>
      <c r="C536" s="272"/>
      <c r="D536" s="251" t="s">
        <v>278</v>
      </c>
      <c r="E536" s="273" t="s">
        <v>76</v>
      </c>
      <c r="F536" s="274" t="s">
        <v>281</v>
      </c>
      <c r="G536" s="272"/>
      <c r="H536" s="275">
        <v>3</v>
      </c>
      <c r="I536" s="276"/>
      <c r="J536" s="272"/>
      <c r="K536" s="272"/>
      <c r="L536" s="277"/>
      <c r="M536" s="278"/>
      <c r="N536" s="279"/>
      <c r="O536" s="279"/>
      <c r="P536" s="279"/>
      <c r="Q536" s="279"/>
      <c r="R536" s="279"/>
      <c r="S536" s="279"/>
      <c r="T536" s="280"/>
      <c r="AT536" s="281" t="s">
        <v>278</v>
      </c>
      <c r="AU536" s="281" t="s">
        <v>161</v>
      </c>
      <c r="AV536" s="14" t="s">
        <v>276</v>
      </c>
      <c r="AW536" s="14" t="s">
        <v>40</v>
      </c>
      <c r="AX536" s="14" t="s">
        <v>85</v>
      </c>
      <c r="AY536" s="281" t="s">
        <v>270</v>
      </c>
    </row>
    <row r="537" spans="2:65" s="1" customFormat="1" ht="25.5" customHeight="1">
      <c r="B537" s="46"/>
      <c r="C537" s="282" t="s">
        <v>846</v>
      </c>
      <c r="D537" s="282" t="s">
        <v>338</v>
      </c>
      <c r="E537" s="283" t="s">
        <v>847</v>
      </c>
      <c r="F537" s="284" t="s">
        <v>848</v>
      </c>
      <c r="G537" s="285" t="s">
        <v>155</v>
      </c>
      <c r="H537" s="286">
        <v>2</v>
      </c>
      <c r="I537" s="287"/>
      <c r="J537" s="288">
        <f>ROUND(I537*H537,2)</f>
        <v>0</v>
      </c>
      <c r="K537" s="284" t="s">
        <v>76</v>
      </c>
      <c r="L537" s="289"/>
      <c r="M537" s="290" t="s">
        <v>76</v>
      </c>
      <c r="N537" s="291" t="s">
        <v>48</v>
      </c>
      <c r="O537" s="47"/>
      <c r="P537" s="246">
        <f>O537*H537</f>
        <v>0</v>
      </c>
      <c r="Q537" s="246">
        <v>0</v>
      </c>
      <c r="R537" s="246">
        <f>Q537*H537</f>
        <v>0</v>
      </c>
      <c r="S537" s="246">
        <v>0</v>
      </c>
      <c r="T537" s="247">
        <f>S537*H537</f>
        <v>0</v>
      </c>
      <c r="AR537" s="24" t="s">
        <v>139</v>
      </c>
      <c r="AT537" s="24" t="s">
        <v>338</v>
      </c>
      <c r="AU537" s="24" t="s">
        <v>161</v>
      </c>
      <c r="AY537" s="24" t="s">
        <v>270</v>
      </c>
      <c r="BE537" s="248">
        <f>IF(N537="základní",J537,0)</f>
        <v>0</v>
      </c>
      <c r="BF537" s="248">
        <f>IF(N537="snížená",J537,0)</f>
        <v>0</v>
      </c>
      <c r="BG537" s="248">
        <f>IF(N537="zákl. přenesená",J537,0)</f>
        <v>0</v>
      </c>
      <c r="BH537" s="248">
        <f>IF(N537="sníž. přenesená",J537,0)</f>
        <v>0</v>
      </c>
      <c r="BI537" s="248">
        <f>IF(N537="nulová",J537,0)</f>
        <v>0</v>
      </c>
      <c r="BJ537" s="24" t="s">
        <v>85</v>
      </c>
      <c r="BK537" s="248">
        <f>ROUND(I537*H537,2)</f>
        <v>0</v>
      </c>
      <c r="BL537" s="24" t="s">
        <v>276</v>
      </c>
      <c r="BM537" s="24" t="s">
        <v>849</v>
      </c>
    </row>
    <row r="538" spans="2:47" s="1" customFormat="1" ht="13.5">
      <c r="B538" s="46"/>
      <c r="C538" s="74"/>
      <c r="D538" s="251" t="s">
        <v>416</v>
      </c>
      <c r="E538" s="74"/>
      <c r="F538" s="292" t="s">
        <v>850</v>
      </c>
      <c r="G538" s="74"/>
      <c r="H538" s="74"/>
      <c r="I538" s="205"/>
      <c r="J538" s="74"/>
      <c r="K538" s="74"/>
      <c r="L538" s="72"/>
      <c r="M538" s="293"/>
      <c r="N538" s="47"/>
      <c r="O538" s="47"/>
      <c r="P538" s="47"/>
      <c r="Q538" s="47"/>
      <c r="R538" s="47"/>
      <c r="S538" s="47"/>
      <c r="T538" s="95"/>
      <c r="AT538" s="24" t="s">
        <v>416</v>
      </c>
      <c r="AU538" s="24" t="s">
        <v>161</v>
      </c>
    </row>
    <row r="539" spans="2:51" s="12" customFormat="1" ht="13.5">
      <c r="B539" s="249"/>
      <c r="C539" s="250"/>
      <c r="D539" s="251" t="s">
        <v>278</v>
      </c>
      <c r="E539" s="252" t="s">
        <v>76</v>
      </c>
      <c r="F539" s="253" t="s">
        <v>362</v>
      </c>
      <c r="G539" s="250"/>
      <c r="H539" s="252" t="s">
        <v>76</v>
      </c>
      <c r="I539" s="254"/>
      <c r="J539" s="250"/>
      <c r="K539" s="250"/>
      <c r="L539" s="255"/>
      <c r="M539" s="256"/>
      <c r="N539" s="257"/>
      <c r="O539" s="257"/>
      <c r="P539" s="257"/>
      <c r="Q539" s="257"/>
      <c r="R539" s="257"/>
      <c r="S539" s="257"/>
      <c r="T539" s="258"/>
      <c r="AT539" s="259" t="s">
        <v>278</v>
      </c>
      <c r="AU539" s="259" t="s">
        <v>161</v>
      </c>
      <c r="AV539" s="12" t="s">
        <v>85</v>
      </c>
      <c r="AW539" s="12" t="s">
        <v>40</v>
      </c>
      <c r="AX539" s="12" t="s">
        <v>78</v>
      </c>
      <c r="AY539" s="259" t="s">
        <v>270</v>
      </c>
    </row>
    <row r="540" spans="2:51" s="13" customFormat="1" ht="13.5">
      <c r="B540" s="260"/>
      <c r="C540" s="261"/>
      <c r="D540" s="251" t="s">
        <v>278</v>
      </c>
      <c r="E540" s="262" t="s">
        <v>76</v>
      </c>
      <c r="F540" s="263" t="s">
        <v>87</v>
      </c>
      <c r="G540" s="261"/>
      <c r="H540" s="264">
        <v>2</v>
      </c>
      <c r="I540" s="265"/>
      <c r="J540" s="261"/>
      <c r="K540" s="261"/>
      <c r="L540" s="266"/>
      <c r="M540" s="267"/>
      <c r="N540" s="268"/>
      <c r="O540" s="268"/>
      <c r="P540" s="268"/>
      <c r="Q540" s="268"/>
      <c r="R540" s="268"/>
      <c r="S540" s="268"/>
      <c r="T540" s="269"/>
      <c r="AT540" s="270" t="s">
        <v>278</v>
      </c>
      <c r="AU540" s="270" t="s">
        <v>161</v>
      </c>
      <c r="AV540" s="13" t="s">
        <v>87</v>
      </c>
      <c r="AW540" s="13" t="s">
        <v>40</v>
      </c>
      <c r="AX540" s="13" t="s">
        <v>78</v>
      </c>
      <c r="AY540" s="270" t="s">
        <v>270</v>
      </c>
    </row>
    <row r="541" spans="2:51" s="14" customFormat="1" ht="13.5">
      <c r="B541" s="271"/>
      <c r="C541" s="272"/>
      <c r="D541" s="251" t="s">
        <v>278</v>
      </c>
      <c r="E541" s="273" t="s">
        <v>76</v>
      </c>
      <c r="F541" s="274" t="s">
        <v>281</v>
      </c>
      <c r="G541" s="272"/>
      <c r="H541" s="275">
        <v>2</v>
      </c>
      <c r="I541" s="276"/>
      <c r="J541" s="272"/>
      <c r="K541" s="272"/>
      <c r="L541" s="277"/>
      <c r="M541" s="278"/>
      <c r="N541" s="279"/>
      <c r="O541" s="279"/>
      <c r="P541" s="279"/>
      <c r="Q541" s="279"/>
      <c r="R541" s="279"/>
      <c r="S541" s="279"/>
      <c r="T541" s="280"/>
      <c r="AT541" s="281" t="s">
        <v>278</v>
      </c>
      <c r="AU541" s="281" t="s">
        <v>161</v>
      </c>
      <c r="AV541" s="14" t="s">
        <v>276</v>
      </c>
      <c r="AW541" s="14" t="s">
        <v>40</v>
      </c>
      <c r="AX541" s="14" t="s">
        <v>85</v>
      </c>
      <c r="AY541" s="281" t="s">
        <v>270</v>
      </c>
    </row>
    <row r="542" spans="2:65" s="1" customFormat="1" ht="25.5" customHeight="1">
      <c r="B542" s="46"/>
      <c r="C542" s="237" t="s">
        <v>851</v>
      </c>
      <c r="D542" s="237" t="s">
        <v>272</v>
      </c>
      <c r="E542" s="238" t="s">
        <v>852</v>
      </c>
      <c r="F542" s="239" t="s">
        <v>853</v>
      </c>
      <c r="G542" s="240" t="s">
        <v>155</v>
      </c>
      <c r="H542" s="241">
        <v>1</v>
      </c>
      <c r="I542" s="242"/>
      <c r="J542" s="243">
        <f>ROUND(I542*H542,2)</f>
        <v>0</v>
      </c>
      <c r="K542" s="239" t="s">
        <v>76</v>
      </c>
      <c r="L542" s="72"/>
      <c r="M542" s="244" t="s">
        <v>76</v>
      </c>
      <c r="N542" s="245" t="s">
        <v>48</v>
      </c>
      <c r="O542" s="47"/>
      <c r="P542" s="246">
        <f>O542*H542</f>
        <v>0</v>
      </c>
      <c r="Q542" s="246">
        <v>0</v>
      </c>
      <c r="R542" s="246">
        <f>Q542*H542</f>
        <v>0</v>
      </c>
      <c r="S542" s="246">
        <v>0</v>
      </c>
      <c r="T542" s="247">
        <f>S542*H542</f>
        <v>0</v>
      </c>
      <c r="AR542" s="24" t="s">
        <v>276</v>
      </c>
      <c r="AT542" s="24" t="s">
        <v>272</v>
      </c>
      <c r="AU542" s="24" t="s">
        <v>161</v>
      </c>
      <c r="AY542" s="24" t="s">
        <v>270</v>
      </c>
      <c r="BE542" s="248">
        <f>IF(N542="základní",J542,0)</f>
        <v>0</v>
      </c>
      <c r="BF542" s="248">
        <f>IF(N542="snížená",J542,0)</f>
        <v>0</v>
      </c>
      <c r="BG542" s="248">
        <f>IF(N542="zákl. přenesená",J542,0)</f>
        <v>0</v>
      </c>
      <c r="BH542" s="248">
        <f>IF(N542="sníž. přenesená",J542,0)</f>
        <v>0</v>
      </c>
      <c r="BI542" s="248">
        <f>IF(N542="nulová",J542,0)</f>
        <v>0</v>
      </c>
      <c r="BJ542" s="24" t="s">
        <v>85</v>
      </c>
      <c r="BK542" s="248">
        <f>ROUND(I542*H542,2)</f>
        <v>0</v>
      </c>
      <c r="BL542" s="24" t="s">
        <v>276</v>
      </c>
      <c r="BM542" s="24" t="s">
        <v>854</v>
      </c>
    </row>
    <row r="543" spans="2:51" s="13" customFormat="1" ht="13.5">
      <c r="B543" s="260"/>
      <c r="C543" s="261"/>
      <c r="D543" s="251" t="s">
        <v>278</v>
      </c>
      <c r="E543" s="262" t="s">
        <v>76</v>
      </c>
      <c r="F543" s="263" t="s">
        <v>193</v>
      </c>
      <c r="G543" s="261"/>
      <c r="H543" s="264">
        <v>1</v>
      </c>
      <c r="I543" s="265"/>
      <c r="J543" s="261"/>
      <c r="K543" s="261"/>
      <c r="L543" s="266"/>
      <c r="M543" s="267"/>
      <c r="N543" s="268"/>
      <c r="O543" s="268"/>
      <c r="P543" s="268"/>
      <c r="Q543" s="268"/>
      <c r="R543" s="268"/>
      <c r="S543" s="268"/>
      <c r="T543" s="269"/>
      <c r="AT543" s="270" t="s">
        <v>278</v>
      </c>
      <c r="AU543" s="270" t="s">
        <v>161</v>
      </c>
      <c r="AV543" s="13" t="s">
        <v>87</v>
      </c>
      <c r="AW543" s="13" t="s">
        <v>40</v>
      </c>
      <c r="AX543" s="13" t="s">
        <v>78</v>
      </c>
      <c r="AY543" s="270" t="s">
        <v>270</v>
      </c>
    </row>
    <row r="544" spans="2:51" s="14" customFormat="1" ht="13.5">
      <c r="B544" s="271"/>
      <c r="C544" s="272"/>
      <c r="D544" s="251" t="s">
        <v>278</v>
      </c>
      <c r="E544" s="273" t="s">
        <v>76</v>
      </c>
      <c r="F544" s="274" t="s">
        <v>281</v>
      </c>
      <c r="G544" s="272"/>
      <c r="H544" s="275">
        <v>1</v>
      </c>
      <c r="I544" s="276"/>
      <c r="J544" s="272"/>
      <c r="K544" s="272"/>
      <c r="L544" s="277"/>
      <c r="M544" s="278"/>
      <c r="N544" s="279"/>
      <c r="O544" s="279"/>
      <c r="P544" s="279"/>
      <c r="Q544" s="279"/>
      <c r="R544" s="279"/>
      <c r="S544" s="279"/>
      <c r="T544" s="280"/>
      <c r="AT544" s="281" t="s">
        <v>278</v>
      </c>
      <c r="AU544" s="281" t="s">
        <v>161</v>
      </c>
      <c r="AV544" s="14" t="s">
        <v>276</v>
      </c>
      <c r="AW544" s="14" t="s">
        <v>40</v>
      </c>
      <c r="AX544" s="14" t="s">
        <v>85</v>
      </c>
      <c r="AY544" s="281" t="s">
        <v>270</v>
      </c>
    </row>
    <row r="545" spans="2:65" s="1" customFormat="1" ht="63.75" customHeight="1">
      <c r="B545" s="46"/>
      <c r="C545" s="282" t="s">
        <v>855</v>
      </c>
      <c r="D545" s="282" t="s">
        <v>338</v>
      </c>
      <c r="E545" s="283" t="s">
        <v>856</v>
      </c>
      <c r="F545" s="284" t="s">
        <v>857</v>
      </c>
      <c r="G545" s="285" t="s">
        <v>155</v>
      </c>
      <c r="H545" s="286">
        <v>1</v>
      </c>
      <c r="I545" s="287"/>
      <c r="J545" s="288">
        <f>ROUND(I545*H545,2)</f>
        <v>0</v>
      </c>
      <c r="K545" s="284" t="s">
        <v>76</v>
      </c>
      <c r="L545" s="289"/>
      <c r="M545" s="290" t="s">
        <v>76</v>
      </c>
      <c r="N545" s="291" t="s">
        <v>48</v>
      </c>
      <c r="O545" s="47"/>
      <c r="P545" s="246">
        <f>O545*H545</f>
        <v>0</v>
      </c>
      <c r="Q545" s="246">
        <v>0</v>
      </c>
      <c r="R545" s="246">
        <f>Q545*H545</f>
        <v>0</v>
      </c>
      <c r="S545" s="246">
        <v>0</v>
      </c>
      <c r="T545" s="247">
        <f>S545*H545</f>
        <v>0</v>
      </c>
      <c r="AR545" s="24" t="s">
        <v>139</v>
      </c>
      <c r="AT545" s="24" t="s">
        <v>338</v>
      </c>
      <c r="AU545" s="24" t="s">
        <v>161</v>
      </c>
      <c r="AY545" s="24" t="s">
        <v>270</v>
      </c>
      <c r="BE545" s="248">
        <f>IF(N545="základní",J545,0)</f>
        <v>0</v>
      </c>
      <c r="BF545" s="248">
        <f>IF(N545="snížená",J545,0)</f>
        <v>0</v>
      </c>
      <c r="BG545" s="248">
        <f>IF(N545="zákl. přenesená",J545,0)</f>
        <v>0</v>
      </c>
      <c r="BH545" s="248">
        <f>IF(N545="sníž. přenesená",J545,0)</f>
        <v>0</v>
      </c>
      <c r="BI545" s="248">
        <f>IF(N545="nulová",J545,0)</f>
        <v>0</v>
      </c>
      <c r="BJ545" s="24" t="s">
        <v>85</v>
      </c>
      <c r="BK545" s="248">
        <f>ROUND(I545*H545,2)</f>
        <v>0</v>
      </c>
      <c r="BL545" s="24" t="s">
        <v>276</v>
      </c>
      <c r="BM545" s="24" t="s">
        <v>858</v>
      </c>
    </row>
    <row r="546" spans="2:51" s="12" customFormat="1" ht="13.5">
      <c r="B546" s="249"/>
      <c r="C546" s="250"/>
      <c r="D546" s="251" t="s">
        <v>278</v>
      </c>
      <c r="E546" s="252" t="s">
        <v>76</v>
      </c>
      <c r="F546" s="253" t="s">
        <v>362</v>
      </c>
      <c r="G546" s="250"/>
      <c r="H546" s="252" t="s">
        <v>76</v>
      </c>
      <c r="I546" s="254"/>
      <c r="J546" s="250"/>
      <c r="K546" s="250"/>
      <c r="L546" s="255"/>
      <c r="M546" s="256"/>
      <c r="N546" s="257"/>
      <c r="O546" s="257"/>
      <c r="P546" s="257"/>
      <c r="Q546" s="257"/>
      <c r="R546" s="257"/>
      <c r="S546" s="257"/>
      <c r="T546" s="258"/>
      <c r="AT546" s="259" t="s">
        <v>278</v>
      </c>
      <c r="AU546" s="259" t="s">
        <v>161</v>
      </c>
      <c r="AV546" s="12" t="s">
        <v>85</v>
      </c>
      <c r="AW546" s="12" t="s">
        <v>40</v>
      </c>
      <c r="AX546" s="12" t="s">
        <v>78</v>
      </c>
      <c r="AY546" s="259" t="s">
        <v>270</v>
      </c>
    </row>
    <row r="547" spans="2:51" s="13" customFormat="1" ht="13.5">
      <c r="B547" s="260"/>
      <c r="C547" s="261"/>
      <c r="D547" s="251" t="s">
        <v>278</v>
      </c>
      <c r="E547" s="262" t="s">
        <v>193</v>
      </c>
      <c r="F547" s="263" t="s">
        <v>85</v>
      </c>
      <c r="G547" s="261"/>
      <c r="H547" s="264">
        <v>1</v>
      </c>
      <c r="I547" s="265"/>
      <c r="J547" s="261"/>
      <c r="K547" s="261"/>
      <c r="L547" s="266"/>
      <c r="M547" s="267"/>
      <c r="N547" s="268"/>
      <c r="O547" s="268"/>
      <c r="P547" s="268"/>
      <c r="Q547" s="268"/>
      <c r="R547" s="268"/>
      <c r="S547" s="268"/>
      <c r="T547" s="269"/>
      <c r="AT547" s="270" t="s">
        <v>278</v>
      </c>
      <c r="AU547" s="270" t="s">
        <v>161</v>
      </c>
      <c r="AV547" s="13" t="s">
        <v>87</v>
      </c>
      <c r="AW547" s="13" t="s">
        <v>40</v>
      </c>
      <c r="AX547" s="13" t="s">
        <v>78</v>
      </c>
      <c r="AY547" s="270" t="s">
        <v>270</v>
      </c>
    </row>
    <row r="548" spans="2:51" s="14" customFormat="1" ht="13.5">
      <c r="B548" s="271"/>
      <c r="C548" s="272"/>
      <c r="D548" s="251" t="s">
        <v>278</v>
      </c>
      <c r="E548" s="273" t="s">
        <v>76</v>
      </c>
      <c r="F548" s="274" t="s">
        <v>281</v>
      </c>
      <c r="G548" s="272"/>
      <c r="H548" s="275">
        <v>1</v>
      </c>
      <c r="I548" s="276"/>
      <c r="J548" s="272"/>
      <c r="K548" s="272"/>
      <c r="L548" s="277"/>
      <c r="M548" s="278"/>
      <c r="N548" s="279"/>
      <c r="O548" s="279"/>
      <c r="P548" s="279"/>
      <c r="Q548" s="279"/>
      <c r="R548" s="279"/>
      <c r="S548" s="279"/>
      <c r="T548" s="280"/>
      <c r="AT548" s="281" t="s">
        <v>278</v>
      </c>
      <c r="AU548" s="281" t="s">
        <v>161</v>
      </c>
      <c r="AV548" s="14" t="s">
        <v>276</v>
      </c>
      <c r="AW548" s="14" t="s">
        <v>40</v>
      </c>
      <c r="AX548" s="14" t="s">
        <v>85</v>
      </c>
      <c r="AY548" s="281" t="s">
        <v>270</v>
      </c>
    </row>
    <row r="549" spans="2:65" s="1" customFormat="1" ht="25.5" customHeight="1">
      <c r="B549" s="46"/>
      <c r="C549" s="237" t="s">
        <v>859</v>
      </c>
      <c r="D549" s="237" t="s">
        <v>272</v>
      </c>
      <c r="E549" s="238" t="s">
        <v>860</v>
      </c>
      <c r="F549" s="239" t="s">
        <v>861</v>
      </c>
      <c r="G549" s="240" t="s">
        <v>155</v>
      </c>
      <c r="H549" s="241">
        <v>1</v>
      </c>
      <c r="I549" s="242"/>
      <c r="J549" s="243">
        <f>ROUND(I549*H549,2)</f>
        <v>0</v>
      </c>
      <c r="K549" s="239" t="s">
        <v>76</v>
      </c>
      <c r="L549" s="72"/>
      <c r="M549" s="244" t="s">
        <v>76</v>
      </c>
      <c r="N549" s="245" t="s">
        <v>48</v>
      </c>
      <c r="O549" s="47"/>
      <c r="P549" s="246">
        <f>O549*H549</f>
        <v>0</v>
      </c>
      <c r="Q549" s="246">
        <v>0</v>
      </c>
      <c r="R549" s="246">
        <f>Q549*H549</f>
        <v>0</v>
      </c>
      <c r="S549" s="246">
        <v>0</v>
      </c>
      <c r="T549" s="247">
        <f>S549*H549</f>
        <v>0</v>
      </c>
      <c r="AR549" s="24" t="s">
        <v>276</v>
      </c>
      <c r="AT549" s="24" t="s">
        <v>272</v>
      </c>
      <c r="AU549" s="24" t="s">
        <v>161</v>
      </c>
      <c r="AY549" s="24" t="s">
        <v>270</v>
      </c>
      <c r="BE549" s="248">
        <f>IF(N549="základní",J549,0)</f>
        <v>0</v>
      </c>
      <c r="BF549" s="248">
        <f>IF(N549="snížená",J549,0)</f>
        <v>0</v>
      </c>
      <c r="BG549" s="248">
        <f>IF(N549="zákl. přenesená",J549,0)</f>
        <v>0</v>
      </c>
      <c r="BH549" s="248">
        <f>IF(N549="sníž. přenesená",J549,0)</f>
        <v>0</v>
      </c>
      <c r="BI549" s="248">
        <f>IF(N549="nulová",J549,0)</f>
        <v>0</v>
      </c>
      <c r="BJ549" s="24" t="s">
        <v>85</v>
      </c>
      <c r="BK549" s="248">
        <f>ROUND(I549*H549,2)</f>
        <v>0</v>
      </c>
      <c r="BL549" s="24" t="s">
        <v>276</v>
      </c>
      <c r="BM549" s="24" t="s">
        <v>862</v>
      </c>
    </row>
    <row r="550" spans="2:47" s="1" customFormat="1" ht="13.5">
      <c r="B550" s="46"/>
      <c r="C550" s="74"/>
      <c r="D550" s="251" t="s">
        <v>416</v>
      </c>
      <c r="E550" s="74"/>
      <c r="F550" s="292" t="s">
        <v>863</v>
      </c>
      <c r="G550" s="74"/>
      <c r="H550" s="74"/>
      <c r="I550" s="205"/>
      <c r="J550" s="74"/>
      <c r="K550" s="74"/>
      <c r="L550" s="72"/>
      <c r="M550" s="293"/>
      <c r="N550" s="47"/>
      <c r="O550" s="47"/>
      <c r="P550" s="47"/>
      <c r="Q550" s="47"/>
      <c r="R550" s="47"/>
      <c r="S550" s="47"/>
      <c r="T550" s="95"/>
      <c r="AT550" s="24" t="s">
        <v>416</v>
      </c>
      <c r="AU550" s="24" t="s">
        <v>161</v>
      </c>
    </row>
    <row r="551" spans="2:51" s="13" customFormat="1" ht="13.5">
      <c r="B551" s="260"/>
      <c r="C551" s="261"/>
      <c r="D551" s="251" t="s">
        <v>278</v>
      </c>
      <c r="E551" s="262" t="s">
        <v>76</v>
      </c>
      <c r="F551" s="263" t="s">
        <v>195</v>
      </c>
      <c r="G551" s="261"/>
      <c r="H551" s="264">
        <v>1</v>
      </c>
      <c r="I551" s="265"/>
      <c r="J551" s="261"/>
      <c r="K551" s="261"/>
      <c r="L551" s="266"/>
      <c r="M551" s="267"/>
      <c r="N551" s="268"/>
      <c r="O551" s="268"/>
      <c r="P551" s="268"/>
      <c r="Q551" s="268"/>
      <c r="R551" s="268"/>
      <c r="S551" s="268"/>
      <c r="T551" s="269"/>
      <c r="AT551" s="270" t="s">
        <v>278</v>
      </c>
      <c r="AU551" s="270" t="s">
        <v>161</v>
      </c>
      <c r="AV551" s="13" t="s">
        <v>87</v>
      </c>
      <c r="AW551" s="13" t="s">
        <v>40</v>
      </c>
      <c r="AX551" s="13" t="s">
        <v>78</v>
      </c>
      <c r="AY551" s="270" t="s">
        <v>270</v>
      </c>
    </row>
    <row r="552" spans="2:51" s="14" customFormat="1" ht="13.5">
      <c r="B552" s="271"/>
      <c r="C552" s="272"/>
      <c r="D552" s="251" t="s">
        <v>278</v>
      </c>
      <c r="E552" s="273" t="s">
        <v>76</v>
      </c>
      <c r="F552" s="274" t="s">
        <v>281</v>
      </c>
      <c r="G552" s="272"/>
      <c r="H552" s="275">
        <v>1</v>
      </c>
      <c r="I552" s="276"/>
      <c r="J552" s="272"/>
      <c r="K552" s="272"/>
      <c r="L552" s="277"/>
      <c r="M552" s="278"/>
      <c r="N552" s="279"/>
      <c r="O552" s="279"/>
      <c r="P552" s="279"/>
      <c r="Q552" s="279"/>
      <c r="R552" s="279"/>
      <c r="S552" s="279"/>
      <c r="T552" s="280"/>
      <c r="AT552" s="281" t="s">
        <v>278</v>
      </c>
      <c r="AU552" s="281" t="s">
        <v>161</v>
      </c>
      <c r="AV552" s="14" t="s">
        <v>276</v>
      </c>
      <c r="AW552" s="14" t="s">
        <v>40</v>
      </c>
      <c r="AX552" s="14" t="s">
        <v>85</v>
      </c>
      <c r="AY552" s="281" t="s">
        <v>270</v>
      </c>
    </row>
    <row r="553" spans="2:65" s="1" customFormat="1" ht="63.75" customHeight="1">
      <c r="B553" s="46"/>
      <c r="C553" s="282" t="s">
        <v>864</v>
      </c>
      <c r="D553" s="282" t="s">
        <v>338</v>
      </c>
      <c r="E553" s="283" t="s">
        <v>865</v>
      </c>
      <c r="F553" s="284" t="s">
        <v>866</v>
      </c>
      <c r="G553" s="285" t="s">
        <v>155</v>
      </c>
      <c r="H553" s="286">
        <v>1</v>
      </c>
      <c r="I553" s="287"/>
      <c r="J553" s="288">
        <f>ROUND(I553*H553,2)</f>
        <v>0</v>
      </c>
      <c r="K553" s="284" t="s">
        <v>76</v>
      </c>
      <c r="L553" s="289"/>
      <c r="M553" s="290" t="s">
        <v>76</v>
      </c>
      <c r="N553" s="291" t="s">
        <v>48</v>
      </c>
      <c r="O553" s="47"/>
      <c r="P553" s="246">
        <f>O553*H553</f>
        <v>0</v>
      </c>
      <c r="Q553" s="246">
        <v>0</v>
      </c>
      <c r="R553" s="246">
        <f>Q553*H553</f>
        <v>0</v>
      </c>
      <c r="S553" s="246">
        <v>0</v>
      </c>
      <c r="T553" s="247">
        <f>S553*H553</f>
        <v>0</v>
      </c>
      <c r="AR553" s="24" t="s">
        <v>139</v>
      </c>
      <c r="AT553" s="24" t="s">
        <v>338</v>
      </c>
      <c r="AU553" s="24" t="s">
        <v>161</v>
      </c>
      <c r="AY553" s="24" t="s">
        <v>270</v>
      </c>
      <c r="BE553" s="248">
        <f>IF(N553="základní",J553,0)</f>
        <v>0</v>
      </c>
      <c r="BF553" s="248">
        <f>IF(N553="snížená",J553,0)</f>
        <v>0</v>
      </c>
      <c r="BG553" s="248">
        <f>IF(N553="zákl. přenesená",J553,0)</f>
        <v>0</v>
      </c>
      <c r="BH553" s="248">
        <f>IF(N553="sníž. přenesená",J553,0)</f>
        <v>0</v>
      </c>
      <c r="BI553" s="248">
        <f>IF(N553="nulová",J553,0)</f>
        <v>0</v>
      </c>
      <c r="BJ553" s="24" t="s">
        <v>85</v>
      </c>
      <c r="BK553" s="248">
        <f>ROUND(I553*H553,2)</f>
        <v>0</v>
      </c>
      <c r="BL553" s="24" t="s">
        <v>276</v>
      </c>
      <c r="BM553" s="24" t="s">
        <v>867</v>
      </c>
    </row>
    <row r="554" spans="2:47" s="1" customFormat="1" ht="13.5">
      <c r="B554" s="46"/>
      <c r="C554" s="74"/>
      <c r="D554" s="251" t="s">
        <v>416</v>
      </c>
      <c r="E554" s="74"/>
      <c r="F554" s="292" t="s">
        <v>868</v>
      </c>
      <c r="G554" s="74"/>
      <c r="H554" s="74"/>
      <c r="I554" s="205"/>
      <c r="J554" s="74"/>
      <c r="K554" s="74"/>
      <c r="L554" s="72"/>
      <c r="M554" s="293"/>
      <c r="N554" s="47"/>
      <c r="O554" s="47"/>
      <c r="P554" s="47"/>
      <c r="Q554" s="47"/>
      <c r="R554" s="47"/>
      <c r="S554" s="47"/>
      <c r="T554" s="95"/>
      <c r="AT554" s="24" t="s">
        <v>416</v>
      </c>
      <c r="AU554" s="24" t="s">
        <v>161</v>
      </c>
    </row>
    <row r="555" spans="2:51" s="12" customFormat="1" ht="13.5">
      <c r="B555" s="249"/>
      <c r="C555" s="250"/>
      <c r="D555" s="251" t="s">
        <v>278</v>
      </c>
      <c r="E555" s="252" t="s">
        <v>76</v>
      </c>
      <c r="F555" s="253" t="s">
        <v>362</v>
      </c>
      <c r="G555" s="250"/>
      <c r="H555" s="252" t="s">
        <v>76</v>
      </c>
      <c r="I555" s="254"/>
      <c r="J555" s="250"/>
      <c r="K555" s="250"/>
      <c r="L555" s="255"/>
      <c r="M555" s="256"/>
      <c r="N555" s="257"/>
      <c r="O555" s="257"/>
      <c r="P555" s="257"/>
      <c r="Q555" s="257"/>
      <c r="R555" s="257"/>
      <c r="S555" s="257"/>
      <c r="T555" s="258"/>
      <c r="AT555" s="259" t="s">
        <v>278</v>
      </c>
      <c r="AU555" s="259" t="s">
        <v>161</v>
      </c>
      <c r="AV555" s="12" t="s">
        <v>85</v>
      </c>
      <c r="AW555" s="12" t="s">
        <v>40</v>
      </c>
      <c r="AX555" s="12" t="s">
        <v>78</v>
      </c>
      <c r="AY555" s="259" t="s">
        <v>270</v>
      </c>
    </row>
    <row r="556" spans="2:51" s="13" customFormat="1" ht="13.5">
      <c r="B556" s="260"/>
      <c r="C556" s="261"/>
      <c r="D556" s="251" t="s">
        <v>278</v>
      </c>
      <c r="E556" s="262" t="s">
        <v>195</v>
      </c>
      <c r="F556" s="263" t="s">
        <v>85</v>
      </c>
      <c r="G556" s="261"/>
      <c r="H556" s="264">
        <v>1</v>
      </c>
      <c r="I556" s="265"/>
      <c r="J556" s="261"/>
      <c r="K556" s="261"/>
      <c r="L556" s="266"/>
      <c r="M556" s="267"/>
      <c r="N556" s="268"/>
      <c r="O556" s="268"/>
      <c r="P556" s="268"/>
      <c r="Q556" s="268"/>
      <c r="R556" s="268"/>
      <c r="S556" s="268"/>
      <c r="T556" s="269"/>
      <c r="AT556" s="270" t="s">
        <v>278</v>
      </c>
      <c r="AU556" s="270" t="s">
        <v>161</v>
      </c>
      <c r="AV556" s="13" t="s">
        <v>87</v>
      </c>
      <c r="AW556" s="13" t="s">
        <v>40</v>
      </c>
      <c r="AX556" s="13" t="s">
        <v>78</v>
      </c>
      <c r="AY556" s="270" t="s">
        <v>270</v>
      </c>
    </row>
    <row r="557" spans="2:51" s="14" customFormat="1" ht="13.5">
      <c r="B557" s="271"/>
      <c r="C557" s="272"/>
      <c r="D557" s="251" t="s">
        <v>278</v>
      </c>
      <c r="E557" s="273" t="s">
        <v>76</v>
      </c>
      <c r="F557" s="274" t="s">
        <v>281</v>
      </c>
      <c r="G557" s="272"/>
      <c r="H557" s="275">
        <v>1</v>
      </c>
      <c r="I557" s="276"/>
      <c r="J557" s="272"/>
      <c r="K557" s="272"/>
      <c r="L557" s="277"/>
      <c r="M557" s="278"/>
      <c r="N557" s="279"/>
      <c r="O557" s="279"/>
      <c r="P557" s="279"/>
      <c r="Q557" s="279"/>
      <c r="R557" s="279"/>
      <c r="S557" s="279"/>
      <c r="T557" s="280"/>
      <c r="AT557" s="281" t="s">
        <v>278</v>
      </c>
      <c r="AU557" s="281" t="s">
        <v>161</v>
      </c>
      <c r="AV557" s="14" t="s">
        <v>276</v>
      </c>
      <c r="AW557" s="14" t="s">
        <v>40</v>
      </c>
      <c r="AX557" s="14" t="s">
        <v>85</v>
      </c>
      <c r="AY557" s="281" t="s">
        <v>270</v>
      </c>
    </row>
    <row r="558" spans="2:63" s="11" customFormat="1" ht="22.3" customHeight="1">
      <c r="B558" s="221"/>
      <c r="C558" s="222"/>
      <c r="D558" s="223" t="s">
        <v>77</v>
      </c>
      <c r="E558" s="235" t="s">
        <v>737</v>
      </c>
      <c r="F558" s="235" t="s">
        <v>869</v>
      </c>
      <c r="G558" s="222"/>
      <c r="H558" s="222"/>
      <c r="I558" s="225"/>
      <c r="J558" s="236">
        <f>BK558</f>
        <v>0</v>
      </c>
      <c r="K558" s="222"/>
      <c r="L558" s="227"/>
      <c r="M558" s="228"/>
      <c r="N558" s="229"/>
      <c r="O558" s="229"/>
      <c r="P558" s="230">
        <f>SUM(P559:P623)</f>
        <v>0</v>
      </c>
      <c r="Q558" s="229"/>
      <c r="R558" s="230">
        <f>SUM(R559:R623)</f>
        <v>0</v>
      </c>
      <c r="S558" s="229"/>
      <c r="T558" s="231">
        <f>SUM(T559:T623)</f>
        <v>558.5548750000002</v>
      </c>
      <c r="AR558" s="232" t="s">
        <v>85</v>
      </c>
      <c r="AT558" s="233" t="s">
        <v>77</v>
      </c>
      <c r="AU558" s="233" t="s">
        <v>87</v>
      </c>
      <c r="AY558" s="232" t="s">
        <v>270</v>
      </c>
      <c r="BK558" s="234">
        <f>SUM(BK559:BK623)</f>
        <v>0</v>
      </c>
    </row>
    <row r="559" spans="2:65" s="1" customFormat="1" ht="38.25" customHeight="1">
      <c r="B559" s="46"/>
      <c r="C559" s="237" t="s">
        <v>870</v>
      </c>
      <c r="D559" s="237" t="s">
        <v>272</v>
      </c>
      <c r="E559" s="238" t="s">
        <v>871</v>
      </c>
      <c r="F559" s="239" t="s">
        <v>872</v>
      </c>
      <c r="G559" s="240" t="s">
        <v>113</v>
      </c>
      <c r="H559" s="241">
        <v>44</v>
      </c>
      <c r="I559" s="242"/>
      <c r="J559" s="243">
        <f>ROUND(I559*H559,2)</f>
        <v>0</v>
      </c>
      <c r="K559" s="239" t="s">
        <v>275</v>
      </c>
      <c r="L559" s="72"/>
      <c r="M559" s="244" t="s">
        <v>76</v>
      </c>
      <c r="N559" s="245" t="s">
        <v>48</v>
      </c>
      <c r="O559" s="47"/>
      <c r="P559" s="246">
        <f>O559*H559</f>
        <v>0</v>
      </c>
      <c r="Q559" s="246">
        <v>0</v>
      </c>
      <c r="R559" s="246">
        <f>Q559*H559</f>
        <v>0</v>
      </c>
      <c r="S559" s="246">
        <v>0.29</v>
      </c>
      <c r="T559" s="247">
        <f>S559*H559</f>
        <v>12.76</v>
      </c>
      <c r="AR559" s="24" t="s">
        <v>276</v>
      </c>
      <c r="AT559" s="24" t="s">
        <v>272</v>
      </c>
      <c r="AU559" s="24" t="s">
        <v>161</v>
      </c>
      <c r="AY559" s="24" t="s">
        <v>270</v>
      </c>
      <c r="BE559" s="248">
        <f>IF(N559="základní",J559,0)</f>
        <v>0</v>
      </c>
      <c r="BF559" s="248">
        <f>IF(N559="snížená",J559,0)</f>
        <v>0</v>
      </c>
      <c r="BG559" s="248">
        <f>IF(N559="zákl. přenesená",J559,0)</f>
        <v>0</v>
      </c>
      <c r="BH559" s="248">
        <f>IF(N559="sníž. přenesená",J559,0)</f>
        <v>0</v>
      </c>
      <c r="BI559" s="248">
        <f>IF(N559="nulová",J559,0)</f>
        <v>0</v>
      </c>
      <c r="BJ559" s="24" t="s">
        <v>85</v>
      </c>
      <c r="BK559" s="248">
        <f>ROUND(I559*H559,2)</f>
        <v>0</v>
      </c>
      <c r="BL559" s="24" t="s">
        <v>276</v>
      </c>
      <c r="BM559" s="24" t="s">
        <v>873</v>
      </c>
    </row>
    <row r="560" spans="2:51" s="13" customFormat="1" ht="13.5">
      <c r="B560" s="260"/>
      <c r="C560" s="261"/>
      <c r="D560" s="251" t="s">
        <v>278</v>
      </c>
      <c r="E560" s="262" t="s">
        <v>76</v>
      </c>
      <c r="F560" s="263" t="s">
        <v>216</v>
      </c>
      <c r="G560" s="261"/>
      <c r="H560" s="264">
        <v>44</v>
      </c>
      <c r="I560" s="265"/>
      <c r="J560" s="261"/>
      <c r="K560" s="261"/>
      <c r="L560" s="266"/>
      <c r="M560" s="267"/>
      <c r="N560" s="268"/>
      <c r="O560" s="268"/>
      <c r="P560" s="268"/>
      <c r="Q560" s="268"/>
      <c r="R560" s="268"/>
      <c r="S560" s="268"/>
      <c r="T560" s="269"/>
      <c r="AT560" s="270" t="s">
        <v>278</v>
      </c>
      <c r="AU560" s="270" t="s">
        <v>161</v>
      </c>
      <c r="AV560" s="13" t="s">
        <v>87</v>
      </c>
      <c r="AW560" s="13" t="s">
        <v>40</v>
      </c>
      <c r="AX560" s="13" t="s">
        <v>78</v>
      </c>
      <c r="AY560" s="270" t="s">
        <v>270</v>
      </c>
    </row>
    <row r="561" spans="2:51" s="14" customFormat="1" ht="13.5">
      <c r="B561" s="271"/>
      <c r="C561" s="272"/>
      <c r="D561" s="251" t="s">
        <v>278</v>
      </c>
      <c r="E561" s="273" t="s">
        <v>76</v>
      </c>
      <c r="F561" s="274" t="s">
        <v>281</v>
      </c>
      <c r="G561" s="272"/>
      <c r="H561" s="275">
        <v>44</v>
      </c>
      <c r="I561" s="276"/>
      <c r="J561" s="272"/>
      <c r="K561" s="272"/>
      <c r="L561" s="277"/>
      <c r="M561" s="278"/>
      <c r="N561" s="279"/>
      <c r="O561" s="279"/>
      <c r="P561" s="279"/>
      <c r="Q561" s="279"/>
      <c r="R561" s="279"/>
      <c r="S561" s="279"/>
      <c r="T561" s="280"/>
      <c r="AT561" s="281" t="s">
        <v>278</v>
      </c>
      <c r="AU561" s="281" t="s">
        <v>161</v>
      </c>
      <c r="AV561" s="14" t="s">
        <v>276</v>
      </c>
      <c r="AW561" s="14" t="s">
        <v>40</v>
      </c>
      <c r="AX561" s="14" t="s">
        <v>85</v>
      </c>
      <c r="AY561" s="281" t="s">
        <v>270</v>
      </c>
    </row>
    <row r="562" spans="2:65" s="1" customFormat="1" ht="38.25" customHeight="1">
      <c r="B562" s="46"/>
      <c r="C562" s="237" t="s">
        <v>874</v>
      </c>
      <c r="D562" s="237" t="s">
        <v>272</v>
      </c>
      <c r="E562" s="238" t="s">
        <v>875</v>
      </c>
      <c r="F562" s="239" t="s">
        <v>876</v>
      </c>
      <c r="G562" s="240" t="s">
        <v>113</v>
      </c>
      <c r="H562" s="241">
        <v>44</v>
      </c>
      <c r="I562" s="242"/>
      <c r="J562" s="243">
        <f>ROUND(I562*H562,2)</f>
        <v>0</v>
      </c>
      <c r="K562" s="239" t="s">
        <v>275</v>
      </c>
      <c r="L562" s="72"/>
      <c r="M562" s="244" t="s">
        <v>76</v>
      </c>
      <c r="N562" s="245" t="s">
        <v>48</v>
      </c>
      <c r="O562" s="47"/>
      <c r="P562" s="246">
        <f>O562*H562</f>
        <v>0</v>
      </c>
      <c r="Q562" s="246">
        <v>0</v>
      </c>
      <c r="R562" s="246">
        <f>Q562*H562</f>
        <v>0</v>
      </c>
      <c r="S562" s="246">
        <v>0.22</v>
      </c>
      <c r="T562" s="247">
        <f>S562*H562</f>
        <v>9.68</v>
      </c>
      <c r="AR562" s="24" t="s">
        <v>276</v>
      </c>
      <c r="AT562" s="24" t="s">
        <v>272</v>
      </c>
      <c r="AU562" s="24" t="s">
        <v>161</v>
      </c>
      <c r="AY562" s="24" t="s">
        <v>270</v>
      </c>
      <c r="BE562" s="248">
        <f>IF(N562="základní",J562,0)</f>
        <v>0</v>
      </c>
      <c r="BF562" s="248">
        <f>IF(N562="snížená",J562,0)</f>
        <v>0</v>
      </c>
      <c r="BG562" s="248">
        <f>IF(N562="zákl. přenesená",J562,0)</f>
        <v>0</v>
      </c>
      <c r="BH562" s="248">
        <f>IF(N562="sníž. přenesená",J562,0)</f>
        <v>0</v>
      </c>
      <c r="BI562" s="248">
        <f>IF(N562="nulová",J562,0)</f>
        <v>0</v>
      </c>
      <c r="BJ562" s="24" t="s">
        <v>85</v>
      </c>
      <c r="BK562" s="248">
        <f>ROUND(I562*H562,2)</f>
        <v>0</v>
      </c>
      <c r="BL562" s="24" t="s">
        <v>276</v>
      </c>
      <c r="BM562" s="24" t="s">
        <v>877</v>
      </c>
    </row>
    <row r="563" spans="2:51" s="12" customFormat="1" ht="13.5">
      <c r="B563" s="249"/>
      <c r="C563" s="250"/>
      <c r="D563" s="251" t="s">
        <v>278</v>
      </c>
      <c r="E563" s="252" t="s">
        <v>76</v>
      </c>
      <c r="F563" s="253" t="s">
        <v>353</v>
      </c>
      <c r="G563" s="250"/>
      <c r="H563" s="252" t="s">
        <v>76</v>
      </c>
      <c r="I563" s="254"/>
      <c r="J563" s="250"/>
      <c r="K563" s="250"/>
      <c r="L563" s="255"/>
      <c r="M563" s="256"/>
      <c r="N563" s="257"/>
      <c r="O563" s="257"/>
      <c r="P563" s="257"/>
      <c r="Q563" s="257"/>
      <c r="R563" s="257"/>
      <c r="S563" s="257"/>
      <c r="T563" s="258"/>
      <c r="AT563" s="259" t="s">
        <v>278</v>
      </c>
      <c r="AU563" s="259" t="s">
        <v>161</v>
      </c>
      <c r="AV563" s="12" t="s">
        <v>85</v>
      </c>
      <c r="AW563" s="12" t="s">
        <v>40</v>
      </c>
      <c r="AX563" s="12" t="s">
        <v>78</v>
      </c>
      <c r="AY563" s="259" t="s">
        <v>270</v>
      </c>
    </row>
    <row r="564" spans="2:51" s="13" customFormat="1" ht="13.5">
      <c r="B564" s="260"/>
      <c r="C564" s="261"/>
      <c r="D564" s="251" t="s">
        <v>278</v>
      </c>
      <c r="E564" s="262" t="s">
        <v>216</v>
      </c>
      <c r="F564" s="263" t="s">
        <v>878</v>
      </c>
      <c r="G564" s="261"/>
      <c r="H564" s="264">
        <v>44</v>
      </c>
      <c r="I564" s="265"/>
      <c r="J564" s="261"/>
      <c r="K564" s="261"/>
      <c r="L564" s="266"/>
      <c r="M564" s="267"/>
      <c r="N564" s="268"/>
      <c r="O564" s="268"/>
      <c r="P564" s="268"/>
      <c r="Q564" s="268"/>
      <c r="R564" s="268"/>
      <c r="S564" s="268"/>
      <c r="T564" s="269"/>
      <c r="AT564" s="270" t="s">
        <v>278</v>
      </c>
      <c r="AU564" s="270" t="s">
        <v>161</v>
      </c>
      <c r="AV564" s="13" t="s">
        <v>87</v>
      </c>
      <c r="AW564" s="13" t="s">
        <v>40</v>
      </c>
      <c r="AX564" s="13" t="s">
        <v>78</v>
      </c>
      <c r="AY564" s="270" t="s">
        <v>270</v>
      </c>
    </row>
    <row r="565" spans="2:51" s="14" customFormat="1" ht="13.5">
      <c r="B565" s="271"/>
      <c r="C565" s="272"/>
      <c r="D565" s="251" t="s">
        <v>278</v>
      </c>
      <c r="E565" s="273" t="s">
        <v>76</v>
      </c>
      <c r="F565" s="274" t="s">
        <v>281</v>
      </c>
      <c r="G565" s="272"/>
      <c r="H565" s="275">
        <v>44</v>
      </c>
      <c r="I565" s="276"/>
      <c r="J565" s="272"/>
      <c r="K565" s="272"/>
      <c r="L565" s="277"/>
      <c r="M565" s="278"/>
      <c r="N565" s="279"/>
      <c r="O565" s="279"/>
      <c r="P565" s="279"/>
      <c r="Q565" s="279"/>
      <c r="R565" s="279"/>
      <c r="S565" s="279"/>
      <c r="T565" s="280"/>
      <c r="AT565" s="281" t="s">
        <v>278</v>
      </c>
      <c r="AU565" s="281" t="s">
        <v>161</v>
      </c>
      <c r="AV565" s="14" t="s">
        <v>276</v>
      </c>
      <c r="AW565" s="14" t="s">
        <v>40</v>
      </c>
      <c r="AX565" s="14" t="s">
        <v>85</v>
      </c>
      <c r="AY565" s="281" t="s">
        <v>270</v>
      </c>
    </row>
    <row r="566" spans="2:65" s="1" customFormat="1" ht="38.25" customHeight="1">
      <c r="B566" s="46"/>
      <c r="C566" s="237" t="s">
        <v>879</v>
      </c>
      <c r="D566" s="237" t="s">
        <v>272</v>
      </c>
      <c r="E566" s="238" t="s">
        <v>880</v>
      </c>
      <c r="F566" s="239" t="s">
        <v>881</v>
      </c>
      <c r="G566" s="240" t="s">
        <v>113</v>
      </c>
      <c r="H566" s="241">
        <v>501.5</v>
      </c>
      <c r="I566" s="242"/>
      <c r="J566" s="243">
        <f>ROUND(I566*H566,2)</f>
        <v>0</v>
      </c>
      <c r="K566" s="239" t="s">
        <v>275</v>
      </c>
      <c r="L566" s="72"/>
      <c r="M566" s="244" t="s">
        <v>76</v>
      </c>
      <c r="N566" s="245" t="s">
        <v>48</v>
      </c>
      <c r="O566" s="47"/>
      <c r="P566" s="246">
        <f>O566*H566</f>
        <v>0</v>
      </c>
      <c r="Q566" s="246">
        <v>0</v>
      </c>
      <c r="R566" s="246">
        <f>Q566*H566</f>
        <v>0</v>
      </c>
      <c r="S566" s="246">
        <v>0.17</v>
      </c>
      <c r="T566" s="247">
        <f>S566*H566</f>
        <v>85.25500000000001</v>
      </c>
      <c r="AR566" s="24" t="s">
        <v>276</v>
      </c>
      <c r="AT566" s="24" t="s">
        <v>272</v>
      </c>
      <c r="AU566" s="24" t="s">
        <v>161</v>
      </c>
      <c r="AY566" s="24" t="s">
        <v>270</v>
      </c>
      <c r="BE566" s="248">
        <f>IF(N566="základní",J566,0)</f>
        <v>0</v>
      </c>
      <c r="BF566" s="248">
        <f>IF(N566="snížená",J566,0)</f>
        <v>0</v>
      </c>
      <c r="BG566" s="248">
        <f>IF(N566="zákl. přenesená",J566,0)</f>
        <v>0</v>
      </c>
      <c r="BH566" s="248">
        <f>IF(N566="sníž. přenesená",J566,0)</f>
        <v>0</v>
      </c>
      <c r="BI566" s="248">
        <f>IF(N566="nulová",J566,0)</f>
        <v>0</v>
      </c>
      <c r="BJ566" s="24" t="s">
        <v>85</v>
      </c>
      <c r="BK566" s="248">
        <f>ROUND(I566*H566,2)</f>
        <v>0</v>
      </c>
      <c r="BL566" s="24" t="s">
        <v>276</v>
      </c>
      <c r="BM566" s="24" t="s">
        <v>882</v>
      </c>
    </row>
    <row r="567" spans="2:51" s="13" customFormat="1" ht="13.5">
      <c r="B567" s="260"/>
      <c r="C567" s="261"/>
      <c r="D567" s="251" t="s">
        <v>278</v>
      </c>
      <c r="E567" s="262" t="s">
        <v>76</v>
      </c>
      <c r="F567" s="263" t="s">
        <v>147</v>
      </c>
      <c r="G567" s="261"/>
      <c r="H567" s="264">
        <v>501.5</v>
      </c>
      <c r="I567" s="265"/>
      <c r="J567" s="261"/>
      <c r="K567" s="261"/>
      <c r="L567" s="266"/>
      <c r="M567" s="267"/>
      <c r="N567" s="268"/>
      <c r="O567" s="268"/>
      <c r="P567" s="268"/>
      <c r="Q567" s="268"/>
      <c r="R567" s="268"/>
      <c r="S567" s="268"/>
      <c r="T567" s="269"/>
      <c r="AT567" s="270" t="s">
        <v>278</v>
      </c>
      <c r="AU567" s="270" t="s">
        <v>161</v>
      </c>
      <c r="AV567" s="13" t="s">
        <v>87</v>
      </c>
      <c r="AW567" s="13" t="s">
        <v>40</v>
      </c>
      <c r="AX567" s="13" t="s">
        <v>78</v>
      </c>
      <c r="AY567" s="270" t="s">
        <v>270</v>
      </c>
    </row>
    <row r="568" spans="2:51" s="14" customFormat="1" ht="13.5">
      <c r="B568" s="271"/>
      <c r="C568" s="272"/>
      <c r="D568" s="251" t="s">
        <v>278</v>
      </c>
      <c r="E568" s="273" t="s">
        <v>76</v>
      </c>
      <c r="F568" s="274" t="s">
        <v>281</v>
      </c>
      <c r="G568" s="272"/>
      <c r="H568" s="275">
        <v>501.5</v>
      </c>
      <c r="I568" s="276"/>
      <c r="J568" s="272"/>
      <c r="K568" s="272"/>
      <c r="L568" s="277"/>
      <c r="M568" s="278"/>
      <c r="N568" s="279"/>
      <c r="O568" s="279"/>
      <c r="P568" s="279"/>
      <c r="Q568" s="279"/>
      <c r="R568" s="279"/>
      <c r="S568" s="279"/>
      <c r="T568" s="280"/>
      <c r="AT568" s="281" t="s">
        <v>278</v>
      </c>
      <c r="AU568" s="281" t="s">
        <v>161</v>
      </c>
      <c r="AV568" s="14" t="s">
        <v>276</v>
      </c>
      <c r="AW568" s="14" t="s">
        <v>40</v>
      </c>
      <c r="AX568" s="14" t="s">
        <v>85</v>
      </c>
      <c r="AY568" s="281" t="s">
        <v>270</v>
      </c>
    </row>
    <row r="569" spans="2:65" s="1" customFormat="1" ht="38.25" customHeight="1">
      <c r="B569" s="46"/>
      <c r="C569" s="237" t="s">
        <v>883</v>
      </c>
      <c r="D569" s="237" t="s">
        <v>272</v>
      </c>
      <c r="E569" s="238" t="s">
        <v>884</v>
      </c>
      <c r="F569" s="239" t="s">
        <v>885</v>
      </c>
      <c r="G569" s="240" t="s">
        <v>113</v>
      </c>
      <c r="H569" s="241">
        <v>411.2</v>
      </c>
      <c r="I569" s="242"/>
      <c r="J569" s="243">
        <f>ROUND(I569*H569,2)</f>
        <v>0</v>
      </c>
      <c r="K569" s="239" t="s">
        <v>275</v>
      </c>
      <c r="L569" s="72"/>
      <c r="M569" s="244" t="s">
        <v>76</v>
      </c>
      <c r="N569" s="245" t="s">
        <v>48</v>
      </c>
      <c r="O569" s="47"/>
      <c r="P569" s="246">
        <f>O569*H569</f>
        <v>0</v>
      </c>
      <c r="Q569" s="246">
        <v>0</v>
      </c>
      <c r="R569" s="246">
        <f>Q569*H569</f>
        <v>0</v>
      </c>
      <c r="S569" s="246">
        <v>0.29</v>
      </c>
      <c r="T569" s="247">
        <f>S569*H569</f>
        <v>119.24799999999999</v>
      </c>
      <c r="AR569" s="24" t="s">
        <v>276</v>
      </c>
      <c r="AT569" s="24" t="s">
        <v>272</v>
      </c>
      <c r="AU569" s="24" t="s">
        <v>161</v>
      </c>
      <c r="AY569" s="24" t="s">
        <v>270</v>
      </c>
      <c r="BE569" s="248">
        <f>IF(N569="základní",J569,0)</f>
        <v>0</v>
      </c>
      <c r="BF569" s="248">
        <f>IF(N569="snížená",J569,0)</f>
        <v>0</v>
      </c>
      <c r="BG569" s="248">
        <f>IF(N569="zákl. přenesená",J569,0)</f>
        <v>0</v>
      </c>
      <c r="BH569" s="248">
        <f>IF(N569="sníž. přenesená",J569,0)</f>
        <v>0</v>
      </c>
      <c r="BI569" s="248">
        <f>IF(N569="nulová",J569,0)</f>
        <v>0</v>
      </c>
      <c r="BJ569" s="24" t="s">
        <v>85</v>
      </c>
      <c r="BK569" s="248">
        <f>ROUND(I569*H569,2)</f>
        <v>0</v>
      </c>
      <c r="BL569" s="24" t="s">
        <v>276</v>
      </c>
      <c r="BM569" s="24" t="s">
        <v>886</v>
      </c>
    </row>
    <row r="570" spans="2:51" s="13" customFormat="1" ht="13.5">
      <c r="B570" s="260"/>
      <c r="C570" s="261"/>
      <c r="D570" s="251" t="s">
        <v>278</v>
      </c>
      <c r="E570" s="262" t="s">
        <v>76</v>
      </c>
      <c r="F570" s="263" t="s">
        <v>213</v>
      </c>
      <c r="G570" s="261"/>
      <c r="H570" s="264">
        <v>411.2</v>
      </c>
      <c r="I570" s="265"/>
      <c r="J570" s="261"/>
      <c r="K570" s="261"/>
      <c r="L570" s="266"/>
      <c r="M570" s="267"/>
      <c r="N570" s="268"/>
      <c r="O570" s="268"/>
      <c r="P570" s="268"/>
      <c r="Q570" s="268"/>
      <c r="R570" s="268"/>
      <c r="S570" s="268"/>
      <c r="T570" s="269"/>
      <c r="AT570" s="270" t="s">
        <v>278</v>
      </c>
      <c r="AU570" s="270" t="s">
        <v>161</v>
      </c>
      <c r="AV570" s="13" t="s">
        <v>87</v>
      </c>
      <c r="AW570" s="13" t="s">
        <v>40</v>
      </c>
      <c r="AX570" s="13" t="s">
        <v>78</v>
      </c>
      <c r="AY570" s="270" t="s">
        <v>270</v>
      </c>
    </row>
    <row r="571" spans="2:51" s="14" customFormat="1" ht="13.5">
      <c r="B571" s="271"/>
      <c r="C571" s="272"/>
      <c r="D571" s="251" t="s">
        <v>278</v>
      </c>
      <c r="E571" s="273" t="s">
        <v>76</v>
      </c>
      <c r="F571" s="274" t="s">
        <v>281</v>
      </c>
      <c r="G571" s="272"/>
      <c r="H571" s="275">
        <v>411.2</v>
      </c>
      <c r="I571" s="276"/>
      <c r="J571" s="272"/>
      <c r="K571" s="272"/>
      <c r="L571" s="277"/>
      <c r="M571" s="278"/>
      <c r="N571" s="279"/>
      <c r="O571" s="279"/>
      <c r="P571" s="279"/>
      <c r="Q571" s="279"/>
      <c r="R571" s="279"/>
      <c r="S571" s="279"/>
      <c r="T571" s="280"/>
      <c r="AT571" s="281" t="s">
        <v>278</v>
      </c>
      <c r="AU571" s="281" t="s">
        <v>161</v>
      </c>
      <c r="AV571" s="14" t="s">
        <v>276</v>
      </c>
      <c r="AW571" s="14" t="s">
        <v>40</v>
      </c>
      <c r="AX571" s="14" t="s">
        <v>85</v>
      </c>
      <c r="AY571" s="281" t="s">
        <v>270</v>
      </c>
    </row>
    <row r="572" spans="2:65" s="1" customFormat="1" ht="38.25" customHeight="1">
      <c r="B572" s="46"/>
      <c r="C572" s="237" t="s">
        <v>887</v>
      </c>
      <c r="D572" s="237" t="s">
        <v>272</v>
      </c>
      <c r="E572" s="238" t="s">
        <v>888</v>
      </c>
      <c r="F572" s="239" t="s">
        <v>889</v>
      </c>
      <c r="G572" s="240" t="s">
        <v>113</v>
      </c>
      <c r="H572" s="241">
        <v>411.2</v>
      </c>
      <c r="I572" s="242"/>
      <c r="J572" s="243">
        <f>ROUND(I572*H572,2)</f>
        <v>0</v>
      </c>
      <c r="K572" s="239" t="s">
        <v>275</v>
      </c>
      <c r="L572" s="72"/>
      <c r="M572" s="244" t="s">
        <v>76</v>
      </c>
      <c r="N572" s="245" t="s">
        <v>48</v>
      </c>
      <c r="O572" s="47"/>
      <c r="P572" s="246">
        <f>O572*H572</f>
        <v>0</v>
      </c>
      <c r="Q572" s="246">
        <v>0</v>
      </c>
      <c r="R572" s="246">
        <f>Q572*H572</f>
        <v>0</v>
      </c>
      <c r="S572" s="246">
        <v>0.33</v>
      </c>
      <c r="T572" s="247">
        <f>S572*H572</f>
        <v>135.696</v>
      </c>
      <c r="AR572" s="24" t="s">
        <v>276</v>
      </c>
      <c r="AT572" s="24" t="s">
        <v>272</v>
      </c>
      <c r="AU572" s="24" t="s">
        <v>161</v>
      </c>
      <c r="AY572" s="24" t="s">
        <v>270</v>
      </c>
      <c r="BE572" s="248">
        <f>IF(N572="základní",J572,0)</f>
        <v>0</v>
      </c>
      <c r="BF572" s="248">
        <f>IF(N572="snížená",J572,0)</f>
        <v>0</v>
      </c>
      <c r="BG572" s="248">
        <f>IF(N572="zákl. přenesená",J572,0)</f>
        <v>0</v>
      </c>
      <c r="BH572" s="248">
        <f>IF(N572="sníž. přenesená",J572,0)</f>
        <v>0</v>
      </c>
      <c r="BI572" s="248">
        <f>IF(N572="nulová",J572,0)</f>
        <v>0</v>
      </c>
      <c r="BJ572" s="24" t="s">
        <v>85</v>
      </c>
      <c r="BK572" s="248">
        <f>ROUND(I572*H572,2)</f>
        <v>0</v>
      </c>
      <c r="BL572" s="24" t="s">
        <v>276</v>
      </c>
      <c r="BM572" s="24" t="s">
        <v>890</v>
      </c>
    </row>
    <row r="573" spans="2:51" s="12" customFormat="1" ht="13.5">
      <c r="B573" s="249"/>
      <c r="C573" s="250"/>
      <c r="D573" s="251" t="s">
        <v>278</v>
      </c>
      <c r="E573" s="252" t="s">
        <v>76</v>
      </c>
      <c r="F573" s="253" t="s">
        <v>353</v>
      </c>
      <c r="G573" s="250"/>
      <c r="H573" s="252" t="s">
        <v>76</v>
      </c>
      <c r="I573" s="254"/>
      <c r="J573" s="250"/>
      <c r="K573" s="250"/>
      <c r="L573" s="255"/>
      <c r="M573" s="256"/>
      <c r="N573" s="257"/>
      <c r="O573" s="257"/>
      <c r="P573" s="257"/>
      <c r="Q573" s="257"/>
      <c r="R573" s="257"/>
      <c r="S573" s="257"/>
      <c r="T573" s="258"/>
      <c r="AT573" s="259" t="s">
        <v>278</v>
      </c>
      <c r="AU573" s="259" t="s">
        <v>161</v>
      </c>
      <c r="AV573" s="12" t="s">
        <v>85</v>
      </c>
      <c r="AW573" s="12" t="s">
        <v>40</v>
      </c>
      <c r="AX573" s="12" t="s">
        <v>78</v>
      </c>
      <c r="AY573" s="259" t="s">
        <v>270</v>
      </c>
    </row>
    <row r="574" spans="2:51" s="13" customFormat="1" ht="13.5">
      <c r="B574" s="260"/>
      <c r="C574" s="261"/>
      <c r="D574" s="251" t="s">
        <v>278</v>
      </c>
      <c r="E574" s="262" t="s">
        <v>213</v>
      </c>
      <c r="F574" s="263" t="s">
        <v>891</v>
      </c>
      <c r="G574" s="261"/>
      <c r="H574" s="264">
        <v>411.2</v>
      </c>
      <c r="I574" s="265"/>
      <c r="J574" s="261"/>
      <c r="K574" s="261"/>
      <c r="L574" s="266"/>
      <c r="M574" s="267"/>
      <c r="N574" s="268"/>
      <c r="O574" s="268"/>
      <c r="P574" s="268"/>
      <c r="Q574" s="268"/>
      <c r="R574" s="268"/>
      <c r="S574" s="268"/>
      <c r="T574" s="269"/>
      <c r="AT574" s="270" t="s">
        <v>278</v>
      </c>
      <c r="AU574" s="270" t="s">
        <v>161</v>
      </c>
      <c r="AV574" s="13" t="s">
        <v>87</v>
      </c>
      <c r="AW574" s="13" t="s">
        <v>40</v>
      </c>
      <c r="AX574" s="13" t="s">
        <v>78</v>
      </c>
      <c r="AY574" s="270" t="s">
        <v>270</v>
      </c>
    </row>
    <row r="575" spans="2:51" s="14" customFormat="1" ht="13.5">
      <c r="B575" s="271"/>
      <c r="C575" s="272"/>
      <c r="D575" s="251" t="s">
        <v>278</v>
      </c>
      <c r="E575" s="273" t="s">
        <v>76</v>
      </c>
      <c r="F575" s="274" t="s">
        <v>281</v>
      </c>
      <c r="G575" s="272"/>
      <c r="H575" s="275">
        <v>411.2</v>
      </c>
      <c r="I575" s="276"/>
      <c r="J575" s="272"/>
      <c r="K575" s="272"/>
      <c r="L575" s="277"/>
      <c r="M575" s="278"/>
      <c r="N575" s="279"/>
      <c r="O575" s="279"/>
      <c r="P575" s="279"/>
      <c r="Q575" s="279"/>
      <c r="R575" s="279"/>
      <c r="S575" s="279"/>
      <c r="T575" s="280"/>
      <c r="AT575" s="281" t="s">
        <v>278</v>
      </c>
      <c r="AU575" s="281" t="s">
        <v>161</v>
      </c>
      <c r="AV575" s="14" t="s">
        <v>276</v>
      </c>
      <c r="AW575" s="14" t="s">
        <v>40</v>
      </c>
      <c r="AX575" s="14" t="s">
        <v>85</v>
      </c>
      <c r="AY575" s="281" t="s">
        <v>270</v>
      </c>
    </row>
    <row r="576" spans="2:65" s="1" customFormat="1" ht="38.25" customHeight="1">
      <c r="B576" s="46"/>
      <c r="C576" s="237" t="s">
        <v>892</v>
      </c>
      <c r="D576" s="237" t="s">
        <v>272</v>
      </c>
      <c r="E576" s="238" t="s">
        <v>893</v>
      </c>
      <c r="F576" s="239" t="s">
        <v>894</v>
      </c>
      <c r="G576" s="240" t="s">
        <v>113</v>
      </c>
      <c r="H576" s="241">
        <v>501.5</v>
      </c>
      <c r="I576" s="242"/>
      <c r="J576" s="243">
        <f>ROUND(I576*H576,2)</f>
        <v>0</v>
      </c>
      <c r="K576" s="239" t="s">
        <v>275</v>
      </c>
      <c r="L576" s="72"/>
      <c r="M576" s="244" t="s">
        <v>76</v>
      </c>
      <c r="N576" s="245" t="s">
        <v>48</v>
      </c>
      <c r="O576" s="47"/>
      <c r="P576" s="246">
        <f>O576*H576</f>
        <v>0</v>
      </c>
      <c r="Q576" s="246">
        <v>0</v>
      </c>
      <c r="R576" s="246">
        <f>Q576*H576</f>
        <v>0</v>
      </c>
      <c r="S576" s="246">
        <v>0.098</v>
      </c>
      <c r="T576" s="247">
        <f>S576*H576</f>
        <v>49.147</v>
      </c>
      <c r="AR576" s="24" t="s">
        <v>276</v>
      </c>
      <c r="AT576" s="24" t="s">
        <v>272</v>
      </c>
      <c r="AU576" s="24" t="s">
        <v>161</v>
      </c>
      <c r="AY576" s="24" t="s">
        <v>270</v>
      </c>
      <c r="BE576" s="248">
        <f>IF(N576="základní",J576,0)</f>
        <v>0</v>
      </c>
      <c r="BF576" s="248">
        <f>IF(N576="snížená",J576,0)</f>
        <v>0</v>
      </c>
      <c r="BG576" s="248">
        <f>IF(N576="zákl. přenesená",J576,0)</f>
        <v>0</v>
      </c>
      <c r="BH576" s="248">
        <f>IF(N576="sníž. přenesená",J576,0)</f>
        <v>0</v>
      </c>
      <c r="BI576" s="248">
        <f>IF(N576="nulová",J576,0)</f>
        <v>0</v>
      </c>
      <c r="BJ576" s="24" t="s">
        <v>85</v>
      </c>
      <c r="BK576" s="248">
        <f>ROUND(I576*H576,2)</f>
        <v>0</v>
      </c>
      <c r="BL576" s="24" t="s">
        <v>276</v>
      </c>
      <c r="BM576" s="24" t="s">
        <v>895</v>
      </c>
    </row>
    <row r="577" spans="2:51" s="12" customFormat="1" ht="13.5">
      <c r="B577" s="249"/>
      <c r="C577" s="250"/>
      <c r="D577" s="251" t="s">
        <v>278</v>
      </c>
      <c r="E577" s="252" t="s">
        <v>76</v>
      </c>
      <c r="F577" s="253" t="s">
        <v>353</v>
      </c>
      <c r="G577" s="250"/>
      <c r="H577" s="252" t="s">
        <v>76</v>
      </c>
      <c r="I577" s="254"/>
      <c r="J577" s="250"/>
      <c r="K577" s="250"/>
      <c r="L577" s="255"/>
      <c r="M577" s="256"/>
      <c r="N577" s="257"/>
      <c r="O577" s="257"/>
      <c r="P577" s="257"/>
      <c r="Q577" s="257"/>
      <c r="R577" s="257"/>
      <c r="S577" s="257"/>
      <c r="T577" s="258"/>
      <c r="AT577" s="259" t="s">
        <v>278</v>
      </c>
      <c r="AU577" s="259" t="s">
        <v>161</v>
      </c>
      <c r="AV577" s="12" t="s">
        <v>85</v>
      </c>
      <c r="AW577" s="12" t="s">
        <v>40</v>
      </c>
      <c r="AX577" s="12" t="s">
        <v>78</v>
      </c>
      <c r="AY577" s="259" t="s">
        <v>270</v>
      </c>
    </row>
    <row r="578" spans="2:51" s="13" customFormat="1" ht="13.5">
      <c r="B578" s="260"/>
      <c r="C578" s="261"/>
      <c r="D578" s="251" t="s">
        <v>278</v>
      </c>
      <c r="E578" s="262" t="s">
        <v>147</v>
      </c>
      <c r="F578" s="263" t="s">
        <v>896</v>
      </c>
      <c r="G578" s="261"/>
      <c r="H578" s="264">
        <v>501.5</v>
      </c>
      <c r="I578" s="265"/>
      <c r="J578" s="261"/>
      <c r="K578" s="261"/>
      <c r="L578" s="266"/>
      <c r="M578" s="267"/>
      <c r="N578" s="268"/>
      <c r="O578" s="268"/>
      <c r="P578" s="268"/>
      <c r="Q578" s="268"/>
      <c r="R578" s="268"/>
      <c r="S578" s="268"/>
      <c r="T578" s="269"/>
      <c r="AT578" s="270" t="s">
        <v>278</v>
      </c>
      <c r="AU578" s="270" t="s">
        <v>161</v>
      </c>
      <c r="AV578" s="13" t="s">
        <v>87</v>
      </c>
      <c r="AW578" s="13" t="s">
        <v>40</v>
      </c>
      <c r="AX578" s="13" t="s">
        <v>78</v>
      </c>
      <c r="AY578" s="270" t="s">
        <v>270</v>
      </c>
    </row>
    <row r="579" spans="2:51" s="14" customFormat="1" ht="13.5">
      <c r="B579" s="271"/>
      <c r="C579" s="272"/>
      <c r="D579" s="251" t="s">
        <v>278</v>
      </c>
      <c r="E579" s="273" t="s">
        <v>76</v>
      </c>
      <c r="F579" s="274" t="s">
        <v>281</v>
      </c>
      <c r="G579" s="272"/>
      <c r="H579" s="275">
        <v>501.5</v>
      </c>
      <c r="I579" s="276"/>
      <c r="J579" s="272"/>
      <c r="K579" s="272"/>
      <c r="L579" s="277"/>
      <c r="M579" s="278"/>
      <c r="N579" s="279"/>
      <c r="O579" s="279"/>
      <c r="P579" s="279"/>
      <c r="Q579" s="279"/>
      <c r="R579" s="279"/>
      <c r="S579" s="279"/>
      <c r="T579" s="280"/>
      <c r="AT579" s="281" t="s">
        <v>278</v>
      </c>
      <c r="AU579" s="281" t="s">
        <v>161</v>
      </c>
      <c r="AV579" s="14" t="s">
        <v>276</v>
      </c>
      <c r="AW579" s="14" t="s">
        <v>40</v>
      </c>
      <c r="AX579" s="14" t="s">
        <v>85</v>
      </c>
      <c r="AY579" s="281" t="s">
        <v>270</v>
      </c>
    </row>
    <row r="580" spans="2:65" s="1" customFormat="1" ht="38.25" customHeight="1">
      <c r="B580" s="46"/>
      <c r="C580" s="237" t="s">
        <v>897</v>
      </c>
      <c r="D580" s="237" t="s">
        <v>272</v>
      </c>
      <c r="E580" s="238" t="s">
        <v>898</v>
      </c>
      <c r="F580" s="239" t="s">
        <v>899</v>
      </c>
      <c r="G580" s="240" t="s">
        <v>121</v>
      </c>
      <c r="H580" s="241">
        <v>156.5</v>
      </c>
      <c r="I580" s="242"/>
      <c r="J580" s="243">
        <f>ROUND(I580*H580,2)</f>
        <v>0</v>
      </c>
      <c r="K580" s="239" t="s">
        <v>275</v>
      </c>
      <c r="L580" s="72"/>
      <c r="M580" s="244" t="s">
        <v>76</v>
      </c>
      <c r="N580" s="245" t="s">
        <v>48</v>
      </c>
      <c r="O580" s="47"/>
      <c r="P580" s="246">
        <f>O580*H580</f>
        <v>0</v>
      </c>
      <c r="Q580" s="246">
        <v>0</v>
      </c>
      <c r="R580" s="246">
        <f>Q580*H580</f>
        <v>0</v>
      </c>
      <c r="S580" s="246">
        <v>0.29</v>
      </c>
      <c r="T580" s="247">
        <f>S580*H580</f>
        <v>45.385</v>
      </c>
      <c r="AR580" s="24" t="s">
        <v>276</v>
      </c>
      <c r="AT580" s="24" t="s">
        <v>272</v>
      </c>
      <c r="AU580" s="24" t="s">
        <v>161</v>
      </c>
      <c r="AY580" s="24" t="s">
        <v>270</v>
      </c>
      <c r="BE580" s="248">
        <f>IF(N580="základní",J580,0)</f>
        <v>0</v>
      </c>
      <c r="BF580" s="248">
        <f>IF(N580="snížená",J580,0)</f>
        <v>0</v>
      </c>
      <c r="BG580" s="248">
        <f>IF(N580="zákl. přenesená",J580,0)</f>
        <v>0</v>
      </c>
      <c r="BH580" s="248">
        <f>IF(N580="sníž. přenesená",J580,0)</f>
        <v>0</v>
      </c>
      <c r="BI580" s="248">
        <f>IF(N580="nulová",J580,0)</f>
        <v>0</v>
      </c>
      <c r="BJ580" s="24" t="s">
        <v>85</v>
      </c>
      <c r="BK580" s="248">
        <f>ROUND(I580*H580,2)</f>
        <v>0</v>
      </c>
      <c r="BL580" s="24" t="s">
        <v>276</v>
      </c>
      <c r="BM580" s="24" t="s">
        <v>900</v>
      </c>
    </row>
    <row r="581" spans="2:47" s="1" customFormat="1" ht="13.5">
      <c r="B581" s="46"/>
      <c r="C581" s="74"/>
      <c r="D581" s="251" t="s">
        <v>416</v>
      </c>
      <c r="E581" s="74"/>
      <c r="F581" s="292" t="s">
        <v>901</v>
      </c>
      <c r="G581" s="74"/>
      <c r="H581" s="74"/>
      <c r="I581" s="205"/>
      <c r="J581" s="74"/>
      <c r="K581" s="74"/>
      <c r="L581" s="72"/>
      <c r="M581" s="293"/>
      <c r="N581" s="47"/>
      <c r="O581" s="47"/>
      <c r="P581" s="47"/>
      <c r="Q581" s="47"/>
      <c r="R581" s="47"/>
      <c r="S581" s="47"/>
      <c r="T581" s="95"/>
      <c r="AT581" s="24" t="s">
        <v>416</v>
      </c>
      <c r="AU581" s="24" t="s">
        <v>161</v>
      </c>
    </row>
    <row r="582" spans="2:51" s="12" customFormat="1" ht="13.5">
      <c r="B582" s="249"/>
      <c r="C582" s="250"/>
      <c r="D582" s="251" t="s">
        <v>278</v>
      </c>
      <c r="E582" s="252" t="s">
        <v>76</v>
      </c>
      <c r="F582" s="253" t="s">
        <v>672</v>
      </c>
      <c r="G582" s="250"/>
      <c r="H582" s="252" t="s">
        <v>76</v>
      </c>
      <c r="I582" s="254"/>
      <c r="J582" s="250"/>
      <c r="K582" s="250"/>
      <c r="L582" s="255"/>
      <c r="M582" s="256"/>
      <c r="N582" s="257"/>
      <c r="O582" s="257"/>
      <c r="P582" s="257"/>
      <c r="Q582" s="257"/>
      <c r="R582" s="257"/>
      <c r="S582" s="257"/>
      <c r="T582" s="258"/>
      <c r="AT582" s="259" t="s">
        <v>278</v>
      </c>
      <c r="AU582" s="259" t="s">
        <v>161</v>
      </c>
      <c r="AV582" s="12" t="s">
        <v>85</v>
      </c>
      <c r="AW582" s="12" t="s">
        <v>40</v>
      </c>
      <c r="AX582" s="12" t="s">
        <v>78</v>
      </c>
      <c r="AY582" s="259" t="s">
        <v>270</v>
      </c>
    </row>
    <row r="583" spans="2:51" s="13" customFormat="1" ht="13.5">
      <c r="B583" s="260"/>
      <c r="C583" s="261"/>
      <c r="D583" s="251" t="s">
        <v>278</v>
      </c>
      <c r="E583" s="262" t="s">
        <v>119</v>
      </c>
      <c r="F583" s="263" t="s">
        <v>902</v>
      </c>
      <c r="G583" s="261"/>
      <c r="H583" s="264">
        <v>156.5</v>
      </c>
      <c r="I583" s="265"/>
      <c r="J583" s="261"/>
      <c r="K583" s="261"/>
      <c r="L583" s="266"/>
      <c r="M583" s="267"/>
      <c r="N583" s="268"/>
      <c r="O583" s="268"/>
      <c r="P583" s="268"/>
      <c r="Q583" s="268"/>
      <c r="R583" s="268"/>
      <c r="S583" s="268"/>
      <c r="T583" s="269"/>
      <c r="AT583" s="270" t="s">
        <v>278</v>
      </c>
      <c r="AU583" s="270" t="s">
        <v>161</v>
      </c>
      <c r="AV583" s="13" t="s">
        <v>87</v>
      </c>
      <c r="AW583" s="13" t="s">
        <v>40</v>
      </c>
      <c r="AX583" s="13" t="s">
        <v>78</v>
      </c>
      <c r="AY583" s="270" t="s">
        <v>270</v>
      </c>
    </row>
    <row r="584" spans="2:51" s="14" customFormat="1" ht="13.5">
      <c r="B584" s="271"/>
      <c r="C584" s="272"/>
      <c r="D584" s="251" t="s">
        <v>278</v>
      </c>
      <c r="E584" s="273" t="s">
        <v>76</v>
      </c>
      <c r="F584" s="274" t="s">
        <v>281</v>
      </c>
      <c r="G584" s="272"/>
      <c r="H584" s="275">
        <v>156.5</v>
      </c>
      <c r="I584" s="276"/>
      <c r="J584" s="272"/>
      <c r="K584" s="272"/>
      <c r="L584" s="277"/>
      <c r="M584" s="278"/>
      <c r="N584" s="279"/>
      <c r="O584" s="279"/>
      <c r="P584" s="279"/>
      <c r="Q584" s="279"/>
      <c r="R584" s="279"/>
      <c r="S584" s="279"/>
      <c r="T584" s="280"/>
      <c r="AT584" s="281" t="s">
        <v>278</v>
      </c>
      <c r="AU584" s="281" t="s">
        <v>161</v>
      </c>
      <c r="AV584" s="14" t="s">
        <v>276</v>
      </c>
      <c r="AW584" s="14" t="s">
        <v>40</v>
      </c>
      <c r="AX584" s="14" t="s">
        <v>85</v>
      </c>
      <c r="AY584" s="281" t="s">
        <v>270</v>
      </c>
    </row>
    <row r="585" spans="2:65" s="1" customFormat="1" ht="51" customHeight="1">
      <c r="B585" s="46"/>
      <c r="C585" s="237" t="s">
        <v>903</v>
      </c>
      <c r="D585" s="237" t="s">
        <v>272</v>
      </c>
      <c r="E585" s="238" t="s">
        <v>904</v>
      </c>
      <c r="F585" s="239" t="s">
        <v>905</v>
      </c>
      <c r="G585" s="240" t="s">
        <v>121</v>
      </c>
      <c r="H585" s="241">
        <v>156.5</v>
      </c>
      <c r="I585" s="242"/>
      <c r="J585" s="243">
        <f>ROUND(I585*H585,2)</f>
        <v>0</v>
      </c>
      <c r="K585" s="239" t="s">
        <v>275</v>
      </c>
      <c r="L585" s="72"/>
      <c r="M585" s="244" t="s">
        <v>76</v>
      </c>
      <c r="N585" s="245" t="s">
        <v>48</v>
      </c>
      <c r="O585" s="47"/>
      <c r="P585" s="246">
        <f>O585*H585</f>
        <v>0</v>
      </c>
      <c r="Q585" s="246">
        <v>0</v>
      </c>
      <c r="R585" s="246">
        <f>Q585*H585</f>
        <v>0</v>
      </c>
      <c r="S585" s="246">
        <v>0</v>
      </c>
      <c r="T585" s="247">
        <f>S585*H585</f>
        <v>0</v>
      </c>
      <c r="AR585" s="24" t="s">
        <v>276</v>
      </c>
      <c r="AT585" s="24" t="s">
        <v>272</v>
      </c>
      <c r="AU585" s="24" t="s">
        <v>161</v>
      </c>
      <c r="AY585" s="24" t="s">
        <v>270</v>
      </c>
      <c r="BE585" s="248">
        <f>IF(N585="základní",J585,0)</f>
        <v>0</v>
      </c>
      <c r="BF585" s="248">
        <f>IF(N585="snížená",J585,0)</f>
        <v>0</v>
      </c>
      <c r="BG585" s="248">
        <f>IF(N585="zákl. přenesená",J585,0)</f>
        <v>0</v>
      </c>
      <c r="BH585" s="248">
        <f>IF(N585="sníž. přenesená",J585,0)</f>
        <v>0</v>
      </c>
      <c r="BI585" s="248">
        <f>IF(N585="nulová",J585,0)</f>
        <v>0</v>
      </c>
      <c r="BJ585" s="24" t="s">
        <v>85</v>
      </c>
      <c r="BK585" s="248">
        <f>ROUND(I585*H585,2)</f>
        <v>0</v>
      </c>
      <c r="BL585" s="24" t="s">
        <v>276</v>
      </c>
      <c r="BM585" s="24" t="s">
        <v>906</v>
      </c>
    </row>
    <row r="586" spans="2:51" s="13" customFormat="1" ht="13.5">
      <c r="B586" s="260"/>
      <c r="C586" s="261"/>
      <c r="D586" s="251" t="s">
        <v>278</v>
      </c>
      <c r="E586" s="262" t="s">
        <v>76</v>
      </c>
      <c r="F586" s="263" t="s">
        <v>119</v>
      </c>
      <c r="G586" s="261"/>
      <c r="H586" s="264">
        <v>156.5</v>
      </c>
      <c r="I586" s="265"/>
      <c r="J586" s="261"/>
      <c r="K586" s="261"/>
      <c r="L586" s="266"/>
      <c r="M586" s="267"/>
      <c r="N586" s="268"/>
      <c r="O586" s="268"/>
      <c r="P586" s="268"/>
      <c r="Q586" s="268"/>
      <c r="R586" s="268"/>
      <c r="S586" s="268"/>
      <c r="T586" s="269"/>
      <c r="AT586" s="270" t="s">
        <v>278</v>
      </c>
      <c r="AU586" s="270" t="s">
        <v>161</v>
      </c>
      <c r="AV586" s="13" t="s">
        <v>87</v>
      </c>
      <c r="AW586" s="13" t="s">
        <v>40</v>
      </c>
      <c r="AX586" s="13" t="s">
        <v>78</v>
      </c>
      <c r="AY586" s="270" t="s">
        <v>270</v>
      </c>
    </row>
    <row r="587" spans="2:51" s="14" customFormat="1" ht="13.5">
      <c r="B587" s="271"/>
      <c r="C587" s="272"/>
      <c r="D587" s="251" t="s">
        <v>278</v>
      </c>
      <c r="E587" s="273" t="s">
        <v>76</v>
      </c>
      <c r="F587" s="274" t="s">
        <v>281</v>
      </c>
      <c r="G587" s="272"/>
      <c r="H587" s="275">
        <v>156.5</v>
      </c>
      <c r="I587" s="276"/>
      <c r="J587" s="272"/>
      <c r="K587" s="272"/>
      <c r="L587" s="277"/>
      <c r="M587" s="278"/>
      <c r="N587" s="279"/>
      <c r="O587" s="279"/>
      <c r="P587" s="279"/>
      <c r="Q587" s="279"/>
      <c r="R587" s="279"/>
      <c r="S587" s="279"/>
      <c r="T587" s="280"/>
      <c r="AT587" s="281" t="s">
        <v>278</v>
      </c>
      <c r="AU587" s="281" t="s">
        <v>161</v>
      </c>
      <c r="AV587" s="14" t="s">
        <v>276</v>
      </c>
      <c r="AW587" s="14" t="s">
        <v>40</v>
      </c>
      <c r="AX587" s="14" t="s">
        <v>85</v>
      </c>
      <c r="AY587" s="281" t="s">
        <v>270</v>
      </c>
    </row>
    <row r="588" spans="2:65" s="1" customFormat="1" ht="38.25" customHeight="1">
      <c r="B588" s="46"/>
      <c r="C588" s="237" t="s">
        <v>907</v>
      </c>
      <c r="D588" s="237" t="s">
        <v>272</v>
      </c>
      <c r="E588" s="238" t="s">
        <v>908</v>
      </c>
      <c r="F588" s="239" t="s">
        <v>909</v>
      </c>
      <c r="G588" s="240" t="s">
        <v>121</v>
      </c>
      <c r="H588" s="241">
        <v>469.5</v>
      </c>
      <c r="I588" s="242"/>
      <c r="J588" s="243">
        <f>ROUND(I588*H588,2)</f>
        <v>0</v>
      </c>
      <c r="K588" s="239" t="s">
        <v>275</v>
      </c>
      <c r="L588" s="72"/>
      <c r="M588" s="244" t="s">
        <v>76</v>
      </c>
      <c r="N588" s="245" t="s">
        <v>48</v>
      </c>
      <c r="O588" s="47"/>
      <c r="P588" s="246">
        <f>O588*H588</f>
        <v>0</v>
      </c>
      <c r="Q588" s="246">
        <v>0</v>
      </c>
      <c r="R588" s="246">
        <f>Q588*H588</f>
        <v>0</v>
      </c>
      <c r="S588" s="246">
        <v>0.205</v>
      </c>
      <c r="T588" s="247">
        <f>S588*H588</f>
        <v>96.24749999999999</v>
      </c>
      <c r="AR588" s="24" t="s">
        <v>276</v>
      </c>
      <c r="AT588" s="24" t="s">
        <v>272</v>
      </c>
      <c r="AU588" s="24" t="s">
        <v>161</v>
      </c>
      <c r="AY588" s="24" t="s">
        <v>270</v>
      </c>
      <c r="BE588" s="248">
        <f>IF(N588="základní",J588,0)</f>
        <v>0</v>
      </c>
      <c r="BF588" s="248">
        <f>IF(N588="snížená",J588,0)</f>
        <v>0</v>
      </c>
      <c r="BG588" s="248">
        <f>IF(N588="zákl. přenesená",J588,0)</f>
        <v>0</v>
      </c>
      <c r="BH588" s="248">
        <f>IF(N588="sníž. přenesená",J588,0)</f>
        <v>0</v>
      </c>
      <c r="BI588" s="248">
        <f>IF(N588="nulová",J588,0)</f>
        <v>0</v>
      </c>
      <c r="BJ588" s="24" t="s">
        <v>85</v>
      </c>
      <c r="BK588" s="248">
        <f>ROUND(I588*H588,2)</f>
        <v>0</v>
      </c>
      <c r="BL588" s="24" t="s">
        <v>276</v>
      </c>
      <c r="BM588" s="24" t="s">
        <v>910</v>
      </c>
    </row>
    <row r="589" spans="2:51" s="12" customFormat="1" ht="13.5">
      <c r="B589" s="249"/>
      <c r="C589" s="250"/>
      <c r="D589" s="251" t="s">
        <v>278</v>
      </c>
      <c r="E589" s="252" t="s">
        <v>76</v>
      </c>
      <c r="F589" s="253" t="s">
        <v>672</v>
      </c>
      <c r="G589" s="250"/>
      <c r="H589" s="252" t="s">
        <v>76</v>
      </c>
      <c r="I589" s="254"/>
      <c r="J589" s="250"/>
      <c r="K589" s="250"/>
      <c r="L589" s="255"/>
      <c r="M589" s="256"/>
      <c r="N589" s="257"/>
      <c r="O589" s="257"/>
      <c r="P589" s="257"/>
      <c r="Q589" s="257"/>
      <c r="R589" s="257"/>
      <c r="S589" s="257"/>
      <c r="T589" s="258"/>
      <c r="AT589" s="259" t="s">
        <v>278</v>
      </c>
      <c r="AU589" s="259" t="s">
        <v>161</v>
      </c>
      <c r="AV589" s="12" t="s">
        <v>85</v>
      </c>
      <c r="AW589" s="12" t="s">
        <v>40</v>
      </c>
      <c r="AX589" s="12" t="s">
        <v>78</v>
      </c>
      <c r="AY589" s="259" t="s">
        <v>270</v>
      </c>
    </row>
    <row r="590" spans="2:51" s="13" customFormat="1" ht="13.5">
      <c r="B590" s="260"/>
      <c r="C590" s="261"/>
      <c r="D590" s="251" t="s">
        <v>278</v>
      </c>
      <c r="E590" s="262" t="s">
        <v>76</v>
      </c>
      <c r="F590" s="263" t="s">
        <v>911</v>
      </c>
      <c r="G590" s="261"/>
      <c r="H590" s="264">
        <v>469.5</v>
      </c>
      <c r="I590" s="265"/>
      <c r="J590" s="261"/>
      <c r="K590" s="261"/>
      <c r="L590" s="266"/>
      <c r="M590" s="267"/>
      <c r="N590" s="268"/>
      <c r="O590" s="268"/>
      <c r="P590" s="268"/>
      <c r="Q590" s="268"/>
      <c r="R590" s="268"/>
      <c r="S590" s="268"/>
      <c r="T590" s="269"/>
      <c r="AT590" s="270" t="s">
        <v>278</v>
      </c>
      <c r="AU590" s="270" t="s">
        <v>161</v>
      </c>
      <c r="AV590" s="13" t="s">
        <v>87</v>
      </c>
      <c r="AW590" s="13" t="s">
        <v>40</v>
      </c>
      <c r="AX590" s="13" t="s">
        <v>78</v>
      </c>
      <c r="AY590" s="270" t="s">
        <v>270</v>
      </c>
    </row>
    <row r="591" spans="2:51" s="14" customFormat="1" ht="13.5">
      <c r="B591" s="271"/>
      <c r="C591" s="272"/>
      <c r="D591" s="251" t="s">
        <v>278</v>
      </c>
      <c r="E591" s="273" t="s">
        <v>76</v>
      </c>
      <c r="F591" s="274" t="s">
        <v>281</v>
      </c>
      <c r="G591" s="272"/>
      <c r="H591" s="275">
        <v>469.5</v>
      </c>
      <c r="I591" s="276"/>
      <c r="J591" s="272"/>
      <c r="K591" s="272"/>
      <c r="L591" s="277"/>
      <c r="M591" s="278"/>
      <c r="N591" s="279"/>
      <c r="O591" s="279"/>
      <c r="P591" s="279"/>
      <c r="Q591" s="279"/>
      <c r="R591" s="279"/>
      <c r="S591" s="279"/>
      <c r="T591" s="280"/>
      <c r="AT591" s="281" t="s">
        <v>278</v>
      </c>
      <c r="AU591" s="281" t="s">
        <v>161</v>
      </c>
      <c r="AV591" s="14" t="s">
        <v>276</v>
      </c>
      <c r="AW591" s="14" t="s">
        <v>40</v>
      </c>
      <c r="AX591" s="14" t="s">
        <v>85</v>
      </c>
      <c r="AY591" s="281" t="s">
        <v>270</v>
      </c>
    </row>
    <row r="592" spans="2:65" s="1" customFormat="1" ht="16.5" customHeight="1">
      <c r="B592" s="46"/>
      <c r="C592" s="237" t="s">
        <v>912</v>
      </c>
      <c r="D592" s="237" t="s">
        <v>272</v>
      </c>
      <c r="E592" s="238" t="s">
        <v>913</v>
      </c>
      <c r="F592" s="239" t="s">
        <v>914</v>
      </c>
      <c r="G592" s="240" t="s">
        <v>155</v>
      </c>
      <c r="H592" s="241">
        <v>156.5</v>
      </c>
      <c r="I592" s="242"/>
      <c r="J592" s="243">
        <f>ROUND(I592*H592,2)</f>
        <v>0</v>
      </c>
      <c r="K592" s="239" t="s">
        <v>76</v>
      </c>
      <c r="L592" s="72"/>
      <c r="M592" s="244" t="s">
        <v>76</v>
      </c>
      <c r="N592" s="245" t="s">
        <v>48</v>
      </c>
      <c r="O592" s="47"/>
      <c r="P592" s="246">
        <f>O592*H592</f>
        <v>0</v>
      </c>
      <c r="Q592" s="246">
        <v>0</v>
      </c>
      <c r="R592" s="246">
        <f>Q592*H592</f>
        <v>0</v>
      </c>
      <c r="S592" s="246">
        <v>0</v>
      </c>
      <c r="T592" s="247">
        <f>S592*H592</f>
        <v>0</v>
      </c>
      <c r="AR592" s="24" t="s">
        <v>276</v>
      </c>
      <c r="AT592" s="24" t="s">
        <v>272</v>
      </c>
      <c r="AU592" s="24" t="s">
        <v>161</v>
      </c>
      <c r="AY592" s="24" t="s">
        <v>270</v>
      </c>
      <c r="BE592" s="248">
        <f>IF(N592="základní",J592,0)</f>
        <v>0</v>
      </c>
      <c r="BF592" s="248">
        <f>IF(N592="snížená",J592,0)</f>
        <v>0</v>
      </c>
      <c r="BG592" s="248">
        <f>IF(N592="zákl. přenesená",J592,0)</f>
        <v>0</v>
      </c>
      <c r="BH592" s="248">
        <f>IF(N592="sníž. přenesená",J592,0)</f>
        <v>0</v>
      </c>
      <c r="BI592" s="248">
        <f>IF(N592="nulová",J592,0)</f>
        <v>0</v>
      </c>
      <c r="BJ592" s="24" t="s">
        <v>85</v>
      </c>
      <c r="BK592" s="248">
        <f>ROUND(I592*H592,2)</f>
        <v>0</v>
      </c>
      <c r="BL592" s="24" t="s">
        <v>276</v>
      </c>
      <c r="BM592" s="24" t="s">
        <v>915</v>
      </c>
    </row>
    <row r="593" spans="2:47" s="1" customFormat="1" ht="13.5">
      <c r="B593" s="46"/>
      <c r="C593" s="74"/>
      <c r="D593" s="251" t="s">
        <v>416</v>
      </c>
      <c r="E593" s="74"/>
      <c r="F593" s="292" t="s">
        <v>916</v>
      </c>
      <c r="G593" s="74"/>
      <c r="H593" s="74"/>
      <c r="I593" s="205"/>
      <c r="J593" s="74"/>
      <c r="K593" s="74"/>
      <c r="L593" s="72"/>
      <c r="M593" s="293"/>
      <c r="N593" s="47"/>
      <c r="O593" s="47"/>
      <c r="P593" s="47"/>
      <c r="Q593" s="47"/>
      <c r="R593" s="47"/>
      <c r="S593" s="47"/>
      <c r="T593" s="95"/>
      <c r="AT593" s="24" t="s">
        <v>416</v>
      </c>
      <c r="AU593" s="24" t="s">
        <v>161</v>
      </c>
    </row>
    <row r="594" spans="2:51" s="12" customFormat="1" ht="13.5">
      <c r="B594" s="249"/>
      <c r="C594" s="250"/>
      <c r="D594" s="251" t="s">
        <v>278</v>
      </c>
      <c r="E594" s="252" t="s">
        <v>76</v>
      </c>
      <c r="F594" s="253" t="s">
        <v>362</v>
      </c>
      <c r="G594" s="250"/>
      <c r="H594" s="252" t="s">
        <v>76</v>
      </c>
      <c r="I594" s="254"/>
      <c r="J594" s="250"/>
      <c r="K594" s="250"/>
      <c r="L594" s="255"/>
      <c r="M594" s="256"/>
      <c r="N594" s="257"/>
      <c r="O594" s="257"/>
      <c r="P594" s="257"/>
      <c r="Q594" s="257"/>
      <c r="R594" s="257"/>
      <c r="S594" s="257"/>
      <c r="T594" s="258"/>
      <c r="AT594" s="259" t="s">
        <v>278</v>
      </c>
      <c r="AU594" s="259" t="s">
        <v>161</v>
      </c>
      <c r="AV594" s="12" t="s">
        <v>85</v>
      </c>
      <c r="AW594" s="12" t="s">
        <v>40</v>
      </c>
      <c r="AX594" s="12" t="s">
        <v>78</v>
      </c>
      <c r="AY594" s="259" t="s">
        <v>270</v>
      </c>
    </row>
    <row r="595" spans="2:51" s="13" customFormat="1" ht="13.5">
      <c r="B595" s="260"/>
      <c r="C595" s="261"/>
      <c r="D595" s="251" t="s">
        <v>278</v>
      </c>
      <c r="E595" s="262" t="s">
        <v>76</v>
      </c>
      <c r="F595" s="263" t="s">
        <v>119</v>
      </c>
      <c r="G595" s="261"/>
      <c r="H595" s="264">
        <v>156.5</v>
      </c>
      <c r="I595" s="265"/>
      <c r="J595" s="261"/>
      <c r="K595" s="261"/>
      <c r="L595" s="266"/>
      <c r="M595" s="267"/>
      <c r="N595" s="268"/>
      <c r="O595" s="268"/>
      <c r="P595" s="268"/>
      <c r="Q595" s="268"/>
      <c r="R595" s="268"/>
      <c r="S595" s="268"/>
      <c r="T595" s="269"/>
      <c r="AT595" s="270" t="s">
        <v>278</v>
      </c>
      <c r="AU595" s="270" t="s">
        <v>161</v>
      </c>
      <c r="AV595" s="13" t="s">
        <v>87</v>
      </c>
      <c r="AW595" s="13" t="s">
        <v>40</v>
      </c>
      <c r="AX595" s="13" t="s">
        <v>78</v>
      </c>
      <c r="AY595" s="270" t="s">
        <v>270</v>
      </c>
    </row>
    <row r="596" spans="2:51" s="14" customFormat="1" ht="13.5">
      <c r="B596" s="271"/>
      <c r="C596" s="272"/>
      <c r="D596" s="251" t="s">
        <v>278</v>
      </c>
      <c r="E596" s="273" t="s">
        <v>76</v>
      </c>
      <c r="F596" s="274" t="s">
        <v>281</v>
      </c>
      <c r="G596" s="272"/>
      <c r="H596" s="275">
        <v>156.5</v>
      </c>
      <c r="I596" s="276"/>
      <c r="J596" s="272"/>
      <c r="K596" s="272"/>
      <c r="L596" s="277"/>
      <c r="M596" s="278"/>
      <c r="N596" s="279"/>
      <c r="O596" s="279"/>
      <c r="P596" s="279"/>
      <c r="Q596" s="279"/>
      <c r="R596" s="279"/>
      <c r="S596" s="279"/>
      <c r="T596" s="280"/>
      <c r="AT596" s="281" t="s">
        <v>278</v>
      </c>
      <c r="AU596" s="281" t="s">
        <v>161</v>
      </c>
      <c r="AV596" s="14" t="s">
        <v>276</v>
      </c>
      <c r="AW596" s="14" t="s">
        <v>40</v>
      </c>
      <c r="AX596" s="14" t="s">
        <v>85</v>
      </c>
      <c r="AY596" s="281" t="s">
        <v>270</v>
      </c>
    </row>
    <row r="597" spans="2:65" s="1" customFormat="1" ht="16.5" customHeight="1">
      <c r="B597" s="46"/>
      <c r="C597" s="237" t="s">
        <v>917</v>
      </c>
      <c r="D597" s="237" t="s">
        <v>272</v>
      </c>
      <c r="E597" s="238" t="s">
        <v>918</v>
      </c>
      <c r="F597" s="239" t="s">
        <v>919</v>
      </c>
      <c r="G597" s="240" t="s">
        <v>164</v>
      </c>
      <c r="H597" s="241">
        <v>2.25</v>
      </c>
      <c r="I597" s="242"/>
      <c r="J597" s="243">
        <f>ROUND(I597*H597,2)</f>
        <v>0</v>
      </c>
      <c r="K597" s="239" t="s">
        <v>275</v>
      </c>
      <c r="L597" s="72"/>
      <c r="M597" s="244" t="s">
        <v>76</v>
      </c>
      <c r="N597" s="245" t="s">
        <v>48</v>
      </c>
      <c r="O597" s="47"/>
      <c r="P597" s="246">
        <f>O597*H597</f>
        <v>0</v>
      </c>
      <c r="Q597" s="246">
        <v>0</v>
      </c>
      <c r="R597" s="246">
        <f>Q597*H597</f>
        <v>0</v>
      </c>
      <c r="S597" s="246">
        <v>2</v>
      </c>
      <c r="T597" s="247">
        <f>S597*H597</f>
        <v>4.5</v>
      </c>
      <c r="AR597" s="24" t="s">
        <v>276</v>
      </c>
      <c r="AT597" s="24" t="s">
        <v>272</v>
      </c>
      <c r="AU597" s="24" t="s">
        <v>161</v>
      </c>
      <c r="AY597" s="24" t="s">
        <v>270</v>
      </c>
      <c r="BE597" s="248">
        <f>IF(N597="základní",J597,0)</f>
        <v>0</v>
      </c>
      <c r="BF597" s="248">
        <f>IF(N597="snížená",J597,0)</f>
        <v>0</v>
      </c>
      <c r="BG597" s="248">
        <f>IF(N597="zákl. přenesená",J597,0)</f>
        <v>0</v>
      </c>
      <c r="BH597" s="248">
        <f>IF(N597="sníž. přenesená",J597,0)</f>
        <v>0</v>
      </c>
      <c r="BI597" s="248">
        <f>IF(N597="nulová",J597,0)</f>
        <v>0</v>
      </c>
      <c r="BJ597" s="24" t="s">
        <v>85</v>
      </c>
      <c r="BK597" s="248">
        <f>ROUND(I597*H597,2)</f>
        <v>0</v>
      </c>
      <c r="BL597" s="24" t="s">
        <v>276</v>
      </c>
      <c r="BM597" s="24" t="s">
        <v>920</v>
      </c>
    </row>
    <row r="598" spans="2:51" s="12" customFormat="1" ht="13.5">
      <c r="B598" s="249"/>
      <c r="C598" s="250"/>
      <c r="D598" s="251" t="s">
        <v>278</v>
      </c>
      <c r="E598" s="252" t="s">
        <v>76</v>
      </c>
      <c r="F598" s="253" t="s">
        <v>921</v>
      </c>
      <c r="G598" s="250"/>
      <c r="H598" s="252" t="s">
        <v>76</v>
      </c>
      <c r="I598" s="254"/>
      <c r="J598" s="250"/>
      <c r="K598" s="250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278</v>
      </c>
      <c r="AU598" s="259" t="s">
        <v>161</v>
      </c>
      <c r="AV598" s="12" t="s">
        <v>85</v>
      </c>
      <c r="AW598" s="12" t="s">
        <v>40</v>
      </c>
      <c r="AX598" s="12" t="s">
        <v>78</v>
      </c>
      <c r="AY598" s="259" t="s">
        <v>270</v>
      </c>
    </row>
    <row r="599" spans="2:51" s="13" customFormat="1" ht="13.5">
      <c r="B599" s="260"/>
      <c r="C599" s="261"/>
      <c r="D599" s="251" t="s">
        <v>278</v>
      </c>
      <c r="E599" s="262" t="s">
        <v>76</v>
      </c>
      <c r="F599" s="263" t="s">
        <v>922</v>
      </c>
      <c r="G599" s="261"/>
      <c r="H599" s="264">
        <v>2.25</v>
      </c>
      <c r="I599" s="265"/>
      <c r="J599" s="261"/>
      <c r="K599" s="261"/>
      <c r="L599" s="266"/>
      <c r="M599" s="267"/>
      <c r="N599" s="268"/>
      <c r="O599" s="268"/>
      <c r="P599" s="268"/>
      <c r="Q599" s="268"/>
      <c r="R599" s="268"/>
      <c r="S599" s="268"/>
      <c r="T599" s="269"/>
      <c r="AT599" s="270" t="s">
        <v>278</v>
      </c>
      <c r="AU599" s="270" t="s">
        <v>161</v>
      </c>
      <c r="AV599" s="13" t="s">
        <v>87</v>
      </c>
      <c r="AW599" s="13" t="s">
        <v>40</v>
      </c>
      <c r="AX599" s="13" t="s">
        <v>78</v>
      </c>
      <c r="AY599" s="270" t="s">
        <v>270</v>
      </c>
    </row>
    <row r="600" spans="2:51" s="14" customFormat="1" ht="13.5">
      <c r="B600" s="271"/>
      <c r="C600" s="272"/>
      <c r="D600" s="251" t="s">
        <v>278</v>
      </c>
      <c r="E600" s="273" t="s">
        <v>76</v>
      </c>
      <c r="F600" s="274" t="s">
        <v>281</v>
      </c>
      <c r="G600" s="272"/>
      <c r="H600" s="275">
        <v>2.25</v>
      </c>
      <c r="I600" s="276"/>
      <c r="J600" s="272"/>
      <c r="K600" s="272"/>
      <c r="L600" s="277"/>
      <c r="M600" s="278"/>
      <c r="N600" s="279"/>
      <c r="O600" s="279"/>
      <c r="P600" s="279"/>
      <c r="Q600" s="279"/>
      <c r="R600" s="279"/>
      <c r="S600" s="279"/>
      <c r="T600" s="280"/>
      <c r="AT600" s="281" t="s">
        <v>278</v>
      </c>
      <c r="AU600" s="281" t="s">
        <v>161</v>
      </c>
      <c r="AV600" s="14" t="s">
        <v>276</v>
      </c>
      <c r="AW600" s="14" t="s">
        <v>40</v>
      </c>
      <c r="AX600" s="14" t="s">
        <v>85</v>
      </c>
      <c r="AY600" s="281" t="s">
        <v>270</v>
      </c>
    </row>
    <row r="601" spans="2:65" s="1" customFormat="1" ht="25.5" customHeight="1">
      <c r="B601" s="46"/>
      <c r="C601" s="237" t="s">
        <v>923</v>
      </c>
      <c r="D601" s="237" t="s">
        <v>272</v>
      </c>
      <c r="E601" s="238" t="s">
        <v>924</v>
      </c>
      <c r="F601" s="239" t="s">
        <v>925</v>
      </c>
      <c r="G601" s="240" t="s">
        <v>155</v>
      </c>
      <c r="H601" s="241">
        <v>7</v>
      </c>
      <c r="I601" s="242"/>
      <c r="J601" s="243">
        <f>ROUND(I601*H601,2)</f>
        <v>0</v>
      </c>
      <c r="K601" s="239" t="s">
        <v>275</v>
      </c>
      <c r="L601" s="72"/>
      <c r="M601" s="244" t="s">
        <v>76</v>
      </c>
      <c r="N601" s="245" t="s">
        <v>48</v>
      </c>
      <c r="O601" s="47"/>
      <c r="P601" s="246">
        <f>O601*H601</f>
        <v>0</v>
      </c>
      <c r="Q601" s="246">
        <v>0</v>
      </c>
      <c r="R601" s="246">
        <f>Q601*H601</f>
        <v>0</v>
      </c>
      <c r="S601" s="246">
        <v>0.006</v>
      </c>
      <c r="T601" s="247">
        <f>S601*H601</f>
        <v>0.042</v>
      </c>
      <c r="AR601" s="24" t="s">
        <v>276</v>
      </c>
      <c r="AT601" s="24" t="s">
        <v>272</v>
      </c>
      <c r="AU601" s="24" t="s">
        <v>161</v>
      </c>
      <c r="AY601" s="24" t="s">
        <v>270</v>
      </c>
      <c r="BE601" s="248">
        <f>IF(N601="základní",J601,0)</f>
        <v>0</v>
      </c>
      <c r="BF601" s="248">
        <f>IF(N601="snížená",J601,0)</f>
        <v>0</v>
      </c>
      <c r="BG601" s="248">
        <f>IF(N601="zákl. přenesená",J601,0)</f>
        <v>0</v>
      </c>
      <c r="BH601" s="248">
        <f>IF(N601="sníž. přenesená",J601,0)</f>
        <v>0</v>
      </c>
      <c r="BI601" s="248">
        <f>IF(N601="nulová",J601,0)</f>
        <v>0</v>
      </c>
      <c r="BJ601" s="24" t="s">
        <v>85</v>
      </c>
      <c r="BK601" s="248">
        <f>ROUND(I601*H601,2)</f>
        <v>0</v>
      </c>
      <c r="BL601" s="24" t="s">
        <v>276</v>
      </c>
      <c r="BM601" s="24" t="s">
        <v>926</v>
      </c>
    </row>
    <row r="602" spans="2:47" s="1" customFormat="1" ht="13.5">
      <c r="B602" s="46"/>
      <c r="C602" s="74"/>
      <c r="D602" s="251" t="s">
        <v>416</v>
      </c>
      <c r="E602" s="74"/>
      <c r="F602" s="292" t="s">
        <v>927</v>
      </c>
      <c r="G602" s="74"/>
      <c r="H602" s="74"/>
      <c r="I602" s="205"/>
      <c r="J602" s="74"/>
      <c r="K602" s="74"/>
      <c r="L602" s="72"/>
      <c r="M602" s="293"/>
      <c r="N602" s="47"/>
      <c r="O602" s="47"/>
      <c r="P602" s="47"/>
      <c r="Q602" s="47"/>
      <c r="R602" s="47"/>
      <c r="S602" s="47"/>
      <c r="T602" s="95"/>
      <c r="AT602" s="24" t="s">
        <v>416</v>
      </c>
      <c r="AU602" s="24" t="s">
        <v>161</v>
      </c>
    </row>
    <row r="603" spans="2:51" s="12" customFormat="1" ht="13.5">
      <c r="B603" s="249"/>
      <c r="C603" s="250"/>
      <c r="D603" s="251" t="s">
        <v>278</v>
      </c>
      <c r="E603" s="252" t="s">
        <v>76</v>
      </c>
      <c r="F603" s="253" t="s">
        <v>362</v>
      </c>
      <c r="G603" s="250"/>
      <c r="H603" s="252" t="s">
        <v>76</v>
      </c>
      <c r="I603" s="254"/>
      <c r="J603" s="250"/>
      <c r="K603" s="250"/>
      <c r="L603" s="255"/>
      <c r="M603" s="256"/>
      <c r="N603" s="257"/>
      <c r="O603" s="257"/>
      <c r="P603" s="257"/>
      <c r="Q603" s="257"/>
      <c r="R603" s="257"/>
      <c r="S603" s="257"/>
      <c r="T603" s="258"/>
      <c r="AT603" s="259" t="s">
        <v>278</v>
      </c>
      <c r="AU603" s="259" t="s">
        <v>161</v>
      </c>
      <c r="AV603" s="12" t="s">
        <v>85</v>
      </c>
      <c r="AW603" s="12" t="s">
        <v>40</v>
      </c>
      <c r="AX603" s="12" t="s">
        <v>78</v>
      </c>
      <c r="AY603" s="259" t="s">
        <v>270</v>
      </c>
    </row>
    <row r="604" spans="2:51" s="13" customFormat="1" ht="13.5">
      <c r="B604" s="260"/>
      <c r="C604" s="261"/>
      <c r="D604" s="251" t="s">
        <v>278</v>
      </c>
      <c r="E604" s="262" t="s">
        <v>76</v>
      </c>
      <c r="F604" s="263" t="s">
        <v>158</v>
      </c>
      <c r="G604" s="261"/>
      <c r="H604" s="264">
        <v>7</v>
      </c>
      <c r="I604" s="265"/>
      <c r="J604" s="261"/>
      <c r="K604" s="261"/>
      <c r="L604" s="266"/>
      <c r="M604" s="267"/>
      <c r="N604" s="268"/>
      <c r="O604" s="268"/>
      <c r="P604" s="268"/>
      <c r="Q604" s="268"/>
      <c r="R604" s="268"/>
      <c r="S604" s="268"/>
      <c r="T604" s="269"/>
      <c r="AT604" s="270" t="s">
        <v>278</v>
      </c>
      <c r="AU604" s="270" t="s">
        <v>161</v>
      </c>
      <c r="AV604" s="13" t="s">
        <v>87</v>
      </c>
      <c r="AW604" s="13" t="s">
        <v>40</v>
      </c>
      <c r="AX604" s="13" t="s">
        <v>78</v>
      </c>
      <c r="AY604" s="270" t="s">
        <v>270</v>
      </c>
    </row>
    <row r="605" spans="2:51" s="14" customFormat="1" ht="13.5">
      <c r="B605" s="271"/>
      <c r="C605" s="272"/>
      <c r="D605" s="251" t="s">
        <v>278</v>
      </c>
      <c r="E605" s="273" t="s">
        <v>76</v>
      </c>
      <c r="F605" s="274" t="s">
        <v>281</v>
      </c>
      <c r="G605" s="272"/>
      <c r="H605" s="275">
        <v>7</v>
      </c>
      <c r="I605" s="276"/>
      <c r="J605" s="272"/>
      <c r="K605" s="272"/>
      <c r="L605" s="277"/>
      <c r="M605" s="278"/>
      <c r="N605" s="279"/>
      <c r="O605" s="279"/>
      <c r="P605" s="279"/>
      <c r="Q605" s="279"/>
      <c r="R605" s="279"/>
      <c r="S605" s="279"/>
      <c r="T605" s="280"/>
      <c r="AT605" s="281" t="s">
        <v>278</v>
      </c>
      <c r="AU605" s="281" t="s">
        <v>161</v>
      </c>
      <c r="AV605" s="14" t="s">
        <v>276</v>
      </c>
      <c r="AW605" s="14" t="s">
        <v>40</v>
      </c>
      <c r="AX605" s="14" t="s">
        <v>85</v>
      </c>
      <c r="AY605" s="281" t="s">
        <v>270</v>
      </c>
    </row>
    <row r="606" spans="2:65" s="1" customFormat="1" ht="25.5" customHeight="1">
      <c r="B606" s="46"/>
      <c r="C606" s="237" t="s">
        <v>928</v>
      </c>
      <c r="D606" s="237" t="s">
        <v>272</v>
      </c>
      <c r="E606" s="238" t="s">
        <v>929</v>
      </c>
      <c r="F606" s="239" t="s">
        <v>930</v>
      </c>
      <c r="G606" s="240" t="s">
        <v>121</v>
      </c>
      <c r="H606" s="241">
        <v>7.5</v>
      </c>
      <c r="I606" s="242"/>
      <c r="J606" s="243">
        <f>ROUND(I606*H606,2)</f>
        <v>0</v>
      </c>
      <c r="K606" s="239" t="s">
        <v>275</v>
      </c>
      <c r="L606" s="72"/>
      <c r="M606" s="244" t="s">
        <v>76</v>
      </c>
      <c r="N606" s="245" t="s">
        <v>48</v>
      </c>
      <c r="O606" s="47"/>
      <c r="P606" s="246">
        <f>O606*H606</f>
        <v>0</v>
      </c>
      <c r="Q606" s="246">
        <v>0</v>
      </c>
      <c r="R606" s="246">
        <f>Q606*H606</f>
        <v>0</v>
      </c>
      <c r="S606" s="246">
        <v>0.00925</v>
      </c>
      <c r="T606" s="247">
        <f>S606*H606</f>
        <v>0.06937499999999999</v>
      </c>
      <c r="AR606" s="24" t="s">
        <v>276</v>
      </c>
      <c r="AT606" s="24" t="s">
        <v>272</v>
      </c>
      <c r="AU606" s="24" t="s">
        <v>161</v>
      </c>
      <c r="AY606" s="24" t="s">
        <v>270</v>
      </c>
      <c r="BE606" s="248">
        <f>IF(N606="základní",J606,0)</f>
        <v>0</v>
      </c>
      <c r="BF606" s="248">
        <f>IF(N606="snížená",J606,0)</f>
        <v>0</v>
      </c>
      <c r="BG606" s="248">
        <f>IF(N606="zákl. přenesená",J606,0)</f>
        <v>0</v>
      </c>
      <c r="BH606" s="248">
        <f>IF(N606="sníž. přenesená",J606,0)</f>
        <v>0</v>
      </c>
      <c r="BI606" s="248">
        <f>IF(N606="nulová",J606,0)</f>
        <v>0</v>
      </c>
      <c r="BJ606" s="24" t="s">
        <v>85</v>
      </c>
      <c r="BK606" s="248">
        <f>ROUND(I606*H606,2)</f>
        <v>0</v>
      </c>
      <c r="BL606" s="24" t="s">
        <v>276</v>
      </c>
      <c r="BM606" s="24" t="s">
        <v>931</v>
      </c>
    </row>
    <row r="607" spans="2:47" s="1" customFormat="1" ht="13.5">
      <c r="B607" s="46"/>
      <c r="C607" s="74"/>
      <c r="D607" s="251" t="s">
        <v>416</v>
      </c>
      <c r="E607" s="74"/>
      <c r="F607" s="292" t="s">
        <v>927</v>
      </c>
      <c r="G607" s="74"/>
      <c r="H607" s="74"/>
      <c r="I607" s="205"/>
      <c r="J607" s="74"/>
      <c r="K607" s="74"/>
      <c r="L607" s="72"/>
      <c r="M607" s="293"/>
      <c r="N607" s="47"/>
      <c r="O607" s="47"/>
      <c r="P607" s="47"/>
      <c r="Q607" s="47"/>
      <c r="R607" s="47"/>
      <c r="S607" s="47"/>
      <c r="T607" s="95"/>
      <c r="AT607" s="24" t="s">
        <v>416</v>
      </c>
      <c r="AU607" s="24" t="s">
        <v>161</v>
      </c>
    </row>
    <row r="608" spans="2:51" s="12" customFormat="1" ht="13.5">
      <c r="B608" s="249"/>
      <c r="C608" s="250"/>
      <c r="D608" s="251" t="s">
        <v>278</v>
      </c>
      <c r="E608" s="252" t="s">
        <v>76</v>
      </c>
      <c r="F608" s="253" t="s">
        <v>362</v>
      </c>
      <c r="G608" s="250"/>
      <c r="H608" s="252" t="s">
        <v>76</v>
      </c>
      <c r="I608" s="254"/>
      <c r="J608" s="250"/>
      <c r="K608" s="250"/>
      <c r="L608" s="255"/>
      <c r="M608" s="256"/>
      <c r="N608" s="257"/>
      <c r="O608" s="257"/>
      <c r="P608" s="257"/>
      <c r="Q608" s="257"/>
      <c r="R608" s="257"/>
      <c r="S608" s="257"/>
      <c r="T608" s="258"/>
      <c r="AT608" s="259" t="s">
        <v>278</v>
      </c>
      <c r="AU608" s="259" t="s">
        <v>161</v>
      </c>
      <c r="AV608" s="12" t="s">
        <v>85</v>
      </c>
      <c r="AW608" s="12" t="s">
        <v>40</v>
      </c>
      <c r="AX608" s="12" t="s">
        <v>78</v>
      </c>
      <c r="AY608" s="259" t="s">
        <v>270</v>
      </c>
    </row>
    <row r="609" spans="2:51" s="13" customFormat="1" ht="13.5">
      <c r="B609" s="260"/>
      <c r="C609" s="261"/>
      <c r="D609" s="251" t="s">
        <v>278</v>
      </c>
      <c r="E609" s="262" t="s">
        <v>76</v>
      </c>
      <c r="F609" s="263" t="s">
        <v>932</v>
      </c>
      <c r="G609" s="261"/>
      <c r="H609" s="264">
        <v>7.5</v>
      </c>
      <c r="I609" s="265"/>
      <c r="J609" s="261"/>
      <c r="K609" s="261"/>
      <c r="L609" s="266"/>
      <c r="M609" s="267"/>
      <c r="N609" s="268"/>
      <c r="O609" s="268"/>
      <c r="P609" s="268"/>
      <c r="Q609" s="268"/>
      <c r="R609" s="268"/>
      <c r="S609" s="268"/>
      <c r="T609" s="269"/>
      <c r="AT609" s="270" t="s">
        <v>278</v>
      </c>
      <c r="AU609" s="270" t="s">
        <v>161</v>
      </c>
      <c r="AV609" s="13" t="s">
        <v>87</v>
      </c>
      <c r="AW609" s="13" t="s">
        <v>40</v>
      </c>
      <c r="AX609" s="13" t="s">
        <v>78</v>
      </c>
      <c r="AY609" s="270" t="s">
        <v>270</v>
      </c>
    </row>
    <row r="610" spans="2:51" s="14" customFormat="1" ht="13.5">
      <c r="B610" s="271"/>
      <c r="C610" s="272"/>
      <c r="D610" s="251" t="s">
        <v>278</v>
      </c>
      <c r="E610" s="273" t="s">
        <v>76</v>
      </c>
      <c r="F610" s="274" t="s">
        <v>281</v>
      </c>
      <c r="G610" s="272"/>
      <c r="H610" s="275">
        <v>7.5</v>
      </c>
      <c r="I610" s="276"/>
      <c r="J610" s="272"/>
      <c r="K610" s="272"/>
      <c r="L610" s="277"/>
      <c r="M610" s="278"/>
      <c r="N610" s="279"/>
      <c r="O610" s="279"/>
      <c r="P610" s="279"/>
      <c r="Q610" s="279"/>
      <c r="R610" s="279"/>
      <c r="S610" s="279"/>
      <c r="T610" s="280"/>
      <c r="AT610" s="281" t="s">
        <v>278</v>
      </c>
      <c r="AU610" s="281" t="s">
        <v>161</v>
      </c>
      <c r="AV610" s="14" t="s">
        <v>276</v>
      </c>
      <c r="AW610" s="14" t="s">
        <v>40</v>
      </c>
      <c r="AX610" s="14" t="s">
        <v>85</v>
      </c>
      <c r="AY610" s="281" t="s">
        <v>270</v>
      </c>
    </row>
    <row r="611" spans="2:65" s="1" customFormat="1" ht="16.5" customHeight="1">
      <c r="B611" s="46"/>
      <c r="C611" s="237" t="s">
        <v>933</v>
      </c>
      <c r="D611" s="237" t="s">
        <v>272</v>
      </c>
      <c r="E611" s="238" t="s">
        <v>934</v>
      </c>
      <c r="F611" s="239" t="s">
        <v>935</v>
      </c>
      <c r="G611" s="240" t="s">
        <v>155</v>
      </c>
      <c r="H611" s="241">
        <v>1</v>
      </c>
      <c r="I611" s="242"/>
      <c r="J611" s="243">
        <f>ROUND(I611*H611,2)</f>
        <v>0</v>
      </c>
      <c r="K611" s="239" t="s">
        <v>275</v>
      </c>
      <c r="L611" s="72"/>
      <c r="M611" s="244" t="s">
        <v>76</v>
      </c>
      <c r="N611" s="245" t="s">
        <v>48</v>
      </c>
      <c r="O611" s="47"/>
      <c r="P611" s="246">
        <f>O611*H611</f>
        <v>0</v>
      </c>
      <c r="Q611" s="246">
        <v>0</v>
      </c>
      <c r="R611" s="246">
        <f>Q611*H611</f>
        <v>0</v>
      </c>
      <c r="S611" s="246">
        <v>0.21</v>
      </c>
      <c r="T611" s="247">
        <f>S611*H611</f>
        <v>0.21</v>
      </c>
      <c r="AR611" s="24" t="s">
        <v>276</v>
      </c>
      <c r="AT611" s="24" t="s">
        <v>272</v>
      </c>
      <c r="AU611" s="24" t="s">
        <v>161</v>
      </c>
      <c r="AY611" s="24" t="s">
        <v>270</v>
      </c>
      <c r="BE611" s="248">
        <f>IF(N611="základní",J611,0)</f>
        <v>0</v>
      </c>
      <c r="BF611" s="248">
        <f>IF(N611="snížená",J611,0)</f>
        <v>0</v>
      </c>
      <c r="BG611" s="248">
        <f>IF(N611="zákl. přenesená",J611,0)</f>
        <v>0</v>
      </c>
      <c r="BH611" s="248">
        <f>IF(N611="sníž. přenesená",J611,0)</f>
        <v>0</v>
      </c>
      <c r="BI611" s="248">
        <f>IF(N611="nulová",J611,0)</f>
        <v>0</v>
      </c>
      <c r="BJ611" s="24" t="s">
        <v>85</v>
      </c>
      <c r="BK611" s="248">
        <f>ROUND(I611*H611,2)</f>
        <v>0</v>
      </c>
      <c r="BL611" s="24" t="s">
        <v>276</v>
      </c>
      <c r="BM611" s="24" t="s">
        <v>936</v>
      </c>
    </row>
    <row r="612" spans="2:47" s="1" customFormat="1" ht="13.5">
      <c r="B612" s="46"/>
      <c r="C612" s="74"/>
      <c r="D612" s="251" t="s">
        <v>416</v>
      </c>
      <c r="E612" s="74"/>
      <c r="F612" s="292" t="s">
        <v>927</v>
      </c>
      <c r="G612" s="74"/>
      <c r="H612" s="74"/>
      <c r="I612" s="205"/>
      <c r="J612" s="74"/>
      <c r="K612" s="74"/>
      <c r="L612" s="72"/>
      <c r="M612" s="293"/>
      <c r="N612" s="47"/>
      <c r="O612" s="47"/>
      <c r="P612" s="47"/>
      <c r="Q612" s="47"/>
      <c r="R612" s="47"/>
      <c r="S612" s="47"/>
      <c r="T612" s="95"/>
      <c r="AT612" s="24" t="s">
        <v>416</v>
      </c>
      <c r="AU612" s="24" t="s">
        <v>161</v>
      </c>
    </row>
    <row r="613" spans="2:51" s="12" customFormat="1" ht="13.5">
      <c r="B613" s="249"/>
      <c r="C613" s="250"/>
      <c r="D613" s="251" t="s">
        <v>278</v>
      </c>
      <c r="E613" s="252" t="s">
        <v>76</v>
      </c>
      <c r="F613" s="253" t="s">
        <v>362</v>
      </c>
      <c r="G613" s="250"/>
      <c r="H613" s="252" t="s">
        <v>76</v>
      </c>
      <c r="I613" s="254"/>
      <c r="J613" s="250"/>
      <c r="K613" s="250"/>
      <c r="L613" s="255"/>
      <c r="M613" s="256"/>
      <c r="N613" s="257"/>
      <c r="O613" s="257"/>
      <c r="P613" s="257"/>
      <c r="Q613" s="257"/>
      <c r="R613" s="257"/>
      <c r="S613" s="257"/>
      <c r="T613" s="258"/>
      <c r="AT613" s="259" t="s">
        <v>278</v>
      </c>
      <c r="AU613" s="259" t="s">
        <v>161</v>
      </c>
      <c r="AV613" s="12" t="s">
        <v>85</v>
      </c>
      <c r="AW613" s="12" t="s">
        <v>40</v>
      </c>
      <c r="AX613" s="12" t="s">
        <v>78</v>
      </c>
      <c r="AY613" s="259" t="s">
        <v>270</v>
      </c>
    </row>
    <row r="614" spans="2:51" s="13" customFormat="1" ht="13.5">
      <c r="B614" s="260"/>
      <c r="C614" s="261"/>
      <c r="D614" s="251" t="s">
        <v>278</v>
      </c>
      <c r="E614" s="262" t="s">
        <v>76</v>
      </c>
      <c r="F614" s="263" t="s">
        <v>85</v>
      </c>
      <c r="G614" s="261"/>
      <c r="H614" s="264">
        <v>1</v>
      </c>
      <c r="I614" s="265"/>
      <c r="J614" s="261"/>
      <c r="K614" s="261"/>
      <c r="L614" s="266"/>
      <c r="M614" s="267"/>
      <c r="N614" s="268"/>
      <c r="O614" s="268"/>
      <c r="P614" s="268"/>
      <c r="Q614" s="268"/>
      <c r="R614" s="268"/>
      <c r="S614" s="268"/>
      <c r="T614" s="269"/>
      <c r="AT614" s="270" t="s">
        <v>278</v>
      </c>
      <c r="AU614" s="270" t="s">
        <v>161</v>
      </c>
      <c r="AV614" s="13" t="s">
        <v>87</v>
      </c>
      <c r="AW614" s="13" t="s">
        <v>40</v>
      </c>
      <c r="AX614" s="13" t="s">
        <v>78</v>
      </c>
      <c r="AY614" s="270" t="s">
        <v>270</v>
      </c>
    </row>
    <row r="615" spans="2:51" s="14" customFormat="1" ht="13.5">
      <c r="B615" s="271"/>
      <c r="C615" s="272"/>
      <c r="D615" s="251" t="s">
        <v>278</v>
      </c>
      <c r="E615" s="273" t="s">
        <v>76</v>
      </c>
      <c r="F615" s="274" t="s">
        <v>281</v>
      </c>
      <c r="G615" s="272"/>
      <c r="H615" s="275">
        <v>1</v>
      </c>
      <c r="I615" s="276"/>
      <c r="J615" s="272"/>
      <c r="K615" s="272"/>
      <c r="L615" s="277"/>
      <c r="M615" s="278"/>
      <c r="N615" s="279"/>
      <c r="O615" s="279"/>
      <c r="P615" s="279"/>
      <c r="Q615" s="279"/>
      <c r="R615" s="279"/>
      <c r="S615" s="279"/>
      <c r="T615" s="280"/>
      <c r="AT615" s="281" t="s">
        <v>278</v>
      </c>
      <c r="AU615" s="281" t="s">
        <v>161</v>
      </c>
      <c r="AV615" s="14" t="s">
        <v>276</v>
      </c>
      <c r="AW615" s="14" t="s">
        <v>40</v>
      </c>
      <c r="AX615" s="14" t="s">
        <v>85</v>
      </c>
      <c r="AY615" s="281" t="s">
        <v>270</v>
      </c>
    </row>
    <row r="616" spans="2:65" s="1" customFormat="1" ht="16.5" customHeight="1">
      <c r="B616" s="46"/>
      <c r="C616" s="237" t="s">
        <v>937</v>
      </c>
      <c r="D616" s="237" t="s">
        <v>272</v>
      </c>
      <c r="E616" s="238" t="s">
        <v>938</v>
      </c>
      <c r="F616" s="239" t="s">
        <v>939</v>
      </c>
      <c r="G616" s="240" t="s">
        <v>121</v>
      </c>
      <c r="H616" s="241">
        <v>5</v>
      </c>
      <c r="I616" s="242"/>
      <c r="J616" s="243">
        <f>ROUND(I616*H616,2)</f>
        <v>0</v>
      </c>
      <c r="K616" s="239" t="s">
        <v>275</v>
      </c>
      <c r="L616" s="72"/>
      <c r="M616" s="244" t="s">
        <v>76</v>
      </c>
      <c r="N616" s="245" t="s">
        <v>48</v>
      </c>
      <c r="O616" s="47"/>
      <c r="P616" s="246">
        <f>O616*H616</f>
        <v>0</v>
      </c>
      <c r="Q616" s="246">
        <v>0</v>
      </c>
      <c r="R616" s="246">
        <f>Q616*H616</f>
        <v>0</v>
      </c>
      <c r="S616" s="246">
        <v>0.063</v>
      </c>
      <c r="T616" s="247">
        <f>S616*H616</f>
        <v>0.315</v>
      </c>
      <c r="AR616" s="24" t="s">
        <v>276</v>
      </c>
      <c r="AT616" s="24" t="s">
        <v>272</v>
      </c>
      <c r="AU616" s="24" t="s">
        <v>161</v>
      </c>
      <c r="AY616" s="24" t="s">
        <v>270</v>
      </c>
      <c r="BE616" s="248">
        <f>IF(N616="základní",J616,0)</f>
        <v>0</v>
      </c>
      <c r="BF616" s="248">
        <f>IF(N616="snížená",J616,0)</f>
        <v>0</v>
      </c>
      <c r="BG616" s="248">
        <f>IF(N616="zákl. přenesená",J616,0)</f>
        <v>0</v>
      </c>
      <c r="BH616" s="248">
        <f>IF(N616="sníž. přenesená",J616,0)</f>
        <v>0</v>
      </c>
      <c r="BI616" s="248">
        <f>IF(N616="nulová",J616,0)</f>
        <v>0</v>
      </c>
      <c r="BJ616" s="24" t="s">
        <v>85</v>
      </c>
      <c r="BK616" s="248">
        <f>ROUND(I616*H616,2)</f>
        <v>0</v>
      </c>
      <c r="BL616" s="24" t="s">
        <v>276</v>
      </c>
      <c r="BM616" s="24" t="s">
        <v>940</v>
      </c>
    </row>
    <row r="617" spans="2:51" s="12" customFormat="1" ht="13.5">
      <c r="B617" s="249"/>
      <c r="C617" s="250"/>
      <c r="D617" s="251" t="s">
        <v>278</v>
      </c>
      <c r="E617" s="252" t="s">
        <v>76</v>
      </c>
      <c r="F617" s="253" t="s">
        <v>672</v>
      </c>
      <c r="G617" s="250"/>
      <c r="H617" s="252" t="s">
        <v>76</v>
      </c>
      <c r="I617" s="254"/>
      <c r="J617" s="250"/>
      <c r="K617" s="250"/>
      <c r="L617" s="255"/>
      <c r="M617" s="256"/>
      <c r="N617" s="257"/>
      <c r="O617" s="257"/>
      <c r="P617" s="257"/>
      <c r="Q617" s="257"/>
      <c r="R617" s="257"/>
      <c r="S617" s="257"/>
      <c r="T617" s="258"/>
      <c r="AT617" s="259" t="s">
        <v>278</v>
      </c>
      <c r="AU617" s="259" t="s">
        <v>161</v>
      </c>
      <c r="AV617" s="12" t="s">
        <v>85</v>
      </c>
      <c r="AW617" s="12" t="s">
        <v>40</v>
      </c>
      <c r="AX617" s="12" t="s">
        <v>78</v>
      </c>
      <c r="AY617" s="259" t="s">
        <v>270</v>
      </c>
    </row>
    <row r="618" spans="2:51" s="13" customFormat="1" ht="13.5">
      <c r="B618" s="260"/>
      <c r="C618" s="261"/>
      <c r="D618" s="251" t="s">
        <v>278</v>
      </c>
      <c r="E618" s="262" t="s">
        <v>123</v>
      </c>
      <c r="F618" s="263" t="s">
        <v>125</v>
      </c>
      <c r="G618" s="261"/>
      <c r="H618" s="264">
        <v>5</v>
      </c>
      <c r="I618" s="265"/>
      <c r="J618" s="261"/>
      <c r="K618" s="261"/>
      <c r="L618" s="266"/>
      <c r="M618" s="267"/>
      <c r="N618" s="268"/>
      <c r="O618" s="268"/>
      <c r="P618" s="268"/>
      <c r="Q618" s="268"/>
      <c r="R618" s="268"/>
      <c r="S618" s="268"/>
      <c r="T618" s="269"/>
      <c r="AT618" s="270" t="s">
        <v>278</v>
      </c>
      <c r="AU618" s="270" t="s">
        <v>161</v>
      </c>
      <c r="AV618" s="13" t="s">
        <v>87</v>
      </c>
      <c r="AW618" s="13" t="s">
        <v>40</v>
      </c>
      <c r="AX618" s="13" t="s">
        <v>78</v>
      </c>
      <c r="AY618" s="270" t="s">
        <v>270</v>
      </c>
    </row>
    <row r="619" spans="2:51" s="14" customFormat="1" ht="13.5">
      <c r="B619" s="271"/>
      <c r="C619" s="272"/>
      <c r="D619" s="251" t="s">
        <v>278</v>
      </c>
      <c r="E619" s="273" t="s">
        <v>76</v>
      </c>
      <c r="F619" s="274" t="s">
        <v>281</v>
      </c>
      <c r="G619" s="272"/>
      <c r="H619" s="275">
        <v>5</v>
      </c>
      <c r="I619" s="276"/>
      <c r="J619" s="272"/>
      <c r="K619" s="272"/>
      <c r="L619" s="277"/>
      <c r="M619" s="278"/>
      <c r="N619" s="279"/>
      <c r="O619" s="279"/>
      <c r="P619" s="279"/>
      <c r="Q619" s="279"/>
      <c r="R619" s="279"/>
      <c r="S619" s="279"/>
      <c r="T619" s="280"/>
      <c r="AT619" s="281" t="s">
        <v>278</v>
      </c>
      <c r="AU619" s="281" t="s">
        <v>161</v>
      </c>
      <c r="AV619" s="14" t="s">
        <v>276</v>
      </c>
      <c r="AW619" s="14" t="s">
        <v>40</v>
      </c>
      <c r="AX619" s="14" t="s">
        <v>85</v>
      </c>
      <c r="AY619" s="281" t="s">
        <v>270</v>
      </c>
    </row>
    <row r="620" spans="2:65" s="1" customFormat="1" ht="16.5" customHeight="1">
      <c r="B620" s="46"/>
      <c r="C620" s="237" t="s">
        <v>941</v>
      </c>
      <c r="D620" s="237" t="s">
        <v>272</v>
      </c>
      <c r="E620" s="238" t="s">
        <v>942</v>
      </c>
      <c r="F620" s="239" t="s">
        <v>943</v>
      </c>
      <c r="G620" s="240" t="s">
        <v>155</v>
      </c>
      <c r="H620" s="241">
        <v>1</v>
      </c>
      <c r="I620" s="242"/>
      <c r="J620" s="243">
        <f>ROUND(I620*H620,2)</f>
        <v>0</v>
      </c>
      <c r="K620" s="239" t="s">
        <v>76</v>
      </c>
      <c r="L620" s="72"/>
      <c r="M620" s="244" t="s">
        <v>76</v>
      </c>
      <c r="N620" s="245" t="s">
        <v>48</v>
      </c>
      <c r="O620" s="47"/>
      <c r="P620" s="246">
        <f>O620*H620</f>
        <v>0</v>
      </c>
      <c r="Q620" s="246">
        <v>0</v>
      </c>
      <c r="R620" s="246">
        <f>Q620*H620</f>
        <v>0</v>
      </c>
      <c r="S620" s="246">
        <v>0</v>
      </c>
      <c r="T620" s="247">
        <f>S620*H620</f>
        <v>0</v>
      </c>
      <c r="AR620" s="24" t="s">
        <v>276</v>
      </c>
      <c r="AT620" s="24" t="s">
        <v>272</v>
      </c>
      <c r="AU620" s="24" t="s">
        <v>161</v>
      </c>
      <c r="AY620" s="24" t="s">
        <v>270</v>
      </c>
      <c r="BE620" s="248">
        <f>IF(N620="základní",J620,0)</f>
        <v>0</v>
      </c>
      <c r="BF620" s="248">
        <f>IF(N620="snížená",J620,0)</f>
        <v>0</v>
      </c>
      <c r="BG620" s="248">
        <f>IF(N620="zákl. přenesená",J620,0)</f>
        <v>0</v>
      </c>
      <c r="BH620" s="248">
        <f>IF(N620="sníž. přenesená",J620,0)</f>
        <v>0</v>
      </c>
      <c r="BI620" s="248">
        <f>IF(N620="nulová",J620,0)</f>
        <v>0</v>
      </c>
      <c r="BJ620" s="24" t="s">
        <v>85</v>
      </c>
      <c r="BK620" s="248">
        <f>ROUND(I620*H620,2)</f>
        <v>0</v>
      </c>
      <c r="BL620" s="24" t="s">
        <v>276</v>
      </c>
      <c r="BM620" s="24" t="s">
        <v>944</v>
      </c>
    </row>
    <row r="621" spans="2:51" s="12" customFormat="1" ht="13.5">
      <c r="B621" s="249"/>
      <c r="C621" s="250"/>
      <c r="D621" s="251" t="s">
        <v>278</v>
      </c>
      <c r="E621" s="252" t="s">
        <v>76</v>
      </c>
      <c r="F621" s="253" t="s">
        <v>362</v>
      </c>
      <c r="G621" s="250"/>
      <c r="H621" s="252" t="s">
        <v>76</v>
      </c>
      <c r="I621" s="254"/>
      <c r="J621" s="250"/>
      <c r="K621" s="250"/>
      <c r="L621" s="255"/>
      <c r="M621" s="256"/>
      <c r="N621" s="257"/>
      <c r="O621" s="257"/>
      <c r="P621" s="257"/>
      <c r="Q621" s="257"/>
      <c r="R621" s="257"/>
      <c r="S621" s="257"/>
      <c r="T621" s="258"/>
      <c r="AT621" s="259" t="s">
        <v>278</v>
      </c>
      <c r="AU621" s="259" t="s">
        <v>161</v>
      </c>
      <c r="AV621" s="12" t="s">
        <v>85</v>
      </c>
      <c r="AW621" s="12" t="s">
        <v>40</v>
      </c>
      <c r="AX621" s="12" t="s">
        <v>78</v>
      </c>
      <c r="AY621" s="259" t="s">
        <v>270</v>
      </c>
    </row>
    <row r="622" spans="2:51" s="13" customFormat="1" ht="13.5">
      <c r="B622" s="260"/>
      <c r="C622" s="261"/>
      <c r="D622" s="251" t="s">
        <v>278</v>
      </c>
      <c r="E622" s="262" t="s">
        <v>76</v>
      </c>
      <c r="F622" s="263" t="s">
        <v>85</v>
      </c>
      <c r="G622" s="261"/>
      <c r="H622" s="264">
        <v>1</v>
      </c>
      <c r="I622" s="265"/>
      <c r="J622" s="261"/>
      <c r="K622" s="261"/>
      <c r="L622" s="266"/>
      <c r="M622" s="267"/>
      <c r="N622" s="268"/>
      <c r="O622" s="268"/>
      <c r="P622" s="268"/>
      <c r="Q622" s="268"/>
      <c r="R622" s="268"/>
      <c r="S622" s="268"/>
      <c r="T622" s="269"/>
      <c r="AT622" s="270" t="s">
        <v>278</v>
      </c>
      <c r="AU622" s="270" t="s">
        <v>161</v>
      </c>
      <c r="AV622" s="13" t="s">
        <v>87</v>
      </c>
      <c r="AW622" s="13" t="s">
        <v>40</v>
      </c>
      <c r="AX622" s="13" t="s">
        <v>78</v>
      </c>
      <c r="AY622" s="270" t="s">
        <v>270</v>
      </c>
    </row>
    <row r="623" spans="2:51" s="14" customFormat="1" ht="13.5">
      <c r="B623" s="271"/>
      <c r="C623" s="272"/>
      <c r="D623" s="251" t="s">
        <v>278</v>
      </c>
      <c r="E623" s="273" t="s">
        <v>76</v>
      </c>
      <c r="F623" s="274" t="s">
        <v>281</v>
      </c>
      <c r="G623" s="272"/>
      <c r="H623" s="275">
        <v>1</v>
      </c>
      <c r="I623" s="276"/>
      <c r="J623" s="272"/>
      <c r="K623" s="272"/>
      <c r="L623" s="277"/>
      <c r="M623" s="278"/>
      <c r="N623" s="279"/>
      <c r="O623" s="279"/>
      <c r="P623" s="279"/>
      <c r="Q623" s="279"/>
      <c r="R623" s="279"/>
      <c r="S623" s="279"/>
      <c r="T623" s="280"/>
      <c r="AT623" s="281" t="s">
        <v>278</v>
      </c>
      <c r="AU623" s="281" t="s">
        <v>161</v>
      </c>
      <c r="AV623" s="14" t="s">
        <v>276</v>
      </c>
      <c r="AW623" s="14" t="s">
        <v>40</v>
      </c>
      <c r="AX623" s="14" t="s">
        <v>85</v>
      </c>
      <c r="AY623" s="281" t="s">
        <v>270</v>
      </c>
    </row>
    <row r="624" spans="2:63" s="11" customFormat="1" ht="29.85" customHeight="1">
      <c r="B624" s="221"/>
      <c r="C624" s="222"/>
      <c r="D624" s="223" t="s">
        <v>77</v>
      </c>
      <c r="E624" s="235" t="s">
        <v>945</v>
      </c>
      <c r="F624" s="235" t="s">
        <v>946</v>
      </c>
      <c r="G624" s="222"/>
      <c r="H624" s="222"/>
      <c r="I624" s="225"/>
      <c r="J624" s="236">
        <f>BK624</f>
        <v>0</v>
      </c>
      <c r="K624" s="222"/>
      <c r="L624" s="227"/>
      <c r="M624" s="228"/>
      <c r="N624" s="229"/>
      <c r="O624" s="229"/>
      <c r="P624" s="230">
        <f>SUM(P625:P630)</f>
        <v>0</v>
      </c>
      <c r="Q624" s="229"/>
      <c r="R624" s="230">
        <f>SUM(R625:R630)</f>
        <v>0</v>
      </c>
      <c r="S624" s="229"/>
      <c r="T624" s="231">
        <f>SUM(T625:T630)</f>
        <v>0</v>
      </c>
      <c r="AR624" s="232" t="s">
        <v>85</v>
      </c>
      <c r="AT624" s="233" t="s">
        <v>77</v>
      </c>
      <c r="AU624" s="233" t="s">
        <v>85</v>
      </c>
      <c r="AY624" s="232" t="s">
        <v>270</v>
      </c>
      <c r="BK624" s="234">
        <f>SUM(BK625:BK630)</f>
        <v>0</v>
      </c>
    </row>
    <row r="625" spans="2:65" s="1" customFormat="1" ht="25.5" customHeight="1">
      <c r="B625" s="46"/>
      <c r="C625" s="237" t="s">
        <v>947</v>
      </c>
      <c r="D625" s="237" t="s">
        <v>272</v>
      </c>
      <c r="E625" s="238" t="s">
        <v>948</v>
      </c>
      <c r="F625" s="239" t="s">
        <v>949</v>
      </c>
      <c r="G625" s="240" t="s">
        <v>317</v>
      </c>
      <c r="H625" s="241">
        <v>558.555</v>
      </c>
      <c r="I625" s="242"/>
      <c r="J625" s="243">
        <f>ROUND(I625*H625,2)</f>
        <v>0</v>
      </c>
      <c r="K625" s="239" t="s">
        <v>275</v>
      </c>
      <c r="L625" s="72"/>
      <c r="M625" s="244" t="s">
        <v>76</v>
      </c>
      <c r="N625" s="245" t="s">
        <v>48</v>
      </c>
      <c r="O625" s="47"/>
      <c r="P625" s="246">
        <f>O625*H625</f>
        <v>0</v>
      </c>
      <c r="Q625" s="246">
        <v>0</v>
      </c>
      <c r="R625" s="246">
        <f>Q625*H625</f>
        <v>0</v>
      </c>
      <c r="S625" s="246">
        <v>0</v>
      </c>
      <c r="T625" s="247">
        <f>S625*H625</f>
        <v>0</v>
      </c>
      <c r="AR625" s="24" t="s">
        <v>276</v>
      </c>
      <c r="AT625" s="24" t="s">
        <v>272</v>
      </c>
      <c r="AU625" s="24" t="s">
        <v>87</v>
      </c>
      <c r="AY625" s="24" t="s">
        <v>270</v>
      </c>
      <c r="BE625" s="248">
        <f>IF(N625="základní",J625,0)</f>
        <v>0</v>
      </c>
      <c r="BF625" s="248">
        <f>IF(N625="snížená",J625,0)</f>
        <v>0</v>
      </c>
      <c r="BG625" s="248">
        <f>IF(N625="zákl. přenesená",J625,0)</f>
        <v>0</v>
      </c>
      <c r="BH625" s="248">
        <f>IF(N625="sníž. přenesená",J625,0)</f>
        <v>0</v>
      </c>
      <c r="BI625" s="248">
        <f>IF(N625="nulová",J625,0)</f>
        <v>0</v>
      </c>
      <c r="BJ625" s="24" t="s">
        <v>85</v>
      </c>
      <c r="BK625" s="248">
        <f>ROUND(I625*H625,2)</f>
        <v>0</v>
      </c>
      <c r="BL625" s="24" t="s">
        <v>276</v>
      </c>
      <c r="BM625" s="24" t="s">
        <v>950</v>
      </c>
    </row>
    <row r="626" spans="2:65" s="1" customFormat="1" ht="25.5" customHeight="1">
      <c r="B626" s="46"/>
      <c r="C626" s="237" t="s">
        <v>951</v>
      </c>
      <c r="D626" s="237" t="s">
        <v>272</v>
      </c>
      <c r="E626" s="238" t="s">
        <v>952</v>
      </c>
      <c r="F626" s="239" t="s">
        <v>953</v>
      </c>
      <c r="G626" s="240" t="s">
        <v>317</v>
      </c>
      <c r="H626" s="241">
        <v>5026.995</v>
      </c>
      <c r="I626" s="242"/>
      <c r="J626" s="243">
        <f>ROUND(I626*H626,2)</f>
        <v>0</v>
      </c>
      <c r="K626" s="239" t="s">
        <v>275</v>
      </c>
      <c r="L626" s="72"/>
      <c r="M626" s="244" t="s">
        <v>76</v>
      </c>
      <c r="N626" s="245" t="s">
        <v>48</v>
      </c>
      <c r="O626" s="47"/>
      <c r="P626" s="246">
        <f>O626*H626</f>
        <v>0</v>
      </c>
      <c r="Q626" s="246">
        <v>0</v>
      </c>
      <c r="R626" s="246">
        <f>Q626*H626</f>
        <v>0</v>
      </c>
      <c r="S626" s="246">
        <v>0</v>
      </c>
      <c r="T626" s="247">
        <f>S626*H626</f>
        <v>0</v>
      </c>
      <c r="AR626" s="24" t="s">
        <v>276</v>
      </c>
      <c r="AT626" s="24" t="s">
        <v>272</v>
      </c>
      <c r="AU626" s="24" t="s">
        <v>87</v>
      </c>
      <c r="AY626" s="24" t="s">
        <v>270</v>
      </c>
      <c r="BE626" s="248">
        <f>IF(N626="základní",J626,0)</f>
        <v>0</v>
      </c>
      <c r="BF626" s="248">
        <f>IF(N626="snížená",J626,0)</f>
        <v>0</v>
      </c>
      <c r="BG626" s="248">
        <f>IF(N626="zákl. přenesená",J626,0)</f>
        <v>0</v>
      </c>
      <c r="BH626" s="248">
        <f>IF(N626="sníž. přenesená",J626,0)</f>
        <v>0</v>
      </c>
      <c r="BI626" s="248">
        <f>IF(N626="nulová",J626,0)</f>
        <v>0</v>
      </c>
      <c r="BJ626" s="24" t="s">
        <v>85</v>
      </c>
      <c r="BK626" s="248">
        <f>ROUND(I626*H626,2)</f>
        <v>0</v>
      </c>
      <c r="BL626" s="24" t="s">
        <v>276</v>
      </c>
      <c r="BM626" s="24" t="s">
        <v>954</v>
      </c>
    </row>
    <row r="627" spans="2:51" s="13" customFormat="1" ht="13.5">
      <c r="B627" s="260"/>
      <c r="C627" s="261"/>
      <c r="D627" s="251" t="s">
        <v>278</v>
      </c>
      <c r="E627" s="261"/>
      <c r="F627" s="263" t="s">
        <v>955</v>
      </c>
      <c r="G627" s="261"/>
      <c r="H627" s="264">
        <v>5026.995</v>
      </c>
      <c r="I627" s="265"/>
      <c r="J627" s="261"/>
      <c r="K627" s="261"/>
      <c r="L627" s="266"/>
      <c r="M627" s="267"/>
      <c r="N627" s="268"/>
      <c r="O627" s="268"/>
      <c r="P627" s="268"/>
      <c r="Q627" s="268"/>
      <c r="R627" s="268"/>
      <c r="S627" s="268"/>
      <c r="T627" s="269"/>
      <c r="AT627" s="270" t="s">
        <v>278</v>
      </c>
      <c r="AU627" s="270" t="s">
        <v>87</v>
      </c>
      <c r="AV627" s="13" t="s">
        <v>87</v>
      </c>
      <c r="AW627" s="13" t="s">
        <v>6</v>
      </c>
      <c r="AX627" s="13" t="s">
        <v>85</v>
      </c>
      <c r="AY627" s="270" t="s">
        <v>270</v>
      </c>
    </row>
    <row r="628" spans="2:65" s="1" customFormat="1" ht="16.5" customHeight="1">
      <c r="B628" s="46"/>
      <c r="C628" s="237" t="s">
        <v>956</v>
      </c>
      <c r="D628" s="237" t="s">
        <v>272</v>
      </c>
      <c r="E628" s="238" t="s">
        <v>957</v>
      </c>
      <c r="F628" s="239" t="s">
        <v>958</v>
      </c>
      <c r="G628" s="240" t="s">
        <v>317</v>
      </c>
      <c r="H628" s="241">
        <v>249.6</v>
      </c>
      <c r="I628" s="242"/>
      <c r="J628" s="243">
        <f>ROUND(I628*H628,2)</f>
        <v>0</v>
      </c>
      <c r="K628" s="239" t="s">
        <v>275</v>
      </c>
      <c r="L628" s="72"/>
      <c r="M628" s="244" t="s">
        <v>76</v>
      </c>
      <c r="N628" s="245" t="s">
        <v>48</v>
      </c>
      <c r="O628" s="47"/>
      <c r="P628" s="246">
        <f>O628*H628</f>
        <v>0</v>
      </c>
      <c r="Q628" s="246">
        <v>0</v>
      </c>
      <c r="R628" s="246">
        <f>Q628*H628</f>
        <v>0</v>
      </c>
      <c r="S628" s="246">
        <v>0</v>
      </c>
      <c r="T628" s="247">
        <f>S628*H628</f>
        <v>0</v>
      </c>
      <c r="AR628" s="24" t="s">
        <v>276</v>
      </c>
      <c r="AT628" s="24" t="s">
        <v>272</v>
      </c>
      <c r="AU628" s="24" t="s">
        <v>87</v>
      </c>
      <c r="AY628" s="24" t="s">
        <v>270</v>
      </c>
      <c r="BE628" s="248">
        <f>IF(N628="základní",J628,0)</f>
        <v>0</v>
      </c>
      <c r="BF628" s="248">
        <f>IF(N628="snížená",J628,0)</f>
        <v>0</v>
      </c>
      <c r="BG628" s="248">
        <f>IF(N628="zákl. přenesená",J628,0)</f>
        <v>0</v>
      </c>
      <c r="BH628" s="248">
        <f>IF(N628="sníž. přenesená",J628,0)</f>
        <v>0</v>
      </c>
      <c r="BI628" s="248">
        <f>IF(N628="nulová",J628,0)</f>
        <v>0</v>
      </c>
      <c r="BJ628" s="24" t="s">
        <v>85</v>
      </c>
      <c r="BK628" s="248">
        <f>ROUND(I628*H628,2)</f>
        <v>0</v>
      </c>
      <c r="BL628" s="24" t="s">
        <v>276</v>
      </c>
      <c r="BM628" s="24" t="s">
        <v>959</v>
      </c>
    </row>
    <row r="629" spans="2:65" s="1" customFormat="1" ht="25.5" customHeight="1">
      <c r="B629" s="46"/>
      <c r="C629" s="237" t="s">
        <v>960</v>
      </c>
      <c r="D629" s="237" t="s">
        <v>272</v>
      </c>
      <c r="E629" s="238" t="s">
        <v>961</v>
      </c>
      <c r="F629" s="239" t="s">
        <v>962</v>
      </c>
      <c r="G629" s="240" t="s">
        <v>317</v>
      </c>
      <c r="H629" s="241">
        <v>58.827</v>
      </c>
      <c r="I629" s="242"/>
      <c r="J629" s="243">
        <f>ROUND(I629*H629,2)</f>
        <v>0</v>
      </c>
      <c r="K629" s="239" t="s">
        <v>275</v>
      </c>
      <c r="L629" s="72"/>
      <c r="M629" s="244" t="s">
        <v>76</v>
      </c>
      <c r="N629" s="245" t="s">
        <v>48</v>
      </c>
      <c r="O629" s="47"/>
      <c r="P629" s="246">
        <f>O629*H629</f>
        <v>0</v>
      </c>
      <c r="Q629" s="246">
        <v>0</v>
      </c>
      <c r="R629" s="246">
        <f>Q629*H629</f>
        <v>0</v>
      </c>
      <c r="S629" s="246">
        <v>0</v>
      </c>
      <c r="T629" s="247">
        <f>S629*H629</f>
        <v>0</v>
      </c>
      <c r="AR629" s="24" t="s">
        <v>276</v>
      </c>
      <c r="AT629" s="24" t="s">
        <v>272</v>
      </c>
      <c r="AU629" s="24" t="s">
        <v>87</v>
      </c>
      <c r="AY629" s="24" t="s">
        <v>270</v>
      </c>
      <c r="BE629" s="248">
        <f>IF(N629="základní",J629,0)</f>
        <v>0</v>
      </c>
      <c r="BF629" s="248">
        <f>IF(N629="snížená",J629,0)</f>
        <v>0</v>
      </c>
      <c r="BG629" s="248">
        <f>IF(N629="zákl. přenesená",J629,0)</f>
        <v>0</v>
      </c>
      <c r="BH629" s="248">
        <f>IF(N629="sníž. přenesená",J629,0)</f>
        <v>0</v>
      </c>
      <c r="BI629" s="248">
        <f>IF(N629="nulová",J629,0)</f>
        <v>0</v>
      </c>
      <c r="BJ629" s="24" t="s">
        <v>85</v>
      </c>
      <c r="BK629" s="248">
        <f>ROUND(I629*H629,2)</f>
        <v>0</v>
      </c>
      <c r="BL629" s="24" t="s">
        <v>276</v>
      </c>
      <c r="BM629" s="24" t="s">
        <v>963</v>
      </c>
    </row>
    <row r="630" spans="2:65" s="1" customFormat="1" ht="25.5" customHeight="1">
      <c r="B630" s="46"/>
      <c r="C630" s="237" t="s">
        <v>964</v>
      </c>
      <c r="D630" s="237" t="s">
        <v>272</v>
      </c>
      <c r="E630" s="238" t="s">
        <v>965</v>
      </c>
      <c r="F630" s="239" t="s">
        <v>966</v>
      </c>
      <c r="G630" s="240" t="s">
        <v>317</v>
      </c>
      <c r="H630" s="241">
        <v>217.263</v>
      </c>
      <c r="I630" s="242"/>
      <c r="J630" s="243">
        <f>ROUND(I630*H630,2)</f>
        <v>0</v>
      </c>
      <c r="K630" s="239" t="s">
        <v>275</v>
      </c>
      <c r="L630" s="72"/>
      <c r="M630" s="244" t="s">
        <v>76</v>
      </c>
      <c r="N630" s="245" t="s">
        <v>48</v>
      </c>
      <c r="O630" s="47"/>
      <c r="P630" s="246">
        <f>O630*H630</f>
        <v>0</v>
      </c>
      <c r="Q630" s="246">
        <v>0</v>
      </c>
      <c r="R630" s="246">
        <f>Q630*H630</f>
        <v>0</v>
      </c>
      <c r="S630" s="246">
        <v>0</v>
      </c>
      <c r="T630" s="247">
        <f>S630*H630</f>
        <v>0</v>
      </c>
      <c r="AR630" s="24" t="s">
        <v>276</v>
      </c>
      <c r="AT630" s="24" t="s">
        <v>272</v>
      </c>
      <c r="AU630" s="24" t="s">
        <v>87</v>
      </c>
      <c r="AY630" s="24" t="s">
        <v>270</v>
      </c>
      <c r="BE630" s="248">
        <f>IF(N630="základní",J630,0)</f>
        <v>0</v>
      </c>
      <c r="BF630" s="248">
        <f>IF(N630="snížená",J630,0)</f>
        <v>0</v>
      </c>
      <c r="BG630" s="248">
        <f>IF(N630="zákl. přenesená",J630,0)</f>
        <v>0</v>
      </c>
      <c r="BH630" s="248">
        <f>IF(N630="sníž. přenesená",J630,0)</f>
        <v>0</v>
      </c>
      <c r="BI630" s="248">
        <f>IF(N630="nulová",J630,0)</f>
        <v>0</v>
      </c>
      <c r="BJ630" s="24" t="s">
        <v>85</v>
      </c>
      <c r="BK630" s="248">
        <f>ROUND(I630*H630,2)</f>
        <v>0</v>
      </c>
      <c r="BL630" s="24" t="s">
        <v>276</v>
      </c>
      <c r="BM630" s="24" t="s">
        <v>967</v>
      </c>
    </row>
    <row r="631" spans="2:63" s="11" customFormat="1" ht="29.85" customHeight="1">
      <c r="B631" s="221"/>
      <c r="C631" s="222"/>
      <c r="D631" s="223" t="s">
        <v>77</v>
      </c>
      <c r="E631" s="235" t="s">
        <v>968</v>
      </c>
      <c r="F631" s="235" t="s">
        <v>969</v>
      </c>
      <c r="G631" s="222"/>
      <c r="H631" s="222"/>
      <c r="I631" s="225"/>
      <c r="J631" s="236">
        <f>BK631</f>
        <v>0</v>
      </c>
      <c r="K631" s="222"/>
      <c r="L631" s="227"/>
      <c r="M631" s="228"/>
      <c r="N631" s="229"/>
      <c r="O631" s="229"/>
      <c r="P631" s="230">
        <f>P632</f>
        <v>0</v>
      </c>
      <c r="Q631" s="229"/>
      <c r="R631" s="230">
        <f>R632</f>
        <v>0</v>
      </c>
      <c r="S631" s="229"/>
      <c r="T631" s="231">
        <f>T632</f>
        <v>0</v>
      </c>
      <c r="AR631" s="232" t="s">
        <v>85</v>
      </c>
      <c r="AT631" s="233" t="s">
        <v>77</v>
      </c>
      <c r="AU631" s="233" t="s">
        <v>85</v>
      </c>
      <c r="AY631" s="232" t="s">
        <v>270</v>
      </c>
      <c r="BK631" s="234">
        <f>BK632</f>
        <v>0</v>
      </c>
    </row>
    <row r="632" spans="2:65" s="1" customFormat="1" ht="25.5" customHeight="1">
      <c r="B632" s="46"/>
      <c r="C632" s="237" t="s">
        <v>970</v>
      </c>
      <c r="D632" s="237" t="s">
        <v>272</v>
      </c>
      <c r="E632" s="238" t="s">
        <v>971</v>
      </c>
      <c r="F632" s="239" t="s">
        <v>972</v>
      </c>
      <c r="G632" s="240" t="s">
        <v>317</v>
      </c>
      <c r="H632" s="241">
        <v>397.54</v>
      </c>
      <c r="I632" s="242"/>
      <c r="J632" s="243">
        <f>ROUND(I632*H632,2)</f>
        <v>0</v>
      </c>
      <c r="K632" s="239" t="s">
        <v>275</v>
      </c>
      <c r="L632" s="72"/>
      <c r="M632" s="244" t="s">
        <v>76</v>
      </c>
      <c r="N632" s="245" t="s">
        <v>48</v>
      </c>
      <c r="O632" s="47"/>
      <c r="P632" s="246">
        <f>O632*H632</f>
        <v>0</v>
      </c>
      <c r="Q632" s="246">
        <v>0</v>
      </c>
      <c r="R632" s="246">
        <f>Q632*H632</f>
        <v>0</v>
      </c>
      <c r="S632" s="246">
        <v>0</v>
      </c>
      <c r="T632" s="247">
        <f>S632*H632</f>
        <v>0</v>
      </c>
      <c r="AR632" s="24" t="s">
        <v>276</v>
      </c>
      <c r="AT632" s="24" t="s">
        <v>272</v>
      </c>
      <c r="AU632" s="24" t="s">
        <v>87</v>
      </c>
      <c r="AY632" s="24" t="s">
        <v>270</v>
      </c>
      <c r="BE632" s="248">
        <f>IF(N632="základní",J632,0)</f>
        <v>0</v>
      </c>
      <c r="BF632" s="248">
        <f>IF(N632="snížená",J632,0)</f>
        <v>0</v>
      </c>
      <c r="BG632" s="248">
        <f>IF(N632="zákl. přenesená",J632,0)</f>
        <v>0</v>
      </c>
      <c r="BH632" s="248">
        <f>IF(N632="sníž. přenesená",J632,0)</f>
        <v>0</v>
      </c>
      <c r="BI632" s="248">
        <f>IF(N632="nulová",J632,0)</f>
        <v>0</v>
      </c>
      <c r="BJ632" s="24" t="s">
        <v>85</v>
      </c>
      <c r="BK632" s="248">
        <f>ROUND(I632*H632,2)</f>
        <v>0</v>
      </c>
      <c r="BL632" s="24" t="s">
        <v>276</v>
      </c>
      <c r="BM632" s="24" t="s">
        <v>973</v>
      </c>
    </row>
    <row r="633" spans="2:63" s="11" customFormat="1" ht="29.85" customHeight="1">
      <c r="B633" s="221"/>
      <c r="C633" s="222"/>
      <c r="D633" s="223" t="s">
        <v>77</v>
      </c>
      <c r="E633" s="235" t="s">
        <v>974</v>
      </c>
      <c r="F633" s="235" t="s">
        <v>975</v>
      </c>
      <c r="G633" s="222"/>
      <c r="H633" s="222"/>
      <c r="I633" s="225"/>
      <c r="J633" s="236">
        <f>BK633</f>
        <v>0</v>
      </c>
      <c r="K633" s="222"/>
      <c r="L633" s="227"/>
      <c r="M633" s="228"/>
      <c r="N633" s="229"/>
      <c r="O633" s="229"/>
      <c r="P633" s="230">
        <f>SUM(P634:P657)</f>
        <v>0</v>
      </c>
      <c r="Q633" s="229"/>
      <c r="R633" s="230">
        <f>SUM(R634:R657)</f>
        <v>0</v>
      </c>
      <c r="S633" s="229"/>
      <c r="T633" s="231">
        <f>SUM(T634:T657)</f>
        <v>0</v>
      </c>
      <c r="AR633" s="232" t="s">
        <v>85</v>
      </c>
      <c r="AT633" s="233" t="s">
        <v>77</v>
      </c>
      <c r="AU633" s="233" t="s">
        <v>85</v>
      </c>
      <c r="AY633" s="232" t="s">
        <v>270</v>
      </c>
      <c r="BK633" s="234">
        <f>SUM(BK634:BK657)</f>
        <v>0</v>
      </c>
    </row>
    <row r="634" spans="2:65" s="1" customFormat="1" ht="25.5" customHeight="1">
      <c r="B634" s="46"/>
      <c r="C634" s="237" t="s">
        <v>976</v>
      </c>
      <c r="D634" s="237" t="s">
        <v>272</v>
      </c>
      <c r="E634" s="238" t="s">
        <v>977</v>
      </c>
      <c r="F634" s="239" t="s">
        <v>978</v>
      </c>
      <c r="G634" s="240" t="s">
        <v>979</v>
      </c>
      <c r="H634" s="241">
        <v>1</v>
      </c>
      <c r="I634" s="242"/>
      <c r="J634" s="243">
        <f>ROUND(I634*H634,2)</f>
        <v>0</v>
      </c>
      <c r="K634" s="239" t="s">
        <v>76</v>
      </c>
      <c r="L634" s="72"/>
      <c r="M634" s="244" t="s">
        <v>76</v>
      </c>
      <c r="N634" s="245" t="s">
        <v>48</v>
      </c>
      <c r="O634" s="47"/>
      <c r="P634" s="246">
        <f>O634*H634</f>
        <v>0</v>
      </c>
      <c r="Q634" s="246">
        <v>0</v>
      </c>
      <c r="R634" s="246">
        <f>Q634*H634</f>
        <v>0</v>
      </c>
      <c r="S634" s="246">
        <v>0</v>
      </c>
      <c r="T634" s="247">
        <f>S634*H634</f>
        <v>0</v>
      </c>
      <c r="AR634" s="24" t="s">
        <v>276</v>
      </c>
      <c r="AT634" s="24" t="s">
        <v>272</v>
      </c>
      <c r="AU634" s="24" t="s">
        <v>87</v>
      </c>
      <c r="AY634" s="24" t="s">
        <v>270</v>
      </c>
      <c r="BE634" s="248">
        <f>IF(N634="základní",J634,0)</f>
        <v>0</v>
      </c>
      <c r="BF634" s="248">
        <f>IF(N634="snížená",J634,0)</f>
        <v>0</v>
      </c>
      <c r="BG634" s="248">
        <f>IF(N634="zákl. přenesená",J634,0)</f>
        <v>0</v>
      </c>
      <c r="BH634" s="248">
        <f>IF(N634="sníž. přenesená",J634,0)</f>
        <v>0</v>
      </c>
      <c r="BI634" s="248">
        <f>IF(N634="nulová",J634,0)</f>
        <v>0</v>
      </c>
      <c r="BJ634" s="24" t="s">
        <v>85</v>
      </c>
      <c r="BK634" s="248">
        <f>ROUND(I634*H634,2)</f>
        <v>0</v>
      </c>
      <c r="BL634" s="24" t="s">
        <v>276</v>
      </c>
      <c r="BM634" s="24" t="s">
        <v>980</v>
      </c>
    </row>
    <row r="635" spans="2:47" s="1" customFormat="1" ht="13.5">
      <c r="B635" s="46"/>
      <c r="C635" s="74"/>
      <c r="D635" s="251" t="s">
        <v>416</v>
      </c>
      <c r="E635" s="74"/>
      <c r="F635" s="292" t="s">
        <v>981</v>
      </c>
      <c r="G635" s="74"/>
      <c r="H635" s="74"/>
      <c r="I635" s="205"/>
      <c r="J635" s="74"/>
      <c r="K635" s="74"/>
      <c r="L635" s="72"/>
      <c r="M635" s="293"/>
      <c r="N635" s="47"/>
      <c r="O635" s="47"/>
      <c r="P635" s="47"/>
      <c r="Q635" s="47"/>
      <c r="R635" s="47"/>
      <c r="S635" s="47"/>
      <c r="T635" s="95"/>
      <c r="AT635" s="24" t="s">
        <v>416</v>
      </c>
      <c r="AU635" s="24" t="s">
        <v>87</v>
      </c>
    </row>
    <row r="636" spans="2:65" s="1" customFormat="1" ht="38.25" customHeight="1">
      <c r="B636" s="46"/>
      <c r="C636" s="237" t="s">
        <v>982</v>
      </c>
      <c r="D636" s="237" t="s">
        <v>272</v>
      </c>
      <c r="E636" s="238" t="s">
        <v>282</v>
      </c>
      <c r="F636" s="239" t="s">
        <v>283</v>
      </c>
      <c r="G636" s="240" t="s">
        <v>164</v>
      </c>
      <c r="H636" s="241">
        <v>293.061</v>
      </c>
      <c r="I636" s="242"/>
      <c r="J636" s="243">
        <f>ROUND(I636*H636,2)</f>
        <v>0</v>
      </c>
      <c r="K636" s="239" t="s">
        <v>275</v>
      </c>
      <c r="L636" s="72"/>
      <c r="M636" s="244" t="s">
        <v>76</v>
      </c>
      <c r="N636" s="245" t="s">
        <v>48</v>
      </c>
      <c r="O636" s="47"/>
      <c r="P636" s="246">
        <f>O636*H636</f>
        <v>0</v>
      </c>
      <c r="Q636" s="246">
        <v>0</v>
      </c>
      <c r="R636" s="246">
        <f>Q636*H636</f>
        <v>0</v>
      </c>
      <c r="S636" s="246">
        <v>0</v>
      </c>
      <c r="T636" s="247">
        <f>S636*H636</f>
        <v>0</v>
      </c>
      <c r="AR636" s="24" t="s">
        <v>276</v>
      </c>
      <c r="AT636" s="24" t="s">
        <v>272</v>
      </c>
      <c r="AU636" s="24" t="s">
        <v>87</v>
      </c>
      <c r="AY636" s="24" t="s">
        <v>270</v>
      </c>
      <c r="BE636" s="248">
        <f>IF(N636="základní",J636,0)</f>
        <v>0</v>
      </c>
      <c r="BF636" s="248">
        <f>IF(N636="snížená",J636,0)</f>
        <v>0</v>
      </c>
      <c r="BG636" s="248">
        <f>IF(N636="zákl. přenesená",J636,0)</f>
        <v>0</v>
      </c>
      <c r="BH636" s="248">
        <f>IF(N636="sníž. přenesená",J636,0)</f>
        <v>0</v>
      </c>
      <c r="BI636" s="248">
        <f>IF(N636="nulová",J636,0)</f>
        <v>0</v>
      </c>
      <c r="BJ636" s="24" t="s">
        <v>85</v>
      </c>
      <c r="BK636" s="248">
        <f>ROUND(I636*H636,2)</f>
        <v>0</v>
      </c>
      <c r="BL636" s="24" t="s">
        <v>276</v>
      </c>
      <c r="BM636" s="24" t="s">
        <v>983</v>
      </c>
    </row>
    <row r="637" spans="2:51" s="13" customFormat="1" ht="13.5">
      <c r="B637" s="260"/>
      <c r="C637" s="261"/>
      <c r="D637" s="251" t="s">
        <v>278</v>
      </c>
      <c r="E637" s="262" t="s">
        <v>76</v>
      </c>
      <c r="F637" s="263" t="s">
        <v>984</v>
      </c>
      <c r="G637" s="261"/>
      <c r="H637" s="264">
        <v>293.061</v>
      </c>
      <c r="I637" s="265"/>
      <c r="J637" s="261"/>
      <c r="K637" s="261"/>
      <c r="L637" s="266"/>
      <c r="M637" s="267"/>
      <c r="N637" s="268"/>
      <c r="O637" s="268"/>
      <c r="P637" s="268"/>
      <c r="Q637" s="268"/>
      <c r="R637" s="268"/>
      <c r="S637" s="268"/>
      <c r="T637" s="269"/>
      <c r="AT637" s="270" t="s">
        <v>278</v>
      </c>
      <c r="AU637" s="270" t="s">
        <v>87</v>
      </c>
      <c r="AV637" s="13" t="s">
        <v>87</v>
      </c>
      <c r="AW637" s="13" t="s">
        <v>40</v>
      </c>
      <c r="AX637" s="13" t="s">
        <v>78</v>
      </c>
      <c r="AY637" s="270" t="s">
        <v>270</v>
      </c>
    </row>
    <row r="638" spans="2:51" s="14" customFormat="1" ht="13.5">
      <c r="B638" s="271"/>
      <c r="C638" s="272"/>
      <c r="D638" s="251" t="s">
        <v>278</v>
      </c>
      <c r="E638" s="273" t="s">
        <v>76</v>
      </c>
      <c r="F638" s="274" t="s">
        <v>281</v>
      </c>
      <c r="G638" s="272"/>
      <c r="H638" s="275">
        <v>293.061</v>
      </c>
      <c r="I638" s="276"/>
      <c r="J638" s="272"/>
      <c r="K638" s="272"/>
      <c r="L638" s="277"/>
      <c r="M638" s="278"/>
      <c r="N638" s="279"/>
      <c r="O638" s="279"/>
      <c r="P638" s="279"/>
      <c r="Q638" s="279"/>
      <c r="R638" s="279"/>
      <c r="S638" s="279"/>
      <c r="T638" s="280"/>
      <c r="AT638" s="281" t="s">
        <v>278</v>
      </c>
      <c r="AU638" s="281" t="s">
        <v>87</v>
      </c>
      <c r="AV638" s="14" t="s">
        <v>276</v>
      </c>
      <c r="AW638" s="14" t="s">
        <v>40</v>
      </c>
      <c r="AX638" s="14" t="s">
        <v>85</v>
      </c>
      <c r="AY638" s="281" t="s">
        <v>270</v>
      </c>
    </row>
    <row r="639" spans="2:65" s="1" customFormat="1" ht="38.25" customHeight="1">
      <c r="B639" s="46"/>
      <c r="C639" s="237" t="s">
        <v>985</v>
      </c>
      <c r="D639" s="237" t="s">
        <v>272</v>
      </c>
      <c r="E639" s="238" t="s">
        <v>286</v>
      </c>
      <c r="F639" s="239" t="s">
        <v>287</v>
      </c>
      <c r="G639" s="240" t="s">
        <v>164</v>
      </c>
      <c r="H639" s="241">
        <v>293.061</v>
      </c>
      <c r="I639" s="242"/>
      <c r="J639" s="243">
        <f>ROUND(I639*H639,2)</f>
        <v>0</v>
      </c>
      <c r="K639" s="239" t="s">
        <v>275</v>
      </c>
      <c r="L639" s="72"/>
      <c r="M639" s="244" t="s">
        <v>76</v>
      </c>
      <c r="N639" s="245" t="s">
        <v>48</v>
      </c>
      <c r="O639" s="47"/>
      <c r="P639" s="246">
        <f>O639*H639</f>
        <v>0</v>
      </c>
      <c r="Q639" s="246">
        <v>0</v>
      </c>
      <c r="R639" s="246">
        <f>Q639*H639</f>
        <v>0</v>
      </c>
      <c r="S639" s="246">
        <v>0</v>
      </c>
      <c r="T639" s="247">
        <f>S639*H639</f>
        <v>0</v>
      </c>
      <c r="AR639" s="24" t="s">
        <v>276</v>
      </c>
      <c r="AT639" s="24" t="s">
        <v>272</v>
      </c>
      <c r="AU639" s="24" t="s">
        <v>87</v>
      </c>
      <c r="AY639" s="24" t="s">
        <v>270</v>
      </c>
      <c r="BE639" s="248">
        <f>IF(N639="základní",J639,0)</f>
        <v>0</v>
      </c>
      <c r="BF639" s="248">
        <f>IF(N639="snížená",J639,0)</f>
        <v>0</v>
      </c>
      <c r="BG639" s="248">
        <f>IF(N639="zákl. přenesená",J639,0)</f>
        <v>0</v>
      </c>
      <c r="BH639" s="248">
        <f>IF(N639="sníž. přenesená",J639,0)</f>
        <v>0</v>
      </c>
      <c r="BI639" s="248">
        <f>IF(N639="nulová",J639,0)</f>
        <v>0</v>
      </c>
      <c r="BJ639" s="24" t="s">
        <v>85</v>
      </c>
      <c r="BK639" s="248">
        <f>ROUND(I639*H639,2)</f>
        <v>0</v>
      </c>
      <c r="BL639" s="24" t="s">
        <v>276</v>
      </c>
      <c r="BM639" s="24" t="s">
        <v>986</v>
      </c>
    </row>
    <row r="640" spans="2:51" s="13" customFormat="1" ht="13.5">
      <c r="B640" s="260"/>
      <c r="C640" s="261"/>
      <c r="D640" s="251" t="s">
        <v>278</v>
      </c>
      <c r="E640" s="262" t="s">
        <v>76</v>
      </c>
      <c r="F640" s="263" t="s">
        <v>984</v>
      </c>
      <c r="G640" s="261"/>
      <c r="H640" s="264">
        <v>293.061</v>
      </c>
      <c r="I640" s="265"/>
      <c r="J640" s="261"/>
      <c r="K640" s="261"/>
      <c r="L640" s="266"/>
      <c r="M640" s="267"/>
      <c r="N640" s="268"/>
      <c r="O640" s="268"/>
      <c r="P640" s="268"/>
      <c r="Q640" s="268"/>
      <c r="R640" s="268"/>
      <c r="S640" s="268"/>
      <c r="T640" s="269"/>
      <c r="AT640" s="270" t="s">
        <v>278</v>
      </c>
      <c r="AU640" s="270" t="s">
        <v>87</v>
      </c>
      <c r="AV640" s="13" t="s">
        <v>87</v>
      </c>
      <c r="AW640" s="13" t="s">
        <v>40</v>
      </c>
      <c r="AX640" s="13" t="s">
        <v>78</v>
      </c>
      <c r="AY640" s="270" t="s">
        <v>270</v>
      </c>
    </row>
    <row r="641" spans="2:51" s="14" customFormat="1" ht="13.5">
      <c r="B641" s="271"/>
      <c r="C641" s="272"/>
      <c r="D641" s="251" t="s">
        <v>278</v>
      </c>
      <c r="E641" s="273" t="s">
        <v>76</v>
      </c>
      <c r="F641" s="274" t="s">
        <v>281</v>
      </c>
      <c r="G641" s="272"/>
      <c r="H641" s="275">
        <v>293.061</v>
      </c>
      <c r="I641" s="276"/>
      <c r="J641" s="272"/>
      <c r="K641" s="272"/>
      <c r="L641" s="277"/>
      <c r="M641" s="278"/>
      <c r="N641" s="279"/>
      <c r="O641" s="279"/>
      <c r="P641" s="279"/>
      <c r="Q641" s="279"/>
      <c r="R641" s="279"/>
      <c r="S641" s="279"/>
      <c r="T641" s="280"/>
      <c r="AT641" s="281" t="s">
        <v>278</v>
      </c>
      <c r="AU641" s="281" t="s">
        <v>87</v>
      </c>
      <c r="AV641" s="14" t="s">
        <v>276</v>
      </c>
      <c r="AW641" s="14" t="s">
        <v>40</v>
      </c>
      <c r="AX641" s="14" t="s">
        <v>85</v>
      </c>
      <c r="AY641" s="281" t="s">
        <v>270</v>
      </c>
    </row>
    <row r="642" spans="2:65" s="1" customFormat="1" ht="38.25" customHeight="1">
      <c r="B642" s="46"/>
      <c r="C642" s="237" t="s">
        <v>987</v>
      </c>
      <c r="D642" s="237" t="s">
        <v>272</v>
      </c>
      <c r="E642" s="238" t="s">
        <v>297</v>
      </c>
      <c r="F642" s="239" t="s">
        <v>298</v>
      </c>
      <c r="G642" s="240" t="s">
        <v>164</v>
      </c>
      <c r="H642" s="241">
        <v>293.061</v>
      </c>
      <c r="I642" s="242"/>
      <c r="J642" s="243">
        <f>ROUND(I642*H642,2)</f>
        <v>0</v>
      </c>
      <c r="K642" s="239" t="s">
        <v>275</v>
      </c>
      <c r="L642" s="72"/>
      <c r="M642" s="244" t="s">
        <v>76</v>
      </c>
      <c r="N642" s="245" t="s">
        <v>48</v>
      </c>
      <c r="O642" s="47"/>
      <c r="P642" s="246">
        <f>O642*H642</f>
        <v>0</v>
      </c>
      <c r="Q642" s="246">
        <v>0</v>
      </c>
      <c r="R642" s="246">
        <f>Q642*H642</f>
        <v>0</v>
      </c>
      <c r="S642" s="246">
        <v>0</v>
      </c>
      <c r="T642" s="247">
        <f>S642*H642</f>
        <v>0</v>
      </c>
      <c r="AR642" s="24" t="s">
        <v>276</v>
      </c>
      <c r="AT642" s="24" t="s">
        <v>272</v>
      </c>
      <c r="AU642" s="24" t="s">
        <v>87</v>
      </c>
      <c r="AY642" s="24" t="s">
        <v>270</v>
      </c>
      <c r="BE642" s="248">
        <f>IF(N642="základní",J642,0)</f>
        <v>0</v>
      </c>
      <c r="BF642" s="248">
        <f>IF(N642="snížená",J642,0)</f>
        <v>0</v>
      </c>
      <c r="BG642" s="248">
        <f>IF(N642="zákl. přenesená",J642,0)</f>
        <v>0</v>
      </c>
      <c r="BH642" s="248">
        <f>IF(N642="sníž. přenesená",J642,0)</f>
        <v>0</v>
      </c>
      <c r="BI642" s="248">
        <f>IF(N642="nulová",J642,0)</f>
        <v>0</v>
      </c>
      <c r="BJ642" s="24" t="s">
        <v>85</v>
      </c>
      <c r="BK642" s="248">
        <f>ROUND(I642*H642,2)</f>
        <v>0</v>
      </c>
      <c r="BL642" s="24" t="s">
        <v>276</v>
      </c>
      <c r="BM642" s="24" t="s">
        <v>988</v>
      </c>
    </row>
    <row r="643" spans="2:51" s="13" customFormat="1" ht="13.5">
      <c r="B643" s="260"/>
      <c r="C643" s="261"/>
      <c r="D643" s="251" t="s">
        <v>278</v>
      </c>
      <c r="E643" s="262" t="s">
        <v>76</v>
      </c>
      <c r="F643" s="263" t="s">
        <v>984</v>
      </c>
      <c r="G643" s="261"/>
      <c r="H643" s="264">
        <v>293.061</v>
      </c>
      <c r="I643" s="265"/>
      <c r="J643" s="261"/>
      <c r="K643" s="261"/>
      <c r="L643" s="266"/>
      <c r="M643" s="267"/>
      <c r="N643" s="268"/>
      <c r="O643" s="268"/>
      <c r="P643" s="268"/>
      <c r="Q643" s="268"/>
      <c r="R643" s="268"/>
      <c r="S643" s="268"/>
      <c r="T643" s="269"/>
      <c r="AT643" s="270" t="s">
        <v>278</v>
      </c>
      <c r="AU643" s="270" t="s">
        <v>87</v>
      </c>
      <c r="AV643" s="13" t="s">
        <v>87</v>
      </c>
      <c r="AW643" s="13" t="s">
        <v>40</v>
      </c>
      <c r="AX643" s="13" t="s">
        <v>78</v>
      </c>
      <c r="AY643" s="270" t="s">
        <v>270</v>
      </c>
    </row>
    <row r="644" spans="2:51" s="14" customFormat="1" ht="13.5">
      <c r="B644" s="271"/>
      <c r="C644" s="272"/>
      <c r="D644" s="251" t="s">
        <v>278</v>
      </c>
      <c r="E644" s="273" t="s">
        <v>76</v>
      </c>
      <c r="F644" s="274" t="s">
        <v>281</v>
      </c>
      <c r="G644" s="272"/>
      <c r="H644" s="275">
        <v>293.061</v>
      </c>
      <c r="I644" s="276"/>
      <c r="J644" s="272"/>
      <c r="K644" s="272"/>
      <c r="L644" s="277"/>
      <c r="M644" s="278"/>
      <c r="N644" s="279"/>
      <c r="O644" s="279"/>
      <c r="P644" s="279"/>
      <c r="Q644" s="279"/>
      <c r="R644" s="279"/>
      <c r="S644" s="279"/>
      <c r="T644" s="280"/>
      <c r="AT644" s="281" t="s">
        <v>278</v>
      </c>
      <c r="AU644" s="281" t="s">
        <v>87</v>
      </c>
      <c r="AV644" s="14" t="s">
        <v>276</v>
      </c>
      <c r="AW644" s="14" t="s">
        <v>40</v>
      </c>
      <c r="AX644" s="14" t="s">
        <v>85</v>
      </c>
      <c r="AY644" s="281" t="s">
        <v>270</v>
      </c>
    </row>
    <row r="645" spans="2:65" s="1" customFormat="1" ht="16.5" customHeight="1">
      <c r="B645" s="46"/>
      <c r="C645" s="237" t="s">
        <v>989</v>
      </c>
      <c r="D645" s="237" t="s">
        <v>272</v>
      </c>
      <c r="E645" s="238" t="s">
        <v>310</v>
      </c>
      <c r="F645" s="239" t="s">
        <v>311</v>
      </c>
      <c r="G645" s="240" t="s">
        <v>164</v>
      </c>
      <c r="H645" s="241">
        <v>293.061</v>
      </c>
      <c r="I645" s="242"/>
      <c r="J645" s="243">
        <f>ROUND(I645*H645,2)</f>
        <v>0</v>
      </c>
      <c r="K645" s="239" t="s">
        <v>275</v>
      </c>
      <c r="L645" s="72"/>
      <c r="M645" s="244" t="s">
        <v>76</v>
      </c>
      <c r="N645" s="245" t="s">
        <v>48</v>
      </c>
      <c r="O645" s="47"/>
      <c r="P645" s="246">
        <f>O645*H645</f>
        <v>0</v>
      </c>
      <c r="Q645" s="246">
        <v>0</v>
      </c>
      <c r="R645" s="246">
        <f>Q645*H645</f>
        <v>0</v>
      </c>
      <c r="S645" s="246">
        <v>0</v>
      </c>
      <c r="T645" s="247">
        <f>S645*H645</f>
        <v>0</v>
      </c>
      <c r="AR645" s="24" t="s">
        <v>276</v>
      </c>
      <c r="AT645" s="24" t="s">
        <v>272</v>
      </c>
      <c r="AU645" s="24" t="s">
        <v>87</v>
      </c>
      <c r="AY645" s="24" t="s">
        <v>270</v>
      </c>
      <c r="BE645" s="248">
        <f>IF(N645="základní",J645,0)</f>
        <v>0</v>
      </c>
      <c r="BF645" s="248">
        <f>IF(N645="snížená",J645,0)</f>
        <v>0</v>
      </c>
      <c r="BG645" s="248">
        <f>IF(N645="zákl. přenesená",J645,0)</f>
        <v>0</v>
      </c>
      <c r="BH645" s="248">
        <f>IF(N645="sníž. přenesená",J645,0)</f>
        <v>0</v>
      </c>
      <c r="BI645" s="248">
        <f>IF(N645="nulová",J645,0)</f>
        <v>0</v>
      </c>
      <c r="BJ645" s="24" t="s">
        <v>85</v>
      </c>
      <c r="BK645" s="248">
        <f>ROUND(I645*H645,2)</f>
        <v>0</v>
      </c>
      <c r="BL645" s="24" t="s">
        <v>276</v>
      </c>
      <c r="BM645" s="24" t="s">
        <v>990</v>
      </c>
    </row>
    <row r="646" spans="2:51" s="13" customFormat="1" ht="13.5">
      <c r="B646" s="260"/>
      <c r="C646" s="261"/>
      <c r="D646" s="251" t="s">
        <v>278</v>
      </c>
      <c r="E646" s="262" t="s">
        <v>76</v>
      </c>
      <c r="F646" s="263" t="s">
        <v>984</v>
      </c>
      <c r="G646" s="261"/>
      <c r="H646" s="264">
        <v>293.061</v>
      </c>
      <c r="I646" s="265"/>
      <c r="J646" s="261"/>
      <c r="K646" s="261"/>
      <c r="L646" s="266"/>
      <c r="M646" s="267"/>
      <c r="N646" s="268"/>
      <c r="O646" s="268"/>
      <c r="P646" s="268"/>
      <c r="Q646" s="268"/>
      <c r="R646" s="268"/>
      <c r="S646" s="268"/>
      <c r="T646" s="269"/>
      <c r="AT646" s="270" t="s">
        <v>278</v>
      </c>
      <c r="AU646" s="270" t="s">
        <v>87</v>
      </c>
      <c r="AV646" s="13" t="s">
        <v>87</v>
      </c>
      <c r="AW646" s="13" t="s">
        <v>40</v>
      </c>
      <c r="AX646" s="13" t="s">
        <v>78</v>
      </c>
      <c r="AY646" s="270" t="s">
        <v>270</v>
      </c>
    </row>
    <row r="647" spans="2:51" s="14" customFormat="1" ht="13.5">
      <c r="B647" s="271"/>
      <c r="C647" s="272"/>
      <c r="D647" s="251" t="s">
        <v>278</v>
      </c>
      <c r="E647" s="273" t="s">
        <v>76</v>
      </c>
      <c r="F647" s="274" t="s">
        <v>281</v>
      </c>
      <c r="G647" s="272"/>
      <c r="H647" s="275">
        <v>293.061</v>
      </c>
      <c r="I647" s="276"/>
      <c r="J647" s="272"/>
      <c r="K647" s="272"/>
      <c r="L647" s="277"/>
      <c r="M647" s="278"/>
      <c r="N647" s="279"/>
      <c r="O647" s="279"/>
      <c r="P647" s="279"/>
      <c r="Q647" s="279"/>
      <c r="R647" s="279"/>
      <c r="S647" s="279"/>
      <c r="T647" s="280"/>
      <c r="AT647" s="281" t="s">
        <v>278</v>
      </c>
      <c r="AU647" s="281" t="s">
        <v>87</v>
      </c>
      <c r="AV647" s="14" t="s">
        <v>276</v>
      </c>
      <c r="AW647" s="14" t="s">
        <v>40</v>
      </c>
      <c r="AX647" s="14" t="s">
        <v>85</v>
      </c>
      <c r="AY647" s="281" t="s">
        <v>270</v>
      </c>
    </row>
    <row r="648" spans="2:65" s="1" customFormat="1" ht="16.5" customHeight="1">
      <c r="B648" s="46"/>
      <c r="C648" s="237" t="s">
        <v>991</v>
      </c>
      <c r="D648" s="237" t="s">
        <v>272</v>
      </c>
      <c r="E648" s="238" t="s">
        <v>315</v>
      </c>
      <c r="F648" s="239" t="s">
        <v>316</v>
      </c>
      <c r="G648" s="240" t="s">
        <v>317</v>
      </c>
      <c r="H648" s="241">
        <v>527.51</v>
      </c>
      <c r="I648" s="242"/>
      <c r="J648" s="243">
        <f>ROUND(I648*H648,2)</f>
        <v>0</v>
      </c>
      <c r="K648" s="239" t="s">
        <v>275</v>
      </c>
      <c r="L648" s="72"/>
      <c r="M648" s="244" t="s">
        <v>76</v>
      </c>
      <c r="N648" s="245" t="s">
        <v>48</v>
      </c>
      <c r="O648" s="47"/>
      <c r="P648" s="246">
        <f>O648*H648</f>
        <v>0</v>
      </c>
      <c r="Q648" s="246">
        <v>0</v>
      </c>
      <c r="R648" s="246">
        <f>Q648*H648</f>
        <v>0</v>
      </c>
      <c r="S648" s="246">
        <v>0</v>
      </c>
      <c r="T648" s="247">
        <f>S648*H648</f>
        <v>0</v>
      </c>
      <c r="AR648" s="24" t="s">
        <v>276</v>
      </c>
      <c r="AT648" s="24" t="s">
        <v>272</v>
      </c>
      <c r="AU648" s="24" t="s">
        <v>87</v>
      </c>
      <c r="AY648" s="24" t="s">
        <v>270</v>
      </c>
      <c r="BE648" s="248">
        <f>IF(N648="základní",J648,0)</f>
        <v>0</v>
      </c>
      <c r="BF648" s="248">
        <f>IF(N648="snížená",J648,0)</f>
        <v>0</v>
      </c>
      <c r="BG648" s="248">
        <f>IF(N648="zákl. přenesená",J648,0)</f>
        <v>0</v>
      </c>
      <c r="BH648" s="248">
        <f>IF(N648="sníž. přenesená",J648,0)</f>
        <v>0</v>
      </c>
      <c r="BI648" s="248">
        <f>IF(N648="nulová",J648,0)</f>
        <v>0</v>
      </c>
      <c r="BJ648" s="24" t="s">
        <v>85</v>
      </c>
      <c r="BK648" s="248">
        <f>ROUND(I648*H648,2)</f>
        <v>0</v>
      </c>
      <c r="BL648" s="24" t="s">
        <v>276</v>
      </c>
      <c r="BM648" s="24" t="s">
        <v>992</v>
      </c>
    </row>
    <row r="649" spans="2:51" s="13" customFormat="1" ht="13.5">
      <c r="B649" s="260"/>
      <c r="C649" s="261"/>
      <c r="D649" s="251" t="s">
        <v>278</v>
      </c>
      <c r="E649" s="262" t="s">
        <v>76</v>
      </c>
      <c r="F649" s="263" t="s">
        <v>993</v>
      </c>
      <c r="G649" s="261"/>
      <c r="H649" s="264">
        <v>527.51</v>
      </c>
      <c r="I649" s="265"/>
      <c r="J649" s="261"/>
      <c r="K649" s="261"/>
      <c r="L649" s="266"/>
      <c r="M649" s="267"/>
      <c r="N649" s="268"/>
      <c r="O649" s="268"/>
      <c r="P649" s="268"/>
      <c r="Q649" s="268"/>
      <c r="R649" s="268"/>
      <c r="S649" s="268"/>
      <c r="T649" s="269"/>
      <c r="AT649" s="270" t="s">
        <v>278</v>
      </c>
      <c r="AU649" s="270" t="s">
        <v>87</v>
      </c>
      <c r="AV649" s="13" t="s">
        <v>87</v>
      </c>
      <c r="AW649" s="13" t="s">
        <v>40</v>
      </c>
      <c r="AX649" s="13" t="s">
        <v>78</v>
      </c>
      <c r="AY649" s="270" t="s">
        <v>270</v>
      </c>
    </row>
    <row r="650" spans="2:51" s="14" customFormat="1" ht="13.5">
      <c r="B650" s="271"/>
      <c r="C650" s="272"/>
      <c r="D650" s="251" t="s">
        <v>278</v>
      </c>
      <c r="E650" s="273" t="s">
        <v>76</v>
      </c>
      <c r="F650" s="274" t="s">
        <v>281</v>
      </c>
      <c r="G650" s="272"/>
      <c r="H650" s="275">
        <v>527.51</v>
      </c>
      <c r="I650" s="276"/>
      <c r="J650" s="272"/>
      <c r="K650" s="272"/>
      <c r="L650" s="277"/>
      <c r="M650" s="278"/>
      <c r="N650" s="279"/>
      <c r="O650" s="279"/>
      <c r="P650" s="279"/>
      <c r="Q650" s="279"/>
      <c r="R650" s="279"/>
      <c r="S650" s="279"/>
      <c r="T650" s="280"/>
      <c r="AT650" s="281" t="s">
        <v>278</v>
      </c>
      <c r="AU650" s="281" t="s">
        <v>87</v>
      </c>
      <c r="AV650" s="14" t="s">
        <v>276</v>
      </c>
      <c r="AW650" s="14" t="s">
        <v>40</v>
      </c>
      <c r="AX650" s="14" t="s">
        <v>85</v>
      </c>
      <c r="AY650" s="281" t="s">
        <v>270</v>
      </c>
    </row>
    <row r="651" spans="2:65" s="1" customFormat="1" ht="25.5" customHeight="1">
      <c r="B651" s="46"/>
      <c r="C651" s="237" t="s">
        <v>994</v>
      </c>
      <c r="D651" s="237" t="s">
        <v>272</v>
      </c>
      <c r="E651" s="238" t="s">
        <v>995</v>
      </c>
      <c r="F651" s="239" t="s">
        <v>996</v>
      </c>
      <c r="G651" s="240" t="s">
        <v>113</v>
      </c>
      <c r="H651" s="241">
        <v>976.87</v>
      </c>
      <c r="I651" s="242"/>
      <c r="J651" s="243">
        <f>ROUND(I651*H651,2)</f>
        <v>0</v>
      </c>
      <c r="K651" s="239" t="s">
        <v>275</v>
      </c>
      <c r="L651" s="72"/>
      <c r="M651" s="244" t="s">
        <v>76</v>
      </c>
      <c r="N651" s="245" t="s">
        <v>48</v>
      </c>
      <c r="O651" s="47"/>
      <c r="P651" s="246">
        <f>O651*H651</f>
        <v>0</v>
      </c>
      <c r="Q651" s="246">
        <v>0</v>
      </c>
      <c r="R651" s="246">
        <f>Q651*H651</f>
        <v>0</v>
      </c>
      <c r="S651" s="246">
        <v>0</v>
      </c>
      <c r="T651" s="247">
        <f>S651*H651</f>
        <v>0</v>
      </c>
      <c r="AR651" s="24" t="s">
        <v>276</v>
      </c>
      <c r="AT651" s="24" t="s">
        <v>272</v>
      </c>
      <c r="AU651" s="24" t="s">
        <v>87</v>
      </c>
      <c r="AY651" s="24" t="s">
        <v>270</v>
      </c>
      <c r="BE651" s="248">
        <f>IF(N651="základní",J651,0)</f>
        <v>0</v>
      </c>
      <c r="BF651" s="248">
        <f>IF(N651="snížená",J651,0)</f>
        <v>0</v>
      </c>
      <c r="BG651" s="248">
        <f>IF(N651="zákl. přenesená",J651,0)</f>
        <v>0</v>
      </c>
      <c r="BH651" s="248">
        <f>IF(N651="sníž. přenesená",J651,0)</f>
        <v>0</v>
      </c>
      <c r="BI651" s="248">
        <f>IF(N651="nulová",J651,0)</f>
        <v>0</v>
      </c>
      <c r="BJ651" s="24" t="s">
        <v>85</v>
      </c>
      <c r="BK651" s="248">
        <f>ROUND(I651*H651,2)</f>
        <v>0</v>
      </c>
      <c r="BL651" s="24" t="s">
        <v>276</v>
      </c>
      <c r="BM651" s="24" t="s">
        <v>997</v>
      </c>
    </row>
    <row r="652" spans="2:47" s="1" customFormat="1" ht="13.5">
      <c r="B652" s="46"/>
      <c r="C652" s="74"/>
      <c r="D652" s="251" t="s">
        <v>416</v>
      </c>
      <c r="E652" s="74"/>
      <c r="F652" s="292" t="s">
        <v>998</v>
      </c>
      <c r="G652" s="74"/>
      <c r="H652" s="74"/>
      <c r="I652" s="205"/>
      <c r="J652" s="74"/>
      <c r="K652" s="74"/>
      <c r="L652" s="72"/>
      <c r="M652" s="293"/>
      <c r="N652" s="47"/>
      <c r="O652" s="47"/>
      <c r="P652" s="47"/>
      <c r="Q652" s="47"/>
      <c r="R652" s="47"/>
      <c r="S652" s="47"/>
      <c r="T652" s="95"/>
      <c r="AT652" s="24" t="s">
        <v>416</v>
      </c>
      <c r="AU652" s="24" t="s">
        <v>87</v>
      </c>
    </row>
    <row r="653" spans="2:51" s="13" customFormat="1" ht="13.5">
      <c r="B653" s="260"/>
      <c r="C653" s="261"/>
      <c r="D653" s="251" t="s">
        <v>278</v>
      </c>
      <c r="E653" s="262" t="s">
        <v>197</v>
      </c>
      <c r="F653" s="263" t="s">
        <v>999</v>
      </c>
      <c r="G653" s="261"/>
      <c r="H653" s="264">
        <v>976.87</v>
      </c>
      <c r="I653" s="265"/>
      <c r="J653" s="261"/>
      <c r="K653" s="261"/>
      <c r="L653" s="266"/>
      <c r="M653" s="267"/>
      <c r="N653" s="268"/>
      <c r="O653" s="268"/>
      <c r="P653" s="268"/>
      <c r="Q653" s="268"/>
      <c r="R653" s="268"/>
      <c r="S653" s="268"/>
      <c r="T653" s="269"/>
      <c r="AT653" s="270" t="s">
        <v>278</v>
      </c>
      <c r="AU653" s="270" t="s">
        <v>87</v>
      </c>
      <c r="AV653" s="13" t="s">
        <v>87</v>
      </c>
      <c r="AW653" s="13" t="s">
        <v>40</v>
      </c>
      <c r="AX653" s="13" t="s">
        <v>78</v>
      </c>
      <c r="AY653" s="270" t="s">
        <v>270</v>
      </c>
    </row>
    <row r="654" spans="2:51" s="14" customFormat="1" ht="13.5">
      <c r="B654" s="271"/>
      <c r="C654" s="272"/>
      <c r="D654" s="251" t="s">
        <v>278</v>
      </c>
      <c r="E654" s="273" t="s">
        <v>76</v>
      </c>
      <c r="F654" s="274" t="s">
        <v>281</v>
      </c>
      <c r="G654" s="272"/>
      <c r="H654" s="275">
        <v>976.87</v>
      </c>
      <c r="I654" s="276"/>
      <c r="J654" s="272"/>
      <c r="K654" s="272"/>
      <c r="L654" s="277"/>
      <c r="M654" s="278"/>
      <c r="N654" s="279"/>
      <c r="O654" s="279"/>
      <c r="P654" s="279"/>
      <c r="Q654" s="279"/>
      <c r="R654" s="279"/>
      <c r="S654" s="279"/>
      <c r="T654" s="280"/>
      <c r="AT654" s="281" t="s">
        <v>278</v>
      </c>
      <c r="AU654" s="281" t="s">
        <v>87</v>
      </c>
      <c r="AV654" s="14" t="s">
        <v>276</v>
      </c>
      <c r="AW654" s="14" t="s">
        <v>40</v>
      </c>
      <c r="AX654" s="14" t="s">
        <v>85</v>
      </c>
      <c r="AY654" s="281" t="s">
        <v>270</v>
      </c>
    </row>
    <row r="655" spans="2:65" s="1" customFormat="1" ht="25.5" customHeight="1">
      <c r="B655" s="46"/>
      <c r="C655" s="237" t="s">
        <v>1000</v>
      </c>
      <c r="D655" s="237" t="s">
        <v>272</v>
      </c>
      <c r="E655" s="238" t="s">
        <v>594</v>
      </c>
      <c r="F655" s="239" t="s">
        <v>595</v>
      </c>
      <c r="G655" s="240" t="s">
        <v>113</v>
      </c>
      <c r="H655" s="241">
        <v>976.87</v>
      </c>
      <c r="I655" s="242"/>
      <c r="J655" s="243">
        <f>ROUND(I655*H655,2)</f>
        <v>0</v>
      </c>
      <c r="K655" s="239" t="s">
        <v>275</v>
      </c>
      <c r="L655" s="72"/>
      <c r="M655" s="244" t="s">
        <v>76</v>
      </c>
      <c r="N655" s="245" t="s">
        <v>48</v>
      </c>
      <c r="O655" s="47"/>
      <c r="P655" s="246">
        <f>O655*H655</f>
        <v>0</v>
      </c>
      <c r="Q655" s="246">
        <v>0</v>
      </c>
      <c r="R655" s="246">
        <f>Q655*H655</f>
        <v>0</v>
      </c>
      <c r="S655" s="246">
        <v>0</v>
      </c>
      <c r="T655" s="247">
        <f>S655*H655</f>
        <v>0</v>
      </c>
      <c r="AR655" s="24" t="s">
        <v>276</v>
      </c>
      <c r="AT655" s="24" t="s">
        <v>272</v>
      </c>
      <c r="AU655" s="24" t="s">
        <v>87</v>
      </c>
      <c r="AY655" s="24" t="s">
        <v>270</v>
      </c>
      <c r="BE655" s="248">
        <f>IF(N655="základní",J655,0)</f>
        <v>0</v>
      </c>
      <c r="BF655" s="248">
        <f>IF(N655="snížená",J655,0)</f>
        <v>0</v>
      </c>
      <c r="BG655" s="248">
        <f>IF(N655="zákl. přenesená",J655,0)</f>
        <v>0</v>
      </c>
      <c r="BH655" s="248">
        <f>IF(N655="sníž. přenesená",J655,0)</f>
        <v>0</v>
      </c>
      <c r="BI655" s="248">
        <f>IF(N655="nulová",J655,0)</f>
        <v>0</v>
      </c>
      <c r="BJ655" s="24" t="s">
        <v>85</v>
      </c>
      <c r="BK655" s="248">
        <f>ROUND(I655*H655,2)</f>
        <v>0</v>
      </c>
      <c r="BL655" s="24" t="s">
        <v>276</v>
      </c>
      <c r="BM655" s="24" t="s">
        <v>1001</v>
      </c>
    </row>
    <row r="656" spans="2:51" s="13" customFormat="1" ht="13.5">
      <c r="B656" s="260"/>
      <c r="C656" s="261"/>
      <c r="D656" s="251" t="s">
        <v>278</v>
      </c>
      <c r="E656" s="262" t="s">
        <v>76</v>
      </c>
      <c r="F656" s="263" t="s">
        <v>1002</v>
      </c>
      <c r="G656" s="261"/>
      <c r="H656" s="264">
        <v>976.87</v>
      </c>
      <c r="I656" s="265"/>
      <c r="J656" s="261"/>
      <c r="K656" s="261"/>
      <c r="L656" s="266"/>
      <c r="M656" s="267"/>
      <c r="N656" s="268"/>
      <c r="O656" s="268"/>
      <c r="P656" s="268"/>
      <c r="Q656" s="268"/>
      <c r="R656" s="268"/>
      <c r="S656" s="268"/>
      <c r="T656" s="269"/>
      <c r="AT656" s="270" t="s">
        <v>278</v>
      </c>
      <c r="AU656" s="270" t="s">
        <v>87</v>
      </c>
      <c r="AV656" s="13" t="s">
        <v>87</v>
      </c>
      <c r="AW656" s="13" t="s">
        <v>40</v>
      </c>
      <c r="AX656" s="13" t="s">
        <v>78</v>
      </c>
      <c r="AY656" s="270" t="s">
        <v>270</v>
      </c>
    </row>
    <row r="657" spans="2:51" s="14" customFormat="1" ht="13.5">
      <c r="B657" s="271"/>
      <c r="C657" s="272"/>
      <c r="D657" s="251" t="s">
        <v>278</v>
      </c>
      <c r="E657" s="273" t="s">
        <v>76</v>
      </c>
      <c r="F657" s="274" t="s">
        <v>281</v>
      </c>
      <c r="G657" s="272"/>
      <c r="H657" s="275">
        <v>976.87</v>
      </c>
      <c r="I657" s="276"/>
      <c r="J657" s="272"/>
      <c r="K657" s="272"/>
      <c r="L657" s="277"/>
      <c r="M657" s="294"/>
      <c r="N657" s="295"/>
      <c r="O657" s="295"/>
      <c r="P657" s="295"/>
      <c r="Q657" s="295"/>
      <c r="R657" s="295"/>
      <c r="S657" s="295"/>
      <c r="T657" s="296"/>
      <c r="AT657" s="281" t="s">
        <v>278</v>
      </c>
      <c r="AU657" s="281" t="s">
        <v>87</v>
      </c>
      <c r="AV657" s="14" t="s">
        <v>276</v>
      </c>
      <c r="AW657" s="14" t="s">
        <v>40</v>
      </c>
      <c r="AX657" s="14" t="s">
        <v>85</v>
      </c>
      <c r="AY657" s="281" t="s">
        <v>270</v>
      </c>
    </row>
    <row r="658" spans="2:12" s="1" customFormat="1" ht="6.95" customHeight="1">
      <c r="B658" s="67"/>
      <c r="C658" s="68"/>
      <c r="D658" s="68"/>
      <c r="E658" s="68"/>
      <c r="F658" s="68"/>
      <c r="G658" s="68"/>
      <c r="H658" s="68"/>
      <c r="I658" s="180"/>
      <c r="J658" s="68"/>
      <c r="K658" s="68"/>
      <c r="L658" s="72"/>
    </row>
  </sheetData>
  <sheetProtection password="CC35" sheet="1" objects="1" scenarios="1" formatColumns="0" formatRows="0" autoFilter="0"/>
  <autoFilter ref="C96:K65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5:H85"/>
    <mergeCell ref="E87:H87"/>
    <mergeCell ref="E89:H89"/>
    <mergeCell ref="G1:H1"/>
    <mergeCell ref="L2:V2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5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106</v>
      </c>
      <c r="G1" s="151" t="s">
        <v>107</v>
      </c>
      <c r="H1" s="151"/>
      <c r="I1" s="152"/>
      <c r="J1" s="151" t="s">
        <v>108</v>
      </c>
      <c r="K1" s="150" t="s">
        <v>109</v>
      </c>
      <c r="L1" s="151" t="s">
        <v>110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AT2" s="24" t="s">
        <v>99</v>
      </c>
      <c r="AZ2" s="153" t="s">
        <v>1003</v>
      </c>
      <c r="BA2" s="153" t="s">
        <v>1004</v>
      </c>
      <c r="BB2" s="153" t="s">
        <v>76</v>
      </c>
      <c r="BC2" s="153" t="s">
        <v>634</v>
      </c>
      <c r="BD2" s="153" t="s">
        <v>161</v>
      </c>
    </row>
    <row r="3" spans="2:56" ht="6.95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87</v>
      </c>
      <c r="AZ3" s="153" t="s">
        <v>1005</v>
      </c>
      <c r="BA3" s="153" t="s">
        <v>1006</v>
      </c>
      <c r="BB3" s="153" t="s">
        <v>76</v>
      </c>
      <c r="BC3" s="153" t="s">
        <v>1007</v>
      </c>
      <c r="BD3" s="153" t="s">
        <v>87</v>
      </c>
    </row>
    <row r="4" spans="2:56" ht="36.95" customHeight="1">
      <c r="B4" s="28"/>
      <c r="C4" s="29"/>
      <c r="D4" s="30" t="s">
        <v>118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  <c r="AZ4" s="153" t="s">
        <v>1008</v>
      </c>
      <c r="BA4" s="153" t="s">
        <v>1009</v>
      </c>
      <c r="BB4" s="153" t="s">
        <v>76</v>
      </c>
      <c r="BC4" s="153" t="s">
        <v>325</v>
      </c>
      <c r="BD4" s="153" t="s">
        <v>87</v>
      </c>
    </row>
    <row r="5" spans="2:56" ht="6.95" customHeight="1">
      <c r="B5" s="28"/>
      <c r="C5" s="29"/>
      <c r="D5" s="29"/>
      <c r="E5" s="29"/>
      <c r="F5" s="29"/>
      <c r="G5" s="29"/>
      <c r="H5" s="29"/>
      <c r="I5" s="155"/>
      <c r="J5" s="29"/>
      <c r="K5" s="31"/>
      <c r="AZ5" s="153" t="s">
        <v>1010</v>
      </c>
      <c r="BA5" s="153" t="s">
        <v>1011</v>
      </c>
      <c r="BB5" s="153" t="s">
        <v>76</v>
      </c>
      <c r="BC5" s="153" t="s">
        <v>668</v>
      </c>
      <c r="BD5" s="153" t="s">
        <v>87</v>
      </c>
    </row>
    <row r="6" spans="2:56" ht="13.5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  <c r="AZ6" s="153" t="s">
        <v>1012</v>
      </c>
      <c r="BA6" s="153" t="s">
        <v>1012</v>
      </c>
      <c r="BB6" s="153" t="s">
        <v>317</v>
      </c>
      <c r="BC6" s="153" t="s">
        <v>1013</v>
      </c>
      <c r="BD6" s="153" t="s">
        <v>87</v>
      </c>
    </row>
    <row r="7" spans="2:11" ht="16.5" customHeight="1">
      <c r="B7" s="28"/>
      <c r="C7" s="29"/>
      <c r="D7" s="29"/>
      <c r="E7" s="156" t="str">
        <f>'Rekapitulace stavby'!K6</f>
        <v>Parkoviště v ul. Křižíkova, Sokolov</v>
      </c>
      <c r="F7" s="40"/>
      <c r="G7" s="40"/>
      <c r="H7" s="40"/>
      <c r="I7" s="155"/>
      <c r="J7" s="29"/>
      <c r="K7" s="31"/>
    </row>
    <row r="8" spans="2:11" ht="13.5">
      <c r="B8" s="28"/>
      <c r="C8" s="29"/>
      <c r="D8" s="40" t="s">
        <v>131</v>
      </c>
      <c r="E8" s="29"/>
      <c r="F8" s="29"/>
      <c r="G8" s="29"/>
      <c r="H8" s="29"/>
      <c r="I8" s="155"/>
      <c r="J8" s="29"/>
      <c r="K8" s="31"/>
    </row>
    <row r="9" spans="2:11" s="1" customFormat="1" ht="16.5" customHeight="1">
      <c r="B9" s="46"/>
      <c r="C9" s="47"/>
      <c r="D9" s="47"/>
      <c r="E9" s="156" t="s">
        <v>1014</v>
      </c>
      <c r="F9" s="47"/>
      <c r="G9" s="47"/>
      <c r="H9" s="47"/>
      <c r="I9" s="157"/>
      <c r="J9" s="47"/>
      <c r="K9" s="51"/>
    </row>
    <row r="10" spans="2:11" s="1" customFormat="1" ht="13.5">
      <c r="B10" s="46"/>
      <c r="C10" s="47"/>
      <c r="D10" s="40" t="s">
        <v>137</v>
      </c>
      <c r="E10" s="47"/>
      <c r="F10" s="47"/>
      <c r="G10" s="47"/>
      <c r="H10" s="47"/>
      <c r="I10" s="157"/>
      <c r="J10" s="47"/>
      <c r="K10" s="51"/>
    </row>
    <row r="11" spans="2:11" s="1" customFormat="1" ht="36.95" customHeight="1">
      <c r="B11" s="46"/>
      <c r="C11" s="47"/>
      <c r="D11" s="47"/>
      <c r="E11" s="158" t="s">
        <v>1015</v>
      </c>
      <c r="F11" s="47"/>
      <c r="G11" s="47"/>
      <c r="H11" s="47"/>
      <c r="I11" s="157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7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96</v>
      </c>
      <c r="G13" s="47"/>
      <c r="H13" s="47"/>
      <c r="I13" s="159" t="s">
        <v>22</v>
      </c>
      <c r="J13" s="35" t="s">
        <v>1016</v>
      </c>
      <c r="K13" s="51"/>
    </row>
    <row r="14" spans="2:11" s="1" customFormat="1" ht="14.4" customHeight="1">
      <c r="B14" s="46"/>
      <c r="C14" s="47"/>
      <c r="D14" s="40" t="s">
        <v>24</v>
      </c>
      <c r="E14" s="47"/>
      <c r="F14" s="35" t="s">
        <v>25</v>
      </c>
      <c r="G14" s="47"/>
      <c r="H14" s="47"/>
      <c r="I14" s="159" t="s">
        <v>26</v>
      </c>
      <c r="J14" s="160" t="str">
        <f>'Rekapitulace stavby'!AN8</f>
        <v>29. 6. 2017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7"/>
      <c r="J15" s="47"/>
      <c r="K15" s="51"/>
    </row>
    <row r="16" spans="2:11" s="1" customFormat="1" ht="14.4" customHeight="1">
      <c r="B16" s="46"/>
      <c r="C16" s="47"/>
      <c r="D16" s="40" t="s">
        <v>28</v>
      </c>
      <c r="E16" s="47"/>
      <c r="F16" s="47"/>
      <c r="G16" s="47"/>
      <c r="H16" s="47"/>
      <c r="I16" s="159" t="s">
        <v>29</v>
      </c>
      <c r="J16" s="35" t="s">
        <v>30</v>
      </c>
      <c r="K16" s="51"/>
    </row>
    <row r="17" spans="2:11" s="1" customFormat="1" ht="18" customHeight="1">
      <c r="B17" s="46"/>
      <c r="C17" s="47"/>
      <c r="D17" s="47"/>
      <c r="E17" s="35" t="s">
        <v>31</v>
      </c>
      <c r="F17" s="47"/>
      <c r="G17" s="47"/>
      <c r="H17" s="47"/>
      <c r="I17" s="159" t="s">
        <v>32</v>
      </c>
      <c r="J17" s="35" t="s">
        <v>33</v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7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9" t="s">
        <v>29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9" t="s">
        <v>32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7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9" t="s">
        <v>29</v>
      </c>
      <c r="J22" s="35" t="s">
        <v>1017</v>
      </c>
      <c r="K22" s="51"/>
    </row>
    <row r="23" spans="2:11" s="1" customFormat="1" ht="18" customHeight="1">
      <c r="B23" s="46"/>
      <c r="C23" s="47"/>
      <c r="D23" s="47"/>
      <c r="E23" s="35" t="s">
        <v>1018</v>
      </c>
      <c r="F23" s="47"/>
      <c r="G23" s="47"/>
      <c r="H23" s="47"/>
      <c r="I23" s="159" t="s">
        <v>32</v>
      </c>
      <c r="J23" s="35" t="s">
        <v>76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7"/>
      <c r="J24" s="47"/>
      <c r="K24" s="51"/>
    </row>
    <row r="25" spans="2:11" s="1" customFormat="1" ht="14.4" customHeight="1">
      <c r="B25" s="46"/>
      <c r="C25" s="47"/>
      <c r="D25" s="40" t="s">
        <v>41</v>
      </c>
      <c r="E25" s="47"/>
      <c r="F25" s="47"/>
      <c r="G25" s="47"/>
      <c r="H25" s="47"/>
      <c r="I25" s="157"/>
      <c r="J25" s="47"/>
      <c r="K25" s="51"/>
    </row>
    <row r="26" spans="2:11" s="7" customFormat="1" ht="16.5" customHeight="1">
      <c r="B26" s="161"/>
      <c r="C26" s="162"/>
      <c r="D26" s="162"/>
      <c r="E26" s="44" t="s">
        <v>76</v>
      </c>
      <c r="F26" s="44"/>
      <c r="G26" s="44"/>
      <c r="H26" s="44"/>
      <c r="I26" s="163"/>
      <c r="J26" s="162"/>
      <c r="K26" s="164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7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6"/>
      <c r="J28" s="106"/>
      <c r="K28" s="167"/>
    </row>
    <row r="29" spans="2:11" s="1" customFormat="1" ht="25.4" customHeight="1">
      <c r="B29" s="46"/>
      <c r="C29" s="47"/>
      <c r="D29" s="168" t="s">
        <v>43</v>
      </c>
      <c r="E29" s="47"/>
      <c r="F29" s="47"/>
      <c r="G29" s="47"/>
      <c r="H29" s="47"/>
      <c r="I29" s="157"/>
      <c r="J29" s="169">
        <f>ROUND(J87,2)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</row>
    <row r="31" spans="2:11" s="1" customFormat="1" ht="14.4" customHeight="1">
      <c r="B31" s="46"/>
      <c r="C31" s="47"/>
      <c r="D31" s="47"/>
      <c r="E31" s="47"/>
      <c r="F31" s="52" t="s">
        <v>45</v>
      </c>
      <c r="G31" s="47"/>
      <c r="H31" s="47"/>
      <c r="I31" s="170" t="s">
        <v>44</v>
      </c>
      <c r="J31" s="52" t="s">
        <v>46</v>
      </c>
      <c r="K31" s="51"/>
    </row>
    <row r="32" spans="2:11" s="1" customFormat="1" ht="14.4" customHeight="1">
      <c r="B32" s="46"/>
      <c r="C32" s="47"/>
      <c r="D32" s="55" t="s">
        <v>47</v>
      </c>
      <c r="E32" s="55" t="s">
        <v>48</v>
      </c>
      <c r="F32" s="171">
        <f>ROUND(SUM(BE87:BE351),2)</f>
        <v>0</v>
      </c>
      <c r="G32" s="47"/>
      <c r="H32" s="47"/>
      <c r="I32" s="172">
        <v>0.21</v>
      </c>
      <c r="J32" s="171">
        <f>ROUND(ROUND((SUM(BE87:BE351)),2)*I32,2)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49</v>
      </c>
      <c r="F33" s="171">
        <f>ROUND(SUM(BF87:BF351),2)</f>
        <v>0</v>
      </c>
      <c r="G33" s="47"/>
      <c r="H33" s="47"/>
      <c r="I33" s="172">
        <v>0.15</v>
      </c>
      <c r="J33" s="171">
        <f>ROUND(ROUND((SUM(BF87:BF351)),2)*I33,2)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71">
        <f>ROUND(SUM(BG87:BG351),2)</f>
        <v>0</v>
      </c>
      <c r="G34" s="47"/>
      <c r="H34" s="47"/>
      <c r="I34" s="172">
        <v>0.21</v>
      </c>
      <c r="J34" s="171">
        <v>0</v>
      </c>
      <c r="K34" s="51"/>
    </row>
    <row r="35" spans="2:11" s="1" customFormat="1" ht="14.4" customHeight="1" hidden="1">
      <c r="B35" s="46"/>
      <c r="C35" s="47"/>
      <c r="D35" s="47"/>
      <c r="E35" s="55" t="s">
        <v>51</v>
      </c>
      <c r="F35" s="171">
        <f>ROUND(SUM(BH87:BH351),2)</f>
        <v>0</v>
      </c>
      <c r="G35" s="47"/>
      <c r="H35" s="47"/>
      <c r="I35" s="172">
        <v>0.15</v>
      </c>
      <c r="J35" s="171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52</v>
      </c>
      <c r="F36" s="171">
        <f>ROUND(SUM(BI87:BI351),2)</f>
        <v>0</v>
      </c>
      <c r="G36" s="47"/>
      <c r="H36" s="47"/>
      <c r="I36" s="172">
        <v>0</v>
      </c>
      <c r="J36" s="171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7"/>
      <c r="J37" s="47"/>
      <c r="K37" s="51"/>
    </row>
    <row r="38" spans="2:11" s="1" customFormat="1" ht="25.4" customHeight="1">
      <c r="B38" s="46"/>
      <c r="C38" s="173"/>
      <c r="D38" s="174" t="s">
        <v>53</v>
      </c>
      <c r="E38" s="98"/>
      <c r="F38" s="98"/>
      <c r="G38" s="175" t="s">
        <v>54</v>
      </c>
      <c r="H38" s="176" t="s">
        <v>55</v>
      </c>
      <c r="I38" s="177"/>
      <c r="J38" s="178">
        <f>SUM(J29:J36)</f>
        <v>0</v>
      </c>
      <c r="K38" s="179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80"/>
      <c r="J39" s="68"/>
      <c r="K39" s="69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6"/>
      <c r="C44" s="30" t="s">
        <v>220</v>
      </c>
      <c r="D44" s="47"/>
      <c r="E44" s="47"/>
      <c r="F44" s="47"/>
      <c r="G44" s="47"/>
      <c r="H44" s="47"/>
      <c r="I44" s="157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7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7"/>
      <c r="J46" s="47"/>
      <c r="K46" s="51"/>
    </row>
    <row r="47" spans="2:11" s="1" customFormat="1" ht="16.5" customHeight="1">
      <c r="B47" s="46"/>
      <c r="C47" s="47"/>
      <c r="D47" s="47"/>
      <c r="E47" s="156" t="str">
        <f>E7</f>
        <v>Parkoviště v ul. Křižíkova, Sokolov</v>
      </c>
      <c r="F47" s="40"/>
      <c r="G47" s="40"/>
      <c r="H47" s="40"/>
      <c r="I47" s="157"/>
      <c r="J47" s="47"/>
      <c r="K47" s="51"/>
    </row>
    <row r="48" spans="2:11" ht="13.5">
      <c r="B48" s="28"/>
      <c r="C48" s="40" t="s">
        <v>131</v>
      </c>
      <c r="D48" s="29"/>
      <c r="E48" s="29"/>
      <c r="F48" s="29"/>
      <c r="G48" s="29"/>
      <c r="H48" s="29"/>
      <c r="I48" s="155"/>
      <c r="J48" s="29"/>
      <c r="K48" s="31"/>
    </row>
    <row r="49" spans="2:11" s="1" customFormat="1" ht="16.5" customHeight="1">
      <c r="B49" s="46"/>
      <c r="C49" s="47"/>
      <c r="D49" s="47"/>
      <c r="E49" s="156" t="s">
        <v>1014</v>
      </c>
      <c r="F49" s="47"/>
      <c r="G49" s="47"/>
      <c r="H49" s="47"/>
      <c r="I49" s="157"/>
      <c r="J49" s="47"/>
      <c r="K49" s="51"/>
    </row>
    <row r="50" spans="2:11" s="1" customFormat="1" ht="14.4" customHeight="1">
      <c r="B50" s="46"/>
      <c r="C50" s="40" t="s">
        <v>137</v>
      </c>
      <c r="D50" s="47"/>
      <c r="E50" s="47"/>
      <c r="F50" s="47"/>
      <c r="G50" s="47"/>
      <c r="H50" s="47"/>
      <c r="I50" s="157"/>
      <c r="J50" s="47"/>
      <c r="K50" s="51"/>
    </row>
    <row r="51" spans="2:11" s="1" customFormat="1" ht="17.25" customHeight="1">
      <c r="B51" s="46"/>
      <c r="C51" s="47"/>
      <c r="D51" s="47"/>
      <c r="E51" s="158" t="str">
        <f>E11</f>
        <v xml:space="preserve">2016-41-421,431-SP - SO 421,431 - Soupis prací -  Přípojka NN pro posuvnou bránu a veřejné osvětlení</v>
      </c>
      <c r="F51" s="47"/>
      <c r="G51" s="47"/>
      <c r="H51" s="47"/>
      <c r="I51" s="157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7"/>
      <c r="J52" s="47"/>
      <c r="K52" s="51"/>
    </row>
    <row r="53" spans="2:11" s="1" customFormat="1" ht="18" customHeight="1">
      <c r="B53" s="46"/>
      <c r="C53" s="40" t="s">
        <v>24</v>
      </c>
      <c r="D53" s="47"/>
      <c r="E53" s="47"/>
      <c r="F53" s="35" t="str">
        <f>F14</f>
        <v>ul. Křižíkova a areál 8. ZŠ v Sokolově, KK</v>
      </c>
      <c r="G53" s="47"/>
      <c r="H53" s="47"/>
      <c r="I53" s="159" t="s">
        <v>26</v>
      </c>
      <c r="J53" s="160" t="str">
        <f>IF(J14="","",J14)</f>
        <v>29. 6. 2017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7"/>
      <c r="J54" s="47"/>
      <c r="K54" s="51"/>
    </row>
    <row r="55" spans="2:11" s="1" customFormat="1" ht="13.5">
      <c r="B55" s="46"/>
      <c r="C55" s="40" t="s">
        <v>28</v>
      </c>
      <c r="D55" s="47"/>
      <c r="E55" s="47"/>
      <c r="F55" s="35" t="str">
        <f>E17</f>
        <v>Město Sokolov</v>
      </c>
      <c r="G55" s="47"/>
      <c r="H55" s="47"/>
      <c r="I55" s="159" t="s">
        <v>36</v>
      </c>
      <c r="J55" s="44" t="str">
        <f>E23</f>
        <v>Ing. Jiří Stehlík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7"/>
      <c r="J56" s="185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7"/>
      <c r="J57" s="47"/>
      <c r="K57" s="51"/>
    </row>
    <row r="58" spans="2:11" s="1" customFormat="1" ht="29.25" customHeight="1">
      <c r="B58" s="46"/>
      <c r="C58" s="186" t="s">
        <v>235</v>
      </c>
      <c r="D58" s="173"/>
      <c r="E58" s="173"/>
      <c r="F58" s="173"/>
      <c r="G58" s="173"/>
      <c r="H58" s="173"/>
      <c r="I58" s="187"/>
      <c r="J58" s="188" t="s">
        <v>236</v>
      </c>
      <c r="K58" s="189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7"/>
      <c r="J59" s="47"/>
      <c r="K59" s="51"/>
    </row>
    <row r="60" spans="2:47" s="1" customFormat="1" ht="29.25" customHeight="1">
      <c r="B60" s="46"/>
      <c r="C60" s="190" t="s">
        <v>237</v>
      </c>
      <c r="D60" s="47"/>
      <c r="E60" s="47"/>
      <c r="F60" s="47"/>
      <c r="G60" s="47"/>
      <c r="H60" s="47"/>
      <c r="I60" s="157"/>
      <c r="J60" s="169">
        <f>J87</f>
        <v>0</v>
      </c>
      <c r="K60" s="51"/>
      <c r="AU60" s="24" t="s">
        <v>238</v>
      </c>
    </row>
    <row r="61" spans="2:11" s="8" customFormat="1" ht="24.95" customHeight="1">
      <c r="B61" s="191"/>
      <c r="C61" s="192"/>
      <c r="D61" s="193" t="s">
        <v>1019</v>
      </c>
      <c r="E61" s="194"/>
      <c r="F61" s="194"/>
      <c r="G61" s="194"/>
      <c r="H61" s="194"/>
      <c r="I61" s="195"/>
      <c r="J61" s="196">
        <f>J88</f>
        <v>0</v>
      </c>
      <c r="K61" s="197"/>
    </row>
    <row r="62" spans="2:11" s="9" customFormat="1" ht="19.9" customHeight="1">
      <c r="B62" s="198"/>
      <c r="C62" s="199"/>
      <c r="D62" s="200" t="s">
        <v>1020</v>
      </c>
      <c r="E62" s="201"/>
      <c r="F62" s="201"/>
      <c r="G62" s="201"/>
      <c r="H62" s="201"/>
      <c r="I62" s="202"/>
      <c r="J62" s="203">
        <f>J89</f>
        <v>0</v>
      </c>
      <c r="K62" s="204"/>
    </row>
    <row r="63" spans="2:11" s="9" customFormat="1" ht="14.85" customHeight="1">
      <c r="B63" s="198"/>
      <c r="C63" s="199"/>
      <c r="D63" s="200" t="s">
        <v>1021</v>
      </c>
      <c r="E63" s="201"/>
      <c r="F63" s="201"/>
      <c r="G63" s="201"/>
      <c r="H63" s="201"/>
      <c r="I63" s="202"/>
      <c r="J63" s="203">
        <f>J90</f>
        <v>0</v>
      </c>
      <c r="K63" s="204"/>
    </row>
    <row r="64" spans="2:11" s="9" customFormat="1" ht="14.85" customHeight="1">
      <c r="B64" s="198"/>
      <c r="C64" s="199"/>
      <c r="D64" s="200" t="s">
        <v>1022</v>
      </c>
      <c r="E64" s="201"/>
      <c r="F64" s="201"/>
      <c r="G64" s="201"/>
      <c r="H64" s="201"/>
      <c r="I64" s="202"/>
      <c r="J64" s="203">
        <f>J260</f>
        <v>0</v>
      </c>
      <c r="K64" s="204"/>
    </row>
    <row r="65" spans="2:11" s="9" customFormat="1" ht="14.85" customHeight="1">
      <c r="B65" s="198"/>
      <c r="C65" s="199"/>
      <c r="D65" s="200" t="s">
        <v>1023</v>
      </c>
      <c r="E65" s="201"/>
      <c r="F65" s="201"/>
      <c r="G65" s="201"/>
      <c r="H65" s="201"/>
      <c r="I65" s="202"/>
      <c r="J65" s="203">
        <f>J330</f>
        <v>0</v>
      </c>
      <c r="K65" s="204"/>
    </row>
    <row r="66" spans="2:11" s="1" customFormat="1" ht="21.8" customHeight="1">
      <c r="B66" s="46"/>
      <c r="C66" s="47"/>
      <c r="D66" s="47"/>
      <c r="E66" s="47"/>
      <c r="F66" s="47"/>
      <c r="G66" s="47"/>
      <c r="H66" s="47"/>
      <c r="I66" s="157"/>
      <c r="J66" s="47"/>
      <c r="K66" s="51"/>
    </row>
    <row r="67" spans="2:11" s="1" customFormat="1" ht="6.95" customHeight="1">
      <c r="B67" s="67"/>
      <c r="C67" s="68"/>
      <c r="D67" s="68"/>
      <c r="E67" s="68"/>
      <c r="F67" s="68"/>
      <c r="G67" s="68"/>
      <c r="H67" s="68"/>
      <c r="I67" s="180"/>
      <c r="J67" s="68"/>
      <c r="K67" s="69"/>
    </row>
    <row r="71" spans="2:12" s="1" customFormat="1" ht="6.95" customHeight="1">
      <c r="B71" s="70"/>
      <c r="C71" s="71"/>
      <c r="D71" s="71"/>
      <c r="E71" s="71"/>
      <c r="F71" s="71"/>
      <c r="G71" s="71"/>
      <c r="H71" s="71"/>
      <c r="I71" s="183"/>
      <c r="J71" s="71"/>
      <c r="K71" s="71"/>
      <c r="L71" s="72"/>
    </row>
    <row r="72" spans="2:12" s="1" customFormat="1" ht="36.95" customHeight="1">
      <c r="B72" s="46"/>
      <c r="C72" s="73" t="s">
        <v>254</v>
      </c>
      <c r="D72" s="74"/>
      <c r="E72" s="74"/>
      <c r="F72" s="74"/>
      <c r="G72" s="74"/>
      <c r="H72" s="74"/>
      <c r="I72" s="205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205"/>
      <c r="J73" s="74"/>
      <c r="K73" s="74"/>
      <c r="L73" s="72"/>
    </row>
    <row r="74" spans="2:12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205"/>
      <c r="J74" s="74"/>
      <c r="K74" s="74"/>
      <c r="L74" s="72"/>
    </row>
    <row r="75" spans="2:12" s="1" customFormat="1" ht="16.5" customHeight="1">
      <c r="B75" s="46"/>
      <c r="C75" s="74"/>
      <c r="D75" s="74"/>
      <c r="E75" s="206" t="str">
        <f>E7</f>
        <v>Parkoviště v ul. Křižíkova, Sokolov</v>
      </c>
      <c r="F75" s="76"/>
      <c r="G75" s="76"/>
      <c r="H75" s="76"/>
      <c r="I75" s="205"/>
      <c r="J75" s="74"/>
      <c r="K75" s="74"/>
      <c r="L75" s="72"/>
    </row>
    <row r="76" spans="2:12" ht="13.5">
      <c r="B76" s="28"/>
      <c r="C76" s="76" t="s">
        <v>131</v>
      </c>
      <c r="D76" s="207"/>
      <c r="E76" s="207"/>
      <c r="F76" s="207"/>
      <c r="G76" s="207"/>
      <c r="H76" s="207"/>
      <c r="I76" s="148"/>
      <c r="J76" s="207"/>
      <c r="K76" s="207"/>
      <c r="L76" s="208"/>
    </row>
    <row r="77" spans="2:12" s="1" customFormat="1" ht="16.5" customHeight="1">
      <c r="B77" s="46"/>
      <c r="C77" s="74"/>
      <c r="D77" s="74"/>
      <c r="E77" s="206" t="s">
        <v>1014</v>
      </c>
      <c r="F77" s="74"/>
      <c r="G77" s="74"/>
      <c r="H77" s="74"/>
      <c r="I77" s="205"/>
      <c r="J77" s="74"/>
      <c r="K77" s="74"/>
      <c r="L77" s="72"/>
    </row>
    <row r="78" spans="2:12" s="1" customFormat="1" ht="14.4" customHeight="1">
      <c r="B78" s="46"/>
      <c r="C78" s="76" t="s">
        <v>137</v>
      </c>
      <c r="D78" s="74"/>
      <c r="E78" s="74"/>
      <c r="F78" s="74"/>
      <c r="G78" s="74"/>
      <c r="H78" s="74"/>
      <c r="I78" s="205"/>
      <c r="J78" s="74"/>
      <c r="K78" s="74"/>
      <c r="L78" s="72"/>
    </row>
    <row r="79" spans="2:12" s="1" customFormat="1" ht="17.25" customHeight="1">
      <c r="B79" s="46"/>
      <c r="C79" s="74"/>
      <c r="D79" s="74"/>
      <c r="E79" s="82" t="str">
        <f>E11</f>
        <v xml:space="preserve">2016-41-421,431-SP - SO 421,431 - Soupis prací -  Přípojka NN pro posuvnou bránu a veřejné osvětlení</v>
      </c>
      <c r="F79" s="74"/>
      <c r="G79" s="74"/>
      <c r="H79" s="74"/>
      <c r="I79" s="205"/>
      <c r="J79" s="74"/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205"/>
      <c r="J80" s="74"/>
      <c r="K80" s="74"/>
      <c r="L80" s="72"/>
    </row>
    <row r="81" spans="2:12" s="1" customFormat="1" ht="18" customHeight="1">
      <c r="B81" s="46"/>
      <c r="C81" s="76" t="s">
        <v>24</v>
      </c>
      <c r="D81" s="74"/>
      <c r="E81" s="74"/>
      <c r="F81" s="209" t="str">
        <f>F14</f>
        <v>ul. Křižíkova a areál 8. ZŠ v Sokolově, KK</v>
      </c>
      <c r="G81" s="74"/>
      <c r="H81" s="74"/>
      <c r="I81" s="210" t="s">
        <v>26</v>
      </c>
      <c r="J81" s="85" t="str">
        <f>IF(J14="","",J14)</f>
        <v>29. 6. 2017</v>
      </c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5"/>
      <c r="J82" s="74"/>
      <c r="K82" s="74"/>
      <c r="L82" s="72"/>
    </row>
    <row r="83" spans="2:12" s="1" customFormat="1" ht="13.5">
      <c r="B83" s="46"/>
      <c r="C83" s="76" t="s">
        <v>28</v>
      </c>
      <c r="D83" s="74"/>
      <c r="E83" s="74"/>
      <c r="F83" s="209" t="str">
        <f>E17</f>
        <v>Město Sokolov</v>
      </c>
      <c r="G83" s="74"/>
      <c r="H83" s="74"/>
      <c r="I83" s="210" t="s">
        <v>36</v>
      </c>
      <c r="J83" s="209" t="str">
        <f>E23</f>
        <v>Ing. Jiří Stehlík</v>
      </c>
      <c r="K83" s="74"/>
      <c r="L83" s="72"/>
    </row>
    <row r="84" spans="2:12" s="1" customFormat="1" ht="14.4" customHeight="1">
      <c r="B84" s="46"/>
      <c r="C84" s="76" t="s">
        <v>34</v>
      </c>
      <c r="D84" s="74"/>
      <c r="E84" s="74"/>
      <c r="F84" s="209" t="str">
        <f>IF(E20="","",E20)</f>
        <v/>
      </c>
      <c r="G84" s="74"/>
      <c r="H84" s="74"/>
      <c r="I84" s="205"/>
      <c r="J84" s="74"/>
      <c r="K84" s="74"/>
      <c r="L84" s="72"/>
    </row>
    <row r="85" spans="2:12" s="1" customFormat="1" ht="10.3" customHeight="1">
      <c r="B85" s="46"/>
      <c r="C85" s="74"/>
      <c r="D85" s="74"/>
      <c r="E85" s="74"/>
      <c r="F85" s="74"/>
      <c r="G85" s="74"/>
      <c r="H85" s="74"/>
      <c r="I85" s="205"/>
      <c r="J85" s="74"/>
      <c r="K85" s="74"/>
      <c r="L85" s="72"/>
    </row>
    <row r="86" spans="2:20" s="10" customFormat="1" ht="29.25" customHeight="1">
      <c r="B86" s="211"/>
      <c r="C86" s="212" t="s">
        <v>255</v>
      </c>
      <c r="D86" s="213" t="s">
        <v>62</v>
      </c>
      <c r="E86" s="213" t="s">
        <v>58</v>
      </c>
      <c r="F86" s="213" t="s">
        <v>256</v>
      </c>
      <c r="G86" s="213" t="s">
        <v>257</v>
      </c>
      <c r="H86" s="213" t="s">
        <v>258</v>
      </c>
      <c r="I86" s="214" t="s">
        <v>259</v>
      </c>
      <c r="J86" s="213" t="s">
        <v>236</v>
      </c>
      <c r="K86" s="215" t="s">
        <v>260</v>
      </c>
      <c r="L86" s="216"/>
      <c r="M86" s="102" t="s">
        <v>261</v>
      </c>
      <c r="N86" s="103" t="s">
        <v>47</v>
      </c>
      <c r="O86" s="103" t="s">
        <v>262</v>
      </c>
      <c r="P86" s="103" t="s">
        <v>263</v>
      </c>
      <c r="Q86" s="103" t="s">
        <v>264</v>
      </c>
      <c r="R86" s="103" t="s">
        <v>265</v>
      </c>
      <c r="S86" s="103" t="s">
        <v>266</v>
      </c>
      <c r="T86" s="104" t="s">
        <v>267</v>
      </c>
    </row>
    <row r="87" spans="2:63" s="1" customFormat="1" ht="29.25" customHeight="1">
      <c r="B87" s="46"/>
      <c r="C87" s="108" t="s">
        <v>237</v>
      </c>
      <c r="D87" s="74"/>
      <c r="E87" s="74"/>
      <c r="F87" s="74"/>
      <c r="G87" s="74"/>
      <c r="H87" s="74"/>
      <c r="I87" s="205"/>
      <c r="J87" s="217">
        <f>BK87</f>
        <v>0</v>
      </c>
      <c r="K87" s="74"/>
      <c r="L87" s="72"/>
      <c r="M87" s="105"/>
      <c r="N87" s="106"/>
      <c r="O87" s="106"/>
      <c r="P87" s="218">
        <f>P88</f>
        <v>0</v>
      </c>
      <c r="Q87" s="106"/>
      <c r="R87" s="218">
        <f>R88</f>
        <v>14.3745894</v>
      </c>
      <c r="S87" s="106"/>
      <c r="T87" s="219">
        <f>T88</f>
        <v>0</v>
      </c>
      <c r="AT87" s="24" t="s">
        <v>77</v>
      </c>
      <c r="AU87" s="24" t="s">
        <v>238</v>
      </c>
      <c r="BK87" s="220">
        <f>BK88</f>
        <v>0</v>
      </c>
    </row>
    <row r="88" spans="2:63" s="11" customFormat="1" ht="37.4" customHeight="1">
      <c r="B88" s="221"/>
      <c r="C88" s="222"/>
      <c r="D88" s="223" t="s">
        <v>77</v>
      </c>
      <c r="E88" s="224" t="s">
        <v>1024</v>
      </c>
      <c r="F88" s="224" t="s">
        <v>1025</v>
      </c>
      <c r="G88" s="222"/>
      <c r="H88" s="222"/>
      <c r="I88" s="225"/>
      <c r="J88" s="226">
        <f>BK88</f>
        <v>0</v>
      </c>
      <c r="K88" s="222"/>
      <c r="L88" s="227"/>
      <c r="M88" s="228"/>
      <c r="N88" s="229"/>
      <c r="O88" s="229"/>
      <c r="P88" s="230">
        <f>P89</f>
        <v>0</v>
      </c>
      <c r="Q88" s="229"/>
      <c r="R88" s="230">
        <f>R89</f>
        <v>14.3745894</v>
      </c>
      <c r="S88" s="229"/>
      <c r="T88" s="231">
        <f>T89</f>
        <v>0</v>
      </c>
      <c r="AR88" s="232" t="s">
        <v>161</v>
      </c>
      <c r="AT88" s="233" t="s">
        <v>77</v>
      </c>
      <c r="AU88" s="233" t="s">
        <v>78</v>
      </c>
      <c r="AY88" s="232" t="s">
        <v>270</v>
      </c>
      <c r="BK88" s="234">
        <f>BK89</f>
        <v>0</v>
      </c>
    </row>
    <row r="89" spans="2:63" s="11" customFormat="1" ht="19.9" customHeight="1">
      <c r="B89" s="221"/>
      <c r="C89" s="222"/>
      <c r="D89" s="223" t="s">
        <v>77</v>
      </c>
      <c r="E89" s="235" t="s">
        <v>338</v>
      </c>
      <c r="F89" s="235" t="s">
        <v>1026</v>
      </c>
      <c r="G89" s="222"/>
      <c r="H89" s="222"/>
      <c r="I89" s="225"/>
      <c r="J89" s="236">
        <f>BK89</f>
        <v>0</v>
      </c>
      <c r="K89" s="222"/>
      <c r="L89" s="227"/>
      <c r="M89" s="228"/>
      <c r="N89" s="229"/>
      <c r="O89" s="229"/>
      <c r="P89" s="230">
        <f>P90+P260+P330</f>
        <v>0</v>
      </c>
      <c r="Q89" s="229"/>
      <c r="R89" s="230">
        <f>R90+R260+R330</f>
        <v>14.3745894</v>
      </c>
      <c r="S89" s="229"/>
      <c r="T89" s="231">
        <f>T90+T260+T330</f>
        <v>0</v>
      </c>
      <c r="AR89" s="232" t="s">
        <v>161</v>
      </c>
      <c r="AT89" s="233" t="s">
        <v>77</v>
      </c>
      <c r="AU89" s="233" t="s">
        <v>85</v>
      </c>
      <c r="AY89" s="232" t="s">
        <v>270</v>
      </c>
      <c r="BK89" s="234">
        <f>BK90+BK260+BK330</f>
        <v>0</v>
      </c>
    </row>
    <row r="90" spans="2:63" s="11" customFormat="1" ht="14.85" customHeight="1">
      <c r="B90" s="221"/>
      <c r="C90" s="222"/>
      <c r="D90" s="223" t="s">
        <v>77</v>
      </c>
      <c r="E90" s="235" t="s">
        <v>1027</v>
      </c>
      <c r="F90" s="235" t="s">
        <v>1028</v>
      </c>
      <c r="G90" s="222"/>
      <c r="H90" s="222"/>
      <c r="I90" s="225"/>
      <c r="J90" s="236">
        <f>BK90</f>
        <v>0</v>
      </c>
      <c r="K90" s="222"/>
      <c r="L90" s="227"/>
      <c r="M90" s="228"/>
      <c r="N90" s="229"/>
      <c r="O90" s="229"/>
      <c r="P90" s="230">
        <f>SUM(P91:P259)</f>
        <v>0</v>
      </c>
      <c r="Q90" s="229"/>
      <c r="R90" s="230">
        <f>SUM(R91:R259)</f>
        <v>0.81753</v>
      </c>
      <c r="S90" s="229"/>
      <c r="T90" s="231">
        <f>SUM(T91:T259)</f>
        <v>0</v>
      </c>
      <c r="AR90" s="232" t="s">
        <v>161</v>
      </c>
      <c r="AT90" s="233" t="s">
        <v>77</v>
      </c>
      <c r="AU90" s="233" t="s">
        <v>87</v>
      </c>
      <c r="AY90" s="232" t="s">
        <v>270</v>
      </c>
      <c r="BK90" s="234">
        <f>SUM(BK91:BK259)</f>
        <v>0</v>
      </c>
    </row>
    <row r="91" spans="2:65" s="1" customFormat="1" ht="25.5" customHeight="1">
      <c r="B91" s="46"/>
      <c r="C91" s="237" t="s">
        <v>85</v>
      </c>
      <c r="D91" s="237" t="s">
        <v>272</v>
      </c>
      <c r="E91" s="238" t="s">
        <v>1029</v>
      </c>
      <c r="F91" s="239" t="s">
        <v>1030</v>
      </c>
      <c r="G91" s="240" t="s">
        <v>155</v>
      </c>
      <c r="H91" s="241">
        <v>1</v>
      </c>
      <c r="I91" s="242"/>
      <c r="J91" s="243">
        <f>ROUND(I91*H91,2)</f>
        <v>0</v>
      </c>
      <c r="K91" s="239" t="s">
        <v>275</v>
      </c>
      <c r="L91" s="72"/>
      <c r="M91" s="244" t="s">
        <v>76</v>
      </c>
      <c r="N91" s="245" t="s">
        <v>48</v>
      </c>
      <c r="O91" s="47"/>
      <c r="P91" s="246">
        <f>O91*H91</f>
        <v>0</v>
      </c>
      <c r="Q91" s="246">
        <v>0</v>
      </c>
      <c r="R91" s="246">
        <f>Q91*H91</f>
        <v>0</v>
      </c>
      <c r="S91" s="246">
        <v>0</v>
      </c>
      <c r="T91" s="247">
        <f>S91*H91</f>
        <v>0</v>
      </c>
      <c r="AR91" s="24" t="s">
        <v>349</v>
      </c>
      <c r="AT91" s="24" t="s">
        <v>272</v>
      </c>
      <c r="AU91" s="24" t="s">
        <v>161</v>
      </c>
      <c r="AY91" s="24" t="s">
        <v>270</v>
      </c>
      <c r="BE91" s="248">
        <f>IF(N91="základní",J91,0)</f>
        <v>0</v>
      </c>
      <c r="BF91" s="248">
        <f>IF(N91="snížená",J91,0)</f>
        <v>0</v>
      </c>
      <c r="BG91" s="248">
        <f>IF(N91="zákl. přenesená",J91,0)</f>
        <v>0</v>
      </c>
      <c r="BH91" s="248">
        <f>IF(N91="sníž. přenesená",J91,0)</f>
        <v>0</v>
      </c>
      <c r="BI91" s="248">
        <f>IF(N91="nulová",J91,0)</f>
        <v>0</v>
      </c>
      <c r="BJ91" s="24" t="s">
        <v>85</v>
      </c>
      <c r="BK91" s="248">
        <f>ROUND(I91*H91,2)</f>
        <v>0</v>
      </c>
      <c r="BL91" s="24" t="s">
        <v>349</v>
      </c>
      <c r="BM91" s="24" t="s">
        <v>1031</v>
      </c>
    </row>
    <row r="92" spans="2:51" s="12" customFormat="1" ht="13.5">
      <c r="B92" s="249"/>
      <c r="C92" s="250"/>
      <c r="D92" s="251" t="s">
        <v>278</v>
      </c>
      <c r="E92" s="252" t="s">
        <v>76</v>
      </c>
      <c r="F92" s="253" t="s">
        <v>362</v>
      </c>
      <c r="G92" s="250"/>
      <c r="H92" s="252" t="s">
        <v>76</v>
      </c>
      <c r="I92" s="254"/>
      <c r="J92" s="250"/>
      <c r="K92" s="250"/>
      <c r="L92" s="255"/>
      <c r="M92" s="256"/>
      <c r="N92" s="257"/>
      <c r="O92" s="257"/>
      <c r="P92" s="257"/>
      <c r="Q92" s="257"/>
      <c r="R92" s="257"/>
      <c r="S92" s="257"/>
      <c r="T92" s="258"/>
      <c r="AT92" s="259" t="s">
        <v>278</v>
      </c>
      <c r="AU92" s="259" t="s">
        <v>161</v>
      </c>
      <c r="AV92" s="12" t="s">
        <v>85</v>
      </c>
      <c r="AW92" s="12" t="s">
        <v>40</v>
      </c>
      <c r="AX92" s="12" t="s">
        <v>78</v>
      </c>
      <c r="AY92" s="259" t="s">
        <v>270</v>
      </c>
    </row>
    <row r="93" spans="2:51" s="13" customFormat="1" ht="13.5">
      <c r="B93" s="260"/>
      <c r="C93" s="261"/>
      <c r="D93" s="251" t="s">
        <v>278</v>
      </c>
      <c r="E93" s="262" t="s">
        <v>76</v>
      </c>
      <c r="F93" s="263" t="s">
        <v>85</v>
      </c>
      <c r="G93" s="261"/>
      <c r="H93" s="264">
        <v>1</v>
      </c>
      <c r="I93" s="265"/>
      <c r="J93" s="261"/>
      <c r="K93" s="261"/>
      <c r="L93" s="266"/>
      <c r="M93" s="267"/>
      <c r="N93" s="268"/>
      <c r="O93" s="268"/>
      <c r="P93" s="268"/>
      <c r="Q93" s="268"/>
      <c r="R93" s="268"/>
      <c r="S93" s="268"/>
      <c r="T93" s="269"/>
      <c r="AT93" s="270" t="s">
        <v>278</v>
      </c>
      <c r="AU93" s="270" t="s">
        <v>161</v>
      </c>
      <c r="AV93" s="13" t="s">
        <v>87</v>
      </c>
      <c r="AW93" s="13" t="s">
        <v>40</v>
      </c>
      <c r="AX93" s="13" t="s">
        <v>78</v>
      </c>
      <c r="AY93" s="270" t="s">
        <v>270</v>
      </c>
    </row>
    <row r="94" spans="2:51" s="14" customFormat="1" ht="13.5">
      <c r="B94" s="271"/>
      <c r="C94" s="272"/>
      <c r="D94" s="251" t="s">
        <v>278</v>
      </c>
      <c r="E94" s="273" t="s">
        <v>76</v>
      </c>
      <c r="F94" s="274" t="s">
        <v>281</v>
      </c>
      <c r="G94" s="272"/>
      <c r="H94" s="275">
        <v>1</v>
      </c>
      <c r="I94" s="276"/>
      <c r="J94" s="272"/>
      <c r="K94" s="272"/>
      <c r="L94" s="277"/>
      <c r="M94" s="278"/>
      <c r="N94" s="279"/>
      <c r="O94" s="279"/>
      <c r="P94" s="279"/>
      <c r="Q94" s="279"/>
      <c r="R94" s="279"/>
      <c r="S94" s="279"/>
      <c r="T94" s="280"/>
      <c r="AT94" s="281" t="s">
        <v>278</v>
      </c>
      <c r="AU94" s="281" t="s">
        <v>161</v>
      </c>
      <c r="AV94" s="14" t="s">
        <v>276</v>
      </c>
      <c r="AW94" s="14" t="s">
        <v>40</v>
      </c>
      <c r="AX94" s="14" t="s">
        <v>85</v>
      </c>
      <c r="AY94" s="281" t="s">
        <v>270</v>
      </c>
    </row>
    <row r="95" spans="2:65" s="1" customFormat="1" ht="25.5" customHeight="1">
      <c r="B95" s="46"/>
      <c r="C95" s="237" t="s">
        <v>87</v>
      </c>
      <c r="D95" s="237" t="s">
        <v>272</v>
      </c>
      <c r="E95" s="238" t="s">
        <v>1032</v>
      </c>
      <c r="F95" s="239" t="s">
        <v>1033</v>
      </c>
      <c r="G95" s="240" t="s">
        <v>155</v>
      </c>
      <c r="H95" s="241">
        <v>16</v>
      </c>
      <c r="I95" s="242"/>
      <c r="J95" s="243">
        <f>ROUND(I95*H95,2)</f>
        <v>0</v>
      </c>
      <c r="K95" s="239" t="s">
        <v>275</v>
      </c>
      <c r="L95" s="72"/>
      <c r="M95" s="244" t="s">
        <v>76</v>
      </c>
      <c r="N95" s="245" t="s">
        <v>48</v>
      </c>
      <c r="O95" s="47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4" t="s">
        <v>580</v>
      </c>
      <c r="AT95" s="24" t="s">
        <v>272</v>
      </c>
      <c r="AU95" s="24" t="s">
        <v>161</v>
      </c>
      <c r="AY95" s="24" t="s">
        <v>270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4" t="s">
        <v>85</v>
      </c>
      <c r="BK95" s="248">
        <f>ROUND(I95*H95,2)</f>
        <v>0</v>
      </c>
      <c r="BL95" s="24" t="s">
        <v>580</v>
      </c>
      <c r="BM95" s="24" t="s">
        <v>1034</v>
      </c>
    </row>
    <row r="96" spans="2:51" s="12" customFormat="1" ht="13.5">
      <c r="B96" s="249"/>
      <c r="C96" s="250"/>
      <c r="D96" s="251" t="s">
        <v>278</v>
      </c>
      <c r="E96" s="252" t="s">
        <v>76</v>
      </c>
      <c r="F96" s="253" t="s">
        <v>362</v>
      </c>
      <c r="G96" s="250"/>
      <c r="H96" s="252" t="s">
        <v>76</v>
      </c>
      <c r="I96" s="254"/>
      <c r="J96" s="250"/>
      <c r="K96" s="250"/>
      <c r="L96" s="255"/>
      <c r="M96" s="256"/>
      <c r="N96" s="257"/>
      <c r="O96" s="257"/>
      <c r="P96" s="257"/>
      <c r="Q96" s="257"/>
      <c r="R96" s="257"/>
      <c r="S96" s="257"/>
      <c r="T96" s="258"/>
      <c r="AT96" s="259" t="s">
        <v>278</v>
      </c>
      <c r="AU96" s="259" t="s">
        <v>161</v>
      </c>
      <c r="AV96" s="12" t="s">
        <v>85</v>
      </c>
      <c r="AW96" s="12" t="s">
        <v>40</v>
      </c>
      <c r="AX96" s="12" t="s">
        <v>78</v>
      </c>
      <c r="AY96" s="259" t="s">
        <v>270</v>
      </c>
    </row>
    <row r="97" spans="2:51" s="13" customFormat="1" ht="13.5">
      <c r="B97" s="260"/>
      <c r="C97" s="261"/>
      <c r="D97" s="251" t="s">
        <v>278</v>
      </c>
      <c r="E97" s="262" t="s">
        <v>76</v>
      </c>
      <c r="F97" s="263" t="s">
        <v>349</v>
      </c>
      <c r="G97" s="261"/>
      <c r="H97" s="264">
        <v>16</v>
      </c>
      <c r="I97" s="265"/>
      <c r="J97" s="261"/>
      <c r="K97" s="261"/>
      <c r="L97" s="266"/>
      <c r="M97" s="267"/>
      <c r="N97" s="268"/>
      <c r="O97" s="268"/>
      <c r="P97" s="268"/>
      <c r="Q97" s="268"/>
      <c r="R97" s="268"/>
      <c r="S97" s="268"/>
      <c r="T97" s="269"/>
      <c r="AT97" s="270" t="s">
        <v>278</v>
      </c>
      <c r="AU97" s="270" t="s">
        <v>161</v>
      </c>
      <c r="AV97" s="13" t="s">
        <v>87</v>
      </c>
      <c r="AW97" s="13" t="s">
        <v>40</v>
      </c>
      <c r="AX97" s="13" t="s">
        <v>78</v>
      </c>
      <c r="AY97" s="270" t="s">
        <v>270</v>
      </c>
    </row>
    <row r="98" spans="2:51" s="14" customFormat="1" ht="13.5">
      <c r="B98" s="271"/>
      <c r="C98" s="272"/>
      <c r="D98" s="251" t="s">
        <v>278</v>
      </c>
      <c r="E98" s="273" t="s">
        <v>76</v>
      </c>
      <c r="F98" s="274" t="s">
        <v>281</v>
      </c>
      <c r="G98" s="272"/>
      <c r="H98" s="275">
        <v>16</v>
      </c>
      <c r="I98" s="276"/>
      <c r="J98" s="272"/>
      <c r="K98" s="272"/>
      <c r="L98" s="277"/>
      <c r="M98" s="278"/>
      <c r="N98" s="279"/>
      <c r="O98" s="279"/>
      <c r="P98" s="279"/>
      <c r="Q98" s="279"/>
      <c r="R98" s="279"/>
      <c r="S98" s="279"/>
      <c r="T98" s="280"/>
      <c r="AT98" s="281" t="s">
        <v>278</v>
      </c>
      <c r="AU98" s="281" t="s">
        <v>161</v>
      </c>
      <c r="AV98" s="14" t="s">
        <v>276</v>
      </c>
      <c r="AW98" s="14" t="s">
        <v>40</v>
      </c>
      <c r="AX98" s="14" t="s">
        <v>85</v>
      </c>
      <c r="AY98" s="281" t="s">
        <v>270</v>
      </c>
    </row>
    <row r="99" spans="2:65" s="1" customFormat="1" ht="16.5" customHeight="1">
      <c r="B99" s="46"/>
      <c r="C99" s="237" t="s">
        <v>161</v>
      </c>
      <c r="D99" s="237" t="s">
        <v>272</v>
      </c>
      <c r="E99" s="238" t="s">
        <v>1035</v>
      </c>
      <c r="F99" s="239" t="s">
        <v>1036</v>
      </c>
      <c r="G99" s="240" t="s">
        <v>155</v>
      </c>
      <c r="H99" s="241">
        <v>2</v>
      </c>
      <c r="I99" s="242"/>
      <c r="J99" s="243">
        <f>ROUND(I99*H99,2)</f>
        <v>0</v>
      </c>
      <c r="K99" s="239" t="s">
        <v>275</v>
      </c>
      <c r="L99" s="72"/>
      <c r="M99" s="244" t="s">
        <v>76</v>
      </c>
      <c r="N99" s="245" t="s">
        <v>48</v>
      </c>
      <c r="O99" s="47"/>
      <c r="P99" s="246">
        <f>O99*H99</f>
        <v>0</v>
      </c>
      <c r="Q99" s="246">
        <v>0</v>
      </c>
      <c r="R99" s="246">
        <f>Q99*H99</f>
        <v>0</v>
      </c>
      <c r="S99" s="246">
        <v>0</v>
      </c>
      <c r="T99" s="247">
        <f>S99*H99</f>
        <v>0</v>
      </c>
      <c r="AR99" s="24" t="s">
        <v>580</v>
      </c>
      <c r="AT99" s="24" t="s">
        <v>272</v>
      </c>
      <c r="AU99" s="24" t="s">
        <v>161</v>
      </c>
      <c r="AY99" s="24" t="s">
        <v>270</v>
      </c>
      <c r="BE99" s="248">
        <f>IF(N99="základní",J99,0)</f>
        <v>0</v>
      </c>
      <c r="BF99" s="248">
        <f>IF(N99="snížená",J99,0)</f>
        <v>0</v>
      </c>
      <c r="BG99" s="248">
        <f>IF(N99="zákl. přenesená",J99,0)</f>
        <v>0</v>
      </c>
      <c r="BH99" s="248">
        <f>IF(N99="sníž. přenesená",J99,0)</f>
        <v>0</v>
      </c>
      <c r="BI99" s="248">
        <f>IF(N99="nulová",J99,0)</f>
        <v>0</v>
      </c>
      <c r="BJ99" s="24" t="s">
        <v>85</v>
      </c>
      <c r="BK99" s="248">
        <f>ROUND(I99*H99,2)</f>
        <v>0</v>
      </c>
      <c r="BL99" s="24" t="s">
        <v>580</v>
      </c>
      <c r="BM99" s="24" t="s">
        <v>1037</v>
      </c>
    </row>
    <row r="100" spans="2:51" s="12" customFormat="1" ht="13.5">
      <c r="B100" s="249"/>
      <c r="C100" s="250"/>
      <c r="D100" s="251" t="s">
        <v>278</v>
      </c>
      <c r="E100" s="252" t="s">
        <v>76</v>
      </c>
      <c r="F100" s="253" t="s">
        <v>362</v>
      </c>
      <c r="G100" s="250"/>
      <c r="H100" s="252" t="s">
        <v>76</v>
      </c>
      <c r="I100" s="254"/>
      <c r="J100" s="250"/>
      <c r="K100" s="250"/>
      <c r="L100" s="255"/>
      <c r="M100" s="256"/>
      <c r="N100" s="257"/>
      <c r="O100" s="257"/>
      <c r="P100" s="257"/>
      <c r="Q100" s="257"/>
      <c r="R100" s="257"/>
      <c r="S100" s="257"/>
      <c r="T100" s="258"/>
      <c r="AT100" s="259" t="s">
        <v>278</v>
      </c>
      <c r="AU100" s="259" t="s">
        <v>161</v>
      </c>
      <c r="AV100" s="12" t="s">
        <v>85</v>
      </c>
      <c r="AW100" s="12" t="s">
        <v>40</v>
      </c>
      <c r="AX100" s="12" t="s">
        <v>78</v>
      </c>
      <c r="AY100" s="259" t="s">
        <v>270</v>
      </c>
    </row>
    <row r="101" spans="2:51" s="13" customFormat="1" ht="13.5">
      <c r="B101" s="260"/>
      <c r="C101" s="261"/>
      <c r="D101" s="251" t="s">
        <v>278</v>
      </c>
      <c r="E101" s="262" t="s">
        <v>76</v>
      </c>
      <c r="F101" s="263" t="s">
        <v>87</v>
      </c>
      <c r="G101" s="261"/>
      <c r="H101" s="264">
        <v>2</v>
      </c>
      <c r="I101" s="265"/>
      <c r="J101" s="261"/>
      <c r="K101" s="261"/>
      <c r="L101" s="266"/>
      <c r="M101" s="267"/>
      <c r="N101" s="268"/>
      <c r="O101" s="268"/>
      <c r="P101" s="268"/>
      <c r="Q101" s="268"/>
      <c r="R101" s="268"/>
      <c r="S101" s="268"/>
      <c r="T101" s="269"/>
      <c r="AT101" s="270" t="s">
        <v>278</v>
      </c>
      <c r="AU101" s="270" t="s">
        <v>161</v>
      </c>
      <c r="AV101" s="13" t="s">
        <v>87</v>
      </c>
      <c r="AW101" s="13" t="s">
        <v>40</v>
      </c>
      <c r="AX101" s="13" t="s">
        <v>78</v>
      </c>
      <c r="AY101" s="270" t="s">
        <v>270</v>
      </c>
    </row>
    <row r="102" spans="2:51" s="14" customFormat="1" ht="13.5">
      <c r="B102" s="271"/>
      <c r="C102" s="272"/>
      <c r="D102" s="251" t="s">
        <v>278</v>
      </c>
      <c r="E102" s="273" t="s">
        <v>76</v>
      </c>
      <c r="F102" s="274" t="s">
        <v>281</v>
      </c>
      <c r="G102" s="272"/>
      <c r="H102" s="275">
        <v>2</v>
      </c>
      <c r="I102" s="276"/>
      <c r="J102" s="272"/>
      <c r="K102" s="272"/>
      <c r="L102" s="277"/>
      <c r="M102" s="278"/>
      <c r="N102" s="279"/>
      <c r="O102" s="279"/>
      <c r="P102" s="279"/>
      <c r="Q102" s="279"/>
      <c r="R102" s="279"/>
      <c r="S102" s="279"/>
      <c r="T102" s="280"/>
      <c r="AT102" s="281" t="s">
        <v>278</v>
      </c>
      <c r="AU102" s="281" t="s">
        <v>161</v>
      </c>
      <c r="AV102" s="14" t="s">
        <v>276</v>
      </c>
      <c r="AW102" s="14" t="s">
        <v>40</v>
      </c>
      <c r="AX102" s="14" t="s">
        <v>85</v>
      </c>
      <c r="AY102" s="281" t="s">
        <v>270</v>
      </c>
    </row>
    <row r="103" spans="2:65" s="1" customFormat="1" ht="38.25" customHeight="1">
      <c r="B103" s="46"/>
      <c r="C103" s="237" t="s">
        <v>276</v>
      </c>
      <c r="D103" s="237" t="s">
        <v>272</v>
      </c>
      <c r="E103" s="238" t="s">
        <v>1038</v>
      </c>
      <c r="F103" s="239" t="s">
        <v>1039</v>
      </c>
      <c r="G103" s="240" t="s">
        <v>121</v>
      </c>
      <c r="H103" s="241">
        <v>8</v>
      </c>
      <c r="I103" s="242"/>
      <c r="J103" s="243">
        <f>ROUND(I103*H103,2)</f>
        <v>0</v>
      </c>
      <c r="K103" s="239" t="s">
        <v>275</v>
      </c>
      <c r="L103" s="72"/>
      <c r="M103" s="244" t="s">
        <v>76</v>
      </c>
      <c r="N103" s="245" t="s">
        <v>48</v>
      </c>
      <c r="O103" s="47"/>
      <c r="P103" s="246">
        <f>O103*H103</f>
        <v>0</v>
      </c>
      <c r="Q103" s="246">
        <v>0</v>
      </c>
      <c r="R103" s="246">
        <f>Q103*H103</f>
        <v>0</v>
      </c>
      <c r="S103" s="246">
        <v>0</v>
      </c>
      <c r="T103" s="247">
        <f>S103*H103</f>
        <v>0</v>
      </c>
      <c r="AR103" s="24" t="s">
        <v>580</v>
      </c>
      <c r="AT103" s="24" t="s">
        <v>272</v>
      </c>
      <c r="AU103" s="24" t="s">
        <v>161</v>
      </c>
      <c r="AY103" s="24" t="s">
        <v>270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4" t="s">
        <v>85</v>
      </c>
      <c r="BK103" s="248">
        <f>ROUND(I103*H103,2)</f>
        <v>0</v>
      </c>
      <c r="BL103" s="24" t="s">
        <v>580</v>
      </c>
      <c r="BM103" s="24" t="s">
        <v>1040</v>
      </c>
    </row>
    <row r="104" spans="2:51" s="12" customFormat="1" ht="13.5">
      <c r="B104" s="249"/>
      <c r="C104" s="250"/>
      <c r="D104" s="251" t="s">
        <v>278</v>
      </c>
      <c r="E104" s="252" t="s">
        <v>76</v>
      </c>
      <c r="F104" s="253" t="s">
        <v>672</v>
      </c>
      <c r="G104" s="250"/>
      <c r="H104" s="252" t="s">
        <v>76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AT104" s="259" t="s">
        <v>278</v>
      </c>
      <c r="AU104" s="259" t="s">
        <v>161</v>
      </c>
      <c r="AV104" s="12" t="s">
        <v>85</v>
      </c>
      <c r="AW104" s="12" t="s">
        <v>40</v>
      </c>
      <c r="AX104" s="12" t="s">
        <v>78</v>
      </c>
      <c r="AY104" s="259" t="s">
        <v>270</v>
      </c>
    </row>
    <row r="105" spans="2:51" s="13" customFormat="1" ht="13.5">
      <c r="B105" s="260"/>
      <c r="C105" s="261"/>
      <c r="D105" s="251" t="s">
        <v>278</v>
      </c>
      <c r="E105" s="262" t="s">
        <v>76</v>
      </c>
      <c r="F105" s="263" t="s">
        <v>139</v>
      </c>
      <c r="G105" s="261"/>
      <c r="H105" s="264">
        <v>8</v>
      </c>
      <c r="I105" s="265"/>
      <c r="J105" s="261"/>
      <c r="K105" s="261"/>
      <c r="L105" s="266"/>
      <c r="M105" s="267"/>
      <c r="N105" s="268"/>
      <c r="O105" s="268"/>
      <c r="P105" s="268"/>
      <c r="Q105" s="268"/>
      <c r="R105" s="268"/>
      <c r="S105" s="268"/>
      <c r="T105" s="269"/>
      <c r="AT105" s="270" t="s">
        <v>278</v>
      </c>
      <c r="AU105" s="270" t="s">
        <v>161</v>
      </c>
      <c r="AV105" s="13" t="s">
        <v>87</v>
      </c>
      <c r="AW105" s="13" t="s">
        <v>40</v>
      </c>
      <c r="AX105" s="13" t="s">
        <v>78</v>
      </c>
      <c r="AY105" s="270" t="s">
        <v>270</v>
      </c>
    </row>
    <row r="106" spans="2:51" s="14" customFormat="1" ht="13.5">
      <c r="B106" s="271"/>
      <c r="C106" s="272"/>
      <c r="D106" s="251" t="s">
        <v>278</v>
      </c>
      <c r="E106" s="273" t="s">
        <v>76</v>
      </c>
      <c r="F106" s="274" t="s">
        <v>281</v>
      </c>
      <c r="G106" s="272"/>
      <c r="H106" s="275">
        <v>8</v>
      </c>
      <c r="I106" s="276"/>
      <c r="J106" s="272"/>
      <c r="K106" s="272"/>
      <c r="L106" s="277"/>
      <c r="M106" s="278"/>
      <c r="N106" s="279"/>
      <c r="O106" s="279"/>
      <c r="P106" s="279"/>
      <c r="Q106" s="279"/>
      <c r="R106" s="279"/>
      <c r="S106" s="279"/>
      <c r="T106" s="280"/>
      <c r="AT106" s="281" t="s">
        <v>278</v>
      </c>
      <c r="AU106" s="281" t="s">
        <v>161</v>
      </c>
      <c r="AV106" s="14" t="s">
        <v>276</v>
      </c>
      <c r="AW106" s="14" t="s">
        <v>40</v>
      </c>
      <c r="AX106" s="14" t="s">
        <v>85</v>
      </c>
      <c r="AY106" s="281" t="s">
        <v>270</v>
      </c>
    </row>
    <row r="107" spans="2:65" s="1" customFormat="1" ht="25.5" customHeight="1">
      <c r="B107" s="46"/>
      <c r="C107" s="237" t="s">
        <v>125</v>
      </c>
      <c r="D107" s="237" t="s">
        <v>272</v>
      </c>
      <c r="E107" s="238" t="s">
        <v>1041</v>
      </c>
      <c r="F107" s="239" t="s">
        <v>1042</v>
      </c>
      <c r="G107" s="240" t="s">
        <v>121</v>
      </c>
      <c r="H107" s="241">
        <v>5</v>
      </c>
      <c r="I107" s="242"/>
      <c r="J107" s="243">
        <f>ROUND(I107*H107,2)</f>
        <v>0</v>
      </c>
      <c r="K107" s="239" t="s">
        <v>275</v>
      </c>
      <c r="L107" s="72"/>
      <c r="M107" s="244" t="s">
        <v>76</v>
      </c>
      <c r="N107" s="245" t="s">
        <v>48</v>
      </c>
      <c r="O107" s="47"/>
      <c r="P107" s="246">
        <f>O107*H107</f>
        <v>0</v>
      </c>
      <c r="Q107" s="246">
        <v>0</v>
      </c>
      <c r="R107" s="246">
        <f>Q107*H107</f>
        <v>0</v>
      </c>
      <c r="S107" s="246">
        <v>0</v>
      </c>
      <c r="T107" s="247">
        <f>S107*H107</f>
        <v>0</v>
      </c>
      <c r="AR107" s="24" t="s">
        <v>580</v>
      </c>
      <c r="AT107" s="24" t="s">
        <v>272</v>
      </c>
      <c r="AU107" s="24" t="s">
        <v>161</v>
      </c>
      <c r="AY107" s="24" t="s">
        <v>270</v>
      </c>
      <c r="BE107" s="248">
        <f>IF(N107="základní",J107,0)</f>
        <v>0</v>
      </c>
      <c r="BF107" s="248">
        <f>IF(N107="snížená",J107,0)</f>
        <v>0</v>
      </c>
      <c r="BG107" s="248">
        <f>IF(N107="zákl. přenesená",J107,0)</f>
        <v>0</v>
      </c>
      <c r="BH107" s="248">
        <f>IF(N107="sníž. přenesená",J107,0)</f>
        <v>0</v>
      </c>
      <c r="BI107" s="248">
        <f>IF(N107="nulová",J107,0)</f>
        <v>0</v>
      </c>
      <c r="BJ107" s="24" t="s">
        <v>85</v>
      </c>
      <c r="BK107" s="248">
        <f>ROUND(I107*H107,2)</f>
        <v>0</v>
      </c>
      <c r="BL107" s="24" t="s">
        <v>580</v>
      </c>
      <c r="BM107" s="24" t="s">
        <v>1043</v>
      </c>
    </row>
    <row r="108" spans="2:51" s="12" customFormat="1" ht="13.5">
      <c r="B108" s="249"/>
      <c r="C108" s="250"/>
      <c r="D108" s="251" t="s">
        <v>278</v>
      </c>
      <c r="E108" s="252" t="s">
        <v>76</v>
      </c>
      <c r="F108" s="253" t="s">
        <v>672</v>
      </c>
      <c r="G108" s="250"/>
      <c r="H108" s="252" t="s">
        <v>76</v>
      </c>
      <c r="I108" s="254"/>
      <c r="J108" s="250"/>
      <c r="K108" s="250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278</v>
      </c>
      <c r="AU108" s="259" t="s">
        <v>161</v>
      </c>
      <c r="AV108" s="12" t="s">
        <v>85</v>
      </c>
      <c r="AW108" s="12" t="s">
        <v>40</v>
      </c>
      <c r="AX108" s="12" t="s">
        <v>78</v>
      </c>
      <c r="AY108" s="259" t="s">
        <v>270</v>
      </c>
    </row>
    <row r="109" spans="2:51" s="13" customFormat="1" ht="13.5">
      <c r="B109" s="260"/>
      <c r="C109" s="261"/>
      <c r="D109" s="251" t="s">
        <v>278</v>
      </c>
      <c r="E109" s="262" t="s">
        <v>76</v>
      </c>
      <c r="F109" s="263" t="s">
        <v>125</v>
      </c>
      <c r="G109" s="261"/>
      <c r="H109" s="264">
        <v>5</v>
      </c>
      <c r="I109" s="265"/>
      <c r="J109" s="261"/>
      <c r="K109" s="261"/>
      <c r="L109" s="266"/>
      <c r="M109" s="267"/>
      <c r="N109" s="268"/>
      <c r="O109" s="268"/>
      <c r="P109" s="268"/>
      <c r="Q109" s="268"/>
      <c r="R109" s="268"/>
      <c r="S109" s="268"/>
      <c r="T109" s="269"/>
      <c r="AT109" s="270" t="s">
        <v>278</v>
      </c>
      <c r="AU109" s="270" t="s">
        <v>161</v>
      </c>
      <c r="AV109" s="13" t="s">
        <v>87</v>
      </c>
      <c r="AW109" s="13" t="s">
        <v>40</v>
      </c>
      <c r="AX109" s="13" t="s">
        <v>78</v>
      </c>
      <c r="AY109" s="270" t="s">
        <v>270</v>
      </c>
    </row>
    <row r="110" spans="2:51" s="14" customFormat="1" ht="13.5">
      <c r="B110" s="271"/>
      <c r="C110" s="272"/>
      <c r="D110" s="251" t="s">
        <v>278</v>
      </c>
      <c r="E110" s="273" t="s">
        <v>76</v>
      </c>
      <c r="F110" s="274" t="s">
        <v>281</v>
      </c>
      <c r="G110" s="272"/>
      <c r="H110" s="275">
        <v>5</v>
      </c>
      <c r="I110" s="276"/>
      <c r="J110" s="272"/>
      <c r="K110" s="272"/>
      <c r="L110" s="277"/>
      <c r="M110" s="278"/>
      <c r="N110" s="279"/>
      <c r="O110" s="279"/>
      <c r="P110" s="279"/>
      <c r="Q110" s="279"/>
      <c r="R110" s="279"/>
      <c r="S110" s="279"/>
      <c r="T110" s="280"/>
      <c r="AT110" s="281" t="s">
        <v>278</v>
      </c>
      <c r="AU110" s="281" t="s">
        <v>161</v>
      </c>
      <c r="AV110" s="14" t="s">
        <v>276</v>
      </c>
      <c r="AW110" s="14" t="s">
        <v>40</v>
      </c>
      <c r="AX110" s="14" t="s">
        <v>85</v>
      </c>
      <c r="AY110" s="281" t="s">
        <v>270</v>
      </c>
    </row>
    <row r="111" spans="2:65" s="1" customFormat="1" ht="16.5" customHeight="1">
      <c r="B111" s="46"/>
      <c r="C111" s="237" t="s">
        <v>188</v>
      </c>
      <c r="D111" s="237" t="s">
        <v>272</v>
      </c>
      <c r="E111" s="238" t="s">
        <v>1044</v>
      </c>
      <c r="F111" s="239" t="s">
        <v>1045</v>
      </c>
      <c r="G111" s="240" t="s">
        <v>155</v>
      </c>
      <c r="H111" s="241">
        <v>1</v>
      </c>
      <c r="I111" s="242"/>
      <c r="J111" s="243">
        <f>ROUND(I111*H111,2)</f>
        <v>0</v>
      </c>
      <c r="K111" s="239" t="s">
        <v>275</v>
      </c>
      <c r="L111" s="72"/>
      <c r="M111" s="244" t="s">
        <v>76</v>
      </c>
      <c r="N111" s="245" t="s">
        <v>48</v>
      </c>
      <c r="O111" s="47"/>
      <c r="P111" s="246">
        <f>O111*H111</f>
        <v>0</v>
      </c>
      <c r="Q111" s="246">
        <v>0</v>
      </c>
      <c r="R111" s="246">
        <f>Q111*H111</f>
        <v>0</v>
      </c>
      <c r="S111" s="246">
        <v>0</v>
      </c>
      <c r="T111" s="247">
        <f>S111*H111</f>
        <v>0</v>
      </c>
      <c r="AR111" s="24" t="s">
        <v>349</v>
      </c>
      <c r="AT111" s="24" t="s">
        <v>272</v>
      </c>
      <c r="AU111" s="24" t="s">
        <v>161</v>
      </c>
      <c r="AY111" s="24" t="s">
        <v>270</v>
      </c>
      <c r="BE111" s="248">
        <f>IF(N111="základní",J111,0)</f>
        <v>0</v>
      </c>
      <c r="BF111" s="248">
        <f>IF(N111="snížená",J111,0)</f>
        <v>0</v>
      </c>
      <c r="BG111" s="248">
        <f>IF(N111="zákl. přenesená",J111,0)</f>
        <v>0</v>
      </c>
      <c r="BH111" s="248">
        <f>IF(N111="sníž. přenesená",J111,0)</f>
        <v>0</v>
      </c>
      <c r="BI111" s="248">
        <f>IF(N111="nulová",J111,0)</f>
        <v>0</v>
      </c>
      <c r="BJ111" s="24" t="s">
        <v>85</v>
      </c>
      <c r="BK111" s="248">
        <f>ROUND(I111*H111,2)</f>
        <v>0</v>
      </c>
      <c r="BL111" s="24" t="s">
        <v>349</v>
      </c>
      <c r="BM111" s="24" t="s">
        <v>1046</v>
      </c>
    </row>
    <row r="112" spans="2:51" s="12" customFormat="1" ht="13.5">
      <c r="B112" s="249"/>
      <c r="C112" s="250"/>
      <c r="D112" s="251" t="s">
        <v>278</v>
      </c>
      <c r="E112" s="252" t="s">
        <v>76</v>
      </c>
      <c r="F112" s="253" t="s">
        <v>362</v>
      </c>
      <c r="G112" s="250"/>
      <c r="H112" s="252" t="s">
        <v>76</v>
      </c>
      <c r="I112" s="254"/>
      <c r="J112" s="250"/>
      <c r="K112" s="250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278</v>
      </c>
      <c r="AU112" s="259" t="s">
        <v>161</v>
      </c>
      <c r="AV112" s="12" t="s">
        <v>85</v>
      </c>
      <c r="AW112" s="12" t="s">
        <v>40</v>
      </c>
      <c r="AX112" s="12" t="s">
        <v>78</v>
      </c>
      <c r="AY112" s="259" t="s">
        <v>270</v>
      </c>
    </row>
    <row r="113" spans="2:51" s="13" customFormat="1" ht="13.5">
      <c r="B113" s="260"/>
      <c r="C113" s="261"/>
      <c r="D113" s="251" t="s">
        <v>278</v>
      </c>
      <c r="E113" s="262" t="s">
        <v>76</v>
      </c>
      <c r="F113" s="263" t="s">
        <v>85</v>
      </c>
      <c r="G113" s="261"/>
      <c r="H113" s="264">
        <v>1</v>
      </c>
      <c r="I113" s="265"/>
      <c r="J113" s="261"/>
      <c r="K113" s="261"/>
      <c r="L113" s="266"/>
      <c r="M113" s="267"/>
      <c r="N113" s="268"/>
      <c r="O113" s="268"/>
      <c r="P113" s="268"/>
      <c r="Q113" s="268"/>
      <c r="R113" s="268"/>
      <c r="S113" s="268"/>
      <c r="T113" s="269"/>
      <c r="AT113" s="270" t="s">
        <v>278</v>
      </c>
      <c r="AU113" s="270" t="s">
        <v>161</v>
      </c>
      <c r="AV113" s="13" t="s">
        <v>87</v>
      </c>
      <c r="AW113" s="13" t="s">
        <v>40</v>
      </c>
      <c r="AX113" s="13" t="s">
        <v>78</v>
      </c>
      <c r="AY113" s="270" t="s">
        <v>270</v>
      </c>
    </row>
    <row r="114" spans="2:51" s="14" customFormat="1" ht="13.5">
      <c r="B114" s="271"/>
      <c r="C114" s="272"/>
      <c r="D114" s="251" t="s">
        <v>278</v>
      </c>
      <c r="E114" s="273" t="s">
        <v>76</v>
      </c>
      <c r="F114" s="274" t="s">
        <v>281</v>
      </c>
      <c r="G114" s="272"/>
      <c r="H114" s="275">
        <v>1</v>
      </c>
      <c r="I114" s="276"/>
      <c r="J114" s="272"/>
      <c r="K114" s="272"/>
      <c r="L114" s="277"/>
      <c r="M114" s="278"/>
      <c r="N114" s="279"/>
      <c r="O114" s="279"/>
      <c r="P114" s="279"/>
      <c r="Q114" s="279"/>
      <c r="R114" s="279"/>
      <c r="S114" s="279"/>
      <c r="T114" s="280"/>
      <c r="AT114" s="281" t="s">
        <v>278</v>
      </c>
      <c r="AU114" s="281" t="s">
        <v>161</v>
      </c>
      <c r="AV114" s="14" t="s">
        <v>276</v>
      </c>
      <c r="AW114" s="14" t="s">
        <v>40</v>
      </c>
      <c r="AX114" s="14" t="s">
        <v>85</v>
      </c>
      <c r="AY114" s="281" t="s">
        <v>270</v>
      </c>
    </row>
    <row r="115" spans="2:65" s="1" customFormat="1" ht="25.5" customHeight="1">
      <c r="B115" s="46"/>
      <c r="C115" s="237" t="s">
        <v>158</v>
      </c>
      <c r="D115" s="237" t="s">
        <v>272</v>
      </c>
      <c r="E115" s="238" t="s">
        <v>1047</v>
      </c>
      <c r="F115" s="239" t="s">
        <v>1048</v>
      </c>
      <c r="G115" s="240" t="s">
        <v>121</v>
      </c>
      <c r="H115" s="241">
        <v>33</v>
      </c>
      <c r="I115" s="242"/>
      <c r="J115" s="243">
        <f>ROUND(I115*H115,2)</f>
        <v>0</v>
      </c>
      <c r="K115" s="239" t="s">
        <v>275</v>
      </c>
      <c r="L115" s="72"/>
      <c r="M115" s="244" t="s">
        <v>76</v>
      </c>
      <c r="N115" s="245" t="s">
        <v>48</v>
      </c>
      <c r="O115" s="47"/>
      <c r="P115" s="246">
        <f>O115*H115</f>
        <v>0</v>
      </c>
      <c r="Q115" s="246">
        <v>0</v>
      </c>
      <c r="R115" s="246">
        <f>Q115*H115</f>
        <v>0</v>
      </c>
      <c r="S115" s="246">
        <v>0</v>
      </c>
      <c r="T115" s="247">
        <f>S115*H115</f>
        <v>0</v>
      </c>
      <c r="AR115" s="24" t="s">
        <v>580</v>
      </c>
      <c r="AT115" s="24" t="s">
        <v>272</v>
      </c>
      <c r="AU115" s="24" t="s">
        <v>161</v>
      </c>
      <c r="AY115" s="24" t="s">
        <v>270</v>
      </c>
      <c r="BE115" s="248">
        <f>IF(N115="základní",J115,0)</f>
        <v>0</v>
      </c>
      <c r="BF115" s="248">
        <f>IF(N115="snížená",J115,0)</f>
        <v>0</v>
      </c>
      <c r="BG115" s="248">
        <f>IF(N115="zákl. přenesená",J115,0)</f>
        <v>0</v>
      </c>
      <c r="BH115" s="248">
        <f>IF(N115="sníž. přenesená",J115,0)</f>
        <v>0</v>
      </c>
      <c r="BI115" s="248">
        <f>IF(N115="nulová",J115,0)</f>
        <v>0</v>
      </c>
      <c r="BJ115" s="24" t="s">
        <v>85</v>
      </c>
      <c r="BK115" s="248">
        <f>ROUND(I115*H115,2)</f>
        <v>0</v>
      </c>
      <c r="BL115" s="24" t="s">
        <v>580</v>
      </c>
      <c r="BM115" s="24" t="s">
        <v>1049</v>
      </c>
    </row>
    <row r="116" spans="2:51" s="12" customFormat="1" ht="13.5">
      <c r="B116" s="249"/>
      <c r="C116" s="250"/>
      <c r="D116" s="251" t="s">
        <v>278</v>
      </c>
      <c r="E116" s="252" t="s">
        <v>76</v>
      </c>
      <c r="F116" s="253" t="s">
        <v>672</v>
      </c>
      <c r="G116" s="250"/>
      <c r="H116" s="252" t="s">
        <v>76</v>
      </c>
      <c r="I116" s="254"/>
      <c r="J116" s="250"/>
      <c r="K116" s="250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278</v>
      </c>
      <c r="AU116" s="259" t="s">
        <v>161</v>
      </c>
      <c r="AV116" s="12" t="s">
        <v>85</v>
      </c>
      <c r="AW116" s="12" t="s">
        <v>40</v>
      </c>
      <c r="AX116" s="12" t="s">
        <v>78</v>
      </c>
      <c r="AY116" s="259" t="s">
        <v>270</v>
      </c>
    </row>
    <row r="117" spans="2:51" s="13" customFormat="1" ht="13.5">
      <c r="B117" s="260"/>
      <c r="C117" s="261"/>
      <c r="D117" s="251" t="s">
        <v>278</v>
      </c>
      <c r="E117" s="262" t="s">
        <v>1050</v>
      </c>
      <c r="F117" s="263" t="s">
        <v>428</v>
      </c>
      <c r="G117" s="261"/>
      <c r="H117" s="264">
        <v>33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278</v>
      </c>
      <c r="AU117" s="270" t="s">
        <v>161</v>
      </c>
      <c r="AV117" s="13" t="s">
        <v>87</v>
      </c>
      <c r="AW117" s="13" t="s">
        <v>40</v>
      </c>
      <c r="AX117" s="13" t="s">
        <v>78</v>
      </c>
      <c r="AY117" s="270" t="s">
        <v>270</v>
      </c>
    </row>
    <row r="118" spans="2:51" s="14" customFormat="1" ht="13.5">
      <c r="B118" s="271"/>
      <c r="C118" s="272"/>
      <c r="D118" s="251" t="s">
        <v>278</v>
      </c>
      <c r="E118" s="273" t="s">
        <v>76</v>
      </c>
      <c r="F118" s="274" t="s">
        <v>281</v>
      </c>
      <c r="G118" s="272"/>
      <c r="H118" s="275">
        <v>33</v>
      </c>
      <c r="I118" s="276"/>
      <c r="J118" s="272"/>
      <c r="K118" s="272"/>
      <c r="L118" s="277"/>
      <c r="M118" s="278"/>
      <c r="N118" s="279"/>
      <c r="O118" s="279"/>
      <c r="P118" s="279"/>
      <c r="Q118" s="279"/>
      <c r="R118" s="279"/>
      <c r="S118" s="279"/>
      <c r="T118" s="280"/>
      <c r="AT118" s="281" t="s">
        <v>278</v>
      </c>
      <c r="AU118" s="281" t="s">
        <v>161</v>
      </c>
      <c r="AV118" s="14" t="s">
        <v>276</v>
      </c>
      <c r="AW118" s="14" t="s">
        <v>40</v>
      </c>
      <c r="AX118" s="14" t="s">
        <v>85</v>
      </c>
      <c r="AY118" s="281" t="s">
        <v>270</v>
      </c>
    </row>
    <row r="119" spans="2:65" s="1" customFormat="1" ht="25.5" customHeight="1">
      <c r="B119" s="46"/>
      <c r="C119" s="237" t="s">
        <v>139</v>
      </c>
      <c r="D119" s="237" t="s">
        <v>272</v>
      </c>
      <c r="E119" s="238" t="s">
        <v>1051</v>
      </c>
      <c r="F119" s="239" t="s">
        <v>1052</v>
      </c>
      <c r="G119" s="240" t="s">
        <v>155</v>
      </c>
      <c r="H119" s="241">
        <v>3</v>
      </c>
      <c r="I119" s="242"/>
      <c r="J119" s="243">
        <f>ROUND(I119*H119,2)</f>
        <v>0</v>
      </c>
      <c r="K119" s="239" t="s">
        <v>275</v>
      </c>
      <c r="L119" s="72"/>
      <c r="M119" s="244" t="s">
        <v>76</v>
      </c>
      <c r="N119" s="245" t="s">
        <v>48</v>
      </c>
      <c r="O119" s="47"/>
      <c r="P119" s="246">
        <f>O119*H119</f>
        <v>0</v>
      </c>
      <c r="Q119" s="246">
        <v>0</v>
      </c>
      <c r="R119" s="246">
        <f>Q119*H119</f>
        <v>0</v>
      </c>
      <c r="S119" s="246">
        <v>0</v>
      </c>
      <c r="T119" s="247">
        <f>S119*H119</f>
        <v>0</v>
      </c>
      <c r="AR119" s="24" t="s">
        <v>580</v>
      </c>
      <c r="AT119" s="24" t="s">
        <v>272</v>
      </c>
      <c r="AU119" s="24" t="s">
        <v>161</v>
      </c>
      <c r="AY119" s="24" t="s">
        <v>270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24" t="s">
        <v>85</v>
      </c>
      <c r="BK119" s="248">
        <f>ROUND(I119*H119,2)</f>
        <v>0</v>
      </c>
      <c r="BL119" s="24" t="s">
        <v>580</v>
      </c>
      <c r="BM119" s="24" t="s">
        <v>1053</v>
      </c>
    </row>
    <row r="120" spans="2:51" s="12" customFormat="1" ht="13.5">
      <c r="B120" s="249"/>
      <c r="C120" s="250"/>
      <c r="D120" s="251" t="s">
        <v>278</v>
      </c>
      <c r="E120" s="252" t="s">
        <v>76</v>
      </c>
      <c r="F120" s="253" t="s">
        <v>1054</v>
      </c>
      <c r="G120" s="250"/>
      <c r="H120" s="252" t="s">
        <v>76</v>
      </c>
      <c r="I120" s="254"/>
      <c r="J120" s="250"/>
      <c r="K120" s="250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278</v>
      </c>
      <c r="AU120" s="259" t="s">
        <v>161</v>
      </c>
      <c r="AV120" s="12" t="s">
        <v>85</v>
      </c>
      <c r="AW120" s="12" t="s">
        <v>40</v>
      </c>
      <c r="AX120" s="12" t="s">
        <v>78</v>
      </c>
      <c r="AY120" s="259" t="s">
        <v>270</v>
      </c>
    </row>
    <row r="121" spans="2:51" s="13" customFormat="1" ht="13.5">
      <c r="B121" s="260"/>
      <c r="C121" s="261"/>
      <c r="D121" s="251" t="s">
        <v>278</v>
      </c>
      <c r="E121" s="262" t="s">
        <v>76</v>
      </c>
      <c r="F121" s="263" t="s">
        <v>161</v>
      </c>
      <c r="G121" s="261"/>
      <c r="H121" s="264">
        <v>3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AT121" s="270" t="s">
        <v>278</v>
      </c>
      <c r="AU121" s="270" t="s">
        <v>161</v>
      </c>
      <c r="AV121" s="13" t="s">
        <v>87</v>
      </c>
      <c r="AW121" s="13" t="s">
        <v>40</v>
      </c>
      <c r="AX121" s="13" t="s">
        <v>78</v>
      </c>
      <c r="AY121" s="270" t="s">
        <v>270</v>
      </c>
    </row>
    <row r="122" spans="2:51" s="14" customFormat="1" ht="13.5">
      <c r="B122" s="271"/>
      <c r="C122" s="272"/>
      <c r="D122" s="251" t="s">
        <v>278</v>
      </c>
      <c r="E122" s="273" t="s">
        <v>76</v>
      </c>
      <c r="F122" s="274" t="s">
        <v>281</v>
      </c>
      <c r="G122" s="272"/>
      <c r="H122" s="275">
        <v>3</v>
      </c>
      <c r="I122" s="276"/>
      <c r="J122" s="272"/>
      <c r="K122" s="272"/>
      <c r="L122" s="277"/>
      <c r="M122" s="278"/>
      <c r="N122" s="279"/>
      <c r="O122" s="279"/>
      <c r="P122" s="279"/>
      <c r="Q122" s="279"/>
      <c r="R122" s="279"/>
      <c r="S122" s="279"/>
      <c r="T122" s="280"/>
      <c r="AT122" s="281" t="s">
        <v>278</v>
      </c>
      <c r="AU122" s="281" t="s">
        <v>161</v>
      </c>
      <c r="AV122" s="14" t="s">
        <v>276</v>
      </c>
      <c r="AW122" s="14" t="s">
        <v>40</v>
      </c>
      <c r="AX122" s="14" t="s">
        <v>85</v>
      </c>
      <c r="AY122" s="281" t="s">
        <v>270</v>
      </c>
    </row>
    <row r="123" spans="2:65" s="1" customFormat="1" ht="16.5" customHeight="1">
      <c r="B123" s="46"/>
      <c r="C123" s="282" t="s">
        <v>309</v>
      </c>
      <c r="D123" s="282" t="s">
        <v>338</v>
      </c>
      <c r="E123" s="283" t="s">
        <v>1055</v>
      </c>
      <c r="F123" s="284" t="s">
        <v>1056</v>
      </c>
      <c r="G123" s="285" t="s">
        <v>469</v>
      </c>
      <c r="H123" s="286">
        <v>1</v>
      </c>
      <c r="I123" s="287"/>
      <c r="J123" s="288">
        <f>ROUND(I123*H123,2)</f>
        <v>0</v>
      </c>
      <c r="K123" s="284" t="s">
        <v>76</v>
      </c>
      <c r="L123" s="289"/>
      <c r="M123" s="290" t="s">
        <v>76</v>
      </c>
      <c r="N123" s="291" t="s">
        <v>48</v>
      </c>
      <c r="O123" s="47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AR123" s="24" t="s">
        <v>1057</v>
      </c>
      <c r="AT123" s="24" t="s">
        <v>338</v>
      </c>
      <c r="AU123" s="24" t="s">
        <v>161</v>
      </c>
      <c r="AY123" s="24" t="s">
        <v>270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24" t="s">
        <v>85</v>
      </c>
      <c r="BK123" s="248">
        <f>ROUND(I123*H123,2)</f>
        <v>0</v>
      </c>
      <c r="BL123" s="24" t="s">
        <v>580</v>
      </c>
      <c r="BM123" s="24" t="s">
        <v>1058</v>
      </c>
    </row>
    <row r="124" spans="2:47" s="1" customFormat="1" ht="13.5">
      <c r="B124" s="46"/>
      <c r="C124" s="74"/>
      <c r="D124" s="251" t="s">
        <v>416</v>
      </c>
      <c r="E124" s="74"/>
      <c r="F124" s="292" t="s">
        <v>1059</v>
      </c>
      <c r="G124" s="74"/>
      <c r="H124" s="74"/>
      <c r="I124" s="205"/>
      <c r="J124" s="74"/>
      <c r="K124" s="74"/>
      <c r="L124" s="72"/>
      <c r="M124" s="293"/>
      <c r="N124" s="47"/>
      <c r="O124" s="47"/>
      <c r="P124" s="47"/>
      <c r="Q124" s="47"/>
      <c r="R124" s="47"/>
      <c r="S124" s="47"/>
      <c r="T124" s="95"/>
      <c r="AT124" s="24" t="s">
        <v>416</v>
      </c>
      <c r="AU124" s="24" t="s">
        <v>161</v>
      </c>
    </row>
    <row r="125" spans="2:51" s="12" customFormat="1" ht="13.5">
      <c r="B125" s="249"/>
      <c r="C125" s="250"/>
      <c r="D125" s="251" t="s">
        <v>278</v>
      </c>
      <c r="E125" s="252" t="s">
        <v>76</v>
      </c>
      <c r="F125" s="253" t="s">
        <v>362</v>
      </c>
      <c r="G125" s="250"/>
      <c r="H125" s="252" t="s">
        <v>76</v>
      </c>
      <c r="I125" s="254"/>
      <c r="J125" s="250"/>
      <c r="K125" s="250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278</v>
      </c>
      <c r="AU125" s="259" t="s">
        <v>161</v>
      </c>
      <c r="AV125" s="12" t="s">
        <v>85</v>
      </c>
      <c r="AW125" s="12" t="s">
        <v>40</v>
      </c>
      <c r="AX125" s="12" t="s">
        <v>78</v>
      </c>
      <c r="AY125" s="259" t="s">
        <v>270</v>
      </c>
    </row>
    <row r="126" spans="2:51" s="13" customFormat="1" ht="13.5">
      <c r="B126" s="260"/>
      <c r="C126" s="261"/>
      <c r="D126" s="251" t="s">
        <v>278</v>
      </c>
      <c r="E126" s="262" t="s">
        <v>76</v>
      </c>
      <c r="F126" s="263" t="s">
        <v>85</v>
      </c>
      <c r="G126" s="261"/>
      <c r="H126" s="264">
        <v>1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278</v>
      </c>
      <c r="AU126" s="270" t="s">
        <v>161</v>
      </c>
      <c r="AV126" s="13" t="s">
        <v>87</v>
      </c>
      <c r="AW126" s="13" t="s">
        <v>40</v>
      </c>
      <c r="AX126" s="13" t="s">
        <v>78</v>
      </c>
      <c r="AY126" s="270" t="s">
        <v>270</v>
      </c>
    </row>
    <row r="127" spans="2:51" s="14" customFormat="1" ht="13.5">
      <c r="B127" s="271"/>
      <c r="C127" s="272"/>
      <c r="D127" s="251" t="s">
        <v>278</v>
      </c>
      <c r="E127" s="273" t="s">
        <v>76</v>
      </c>
      <c r="F127" s="274" t="s">
        <v>281</v>
      </c>
      <c r="G127" s="272"/>
      <c r="H127" s="275">
        <v>1</v>
      </c>
      <c r="I127" s="276"/>
      <c r="J127" s="272"/>
      <c r="K127" s="272"/>
      <c r="L127" s="277"/>
      <c r="M127" s="278"/>
      <c r="N127" s="279"/>
      <c r="O127" s="279"/>
      <c r="P127" s="279"/>
      <c r="Q127" s="279"/>
      <c r="R127" s="279"/>
      <c r="S127" s="279"/>
      <c r="T127" s="280"/>
      <c r="AT127" s="281" t="s">
        <v>278</v>
      </c>
      <c r="AU127" s="281" t="s">
        <v>161</v>
      </c>
      <c r="AV127" s="14" t="s">
        <v>276</v>
      </c>
      <c r="AW127" s="14" t="s">
        <v>40</v>
      </c>
      <c r="AX127" s="14" t="s">
        <v>85</v>
      </c>
      <c r="AY127" s="281" t="s">
        <v>270</v>
      </c>
    </row>
    <row r="128" spans="2:65" s="1" customFormat="1" ht="16.5" customHeight="1">
      <c r="B128" s="46"/>
      <c r="C128" s="282" t="s">
        <v>314</v>
      </c>
      <c r="D128" s="282" t="s">
        <v>338</v>
      </c>
      <c r="E128" s="283" t="s">
        <v>1060</v>
      </c>
      <c r="F128" s="284" t="s">
        <v>1061</v>
      </c>
      <c r="G128" s="285" t="s">
        <v>469</v>
      </c>
      <c r="H128" s="286">
        <v>2</v>
      </c>
      <c r="I128" s="287"/>
      <c r="J128" s="288">
        <f>ROUND(I128*H128,2)</f>
        <v>0</v>
      </c>
      <c r="K128" s="284" t="s">
        <v>76</v>
      </c>
      <c r="L128" s="289"/>
      <c r="M128" s="290" t="s">
        <v>76</v>
      </c>
      <c r="N128" s="291" t="s">
        <v>48</v>
      </c>
      <c r="O128" s="47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4" t="s">
        <v>1057</v>
      </c>
      <c r="AT128" s="24" t="s">
        <v>338</v>
      </c>
      <c r="AU128" s="24" t="s">
        <v>161</v>
      </c>
      <c r="AY128" s="24" t="s">
        <v>270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24" t="s">
        <v>85</v>
      </c>
      <c r="BK128" s="248">
        <f>ROUND(I128*H128,2)</f>
        <v>0</v>
      </c>
      <c r="BL128" s="24" t="s">
        <v>580</v>
      </c>
      <c r="BM128" s="24" t="s">
        <v>1062</v>
      </c>
    </row>
    <row r="129" spans="2:47" s="1" customFormat="1" ht="13.5">
      <c r="B129" s="46"/>
      <c r="C129" s="74"/>
      <c r="D129" s="251" t="s">
        <v>416</v>
      </c>
      <c r="E129" s="74"/>
      <c r="F129" s="292" t="s">
        <v>1063</v>
      </c>
      <c r="G129" s="74"/>
      <c r="H129" s="74"/>
      <c r="I129" s="205"/>
      <c r="J129" s="74"/>
      <c r="K129" s="74"/>
      <c r="L129" s="72"/>
      <c r="M129" s="293"/>
      <c r="N129" s="47"/>
      <c r="O129" s="47"/>
      <c r="P129" s="47"/>
      <c r="Q129" s="47"/>
      <c r="R129" s="47"/>
      <c r="S129" s="47"/>
      <c r="T129" s="95"/>
      <c r="AT129" s="24" t="s">
        <v>416</v>
      </c>
      <c r="AU129" s="24" t="s">
        <v>161</v>
      </c>
    </row>
    <row r="130" spans="2:51" s="12" customFormat="1" ht="13.5">
      <c r="B130" s="249"/>
      <c r="C130" s="250"/>
      <c r="D130" s="251" t="s">
        <v>278</v>
      </c>
      <c r="E130" s="252" t="s">
        <v>76</v>
      </c>
      <c r="F130" s="253" t="s">
        <v>362</v>
      </c>
      <c r="G130" s="250"/>
      <c r="H130" s="252" t="s">
        <v>76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278</v>
      </c>
      <c r="AU130" s="259" t="s">
        <v>161</v>
      </c>
      <c r="AV130" s="12" t="s">
        <v>85</v>
      </c>
      <c r="AW130" s="12" t="s">
        <v>40</v>
      </c>
      <c r="AX130" s="12" t="s">
        <v>78</v>
      </c>
      <c r="AY130" s="259" t="s">
        <v>270</v>
      </c>
    </row>
    <row r="131" spans="2:51" s="13" customFormat="1" ht="13.5">
      <c r="B131" s="260"/>
      <c r="C131" s="261"/>
      <c r="D131" s="251" t="s">
        <v>278</v>
      </c>
      <c r="E131" s="262" t="s">
        <v>76</v>
      </c>
      <c r="F131" s="263" t="s">
        <v>87</v>
      </c>
      <c r="G131" s="261"/>
      <c r="H131" s="264">
        <v>2</v>
      </c>
      <c r="I131" s="265"/>
      <c r="J131" s="261"/>
      <c r="K131" s="261"/>
      <c r="L131" s="266"/>
      <c r="M131" s="267"/>
      <c r="N131" s="268"/>
      <c r="O131" s="268"/>
      <c r="P131" s="268"/>
      <c r="Q131" s="268"/>
      <c r="R131" s="268"/>
      <c r="S131" s="268"/>
      <c r="T131" s="269"/>
      <c r="AT131" s="270" t="s">
        <v>278</v>
      </c>
      <c r="AU131" s="270" t="s">
        <v>161</v>
      </c>
      <c r="AV131" s="13" t="s">
        <v>87</v>
      </c>
      <c r="AW131" s="13" t="s">
        <v>40</v>
      </c>
      <c r="AX131" s="13" t="s">
        <v>78</v>
      </c>
      <c r="AY131" s="270" t="s">
        <v>270</v>
      </c>
    </row>
    <row r="132" spans="2:51" s="14" customFormat="1" ht="13.5">
      <c r="B132" s="271"/>
      <c r="C132" s="272"/>
      <c r="D132" s="251" t="s">
        <v>278</v>
      </c>
      <c r="E132" s="273" t="s">
        <v>76</v>
      </c>
      <c r="F132" s="274" t="s">
        <v>281</v>
      </c>
      <c r="G132" s="272"/>
      <c r="H132" s="275">
        <v>2</v>
      </c>
      <c r="I132" s="276"/>
      <c r="J132" s="272"/>
      <c r="K132" s="272"/>
      <c r="L132" s="277"/>
      <c r="M132" s="278"/>
      <c r="N132" s="279"/>
      <c r="O132" s="279"/>
      <c r="P132" s="279"/>
      <c r="Q132" s="279"/>
      <c r="R132" s="279"/>
      <c r="S132" s="279"/>
      <c r="T132" s="280"/>
      <c r="AT132" s="281" t="s">
        <v>278</v>
      </c>
      <c r="AU132" s="281" t="s">
        <v>161</v>
      </c>
      <c r="AV132" s="14" t="s">
        <v>276</v>
      </c>
      <c r="AW132" s="14" t="s">
        <v>40</v>
      </c>
      <c r="AX132" s="14" t="s">
        <v>85</v>
      </c>
      <c r="AY132" s="281" t="s">
        <v>270</v>
      </c>
    </row>
    <row r="133" spans="2:65" s="1" customFormat="1" ht="16.5" customHeight="1">
      <c r="B133" s="46"/>
      <c r="C133" s="282" t="s">
        <v>320</v>
      </c>
      <c r="D133" s="282" t="s">
        <v>338</v>
      </c>
      <c r="E133" s="283" t="s">
        <v>1064</v>
      </c>
      <c r="F133" s="284" t="s">
        <v>1065</v>
      </c>
      <c r="G133" s="285" t="s">
        <v>469</v>
      </c>
      <c r="H133" s="286">
        <v>3</v>
      </c>
      <c r="I133" s="287"/>
      <c r="J133" s="288">
        <f>ROUND(I133*H133,2)</f>
        <v>0</v>
      </c>
      <c r="K133" s="284" t="s">
        <v>76</v>
      </c>
      <c r="L133" s="289"/>
      <c r="M133" s="290" t="s">
        <v>76</v>
      </c>
      <c r="N133" s="291" t="s">
        <v>48</v>
      </c>
      <c r="O133" s="47"/>
      <c r="P133" s="246">
        <f>O133*H133</f>
        <v>0</v>
      </c>
      <c r="Q133" s="246">
        <v>0.208</v>
      </c>
      <c r="R133" s="246">
        <f>Q133*H133</f>
        <v>0.624</v>
      </c>
      <c r="S133" s="246">
        <v>0</v>
      </c>
      <c r="T133" s="247">
        <f>S133*H133</f>
        <v>0</v>
      </c>
      <c r="AR133" s="24" t="s">
        <v>1057</v>
      </c>
      <c r="AT133" s="24" t="s">
        <v>338</v>
      </c>
      <c r="AU133" s="24" t="s">
        <v>161</v>
      </c>
      <c r="AY133" s="24" t="s">
        <v>270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24" t="s">
        <v>85</v>
      </c>
      <c r="BK133" s="248">
        <f>ROUND(I133*H133,2)</f>
        <v>0</v>
      </c>
      <c r="BL133" s="24" t="s">
        <v>580</v>
      </c>
      <c r="BM133" s="24" t="s">
        <v>1066</v>
      </c>
    </row>
    <row r="134" spans="2:51" s="12" customFormat="1" ht="13.5">
      <c r="B134" s="249"/>
      <c r="C134" s="250"/>
      <c r="D134" s="251" t="s">
        <v>278</v>
      </c>
      <c r="E134" s="252" t="s">
        <v>76</v>
      </c>
      <c r="F134" s="253" t="s">
        <v>362</v>
      </c>
      <c r="G134" s="250"/>
      <c r="H134" s="252" t="s">
        <v>76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278</v>
      </c>
      <c r="AU134" s="259" t="s">
        <v>161</v>
      </c>
      <c r="AV134" s="12" t="s">
        <v>85</v>
      </c>
      <c r="AW134" s="12" t="s">
        <v>40</v>
      </c>
      <c r="AX134" s="12" t="s">
        <v>78</v>
      </c>
      <c r="AY134" s="259" t="s">
        <v>270</v>
      </c>
    </row>
    <row r="135" spans="2:51" s="13" customFormat="1" ht="13.5">
      <c r="B135" s="260"/>
      <c r="C135" s="261"/>
      <c r="D135" s="251" t="s">
        <v>278</v>
      </c>
      <c r="E135" s="262" t="s">
        <v>76</v>
      </c>
      <c r="F135" s="263" t="s">
        <v>161</v>
      </c>
      <c r="G135" s="261"/>
      <c r="H135" s="264">
        <v>3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AT135" s="270" t="s">
        <v>278</v>
      </c>
      <c r="AU135" s="270" t="s">
        <v>161</v>
      </c>
      <c r="AV135" s="13" t="s">
        <v>87</v>
      </c>
      <c r="AW135" s="13" t="s">
        <v>40</v>
      </c>
      <c r="AX135" s="13" t="s">
        <v>78</v>
      </c>
      <c r="AY135" s="270" t="s">
        <v>270</v>
      </c>
    </row>
    <row r="136" spans="2:51" s="14" customFormat="1" ht="13.5">
      <c r="B136" s="271"/>
      <c r="C136" s="272"/>
      <c r="D136" s="251" t="s">
        <v>278</v>
      </c>
      <c r="E136" s="273" t="s">
        <v>76</v>
      </c>
      <c r="F136" s="274" t="s">
        <v>281</v>
      </c>
      <c r="G136" s="272"/>
      <c r="H136" s="275">
        <v>3</v>
      </c>
      <c r="I136" s="276"/>
      <c r="J136" s="272"/>
      <c r="K136" s="272"/>
      <c r="L136" s="277"/>
      <c r="M136" s="278"/>
      <c r="N136" s="279"/>
      <c r="O136" s="279"/>
      <c r="P136" s="279"/>
      <c r="Q136" s="279"/>
      <c r="R136" s="279"/>
      <c r="S136" s="279"/>
      <c r="T136" s="280"/>
      <c r="AT136" s="281" t="s">
        <v>278</v>
      </c>
      <c r="AU136" s="281" t="s">
        <v>161</v>
      </c>
      <c r="AV136" s="14" t="s">
        <v>276</v>
      </c>
      <c r="AW136" s="14" t="s">
        <v>40</v>
      </c>
      <c r="AX136" s="14" t="s">
        <v>85</v>
      </c>
      <c r="AY136" s="281" t="s">
        <v>270</v>
      </c>
    </row>
    <row r="137" spans="2:65" s="1" customFormat="1" ht="16.5" customHeight="1">
      <c r="B137" s="46"/>
      <c r="C137" s="237" t="s">
        <v>325</v>
      </c>
      <c r="D137" s="237" t="s">
        <v>272</v>
      </c>
      <c r="E137" s="238" t="s">
        <v>1067</v>
      </c>
      <c r="F137" s="239" t="s">
        <v>1068</v>
      </c>
      <c r="G137" s="240" t="s">
        <v>155</v>
      </c>
      <c r="H137" s="241">
        <v>3</v>
      </c>
      <c r="I137" s="242"/>
      <c r="J137" s="243">
        <f>ROUND(I137*H137,2)</f>
        <v>0</v>
      </c>
      <c r="K137" s="239" t="s">
        <v>275</v>
      </c>
      <c r="L137" s="72"/>
      <c r="M137" s="244" t="s">
        <v>76</v>
      </c>
      <c r="N137" s="245" t="s">
        <v>48</v>
      </c>
      <c r="O137" s="47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AR137" s="24" t="s">
        <v>580</v>
      </c>
      <c r="AT137" s="24" t="s">
        <v>272</v>
      </c>
      <c r="AU137" s="24" t="s">
        <v>161</v>
      </c>
      <c r="AY137" s="24" t="s">
        <v>270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24" t="s">
        <v>85</v>
      </c>
      <c r="BK137" s="248">
        <f>ROUND(I137*H137,2)</f>
        <v>0</v>
      </c>
      <c r="BL137" s="24" t="s">
        <v>580</v>
      </c>
      <c r="BM137" s="24" t="s">
        <v>1069</v>
      </c>
    </row>
    <row r="138" spans="2:51" s="12" customFormat="1" ht="13.5">
      <c r="B138" s="249"/>
      <c r="C138" s="250"/>
      <c r="D138" s="251" t="s">
        <v>278</v>
      </c>
      <c r="E138" s="252" t="s">
        <v>76</v>
      </c>
      <c r="F138" s="253" t="s">
        <v>362</v>
      </c>
      <c r="G138" s="250"/>
      <c r="H138" s="252" t="s">
        <v>76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278</v>
      </c>
      <c r="AU138" s="259" t="s">
        <v>161</v>
      </c>
      <c r="AV138" s="12" t="s">
        <v>85</v>
      </c>
      <c r="AW138" s="12" t="s">
        <v>40</v>
      </c>
      <c r="AX138" s="12" t="s">
        <v>78</v>
      </c>
      <c r="AY138" s="259" t="s">
        <v>270</v>
      </c>
    </row>
    <row r="139" spans="2:51" s="13" customFormat="1" ht="13.5">
      <c r="B139" s="260"/>
      <c r="C139" s="261"/>
      <c r="D139" s="251" t="s">
        <v>278</v>
      </c>
      <c r="E139" s="262" t="s">
        <v>76</v>
      </c>
      <c r="F139" s="263" t="s">
        <v>161</v>
      </c>
      <c r="G139" s="261"/>
      <c r="H139" s="264">
        <v>3</v>
      </c>
      <c r="I139" s="265"/>
      <c r="J139" s="261"/>
      <c r="K139" s="261"/>
      <c r="L139" s="266"/>
      <c r="M139" s="267"/>
      <c r="N139" s="268"/>
      <c r="O139" s="268"/>
      <c r="P139" s="268"/>
      <c r="Q139" s="268"/>
      <c r="R139" s="268"/>
      <c r="S139" s="268"/>
      <c r="T139" s="269"/>
      <c r="AT139" s="270" t="s">
        <v>278</v>
      </c>
      <c r="AU139" s="270" t="s">
        <v>161</v>
      </c>
      <c r="AV139" s="13" t="s">
        <v>87</v>
      </c>
      <c r="AW139" s="13" t="s">
        <v>40</v>
      </c>
      <c r="AX139" s="13" t="s">
        <v>78</v>
      </c>
      <c r="AY139" s="270" t="s">
        <v>270</v>
      </c>
    </row>
    <row r="140" spans="2:51" s="14" customFormat="1" ht="13.5">
      <c r="B140" s="271"/>
      <c r="C140" s="272"/>
      <c r="D140" s="251" t="s">
        <v>278</v>
      </c>
      <c r="E140" s="273" t="s">
        <v>76</v>
      </c>
      <c r="F140" s="274" t="s">
        <v>281</v>
      </c>
      <c r="G140" s="272"/>
      <c r="H140" s="275">
        <v>3</v>
      </c>
      <c r="I140" s="276"/>
      <c r="J140" s="272"/>
      <c r="K140" s="272"/>
      <c r="L140" s="277"/>
      <c r="M140" s="278"/>
      <c r="N140" s="279"/>
      <c r="O140" s="279"/>
      <c r="P140" s="279"/>
      <c r="Q140" s="279"/>
      <c r="R140" s="279"/>
      <c r="S140" s="279"/>
      <c r="T140" s="280"/>
      <c r="AT140" s="281" t="s">
        <v>278</v>
      </c>
      <c r="AU140" s="281" t="s">
        <v>161</v>
      </c>
      <c r="AV140" s="14" t="s">
        <v>276</v>
      </c>
      <c r="AW140" s="14" t="s">
        <v>40</v>
      </c>
      <c r="AX140" s="14" t="s">
        <v>85</v>
      </c>
      <c r="AY140" s="281" t="s">
        <v>270</v>
      </c>
    </row>
    <row r="141" spans="2:65" s="1" customFormat="1" ht="16.5" customHeight="1">
      <c r="B141" s="46"/>
      <c r="C141" s="282" t="s">
        <v>331</v>
      </c>
      <c r="D141" s="282" t="s">
        <v>338</v>
      </c>
      <c r="E141" s="283" t="s">
        <v>1070</v>
      </c>
      <c r="F141" s="284" t="s">
        <v>1071</v>
      </c>
      <c r="G141" s="285" t="s">
        <v>469</v>
      </c>
      <c r="H141" s="286">
        <v>3</v>
      </c>
      <c r="I141" s="287"/>
      <c r="J141" s="288">
        <f>ROUND(I141*H141,2)</f>
        <v>0</v>
      </c>
      <c r="K141" s="284" t="s">
        <v>76</v>
      </c>
      <c r="L141" s="289"/>
      <c r="M141" s="290" t="s">
        <v>76</v>
      </c>
      <c r="N141" s="291" t="s">
        <v>48</v>
      </c>
      <c r="O141" s="47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" t="s">
        <v>1057</v>
      </c>
      <c r="AT141" s="24" t="s">
        <v>338</v>
      </c>
      <c r="AU141" s="24" t="s">
        <v>161</v>
      </c>
      <c r="AY141" s="24" t="s">
        <v>270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24" t="s">
        <v>85</v>
      </c>
      <c r="BK141" s="248">
        <f>ROUND(I141*H141,2)</f>
        <v>0</v>
      </c>
      <c r="BL141" s="24" t="s">
        <v>580</v>
      </c>
      <c r="BM141" s="24" t="s">
        <v>1072</v>
      </c>
    </row>
    <row r="142" spans="2:51" s="12" customFormat="1" ht="13.5">
      <c r="B142" s="249"/>
      <c r="C142" s="250"/>
      <c r="D142" s="251" t="s">
        <v>278</v>
      </c>
      <c r="E142" s="252" t="s">
        <v>76</v>
      </c>
      <c r="F142" s="253" t="s">
        <v>362</v>
      </c>
      <c r="G142" s="250"/>
      <c r="H142" s="252" t="s">
        <v>76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278</v>
      </c>
      <c r="AU142" s="259" t="s">
        <v>161</v>
      </c>
      <c r="AV142" s="12" t="s">
        <v>85</v>
      </c>
      <c r="AW142" s="12" t="s">
        <v>40</v>
      </c>
      <c r="AX142" s="12" t="s">
        <v>78</v>
      </c>
      <c r="AY142" s="259" t="s">
        <v>270</v>
      </c>
    </row>
    <row r="143" spans="2:51" s="13" customFormat="1" ht="13.5">
      <c r="B143" s="260"/>
      <c r="C143" s="261"/>
      <c r="D143" s="251" t="s">
        <v>278</v>
      </c>
      <c r="E143" s="262" t="s">
        <v>76</v>
      </c>
      <c r="F143" s="263" t="s">
        <v>161</v>
      </c>
      <c r="G143" s="261"/>
      <c r="H143" s="264">
        <v>3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AT143" s="270" t="s">
        <v>278</v>
      </c>
      <c r="AU143" s="270" t="s">
        <v>161</v>
      </c>
      <c r="AV143" s="13" t="s">
        <v>87</v>
      </c>
      <c r="AW143" s="13" t="s">
        <v>40</v>
      </c>
      <c r="AX143" s="13" t="s">
        <v>78</v>
      </c>
      <c r="AY143" s="270" t="s">
        <v>270</v>
      </c>
    </row>
    <row r="144" spans="2:51" s="14" customFormat="1" ht="13.5">
      <c r="B144" s="271"/>
      <c r="C144" s="272"/>
      <c r="D144" s="251" t="s">
        <v>278</v>
      </c>
      <c r="E144" s="273" t="s">
        <v>76</v>
      </c>
      <c r="F144" s="274" t="s">
        <v>281</v>
      </c>
      <c r="G144" s="272"/>
      <c r="H144" s="275">
        <v>3</v>
      </c>
      <c r="I144" s="276"/>
      <c r="J144" s="272"/>
      <c r="K144" s="272"/>
      <c r="L144" s="277"/>
      <c r="M144" s="278"/>
      <c r="N144" s="279"/>
      <c r="O144" s="279"/>
      <c r="P144" s="279"/>
      <c r="Q144" s="279"/>
      <c r="R144" s="279"/>
      <c r="S144" s="279"/>
      <c r="T144" s="280"/>
      <c r="AT144" s="281" t="s">
        <v>278</v>
      </c>
      <c r="AU144" s="281" t="s">
        <v>161</v>
      </c>
      <c r="AV144" s="14" t="s">
        <v>276</v>
      </c>
      <c r="AW144" s="14" t="s">
        <v>40</v>
      </c>
      <c r="AX144" s="14" t="s">
        <v>85</v>
      </c>
      <c r="AY144" s="281" t="s">
        <v>270</v>
      </c>
    </row>
    <row r="145" spans="2:65" s="1" customFormat="1" ht="25.5" customHeight="1">
      <c r="B145" s="46"/>
      <c r="C145" s="237" t="s">
        <v>337</v>
      </c>
      <c r="D145" s="237" t="s">
        <v>272</v>
      </c>
      <c r="E145" s="238" t="s">
        <v>1073</v>
      </c>
      <c r="F145" s="239" t="s">
        <v>1074</v>
      </c>
      <c r="G145" s="240" t="s">
        <v>155</v>
      </c>
      <c r="H145" s="241">
        <v>3</v>
      </c>
      <c r="I145" s="242"/>
      <c r="J145" s="243">
        <f>ROUND(I145*H145,2)</f>
        <v>0</v>
      </c>
      <c r="K145" s="239" t="s">
        <v>275</v>
      </c>
      <c r="L145" s="72"/>
      <c r="M145" s="244" t="s">
        <v>76</v>
      </c>
      <c r="N145" s="245" t="s">
        <v>48</v>
      </c>
      <c r="O145" s="47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" t="s">
        <v>580</v>
      </c>
      <c r="AT145" s="24" t="s">
        <v>272</v>
      </c>
      <c r="AU145" s="24" t="s">
        <v>161</v>
      </c>
      <c r="AY145" s="24" t="s">
        <v>270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24" t="s">
        <v>85</v>
      </c>
      <c r="BK145" s="248">
        <f>ROUND(I145*H145,2)</f>
        <v>0</v>
      </c>
      <c r="BL145" s="24" t="s">
        <v>580</v>
      </c>
      <c r="BM145" s="24" t="s">
        <v>1075</v>
      </c>
    </row>
    <row r="146" spans="2:51" s="12" customFormat="1" ht="13.5">
      <c r="B146" s="249"/>
      <c r="C146" s="250"/>
      <c r="D146" s="251" t="s">
        <v>278</v>
      </c>
      <c r="E146" s="252" t="s">
        <v>76</v>
      </c>
      <c r="F146" s="253" t="s">
        <v>362</v>
      </c>
      <c r="G146" s="250"/>
      <c r="H146" s="252" t="s">
        <v>76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278</v>
      </c>
      <c r="AU146" s="259" t="s">
        <v>161</v>
      </c>
      <c r="AV146" s="12" t="s">
        <v>85</v>
      </c>
      <c r="AW146" s="12" t="s">
        <v>40</v>
      </c>
      <c r="AX146" s="12" t="s">
        <v>78</v>
      </c>
      <c r="AY146" s="259" t="s">
        <v>270</v>
      </c>
    </row>
    <row r="147" spans="2:51" s="13" customFormat="1" ht="13.5">
      <c r="B147" s="260"/>
      <c r="C147" s="261"/>
      <c r="D147" s="251" t="s">
        <v>278</v>
      </c>
      <c r="E147" s="262" t="s">
        <v>76</v>
      </c>
      <c r="F147" s="263" t="s">
        <v>161</v>
      </c>
      <c r="G147" s="261"/>
      <c r="H147" s="264">
        <v>3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AT147" s="270" t="s">
        <v>278</v>
      </c>
      <c r="AU147" s="270" t="s">
        <v>161</v>
      </c>
      <c r="AV147" s="13" t="s">
        <v>87</v>
      </c>
      <c r="AW147" s="13" t="s">
        <v>40</v>
      </c>
      <c r="AX147" s="13" t="s">
        <v>78</v>
      </c>
      <c r="AY147" s="270" t="s">
        <v>270</v>
      </c>
    </row>
    <row r="148" spans="2:51" s="14" customFormat="1" ht="13.5">
      <c r="B148" s="271"/>
      <c r="C148" s="272"/>
      <c r="D148" s="251" t="s">
        <v>278</v>
      </c>
      <c r="E148" s="273" t="s">
        <v>76</v>
      </c>
      <c r="F148" s="274" t="s">
        <v>281</v>
      </c>
      <c r="G148" s="272"/>
      <c r="H148" s="275">
        <v>3</v>
      </c>
      <c r="I148" s="276"/>
      <c r="J148" s="272"/>
      <c r="K148" s="272"/>
      <c r="L148" s="277"/>
      <c r="M148" s="278"/>
      <c r="N148" s="279"/>
      <c r="O148" s="279"/>
      <c r="P148" s="279"/>
      <c r="Q148" s="279"/>
      <c r="R148" s="279"/>
      <c r="S148" s="279"/>
      <c r="T148" s="280"/>
      <c r="AT148" s="281" t="s">
        <v>278</v>
      </c>
      <c r="AU148" s="281" t="s">
        <v>161</v>
      </c>
      <c r="AV148" s="14" t="s">
        <v>276</v>
      </c>
      <c r="AW148" s="14" t="s">
        <v>40</v>
      </c>
      <c r="AX148" s="14" t="s">
        <v>85</v>
      </c>
      <c r="AY148" s="281" t="s">
        <v>270</v>
      </c>
    </row>
    <row r="149" spans="2:65" s="1" customFormat="1" ht="25.5" customHeight="1">
      <c r="B149" s="46"/>
      <c r="C149" s="282" t="s">
        <v>10</v>
      </c>
      <c r="D149" s="282" t="s">
        <v>338</v>
      </c>
      <c r="E149" s="283" t="s">
        <v>1076</v>
      </c>
      <c r="F149" s="284" t="s">
        <v>1077</v>
      </c>
      <c r="G149" s="285" t="s">
        <v>469</v>
      </c>
      <c r="H149" s="286">
        <v>2</v>
      </c>
      <c r="I149" s="287"/>
      <c r="J149" s="288">
        <f>ROUND(I149*H149,2)</f>
        <v>0</v>
      </c>
      <c r="K149" s="284" t="s">
        <v>76</v>
      </c>
      <c r="L149" s="289"/>
      <c r="M149" s="290" t="s">
        <v>76</v>
      </c>
      <c r="N149" s="291" t="s">
        <v>48</v>
      </c>
      <c r="O149" s="47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4" t="s">
        <v>1057</v>
      </c>
      <c r="AT149" s="24" t="s">
        <v>338</v>
      </c>
      <c r="AU149" s="24" t="s">
        <v>161</v>
      </c>
      <c r="AY149" s="24" t="s">
        <v>270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24" t="s">
        <v>85</v>
      </c>
      <c r="BK149" s="248">
        <f>ROUND(I149*H149,2)</f>
        <v>0</v>
      </c>
      <c r="BL149" s="24" t="s">
        <v>580</v>
      </c>
      <c r="BM149" s="24" t="s">
        <v>1078</v>
      </c>
    </row>
    <row r="150" spans="2:47" s="1" customFormat="1" ht="13.5">
      <c r="B150" s="46"/>
      <c r="C150" s="74"/>
      <c r="D150" s="251" t="s">
        <v>416</v>
      </c>
      <c r="E150" s="74"/>
      <c r="F150" s="292" t="s">
        <v>1079</v>
      </c>
      <c r="G150" s="74"/>
      <c r="H150" s="74"/>
      <c r="I150" s="205"/>
      <c r="J150" s="74"/>
      <c r="K150" s="74"/>
      <c r="L150" s="72"/>
      <c r="M150" s="293"/>
      <c r="N150" s="47"/>
      <c r="O150" s="47"/>
      <c r="P150" s="47"/>
      <c r="Q150" s="47"/>
      <c r="R150" s="47"/>
      <c r="S150" s="47"/>
      <c r="T150" s="95"/>
      <c r="AT150" s="24" t="s">
        <v>416</v>
      </c>
      <c r="AU150" s="24" t="s">
        <v>161</v>
      </c>
    </row>
    <row r="151" spans="2:51" s="12" customFormat="1" ht="13.5">
      <c r="B151" s="249"/>
      <c r="C151" s="250"/>
      <c r="D151" s="251" t="s">
        <v>278</v>
      </c>
      <c r="E151" s="252" t="s">
        <v>76</v>
      </c>
      <c r="F151" s="253" t="s">
        <v>362</v>
      </c>
      <c r="G151" s="250"/>
      <c r="H151" s="252" t="s">
        <v>76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278</v>
      </c>
      <c r="AU151" s="259" t="s">
        <v>161</v>
      </c>
      <c r="AV151" s="12" t="s">
        <v>85</v>
      </c>
      <c r="AW151" s="12" t="s">
        <v>40</v>
      </c>
      <c r="AX151" s="12" t="s">
        <v>78</v>
      </c>
      <c r="AY151" s="259" t="s">
        <v>270</v>
      </c>
    </row>
    <row r="152" spans="2:51" s="13" customFormat="1" ht="13.5">
      <c r="B152" s="260"/>
      <c r="C152" s="261"/>
      <c r="D152" s="251" t="s">
        <v>278</v>
      </c>
      <c r="E152" s="262" t="s">
        <v>76</v>
      </c>
      <c r="F152" s="263" t="s">
        <v>87</v>
      </c>
      <c r="G152" s="261"/>
      <c r="H152" s="264">
        <v>2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AT152" s="270" t="s">
        <v>278</v>
      </c>
      <c r="AU152" s="270" t="s">
        <v>161</v>
      </c>
      <c r="AV152" s="13" t="s">
        <v>87</v>
      </c>
      <c r="AW152" s="13" t="s">
        <v>40</v>
      </c>
      <c r="AX152" s="13" t="s">
        <v>78</v>
      </c>
      <c r="AY152" s="270" t="s">
        <v>270</v>
      </c>
    </row>
    <row r="153" spans="2:51" s="14" customFormat="1" ht="13.5">
      <c r="B153" s="271"/>
      <c r="C153" s="272"/>
      <c r="D153" s="251" t="s">
        <v>278</v>
      </c>
      <c r="E153" s="273" t="s">
        <v>76</v>
      </c>
      <c r="F153" s="274" t="s">
        <v>281</v>
      </c>
      <c r="G153" s="272"/>
      <c r="H153" s="275">
        <v>2</v>
      </c>
      <c r="I153" s="276"/>
      <c r="J153" s="272"/>
      <c r="K153" s="272"/>
      <c r="L153" s="277"/>
      <c r="M153" s="278"/>
      <c r="N153" s="279"/>
      <c r="O153" s="279"/>
      <c r="P153" s="279"/>
      <c r="Q153" s="279"/>
      <c r="R153" s="279"/>
      <c r="S153" s="279"/>
      <c r="T153" s="280"/>
      <c r="AT153" s="281" t="s">
        <v>278</v>
      </c>
      <c r="AU153" s="281" t="s">
        <v>161</v>
      </c>
      <c r="AV153" s="14" t="s">
        <v>276</v>
      </c>
      <c r="AW153" s="14" t="s">
        <v>40</v>
      </c>
      <c r="AX153" s="14" t="s">
        <v>85</v>
      </c>
      <c r="AY153" s="281" t="s">
        <v>270</v>
      </c>
    </row>
    <row r="154" spans="2:65" s="1" customFormat="1" ht="25.5" customHeight="1">
      <c r="B154" s="46"/>
      <c r="C154" s="282" t="s">
        <v>349</v>
      </c>
      <c r="D154" s="282" t="s">
        <v>338</v>
      </c>
      <c r="E154" s="283" t="s">
        <v>1080</v>
      </c>
      <c r="F154" s="284" t="s">
        <v>1081</v>
      </c>
      <c r="G154" s="285" t="s">
        <v>469</v>
      </c>
      <c r="H154" s="286">
        <v>1</v>
      </c>
      <c r="I154" s="287"/>
      <c r="J154" s="288">
        <f>ROUND(I154*H154,2)</f>
        <v>0</v>
      </c>
      <c r="K154" s="284" t="s">
        <v>76</v>
      </c>
      <c r="L154" s="289"/>
      <c r="M154" s="290" t="s">
        <v>76</v>
      </c>
      <c r="N154" s="291" t="s">
        <v>48</v>
      </c>
      <c r="O154" s="47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4" t="s">
        <v>1057</v>
      </c>
      <c r="AT154" s="24" t="s">
        <v>338</v>
      </c>
      <c r="AU154" s="24" t="s">
        <v>161</v>
      </c>
      <c r="AY154" s="24" t="s">
        <v>270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24" t="s">
        <v>85</v>
      </c>
      <c r="BK154" s="248">
        <f>ROUND(I154*H154,2)</f>
        <v>0</v>
      </c>
      <c r="BL154" s="24" t="s">
        <v>580</v>
      </c>
      <c r="BM154" s="24" t="s">
        <v>1082</v>
      </c>
    </row>
    <row r="155" spans="2:47" s="1" customFormat="1" ht="13.5">
      <c r="B155" s="46"/>
      <c r="C155" s="74"/>
      <c r="D155" s="251" t="s">
        <v>416</v>
      </c>
      <c r="E155" s="74"/>
      <c r="F155" s="292" t="s">
        <v>1083</v>
      </c>
      <c r="G155" s="74"/>
      <c r="H155" s="74"/>
      <c r="I155" s="205"/>
      <c r="J155" s="74"/>
      <c r="K155" s="74"/>
      <c r="L155" s="72"/>
      <c r="M155" s="293"/>
      <c r="N155" s="47"/>
      <c r="O155" s="47"/>
      <c r="P155" s="47"/>
      <c r="Q155" s="47"/>
      <c r="R155" s="47"/>
      <c r="S155" s="47"/>
      <c r="T155" s="95"/>
      <c r="AT155" s="24" t="s">
        <v>416</v>
      </c>
      <c r="AU155" s="24" t="s">
        <v>161</v>
      </c>
    </row>
    <row r="156" spans="2:51" s="12" customFormat="1" ht="13.5">
      <c r="B156" s="249"/>
      <c r="C156" s="250"/>
      <c r="D156" s="251" t="s">
        <v>278</v>
      </c>
      <c r="E156" s="252" t="s">
        <v>76</v>
      </c>
      <c r="F156" s="253" t="s">
        <v>362</v>
      </c>
      <c r="G156" s="250"/>
      <c r="H156" s="252" t="s">
        <v>76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278</v>
      </c>
      <c r="AU156" s="259" t="s">
        <v>161</v>
      </c>
      <c r="AV156" s="12" t="s">
        <v>85</v>
      </c>
      <c r="AW156" s="12" t="s">
        <v>40</v>
      </c>
      <c r="AX156" s="12" t="s">
        <v>78</v>
      </c>
      <c r="AY156" s="259" t="s">
        <v>270</v>
      </c>
    </row>
    <row r="157" spans="2:51" s="13" customFormat="1" ht="13.5">
      <c r="B157" s="260"/>
      <c r="C157" s="261"/>
      <c r="D157" s="251" t="s">
        <v>278</v>
      </c>
      <c r="E157" s="262" t="s">
        <v>76</v>
      </c>
      <c r="F157" s="263" t="s">
        <v>85</v>
      </c>
      <c r="G157" s="261"/>
      <c r="H157" s="264">
        <v>1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278</v>
      </c>
      <c r="AU157" s="270" t="s">
        <v>161</v>
      </c>
      <c r="AV157" s="13" t="s">
        <v>87</v>
      </c>
      <c r="AW157" s="13" t="s">
        <v>40</v>
      </c>
      <c r="AX157" s="13" t="s">
        <v>78</v>
      </c>
      <c r="AY157" s="270" t="s">
        <v>270</v>
      </c>
    </row>
    <row r="158" spans="2:51" s="14" customFormat="1" ht="13.5">
      <c r="B158" s="271"/>
      <c r="C158" s="272"/>
      <c r="D158" s="251" t="s">
        <v>278</v>
      </c>
      <c r="E158" s="273" t="s">
        <v>76</v>
      </c>
      <c r="F158" s="274" t="s">
        <v>281</v>
      </c>
      <c r="G158" s="272"/>
      <c r="H158" s="275">
        <v>1</v>
      </c>
      <c r="I158" s="276"/>
      <c r="J158" s="272"/>
      <c r="K158" s="272"/>
      <c r="L158" s="277"/>
      <c r="M158" s="278"/>
      <c r="N158" s="279"/>
      <c r="O158" s="279"/>
      <c r="P158" s="279"/>
      <c r="Q158" s="279"/>
      <c r="R158" s="279"/>
      <c r="S158" s="279"/>
      <c r="T158" s="280"/>
      <c r="AT158" s="281" t="s">
        <v>278</v>
      </c>
      <c r="AU158" s="281" t="s">
        <v>161</v>
      </c>
      <c r="AV158" s="14" t="s">
        <v>276</v>
      </c>
      <c r="AW158" s="14" t="s">
        <v>40</v>
      </c>
      <c r="AX158" s="14" t="s">
        <v>85</v>
      </c>
      <c r="AY158" s="281" t="s">
        <v>270</v>
      </c>
    </row>
    <row r="159" spans="2:65" s="1" customFormat="1" ht="25.5" customHeight="1">
      <c r="B159" s="46"/>
      <c r="C159" s="237" t="s">
        <v>354</v>
      </c>
      <c r="D159" s="237" t="s">
        <v>272</v>
      </c>
      <c r="E159" s="238" t="s">
        <v>1084</v>
      </c>
      <c r="F159" s="239" t="s">
        <v>1085</v>
      </c>
      <c r="G159" s="240" t="s">
        <v>121</v>
      </c>
      <c r="H159" s="241">
        <v>26</v>
      </c>
      <c r="I159" s="242"/>
      <c r="J159" s="243">
        <f>ROUND(I159*H159,2)</f>
        <v>0</v>
      </c>
      <c r="K159" s="239" t="s">
        <v>275</v>
      </c>
      <c r="L159" s="72"/>
      <c r="M159" s="244" t="s">
        <v>76</v>
      </c>
      <c r="N159" s="245" t="s">
        <v>48</v>
      </c>
      <c r="O159" s="47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4" t="s">
        <v>580</v>
      </c>
      <c r="AT159" s="24" t="s">
        <v>272</v>
      </c>
      <c r="AU159" s="24" t="s">
        <v>161</v>
      </c>
      <c r="AY159" s="24" t="s">
        <v>270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24" t="s">
        <v>85</v>
      </c>
      <c r="BK159" s="248">
        <f>ROUND(I159*H159,2)</f>
        <v>0</v>
      </c>
      <c r="BL159" s="24" t="s">
        <v>580</v>
      </c>
      <c r="BM159" s="24" t="s">
        <v>1086</v>
      </c>
    </row>
    <row r="160" spans="2:51" s="12" customFormat="1" ht="13.5">
      <c r="B160" s="249"/>
      <c r="C160" s="250"/>
      <c r="D160" s="251" t="s">
        <v>278</v>
      </c>
      <c r="E160" s="252" t="s">
        <v>76</v>
      </c>
      <c r="F160" s="253" t="s">
        <v>672</v>
      </c>
      <c r="G160" s="250"/>
      <c r="H160" s="252" t="s">
        <v>76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278</v>
      </c>
      <c r="AU160" s="259" t="s">
        <v>161</v>
      </c>
      <c r="AV160" s="12" t="s">
        <v>85</v>
      </c>
      <c r="AW160" s="12" t="s">
        <v>40</v>
      </c>
      <c r="AX160" s="12" t="s">
        <v>78</v>
      </c>
      <c r="AY160" s="259" t="s">
        <v>270</v>
      </c>
    </row>
    <row r="161" spans="2:51" s="13" customFormat="1" ht="13.5">
      <c r="B161" s="260"/>
      <c r="C161" s="261"/>
      <c r="D161" s="251" t="s">
        <v>278</v>
      </c>
      <c r="E161" s="262" t="s">
        <v>76</v>
      </c>
      <c r="F161" s="263" t="s">
        <v>392</v>
      </c>
      <c r="G161" s="261"/>
      <c r="H161" s="264">
        <v>26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278</v>
      </c>
      <c r="AU161" s="270" t="s">
        <v>161</v>
      </c>
      <c r="AV161" s="13" t="s">
        <v>87</v>
      </c>
      <c r="AW161" s="13" t="s">
        <v>40</v>
      </c>
      <c r="AX161" s="13" t="s">
        <v>78</v>
      </c>
      <c r="AY161" s="270" t="s">
        <v>270</v>
      </c>
    </row>
    <row r="162" spans="2:51" s="14" customFormat="1" ht="13.5">
      <c r="B162" s="271"/>
      <c r="C162" s="272"/>
      <c r="D162" s="251" t="s">
        <v>278</v>
      </c>
      <c r="E162" s="273" t="s">
        <v>76</v>
      </c>
      <c r="F162" s="274" t="s">
        <v>281</v>
      </c>
      <c r="G162" s="272"/>
      <c r="H162" s="275">
        <v>26</v>
      </c>
      <c r="I162" s="276"/>
      <c r="J162" s="272"/>
      <c r="K162" s="272"/>
      <c r="L162" s="277"/>
      <c r="M162" s="278"/>
      <c r="N162" s="279"/>
      <c r="O162" s="279"/>
      <c r="P162" s="279"/>
      <c r="Q162" s="279"/>
      <c r="R162" s="279"/>
      <c r="S162" s="279"/>
      <c r="T162" s="280"/>
      <c r="AT162" s="281" t="s">
        <v>278</v>
      </c>
      <c r="AU162" s="281" t="s">
        <v>161</v>
      </c>
      <c r="AV162" s="14" t="s">
        <v>276</v>
      </c>
      <c r="AW162" s="14" t="s">
        <v>40</v>
      </c>
      <c r="AX162" s="14" t="s">
        <v>85</v>
      </c>
      <c r="AY162" s="281" t="s">
        <v>270</v>
      </c>
    </row>
    <row r="163" spans="2:65" s="1" customFormat="1" ht="25.5" customHeight="1">
      <c r="B163" s="46"/>
      <c r="C163" s="282" t="s">
        <v>358</v>
      </c>
      <c r="D163" s="282" t="s">
        <v>338</v>
      </c>
      <c r="E163" s="283" t="s">
        <v>1087</v>
      </c>
      <c r="F163" s="284" t="s">
        <v>1088</v>
      </c>
      <c r="G163" s="285" t="s">
        <v>121</v>
      </c>
      <c r="H163" s="286">
        <v>26</v>
      </c>
      <c r="I163" s="287"/>
      <c r="J163" s="288">
        <f>ROUND(I163*H163,2)</f>
        <v>0</v>
      </c>
      <c r="K163" s="284" t="s">
        <v>275</v>
      </c>
      <c r="L163" s="289"/>
      <c r="M163" s="290" t="s">
        <v>76</v>
      </c>
      <c r="N163" s="291" t="s">
        <v>48</v>
      </c>
      <c r="O163" s="47"/>
      <c r="P163" s="246">
        <f>O163*H163</f>
        <v>0</v>
      </c>
      <c r="Q163" s="246">
        <v>0.00082</v>
      </c>
      <c r="R163" s="246">
        <f>Q163*H163</f>
        <v>0.02132</v>
      </c>
      <c r="S163" s="246">
        <v>0</v>
      </c>
      <c r="T163" s="247">
        <f>S163*H163</f>
        <v>0</v>
      </c>
      <c r="AR163" s="24" t="s">
        <v>1057</v>
      </c>
      <c r="AT163" s="24" t="s">
        <v>338</v>
      </c>
      <c r="AU163" s="24" t="s">
        <v>161</v>
      </c>
      <c r="AY163" s="24" t="s">
        <v>270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24" t="s">
        <v>85</v>
      </c>
      <c r="BK163" s="248">
        <f>ROUND(I163*H163,2)</f>
        <v>0</v>
      </c>
      <c r="BL163" s="24" t="s">
        <v>580</v>
      </c>
      <c r="BM163" s="24" t="s">
        <v>1089</v>
      </c>
    </row>
    <row r="164" spans="2:51" s="12" customFormat="1" ht="13.5">
      <c r="B164" s="249"/>
      <c r="C164" s="250"/>
      <c r="D164" s="251" t="s">
        <v>278</v>
      </c>
      <c r="E164" s="252" t="s">
        <v>76</v>
      </c>
      <c r="F164" s="253" t="s">
        <v>672</v>
      </c>
      <c r="G164" s="250"/>
      <c r="H164" s="252" t="s">
        <v>76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278</v>
      </c>
      <c r="AU164" s="259" t="s">
        <v>161</v>
      </c>
      <c r="AV164" s="12" t="s">
        <v>85</v>
      </c>
      <c r="AW164" s="12" t="s">
        <v>40</v>
      </c>
      <c r="AX164" s="12" t="s">
        <v>78</v>
      </c>
      <c r="AY164" s="259" t="s">
        <v>270</v>
      </c>
    </row>
    <row r="165" spans="2:51" s="13" customFormat="1" ht="13.5">
      <c r="B165" s="260"/>
      <c r="C165" s="261"/>
      <c r="D165" s="251" t="s">
        <v>278</v>
      </c>
      <c r="E165" s="262" t="s">
        <v>76</v>
      </c>
      <c r="F165" s="263" t="s">
        <v>392</v>
      </c>
      <c r="G165" s="261"/>
      <c r="H165" s="264">
        <v>26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AT165" s="270" t="s">
        <v>278</v>
      </c>
      <c r="AU165" s="270" t="s">
        <v>161</v>
      </c>
      <c r="AV165" s="13" t="s">
        <v>87</v>
      </c>
      <c r="AW165" s="13" t="s">
        <v>40</v>
      </c>
      <c r="AX165" s="13" t="s">
        <v>78</v>
      </c>
      <c r="AY165" s="270" t="s">
        <v>270</v>
      </c>
    </row>
    <row r="166" spans="2:51" s="14" customFormat="1" ht="13.5">
      <c r="B166" s="271"/>
      <c r="C166" s="272"/>
      <c r="D166" s="251" t="s">
        <v>278</v>
      </c>
      <c r="E166" s="273" t="s">
        <v>76</v>
      </c>
      <c r="F166" s="274" t="s">
        <v>281</v>
      </c>
      <c r="G166" s="272"/>
      <c r="H166" s="275">
        <v>26</v>
      </c>
      <c r="I166" s="276"/>
      <c r="J166" s="272"/>
      <c r="K166" s="272"/>
      <c r="L166" s="277"/>
      <c r="M166" s="278"/>
      <c r="N166" s="279"/>
      <c r="O166" s="279"/>
      <c r="P166" s="279"/>
      <c r="Q166" s="279"/>
      <c r="R166" s="279"/>
      <c r="S166" s="279"/>
      <c r="T166" s="280"/>
      <c r="AT166" s="281" t="s">
        <v>278</v>
      </c>
      <c r="AU166" s="281" t="s">
        <v>161</v>
      </c>
      <c r="AV166" s="14" t="s">
        <v>276</v>
      </c>
      <c r="AW166" s="14" t="s">
        <v>40</v>
      </c>
      <c r="AX166" s="14" t="s">
        <v>85</v>
      </c>
      <c r="AY166" s="281" t="s">
        <v>270</v>
      </c>
    </row>
    <row r="167" spans="2:65" s="1" customFormat="1" ht="38.25" customHeight="1">
      <c r="B167" s="46"/>
      <c r="C167" s="237" t="s">
        <v>363</v>
      </c>
      <c r="D167" s="237" t="s">
        <v>272</v>
      </c>
      <c r="E167" s="238" t="s">
        <v>1090</v>
      </c>
      <c r="F167" s="239" t="s">
        <v>1091</v>
      </c>
      <c r="G167" s="240" t="s">
        <v>121</v>
      </c>
      <c r="H167" s="241">
        <v>58</v>
      </c>
      <c r="I167" s="242"/>
      <c r="J167" s="243">
        <f>ROUND(I167*H167,2)</f>
        <v>0</v>
      </c>
      <c r="K167" s="239" t="s">
        <v>275</v>
      </c>
      <c r="L167" s="72"/>
      <c r="M167" s="244" t="s">
        <v>76</v>
      </c>
      <c r="N167" s="245" t="s">
        <v>48</v>
      </c>
      <c r="O167" s="47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AR167" s="24" t="s">
        <v>580</v>
      </c>
      <c r="AT167" s="24" t="s">
        <v>272</v>
      </c>
      <c r="AU167" s="24" t="s">
        <v>161</v>
      </c>
      <c r="AY167" s="24" t="s">
        <v>270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24" t="s">
        <v>85</v>
      </c>
      <c r="BK167" s="248">
        <f>ROUND(I167*H167,2)</f>
        <v>0</v>
      </c>
      <c r="BL167" s="24" t="s">
        <v>580</v>
      </c>
      <c r="BM167" s="24" t="s">
        <v>1092</v>
      </c>
    </row>
    <row r="168" spans="2:51" s="12" customFormat="1" ht="13.5">
      <c r="B168" s="249"/>
      <c r="C168" s="250"/>
      <c r="D168" s="251" t="s">
        <v>278</v>
      </c>
      <c r="E168" s="252" t="s">
        <v>76</v>
      </c>
      <c r="F168" s="253" t="s">
        <v>672</v>
      </c>
      <c r="G168" s="250"/>
      <c r="H168" s="252" t="s">
        <v>76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278</v>
      </c>
      <c r="AU168" s="259" t="s">
        <v>161</v>
      </c>
      <c r="AV168" s="12" t="s">
        <v>85</v>
      </c>
      <c r="AW168" s="12" t="s">
        <v>40</v>
      </c>
      <c r="AX168" s="12" t="s">
        <v>78</v>
      </c>
      <c r="AY168" s="259" t="s">
        <v>270</v>
      </c>
    </row>
    <row r="169" spans="2:51" s="13" customFormat="1" ht="13.5">
      <c r="B169" s="260"/>
      <c r="C169" s="261"/>
      <c r="D169" s="251" t="s">
        <v>278</v>
      </c>
      <c r="E169" s="262" t="s">
        <v>76</v>
      </c>
      <c r="F169" s="263" t="s">
        <v>549</v>
      </c>
      <c r="G169" s="261"/>
      <c r="H169" s="264">
        <v>58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AT169" s="270" t="s">
        <v>278</v>
      </c>
      <c r="AU169" s="270" t="s">
        <v>161</v>
      </c>
      <c r="AV169" s="13" t="s">
        <v>87</v>
      </c>
      <c r="AW169" s="13" t="s">
        <v>40</v>
      </c>
      <c r="AX169" s="13" t="s">
        <v>78</v>
      </c>
      <c r="AY169" s="270" t="s">
        <v>270</v>
      </c>
    </row>
    <row r="170" spans="2:51" s="14" customFormat="1" ht="13.5">
      <c r="B170" s="271"/>
      <c r="C170" s="272"/>
      <c r="D170" s="251" t="s">
        <v>278</v>
      </c>
      <c r="E170" s="273" t="s">
        <v>76</v>
      </c>
      <c r="F170" s="274" t="s">
        <v>281</v>
      </c>
      <c r="G170" s="272"/>
      <c r="H170" s="275">
        <v>58</v>
      </c>
      <c r="I170" s="276"/>
      <c r="J170" s="272"/>
      <c r="K170" s="272"/>
      <c r="L170" s="277"/>
      <c r="M170" s="278"/>
      <c r="N170" s="279"/>
      <c r="O170" s="279"/>
      <c r="P170" s="279"/>
      <c r="Q170" s="279"/>
      <c r="R170" s="279"/>
      <c r="S170" s="279"/>
      <c r="T170" s="280"/>
      <c r="AT170" s="281" t="s">
        <v>278</v>
      </c>
      <c r="AU170" s="281" t="s">
        <v>161</v>
      </c>
      <c r="AV170" s="14" t="s">
        <v>276</v>
      </c>
      <c r="AW170" s="14" t="s">
        <v>40</v>
      </c>
      <c r="AX170" s="14" t="s">
        <v>85</v>
      </c>
      <c r="AY170" s="281" t="s">
        <v>270</v>
      </c>
    </row>
    <row r="171" spans="2:65" s="1" customFormat="1" ht="38.25" customHeight="1">
      <c r="B171" s="46"/>
      <c r="C171" s="282" t="s">
        <v>367</v>
      </c>
      <c r="D171" s="282" t="s">
        <v>338</v>
      </c>
      <c r="E171" s="283" t="s">
        <v>1093</v>
      </c>
      <c r="F171" s="284" t="s">
        <v>1094</v>
      </c>
      <c r="G171" s="285" t="s">
        <v>121</v>
      </c>
      <c r="H171" s="286">
        <v>58</v>
      </c>
      <c r="I171" s="287"/>
      <c r="J171" s="288">
        <f>ROUND(I171*H171,2)</f>
        <v>0</v>
      </c>
      <c r="K171" s="284" t="s">
        <v>275</v>
      </c>
      <c r="L171" s="289"/>
      <c r="M171" s="290" t="s">
        <v>76</v>
      </c>
      <c r="N171" s="291" t="s">
        <v>48</v>
      </c>
      <c r="O171" s="47"/>
      <c r="P171" s="246">
        <f>O171*H171</f>
        <v>0</v>
      </c>
      <c r="Q171" s="246">
        <v>0.0009</v>
      </c>
      <c r="R171" s="246">
        <f>Q171*H171</f>
        <v>0.052199999999999996</v>
      </c>
      <c r="S171" s="246">
        <v>0</v>
      </c>
      <c r="T171" s="247">
        <f>S171*H171</f>
        <v>0</v>
      </c>
      <c r="AR171" s="24" t="s">
        <v>1057</v>
      </c>
      <c r="AT171" s="24" t="s">
        <v>338</v>
      </c>
      <c r="AU171" s="24" t="s">
        <v>161</v>
      </c>
      <c r="AY171" s="24" t="s">
        <v>270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24" t="s">
        <v>85</v>
      </c>
      <c r="BK171" s="248">
        <f>ROUND(I171*H171,2)</f>
        <v>0</v>
      </c>
      <c r="BL171" s="24" t="s">
        <v>580</v>
      </c>
      <c r="BM171" s="24" t="s">
        <v>1095</v>
      </c>
    </row>
    <row r="172" spans="2:51" s="12" customFormat="1" ht="13.5">
      <c r="B172" s="249"/>
      <c r="C172" s="250"/>
      <c r="D172" s="251" t="s">
        <v>278</v>
      </c>
      <c r="E172" s="252" t="s">
        <v>76</v>
      </c>
      <c r="F172" s="253" t="s">
        <v>672</v>
      </c>
      <c r="G172" s="250"/>
      <c r="H172" s="252" t="s">
        <v>76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278</v>
      </c>
      <c r="AU172" s="259" t="s">
        <v>161</v>
      </c>
      <c r="AV172" s="12" t="s">
        <v>85</v>
      </c>
      <c r="AW172" s="12" t="s">
        <v>40</v>
      </c>
      <c r="AX172" s="12" t="s">
        <v>78</v>
      </c>
      <c r="AY172" s="259" t="s">
        <v>270</v>
      </c>
    </row>
    <row r="173" spans="2:51" s="13" customFormat="1" ht="13.5">
      <c r="B173" s="260"/>
      <c r="C173" s="261"/>
      <c r="D173" s="251" t="s">
        <v>278</v>
      </c>
      <c r="E173" s="262" t="s">
        <v>76</v>
      </c>
      <c r="F173" s="263" t="s">
        <v>549</v>
      </c>
      <c r="G173" s="261"/>
      <c r="H173" s="264">
        <v>58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AT173" s="270" t="s">
        <v>278</v>
      </c>
      <c r="AU173" s="270" t="s">
        <v>161</v>
      </c>
      <c r="AV173" s="13" t="s">
        <v>87</v>
      </c>
      <c r="AW173" s="13" t="s">
        <v>40</v>
      </c>
      <c r="AX173" s="13" t="s">
        <v>78</v>
      </c>
      <c r="AY173" s="270" t="s">
        <v>270</v>
      </c>
    </row>
    <row r="174" spans="2:51" s="14" customFormat="1" ht="13.5">
      <c r="B174" s="271"/>
      <c r="C174" s="272"/>
      <c r="D174" s="251" t="s">
        <v>278</v>
      </c>
      <c r="E174" s="273" t="s">
        <v>76</v>
      </c>
      <c r="F174" s="274" t="s">
        <v>281</v>
      </c>
      <c r="G174" s="272"/>
      <c r="H174" s="275">
        <v>58</v>
      </c>
      <c r="I174" s="276"/>
      <c r="J174" s="272"/>
      <c r="K174" s="272"/>
      <c r="L174" s="277"/>
      <c r="M174" s="278"/>
      <c r="N174" s="279"/>
      <c r="O174" s="279"/>
      <c r="P174" s="279"/>
      <c r="Q174" s="279"/>
      <c r="R174" s="279"/>
      <c r="S174" s="279"/>
      <c r="T174" s="280"/>
      <c r="AT174" s="281" t="s">
        <v>278</v>
      </c>
      <c r="AU174" s="281" t="s">
        <v>161</v>
      </c>
      <c r="AV174" s="14" t="s">
        <v>276</v>
      </c>
      <c r="AW174" s="14" t="s">
        <v>40</v>
      </c>
      <c r="AX174" s="14" t="s">
        <v>85</v>
      </c>
      <c r="AY174" s="281" t="s">
        <v>270</v>
      </c>
    </row>
    <row r="175" spans="2:65" s="1" customFormat="1" ht="25.5" customHeight="1">
      <c r="B175" s="46"/>
      <c r="C175" s="237" t="s">
        <v>9</v>
      </c>
      <c r="D175" s="237" t="s">
        <v>272</v>
      </c>
      <c r="E175" s="238" t="s">
        <v>1096</v>
      </c>
      <c r="F175" s="239" t="s">
        <v>1097</v>
      </c>
      <c r="G175" s="240" t="s">
        <v>121</v>
      </c>
      <c r="H175" s="241">
        <v>25</v>
      </c>
      <c r="I175" s="242"/>
      <c r="J175" s="243">
        <f>ROUND(I175*H175,2)</f>
        <v>0</v>
      </c>
      <c r="K175" s="239" t="s">
        <v>275</v>
      </c>
      <c r="L175" s="72"/>
      <c r="M175" s="244" t="s">
        <v>76</v>
      </c>
      <c r="N175" s="245" t="s">
        <v>48</v>
      </c>
      <c r="O175" s="47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AR175" s="24" t="s">
        <v>580</v>
      </c>
      <c r="AT175" s="24" t="s">
        <v>272</v>
      </c>
      <c r="AU175" s="24" t="s">
        <v>161</v>
      </c>
      <c r="AY175" s="24" t="s">
        <v>270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24" t="s">
        <v>85</v>
      </c>
      <c r="BK175" s="248">
        <f>ROUND(I175*H175,2)</f>
        <v>0</v>
      </c>
      <c r="BL175" s="24" t="s">
        <v>580</v>
      </c>
      <c r="BM175" s="24" t="s">
        <v>1098</v>
      </c>
    </row>
    <row r="176" spans="2:51" s="12" customFormat="1" ht="13.5">
      <c r="B176" s="249"/>
      <c r="C176" s="250"/>
      <c r="D176" s="251" t="s">
        <v>278</v>
      </c>
      <c r="E176" s="252" t="s">
        <v>76</v>
      </c>
      <c r="F176" s="253" t="s">
        <v>672</v>
      </c>
      <c r="G176" s="250"/>
      <c r="H176" s="252" t="s">
        <v>76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278</v>
      </c>
      <c r="AU176" s="259" t="s">
        <v>161</v>
      </c>
      <c r="AV176" s="12" t="s">
        <v>85</v>
      </c>
      <c r="AW176" s="12" t="s">
        <v>40</v>
      </c>
      <c r="AX176" s="12" t="s">
        <v>78</v>
      </c>
      <c r="AY176" s="259" t="s">
        <v>270</v>
      </c>
    </row>
    <row r="177" spans="2:51" s="13" customFormat="1" ht="13.5">
      <c r="B177" s="260"/>
      <c r="C177" s="261"/>
      <c r="D177" s="251" t="s">
        <v>278</v>
      </c>
      <c r="E177" s="262" t="s">
        <v>76</v>
      </c>
      <c r="F177" s="263" t="s">
        <v>388</v>
      </c>
      <c r="G177" s="261"/>
      <c r="H177" s="264">
        <v>25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AT177" s="270" t="s">
        <v>278</v>
      </c>
      <c r="AU177" s="270" t="s">
        <v>161</v>
      </c>
      <c r="AV177" s="13" t="s">
        <v>87</v>
      </c>
      <c r="AW177" s="13" t="s">
        <v>40</v>
      </c>
      <c r="AX177" s="13" t="s">
        <v>78</v>
      </c>
      <c r="AY177" s="270" t="s">
        <v>270</v>
      </c>
    </row>
    <row r="178" spans="2:51" s="14" customFormat="1" ht="13.5">
      <c r="B178" s="271"/>
      <c r="C178" s="272"/>
      <c r="D178" s="251" t="s">
        <v>278</v>
      </c>
      <c r="E178" s="273" t="s">
        <v>76</v>
      </c>
      <c r="F178" s="274" t="s">
        <v>281</v>
      </c>
      <c r="G178" s="272"/>
      <c r="H178" s="275">
        <v>25</v>
      </c>
      <c r="I178" s="276"/>
      <c r="J178" s="272"/>
      <c r="K178" s="272"/>
      <c r="L178" s="277"/>
      <c r="M178" s="278"/>
      <c r="N178" s="279"/>
      <c r="O178" s="279"/>
      <c r="P178" s="279"/>
      <c r="Q178" s="279"/>
      <c r="R178" s="279"/>
      <c r="S178" s="279"/>
      <c r="T178" s="280"/>
      <c r="AT178" s="281" t="s">
        <v>278</v>
      </c>
      <c r="AU178" s="281" t="s">
        <v>161</v>
      </c>
      <c r="AV178" s="14" t="s">
        <v>276</v>
      </c>
      <c r="AW178" s="14" t="s">
        <v>40</v>
      </c>
      <c r="AX178" s="14" t="s">
        <v>85</v>
      </c>
      <c r="AY178" s="281" t="s">
        <v>270</v>
      </c>
    </row>
    <row r="179" spans="2:65" s="1" customFormat="1" ht="16.5" customHeight="1">
      <c r="B179" s="46"/>
      <c r="C179" s="282" t="s">
        <v>374</v>
      </c>
      <c r="D179" s="282" t="s">
        <v>338</v>
      </c>
      <c r="E179" s="283" t="s">
        <v>1099</v>
      </c>
      <c r="F179" s="284" t="s">
        <v>1100</v>
      </c>
      <c r="G179" s="285" t="s">
        <v>121</v>
      </c>
      <c r="H179" s="286">
        <v>25</v>
      </c>
      <c r="I179" s="287"/>
      <c r="J179" s="288">
        <f>ROUND(I179*H179,2)</f>
        <v>0</v>
      </c>
      <c r="K179" s="284" t="s">
        <v>275</v>
      </c>
      <c r="L179" s="289"/>
      <c r="M179" s="290" t="s">
        <v>76</v>
      </c>
      <c r="N179" s="291" t="s">
        <v>48</v>
      </c>
      <c r="O179" s="47"/>
      <c r="P179" s="246">
        <f>O179*H179</f>
        <v>0</v>
      </c>
      <c r="Q179" s="246">
        <v>0.00012</v>
      </c>
      <c r="R179" s="246">
        <f>Q179*H179</f>
        <v>0.003</v>
      </c>
      <c r="S179" s="246">
        <v>0</v>
      </c>
      <c r="T179" s="247">
        <f>S179*H179</f>
        <v>0</v>
      </c>
      <c r="AR179" s="24" t="s">
        <v>1057</v>
      </c>
      <c r="AT179" s="24" t="s">
        <v>338</v>
      </c>
      <c r="AU179" s="24" t="s">
        <v>161</v>
      </c>
      <c r="AY179" s="24" t="s">
        <v>270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24" t="s">
        <v>85</v>
      </c>
      <c r="BK179" s="248">
        <f>ROUND(I179*H179,2)</f>
        <v>0</v>
      </c>
      <c r="BL179" s="24" t="s">
        <v>580</v>
      </c>
      <c r="BM179" s="24" t="s">
        <v>1101</v>
      </c>
    </row>
    <row r="180" spans="2:51" s="12" customFormat="1" ht="13.5">
      <c r="B180" s="249"/>
      <c r="C180" s="250"/>
      <c r="D180" s="251" t="s">
        <v>278</v>
      </c>
      <c r="E180" s="252" t="s">
        <v>76</v>
      </c>
      <c r="F180" s="253" t="s">
        <v>672</v>
      </c>
      <c r="G180" s="250"/>
      <c r="H180" s="252" t="s">
        <v>76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278</v>
      </c>
      <c r="AU180" s="259" t="s">
        <v>161</v>
      </c>
      <c r="AV180" s="12" t="s">
        <v>85</v>
      </c>
      <c r="AW180" s="12" t="s">
        <v>40</v>
      </c>
      <c r="AX180" s="12" t="s">
        <v>78</v>
      </c>
      <c r="AY180" s="259" t="s">
        <v>270</v>
      </c>
    </row>
    <row r="181" spans="2:51" s="13" customFormat="1" ht="13.5">
      <c r="B181" s="260"/>
      <c r="C181" s="261"/>
      <c r="D181" s="251" t="s">
        <v>278</v>
      </c>
      <c r="E181" s="262" t="s">
        <v>1102</v>
      </c>
      <c r="F181" s="263" t="s">
        <v>388</v>
      </c>
      <c r="G181" s="261"/>
      <c r="H181" s="264">
        <v>25</v>
      </c>
      <c r="I181" s="265"/>
      <c r="J181" s="261"/>
      <c r="K181" s="261"/>
      <c r="L181" s="266"/>
      <c r="M181" s="267"/>
      <c r="N181" s="268"/>
      <c r="O181" s="268"/>
      <c r="P181" s="268"/>
      <c r="Q181" s="268"/>
      <c r="R181" s="268"/>
      <c r="S181" s="268"/>
      <c r="T181" s="269"/>
      <c r="AT181" s="270" t="s">
        <v>278</v>
      </c>
      <c r="AU181" s="270" t="s">
        <v>161</v>
      </c>
      <c r="AV181" s="13" t="s">
        <v>87</v>
      </c>
      <c r="AW181" s="13" t="s">
        <v>40</v>
      </c>
      <c r="AX181" s="13" t="s">
        <v>78</v>
      </c>
      <c r="AY181" s="270" t="s">
        <v>270</v>
      </c>
    </row>
    <row r="182" spans="2:51" s="14" customFormat="1" ht="13.5">
      <c r="B182" s="271"/>
      <c r="C182" s="272"/>
      <c r="D182" s="251" t="s">
        <v>278</v>
      </c>
      <c r="E182" s="273" t="s">
        <v>76</v>
      </c>
      <c r="F182" s="274" t="s">
        <v>281</v>
      </c>
      <c r="G182" s="272"/>
      <c r="H182" s="275">
        <v>25</v>
      </c>
      <c r="I182" s="276"/>
      <c r="J182" s="272"/>
      <c r="K182" s="272"/>
      <c r="L182" s="277"/>
      <c r="M182" s="278"/>
      <c r="N182" s="279"/>
      <c r="O182" s="279"/>
      <c r="P182" s="279"/>
      <c r="Q182" s="279"/>
      <c r="R182" s="279"/>
      <c r="S182" s="279"/>
      <c r="T182" s="280"/>
      <c r="AT182" s="281" t="s">
        <v>278</v>
      </c>
      <c r="AU182" s="281" t="s">
        <v>161</v>
      </c>
      <c r="AV182" s="14" t="s">
        <v>276</v>
      </c>
      <c r="AW182" s="14" t="s">
        <v>40</v>
      </c>
      <c r="AX182" s="14" t="s">
        <v>85</v>
      </c>
      <c r="AY182" s="281" t="s">
        <v>270</v>
      </c>
    </row>
    <row r="183" spans="2:65" s="1" customFormat="1" ht="25.5" customHeight="1">
      <c r="B183" s="46"/>
      <c r="C183" s="237" t="s">
        <v>379</v>
      </c>
      <c r="D183" s="237" t="s">
        <v>272</v>
      </c>
      <c r="E183" s="238" t="s">
        <v>1103</v>
      </c>
      <c r="F183" s="239" t="s">
        <v>1104</v>
      </c>
      <c r="G183" s="240" t="s">
        <v>121</v>
      </c>
      <c r="H183" s="241">
        <v>60</v>
      </c>
      <c r="I183" s="242"/>
      <c r="J183" s="243">
        <f>ROUND(I183*H183,2)</f>
        <v>0</v>
      </c>
      <c r="K183" s="239" t="s">
        <v>275</v>
      </c>
      <c r="L183" s="72"/>
      <c r="M183" s="244" t="s">
        <v>76</v>
      </c>
      <c r="N183" s="245" t="s">
        <v>48</v>
      </c>
      <c r="O183" s="47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AR183" s="24" t="s">
        <v>580</v>
      </c>
      <c r="AT183" s="24" t="s">
        <v>272</v>
      </c>
      <c r="AU183" s="24" t="s">
        <v>161</v>
      </c>
      <c r="AY183" s="24" t="s">
        <v>270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24" t="s">
        <v>85</v>
      </c>
      <c r="BK183" s="248">
        <f>ROUND(I183*H183,2)</f>
        <v>0</v>
      </c>
      <c r="BL183" s="24" t="s">
        <v>580</v>
      </c>
      <c r="BM183" s="24" t="s">
        <v>1105</v>
      </c>
    </row>
    <row r="184" spans="2:51" s="12" customFormat="1" ht="13.5">
      <c r="B184" s="249"/>
      <c r="C184" s="250"/>
      <c r="D184" s="251" t="s">
        <v>278</v>
      </c>
      <c r="E184" s="252" t="s">
        <v>76</v>
      </c>
      <c r="F184" s="253" t="s">
        <v>672</v>
      </c>
      <c r="G184" s="250"/>
      <c r="H184" s="252" t="s">
        <v>76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278</v>
      </c>
      <c r="AU184" s="259" t="s">
        <v>161</v>
      </c>
      <c r="AV184" s="12" t="s">
        <v>85</v>
      </c>
      <c r="AW184" s="12" t="s">
        <v>40</v>
      </c>
      <c r="AX184" s="12" t="s">
        <v>78</v>
      </c>
      <c r="AY184" s="259" t="s">
        <v>270</v>
      </c>
    </row>
    <row r="185" spans="2:51" s="13" customFormat="1" ht="13.5">
      <c r="B185" s="260"/>
      <c r="C185" s="261"/>
      <c r="D185" s="251" t="s">
        <v>278</v>
      </c>
      <c r="E185" s="262" t="s">
        <v>76</v>
      </c>
      <c r="F185" s="263" t="s">
        <v>559</v>
      </c>
      <c r="G185" s="261"/>
      <c r="H185" s="264">
        <v>60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AT185" s="270" t="s">
        <v>278</v>
      </c>
      <c r="AU185" s="270" t="s">
        <v>161</v>
      </c>
      <c r="AV185" s="13" t="s">
        <v>87</v>
      </c>
      <c r="AW185" s="13" t="s">
        <v>40</v>
      </c>
      <c r="AX185" s="13" t="s">
        <v>78</v>
      </c>
      <c r="AY185" s="270" t="s">
        <v>270</v>
      </c>
    </row>
    <row r="186" spans="2:51" s="14" customFormat="1" ht="13.5">
      <c r="B186" s="271"/>
      <c r="C186" s="272"/>
      <c r="D186" s="251" t="s">
        <v>278</v>
      </c>
      <c r="E186" s="273" t="s">
        <v>76</v>
      </c>
      <c r="F186" s="274" t="s">
        <v>281</v>
      </c>
      <c r="G186" s="272"/>
      <c r="H186" s="275">
        <v>60</v>
      </c>
      <c r="I186" s="276"/>
      <c r="J186" s="272"/>
      <c r="K186" s="272"/>
      <c r="L186" s="277"/>
      <c r="M186" s="278"/>
      <c r="N186" s="279"/>
      <c r="O186" s="279"/>
      <c r="P186" s="279"/>
      <c r="Q186" s="279"/>
      <c r="R186" s="279"/>
      <c r="S186" s="279"/>
      <c r="T186" s="280"/>
      <c r="AT186" s="281" t="s">
        <v>278</v>
      </c>
      <c r="AU186" s="281" t="s">
        <v>161</v>
      </c>
      <c r="AV186" s="14" t="s">
        <v>276</v>
      </c>
      <c r="AW186" s="14" t="s">
        <v>40</v>
      </c>
      <c r="AX186" s="14" t="s">
        <v>85</v>
      </c>
      <c r="AY186" s="281" t="s">
        <v>270</v>
      </c>
    </row>
    <row r="187" spans="2:65" s="1" customFormat="1" ht="38.25" customHeight="1">
      <c r="B187" s="46"/>
      <c r="C187" s="282" t="s">
        <v>384</v>
      </c>
      <c r="D187" s="282" t="s">
        <v>338</v>
      </c>
      <c r="E187" s="283" t="s">
        <v>1106</v>
      </c>
      <c r="F187" s="284" t="s">
        <v>1107</v>
      </c>
      <c r="G187" s="285" t="s">
        <v>121</v>
      </c>
      <c r="H187" s="286">
        <v>60</v>
      </c>
      <c r="I187" s="287"/>
      <c r="J187" s="288">
        <f>ROUND(I187*H187,2)</f>
        <v>0</v>
      </c>
      <c r="K187" s="284" t="s">
        <v>275</v>
      </c>
      <c r="L187" s="289"/>
      <c r="M187" s="290" t="s">
        <v>76</v>
      </c>
      <c r="N187" s="291" t="s">
        <v>48</v>
      </c>
      <c r="O187" s="47"/>
      <c r="P187" s="246">
        <f>O187*H187</f>
        <v>0</v>
      </c>
      <c r="Q187" s="246">
        <v>0.00025</v>
      </c>
      <c r="R187" s="246">
        <f>Q187*H187</f>
        <v>0.015</v>
      </c>
      <c r="S187" s="246">
        <v>0</v>
      </c>
      <c r="T187" s="247">
        <f>S187*H187</f>
        <v>0</v>
      </c>
      <c r="AR187" s="24" t="s">
        <v>1057</v>
      </c>
      <c r="AT187" s="24" t="s">
        <v>338</v>
      </c>
      <c r="AU187" s="24" t="s">
        <v>161</v>
      </c>
      <c r="AY187" s="24" t="s">
        <v>270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24" t="s">
        <v>85</v>
      </c>
      <c r="BK187" s="248">
        <f>ROUND(I187*H187,2)</f>
        <v>0</v>
      </c>
      <c r="BL187" s="24" t="s">
        <v>580</v>
      </c>
      <c r="BM187" s="24" t="s">
        <v>1108</v>
      </c>
    </row>
    <row r="188" spans="2:51" s="12" customFormat="1" ht="13.5">
      <c r="B188" s="249"/>
      <c r="C188" s="250"/>
      <c r="D188" s="251" t="s">
        <v>278</v>
      </c>
      <c r="E188" s="252" t="s">
        <v>76</v>
      </c>
      <c r="F188" s="253" t="s">
        <v>672</v>
      </c>
      <c r="G188" s="250"/>
      <c r="H188" s="252" t="s">
        <v>76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278</v>
      </c>
      <c r="AU188" s="259" t="s">
        <v>161</v>
      </c>
      <c r="AV188" s="12" t="s">
        <v>85</v>
      </c>
      <c r="AW188" s="12" t="s">
        <v>40</v>
      </c>
      <c r="AX188" s="12" t="s">
        <v>78</v>
      </c>
      <c r="AY188" s="259" t="s">
        <v>270</v>
      </c>
    </row>
    <row r="189" spans="2:51" s="13" customFormat="1" ht="13.5">
      <c r="B189" s="260"/>
      <c r="C189" s="261"/>
      <c r="D189" s="251" t="s">
        <v>278</v>
      </c>
      <c r="E189" s="262" t="s">
        <v>76</v>
      </c>
      <c r="F189" s="263" t="s">
        <v>559</v>
      </c>
      <c r="G189" s="261"/>
      <c r="H189" s="264">
        <v>60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AT189" s="270" t="s">
        <v>278</v>
      </c>
      <c r="AU189" s="270" t="s">
        <v>161</v>
      </c>
      <c r="AV189" s="13" t="s">
        <v>87</v>
      </c>
      <c r="AW189" s="13" t="s">
        <v>40</v>
      </c>
      <c r="AX189" s="13" t="s">
        <v>78</v>
      </c>
      <c r="AY189" s="270" t="s">
        <v>270</v>
      </c>
    </row>
    <row r="190" spans="2:51" s="14" customFormat="1" ht="13.5">
      <c r="B190" s="271"/>
      <c r="C190" s="272"/>
      <c r="D190" s="251" t="s">
        <v>278</v>
      </c>
      <c r="E190" s="273" t="s">
        <v>76</v>
      </c>
      <c r="F190" s="274" t="s">
        <v>281</v>
      </c>
      <c r="G190" s="272"/>
      <c r="H190" s="275">
        <v>60</v>
      </c>
      <c r="I190" s="276"/>
      <c r="J190" s="272"/>
      <c r="K190" s="272"/>
      <c r="L190" s="277"/>
      <c r="M190" s="278"/>
      <c r="N190" s="279"/>
      <c r="O190" s="279"/>
      <c r="P190" s="279"/>
      <c r="Q190" s="279"/>
      <c r="R190" s="279"/>
      <c r="S190" s="279"/>
      <c r="T190" s="280"/>
      <c r="AT190" s="281" t="s">
        <v>278</v>
      </c>
      <c r="AU190" s="281" t="s">
        <v>161</v>
      </c>
      <c r="AV190" s="14" t="s">
        <v>276</v>
      </c>
      <c r="AW190" s="14" t="s">
        <v>40</v>
      </c>
      <c r="AX190" s="14" t="s">
        <v>85</v>
      </c>
      <c r="AY190" s="281" t="s">
        <v>270</v>
      </c>
    </row>
    <row r="191" spans="2:65" s="1" customFormat="1" ht="38.25" customHeight="1">
      <c r="B191" s="46"/>
      <c r="C191" s="237" t="s">
        <v>388</v>
      </c>
      <c r="D191" s="237" t="s">
        <v>272</v>
      </c>
      <c r="E191" s="238" t="s">
        <v>1109</v>
      </c>
      <c r="F191" s="239" t="s">
        <v>1110</v>
      </c>
      <c r="G191" s="240" t="s">
        <v>155</v>
      </c>
      <c r="H191" s="241">
        <v>2</v>
      </c>
      <c r="I191" s="242"/>
      <c r="J191" s="243">
        <f>ROUND(I191*H191,2)</f>
        <v>0</v>
      </c>
      <c r="K191" s="239" t="s">
        <v>275</v>
      </c>
      <c r="L191" s="72"/>
      <c r="M191" s="244" t="s">
        <v>76</v>
      </c>
      <c r="N191" s="245" t="s">
        <v>48</v>
      </c>
      <c r="O191" s="47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AR191" s="24" t="s">
        <v>580</v>
      </c>
      <c r="AT191" s="24" t="s">
        <v>272</v>
      </c>
      <c r="AU191" s="24" t="s">
        <v>161</v>
      </c>
      <c r="AY191" s="24" t="s">
        <v>270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24" t="s">
        <v>85</v>
      </c>
      <c r="BK191" s="248">
        <f>ROUND(I191*H191,2)</f>
        <v>0</v>
      </c>
      <c r="BL191" s="24" t="s">
        <v>580</v>
      </c>
      <c r="BM191" s="24" t="s">
        <v>1111</v>
      </c>
    </row>
    <row r="192" spans="2:51" s="12" customFormat="1" ht="13.5">
      <c r="B192" s="249"/>
      <c r="C192" s="250"/>
      <c r="D192" s="251" t="s">
        <v>278</v>
      </c>
      <c r="E192" s="252" t="s">
        <v>76</v>
      </c>
      <c r="F192" s="253" t="s">
        <v>362</v>
      </c>
      <c r="G192" s="250"/>
      <c r="H192" s="252" t="s">
        <v>76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278</v>
      </c>
      <c r="AU192" s="259" t="s">
        <v>161</v>
      </c>
      <c r="AV192" s="12" t="s">
        <v>85</v>
      </c>
      <c r="AW192" s="12" t="s">
        <v>40</v>
      </c>
      <c r="AX192" s="12" t="s">
        <v>78</v>
      </c>
      <c r="AY192" s="259" t="s">
        <v>270</v>
      </c>
    </row>
    <row r="193" spans="2:51" s="13" customFormat="1" ht="13.5">
      <c r="B193" s="260"/>
      <c r="C193" s="261"/>
      <c r="D193" s="251" t="s">
        <v>278</v>
      </c>
      <c r="E193" s="262" t="s">
        <v>76</v>
      </c>
      <c r="F193" s="263" t="s">
        <v>87</v>
      </c>
      <c r="G193" s="261"/>
      <c r="H193" s="264">
        <v>2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278</v>
      </c>
      <c r="AU193" s="270" t="s">
        <v>161</v>
      </c>
      <c r="AV193" s="13" t="s">
        <v>87</v>
      </c>
      <c r="AW193" s="13" t="s">
        <v>40</v>
      </c>
      <c r="AX193" s="13" t="s">
        <v>78</v>
      </c>
      <c r="AY193" s="270" t="s">
        <v>270</v>
      </c>
    </row>
    <row r="194" spans="2:51" s="14" customFormat="1" ht="13.5">
      <c r="B194" s="271"/>
      <c r="C194" s="272"/>
      <c r="D194" s="251" t="s">
        <v>278</v>
      </c>
      <c r="E194" s="273" t="s">
        <v>76</v>
      </c>
      <c r="F194" s="274" t="s">
        <v>281</v>
      </c>
      <c r="G194" s="272"/>
      <c r="H194" s="275">
        <v>2</v>
      </c>
      <c r="I194" s="276"/>
      <c r="J194" s="272"/>
      <c r="K194" s="272"/>
      <c r="L194" s="277"/>
      <c r="M194" s="278"/>
      <c r="N194" s="279"/>
      <c r="O194" s="279"/>
      <c r="P194" s="279"/>
      <c r="Q194" s="279"/>
      <c r="R194" s="279"/>
      <c r="S194" s="279"/>
      <c r="T194" s="280"/>
      <c r="AT194" s="281" t="s">
        <v>278</v>
      </c>
      <c r="AU194" s="281" t="s">
        <v>161</v>
      </c>
      <c r="AV194" s="14" t="s">
        <v>276</v>
      </c>
      <c r="AW194" s="14" t="s">
        <v>40</v>
      </c>
      <c r="AX194" s="14" t="s">
        <v>85</v>
      </c>
      <c r="AY194" s="281" t="s">
        <v>270</v>
      </c>
    </row>
    <row r="195" spans="2:65" s="1" customFormat="1" ht="38.25" customHeight="1">
      <c r="B195" s="46"/>
      <c r="C195" s="282" t="s">
        <v>392</v>
      </c>
      <c r="D195" s="282" t="s">
        <v>338</v>
      </c>
      <c r="E195" s="283" t="s">
        <v>1112</v>
      </c>
      <c r="F195" s="284" t="s">
        <v>1113</v>
      </c>
      <c r="G195" s="285" t="s">
        <v>155</v>
      </c>
      <c r="H195" s="286">
        <v>2</v>
      </c>
      <c r="I195" s="287"/>
      <c r="J195" s="288">
        <f>ROUND(I195*H195,2)</f>
        <v>0</v>
      </c>
      <c r="K195" s="284" t="s">
        <v>275</v>
      </c>
      <c r="L195" s="289"/>
      <c r="M195" s="290" t="s">
        <v>76</v>
      </c>
      <c r="N195" s="291" t="s">
        <v>48</v>
      </c>
      <c r="O195" s="47"/>
      <c r="P195" s="246">
        <f>O195*H195</f>
        <v>0</v>
      </c>
      <c r="Q195" s="246">
        <v>0.0081</v>
      </c>
      <c r="R195" s="246">
        <f>Q195*H195</f>
        <v>0.0162</v>
      </c>
      <c r="S195" s="246">
        <v>0</v>
      </c>
      <c r="T195" s="247">
        <f>S195*H195</f>
        <v>0</v>
      </c>
      <c r="AR195" s="24" t="s">
        <v>1057</v>
      </c>
      <c r="AT195" s="24" t="s">
        <v>338</v>
      </c>
      <c r="AU195" s="24" t="s">
        <v>161</v>
      </c>
      <c r="AY195" s="24" t="s">
        <v>270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24" t="s">
        <v>85</v>
      </c>
      <c r="BK195" s="248">
        <f>ROUND(I195*H195,2)</f>
        <v>0</v>
      </c>
      <c r="BL195" s="24" t="s">
        <v>580</v>
      </c>
      <c r="BM195" s="24" t="s">
        <v>1114</v>
      </c>
    </row>
    <row r="196" spans="2:51" s="12" customFormat="1" ht="13.5">
      <c r="B196" s="249"/>
      <c r="C196" s="250"/>
      <c r="D196" s="251" t="s">
        <v>278</v>
      </c>
      <c r="E196" s="252" t="s">
        <v>76</v>
      </c>
      <c r="F196" s="253" t="s">
        <v>672</v>
      </c>
      <c r="G196" s="250"/>
      <c r="H196" s="252" t="s">
        <v>76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278</v>
      </c>
      <c r="AU196" s="259" t="s">
        <v>161</v>
      </c>
      <c r="AV196" s="12" t="s">
        <v>85</v>
      </c>
      <c r="AW196" s="12" t="s">
        <v>40</v>
      </c>
      <c r="AX196" s="12" t="s">
        <v>78</v>
      </c>
      <c r="AY196" s="259" t="s">
        <v>270</v>
      </c>
    </row>
    <row r="197" spans="2:51" s="13" customFormat="1" ht="13.5">
      <c r="B197" s="260"/>
      <c r="C197" s="261"/>
      <c r="D197" s="251" t="s">
        <v>278</v>
      </c>
      <c r="E197" s="262" t="s">
        <v>76</v>
      </c>
      <c r="F197" s="263" t="s">
        <v>87</v>
      </c>
      <c r="G197" s="261"/>
      <c r="H197" s="264">
        <v>2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AT197" s="270" t="s">
        <v>278</v>
      </c>
      <c r="AU197" s="270" t="s">
        <v>161</v>
      </c>
      <c r="AV197" s="13" t="s">
        <v>87</v>
      </c>
      <c r="AW197" s="13" t="s">
        <v>40</v>
      </c>
      <c r="AX197" s="13" t="s">
        <v>78</v>
      </c>
      <c r="AY197" s="270" t="s">
        <v>270</v>
      </c>
    </row>
    <row r="198" spans="2:51" s="14" customFormat="1" ht="13.5">
      <c r="B198" s="271"/>
      <c r="C198" s="272"/>
      <c r="D198" s="251" t="s">
        <v>278</v>
      </c>
      <c r="E198" s="273" t="s">
        <v>76</v>
      </c>
      <c r="F198" s="274" t="s">
        <v>281</v>
      </c>
      <c r="G198" s="272"/>
      <c r="H198" s="275">
        <v>2</v>
      </c>
      <c r="I198" s="276"/>
      <c r="J198" s="272"/>
      <c r="K198" s="272"/>
      <c r="L198" s="277"/>
      <c r="M198" s="278"/>
      <c r="N198" s="279"/>
      <c r="O198" s="279"/>
      <c r="P198" s="279"/>
      <c r="Q198" s="279"/>
      <c r="R198" s="279"/>
      <c r="S198" s="279"/>
      <c r="T198" s="280"/>
      <c r="AT198" s="281" t="s">
        <v>278</v>
      </c>
      <c r="AU198" s="281" t="s">
        <v>161</v>
      </c>
      <c r="AV198" s="14" t="s">
        <v>276</v>
      </c>
      <c r="AW198" s="14" t="s">
        <v>40</v>
      </c>
      <c r="AX198" s="14" t="s">
        <v>85</v>
      </c>
      <c r="AY198" s="281" t="s">
        <v>270</v>
      </c>
    </row>
    <row r="199" spans="2:65" s="1" customFormat="1" ht="25.5" customHeight="1">
      <c r="B199" s="46"/>
      <c r="C199" s="237" t="s">
        <v>396</v>
      </c>
      <c r="D199" s="237" t="s">
        <v>272</v>
      </c>
      <c r="E199" s="238" t="s">
        <v>1115</v>
      </c>
      <c r="F199" s="239" t="s">
        <v>1116</v>
      </c>
      <c r="G199" s="240" t="s">
        <v>121</v>
      </c>
      <c r="H199" s="241">
        <v>29</v>
      </c>
      <c r="I199" s="242"/>
      <c r="J199" s="243">
        <f>ROUND(I199*H199,2)</f>
        <v>0</v>
      </c>
      <c r="K199" s="239" t="s">
        <v>275</v>
      </c>
      <c r="L199" s="72"/>
      <c r="M199" s="244" t="s">
        <v>76</v>
      </c>
      <c r="N199" s="245" t="s">
        <v>48</v>
      </c>
      <c r="O199" s="47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AR199" s="24" t="s">
        <v>580</v>
      </c>
      <c r="AT199" s="24" t="s">
        <v>272</v>
      </c>
      <c r="AU199" s="24" t="s">
        <v>161</v>
      </c>
      <c r="AY199" s="24" t="s">
        <v>270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24" t="s">
        <v>85</v>
      </c>
      <c r="BK199" s="248">
        <f>ROUND(I199*H199,2)</f>
        <v>0</v>
      </c>
      <c r="BL199" s="24" t="s">
        <v>580</v>
      </c>
      <c r="BM199" s="24" t="s">
        <v>1117</v>
      </c>
    </row>
    <row r="200" spans="2:51" s="12" customFormat="1" ht="13.5">
      <c r="B200" s="249"/>
      <c r="C200" s="250"/>
      <c r="D200" s="251" t="s">
        <v>278</v>
      </c>
      <c r="E200" s="252" t="s">
        <v>76</v>
      </c>
      <c r="F200" s="253" t="s">
        <v>672</v>
      </c>
      <c r="G200" s="250"/>
      <c r="H200" s="252" t="s">
        <v>76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278</v>
      </c>
      <c r="AU200" s="259" t="s">
        <v>161</v>
      </c>
      <c r="AV200" s="12" t="s">
        <v>85</v>
      </c>
      <c r="AW200" s="12" t="s">
        <v>40</v>
      </c>
      <c r="AX200" s="12" t="s">
        <v>78</v>
      </c>
      <c r="AY200" s="259" t="s">
        <v>270</v>
      </c>
    </row>
    <row r="201" spans="2:51" s="13" customFormat="1" ht="13.5">
      <c r="B201" s="260"/>
      <c r="C201" s="261"/>
      <c r="D201" s="251" t="s">
        <v>278</v>
      </c>
      <c r="E201" s="262" t="s">
        <v>76</v>
      </c>
      <c r="F201" s="263" t="s">
        <v>406</v>
      </c>
      <c r="G201" s="261"/>
      <c r="H201" s="264">
        <v>29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AT201" s="270" t="s">
        <v>278</v>
      </c>
      <c r="AU201" s="270" t="s">
        <v>161</v>
      </c>
      <c r="AV201" s="13" t="s">
        <v>87</v>
      </c>
      <c r="AW201" s="13" t="s">
        <v>40</v>
      </c>
      <c r="AX201" s="13" t="s">
        <v>78</v>
      </c>
      <c r="AY201" s="270" t="s">
        <v>270</v>
      </c>
    </row>
    <row r="202" spans="2:51" s="14" customFormat="1" ht="13.5">
      <c r="B202" s="271"/>
      <c r="C202" s="272"/>
      <c r="D202" s="251" t="s">
        <v>278</v>
      </c>
      <c r="E202" s="273" t="s">
        <v>76</v>
      </c>
      <c r="F202" s="274" t="s">
        <v>281</v>
      </c>
      <c r="G202" s="272"/>
      <c r="H202" s="275">
        <v>29</v>
      </c>
      <c r="I202" s="276"/>
      <c r="J202" s="272"/>
      <c r="K202" s="272"/>
      <c r="L202" s="277"/>
      <c r="M202" s="278"/>
      <c r="N202" s="279"/>
      <c r="O202" s="279"/>
      <c r="P202" s="279"/>
      <c r="Q202" s="279"/>
      <c r="R202" s="279"/>
      <c r="S202" s="279"/>
      <c r="T202" s="280"/>
      <c r="AT202" s="281" t="s">
        <v>278</v>
      </c>
      <c r="AU202" s="281" t="s">
        <v>161</v>
      </c>
      <c r="AV202" s="14" t="s">
        <v>276</v>
      </c>
      <c r="AW202" s="14" t="s">
        <v>40</v>
      </c>
      <c r="AX202" s="14" t="s">
        <v>85</v>
      </c>
      <c r="AY202" s="281" t="s">
        <v>270</v>
      </c>
    </row>
    <row r="203" spans="2:65" s="1" customFormat="1" ht="38.25" customHeight="1">
      <c r="B203" s="46"/>
      <c r="C203" s="282" t="s">
        <v>402</v>
      </c>
      <c r="D203" s="282" t="s">
        <v>338</v>
      </c>
      <c r="E203" s="283" t="s">
        <v>1118</v>
      </c>
      <c r="F203" s="284" t="s">
        <v>1119</v>
      </c>
      <c r="G203" s="285" t="s">
        <v>121</v>
      </c>
      <c r="H203" s="286">
        <v>10</v>
      </c>
      <c r="I203" s="287"/>
      <c r="J203" s="288">
        <f>ROUND(I203*H203,2)</f>
        <v>0</v>
      </c>
      <c r="K203" s="284" t="s">
        <v>275</v>
      </c>
      <c r="L203" s="289"/>
      <c r="M203" s="290" t="s">
        <v>76</v>
      </c>
      <c r="N203" s="291" t="s">
        <v>48</v>
      </c>
      <c r="O203" s="47"/>
      <c r="P203" s="246">
        <f>O203*H203</f>
        <v>0</v>
      </c>
      <c r="Q203" s="246">
        <v>0.00035</v>
      </c>
      <c r="R203" s="246">
        <f>Q203*H203</f>
        <v>0.0035</v>
      </c>
      <c r="S203" s="246">
        <v>0</v>
      </c>
      <c r="T203" s="247">
        <f>S203*H203</f>
        <v>0</v>
      </c>
      <c r="AR203" s="24" t="s">
        <v>1057</v>
      </c>
      <c r="AT203" s="24" t="s">
        <v>338</v>
      </c>
      <c r="AU203" s="24" t="s">
        <v>161</v>
      </c>
      <c r="AY203" s="24" t="s">
        <v>270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24" t="s">
        <v>85</v>
      </c>
      <c r="BK203" s="248">
        <f>ROUND(I203*H203,2)</f>
        <v>0</v>
      </c>
      <c r="BL203" s="24" t="s">
        <v>580</v>
      </c>
      <c r="BM203" s="24" t="s">
        <v>1120</v>
      </c>
    </row>
    <row r="204" spans="2:47" s="1" customFormat="1" ht="13.5">
      <c r="B204" s="46"/>
      <c r="C204" s="74"/>
      <c r="D204" s="251" t="s">
        <v>416</v>
      </c>
      <c r="E204" s="74"/>
      <c r="F204" s="292" t="s">
        <v>1121</v>
      </c>
      <c r="G204" s="74"/>
      <c r="H204" s="74"/>
      <c r="I204" s="205"/>
      <c r="J204" s="74"/>
      <c r="K204" s="74"/>
      <c r="L204" s="72"/>
      <c r="M204" s="293"/>
      <c r="N204" s="47"/>
      <c r="O204" s="47"/>
      <c r="P204" s="47"/>
      <c r="Q204" s="47"/>
      <c r="R204" s="47"/>
      <c r="S204" s="47"/>
      <c r="T204" s="95"/>
      <c r="AT204" s="24" t="s">
        <v>416</v>
      </c>
      <c r="AU204" s="24" t="s">
        <v>161</v>
      </c>
    </row>
    <row r="205" spans="2:51" s="12" customFormat="1" ht="13.5">
      <c r="B205" s="249"/>
      <c r="C205" s="250"/>
      <c r="D205" s="251" t="s">
        <v>278</v>
      </c>
      <c r="E205" s="252" t="s">
        <v>76</v>
      </c>
      <c r="F205" s="253" t="s">
        <v>672</v>
      </c>
      <c r="G205" s="250"/>
      <c r="H205" s="252" t="s">
        <v>76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278</v>
      </c>
      <c r="AU205" s="259" t="s">
        <v>161</v>
      </c>
      <c r="AV205" s="12" t="s">
        <v>85</v>
      </c>
      <c r="AW205" s="12" t="s">
        <v>40</v>
      </c>
      <c r="AX205" s="12" t="s">
        <v>78</v>
      </c>
      <c r="AY205" s="259" t="s">
        <v>270</v>
      </c>
    </row>
    <row r="206" spans="2:51" s="13" customFormat="1" ht="13.5">
      <c r="B206" s="260"/>
      <c r="C206" s="261"/>
      <c r="D206" s="251" t="s">
        <v>278</v>
      </c>
      <c r="E206" s="262" t="s">
        <v>76</v>
      </c>
      <c r="F206" s="263" t="s">
        <v>314</v>
      </c>
      <c r="G206" s="261"/>
      <c r="H206" s="264">
        <v>10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278</v>
      </c>
      <c r="AU206" s="270" t="s">
        <v>161</v>
      </c>
      <c r="AV206" s="13" t="s">
        <v>87</v>
      </c>
      <c r="AW206" s="13" t="s">
        <v>40</v>
      </c>
      <c r="AX206" s="13" t="s">
        <v>78</v>
      </c>
      <c r="AY206" s="270" t="s">
        <v>270</v>
      </c>
    </row>
    <row r="207" spans="2:51" s="14" customFormat="1" ht="13.5">
      <c r="B207" s="271"/>
      <c r="C207" s="272"/>
      <c r="D207" s="251" t="s">
        <v>278</v>
      </c>
      <c r="E207" s="273" t="s">
        <v>76</v>
      </c>
      <c r="F207" s="274" t="s">
        <v>281</v>
      </c>
      <c r="G207" s="272"/>
      <c r="H207" s="275">
        <v>10</v>
      </c>
      <c r="I207" s="276"/>
      <c r="J207" s="272"/>
      <c r="K207" s="272"/>
      <c r="L207" s="277"/>
      <c r="M207" s="278"/>
      <c r="N207" s="279"/>
      <c r="O207" s="279"/>
      <c r="P207" s="279"/>
      <c r="Q207" s="279"/>
      <c r="R207" s="279"/>
      <c r="S207" s="279"/>
      <c r="T207" s="280"/>
      <c r="AT207" s="281" t="s">
        <v>278</v>
      </c>
      <c r="AU207" s="281" t="s">
        <v>161</v>
      </c>
      <c r="AV207" s="14" t="s">
        <v>276</v>
      </c>
      <c r="AW207" s="14" t="s">
        <v>40</v>
      </c>
      <c r="AX207" s="14" t="s">
        <v>85</v>
      </c>
      <c r="AY207" s="281" t="s">
        <v>270</v>
      </c>
    </row>
    <row r="208" spans="2:65" s="1" customFormat="1" ht="38.25" customHeight="1">
      <c r="B208" s="46"/>
      <c r="C208" s="282" t="s">
        <v>406</v>
      </c>
      <c r="D208" s="282" t="s">
        <v>338</v>
      </c>
      <c r="E208" s="283" t="s">
        <v>1122</v>
      </c>
      <c r="F208" s="284" t="s">
        <v>1123</v>
      </c>
      <c r="G208" s="285" t="s">
        <v>121</v>
      </c>
      <c r="H208" s="286">
        <v>19</v>
      </c>
      <c r="I208" s="287"/>
      <c r="J208" s="288">
        <f>ROUND(I208*H208,2)</f>
        <v>0</v>
      </c>
      <c r="K208" s="284" t="s">
        <v>275</v>
      </c>
      <c r="L208" s="289"/>
      <c r="M208" s="290" t="s">
        <v>76</v>
      </c>
      <c r="N208" s="291" t="s">
        <v>48</v>
      </c>
      <c r="O208" s="47"/>
      <c r="P208" s="246">
        <f>O208*H208</f>
        <v>0</v>
      </c>
      <c r="Q208" s="246">
        <v>0.00019</v>
      </c>
      <c r="R208" s="246">
        <f>Q208*H208</f>
        <v>0.0036100000000000004</v>
      </c>
      <c r="S208" s="246">
        <v>0</v>
      </c>
      <c r="T208" s="247">
        <f>S208*H208</f>
        <v>0</v>
      </c>
      <c r="AR208" s="24" t="s">
        <v>1057</v>
      </c>
      <c r="AT208" s="24" t="s">
        <v>338</v>
      </c>
      <c r="AU208" s="24" t="s">
        <v>161</v>
      </c>
      <c r="AY208" s="24" t="s">
        <v>270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24" t="s">
        <v>85</v>
      </c>
      <c r="BK208" s="248">
        <f>ROUND(I208*H208,2)</f>
        <v>0</v>
      </c>
      <c r="BL208" s="24" t="s">
        <v>580</v>
      </c>
      <c r="BM208" s="24" t="s">
        <v>1124</v>
      </c>
    </row>
    <row r="209" spans="2:47" s="1" customFormat="1" ht="13.5">
      <c r="B209" s="46"/>
      <c r="C209" s="74"/>
      <c r="D209" s="251" t="s">
        <v>416</v>
      </c>
      <c r="E209" s="74"/>
      <c r="F209" s="292" t="s">
        <v>1125</v>
      </c>
      <c r="G209" s="74"/>
      <c r="H209" s="74"/>
      <c r="I209" s="205"/>
      <c r="J209" s="74"/>
      <c r="K209" s="74"/>
      <c r="L209" s="72"/>
      <c r="M209" s="293"/>
      <c r="N209" s="47"/>
      <c r="O209" s="47"/>
      <c r="P209" s="47"/>
      <c r="Q209" s="47"/>
      <c r="R209" s="47"/>
      <c r="S209" s="47"/>
      <c r="T209" s="95"/>
      <c r="AT209" s="24" t="s">
        <v>416</v>
      </c>
      <c r="AU209" s="24" t="s">
        <v>161</v>
      </c>
    </row>
    <row r="210" spans="2:51" s="12" customFormat="1" ht="13.5">
      <c r="B210" s="249"/>
      <c r="C210" s="250"/>
      <c r="D210" s="251" t="s">
        <v>278</v>
      </c>
      <c r="E210" s="252" t="s">
        <v>76</v>
      </c>
      <c r="F210" s="253" t="s">
        <v>672</v>
      </c>
      <c r="G210" s="250"/>
      <c r="H210" s="252" t="s">
        <v>76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AT210" s="259" t="s">
        <v>278</v>
      </c>
      <c r="AU210" s="259" t="s">
        <v>161</v>
      </c>
      <c r="AV210" s="12" t="s">
        <v>85</v>
      </c>
      <c r="AW210" s="12" t="s">
        <v>40</v>
      </c>
      <c r="AX210" s="12" t="s">
        <v>78</v>
      </c>
      <c r="AY210" s="259" t="s">
        <v>270</v>
      </c>
    </row>
    <row r="211" spans="2:51" s="13" customFormat="1" ht="13.5">
      <c r="B211" s="260"/>
      <c r="C211" s="261"/>
      <c r="D211" s="251" t="s">
        <v>278</v>
      </c>
      <c r="E211" s="262" t="s">
        <v>76</v>
      </c>
      <c r="F211" s="263" t="s">
        <v>363</v>
      </c>
      <c r="G211" s="261"/>
      <c r="H211" s="264">
        <v>19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AT211" s="270" t="s">
        <v>278</v>
      </c>
      <c r="AU211" s="270" t="s">
        <v>161</v>
      </c>
      <c r="AV211" s="13" t="s">
        <v>87</v>
      </c>
      <c r="AW211" s="13" t="s">
        <v>40</v>
      </c>
      <c r="AX211" s="13" t="s">
        <v>78</v>
      </c>
      <c r="AY211" s="270" t="s">
        <v>270</v>
      </c>
    </row>
    <row r="212" spans="2:51" s="14" customFormat="1" ht="13.5">
      <c r="B212" s="271"/>
      <c r="C212" s="272"/>
      <c r="D212" s="251" t="s">
        <v>278</v>
      </c>
      <c r="E212" s="273" t="s">
        <v>76</v>
      </c>
      <c r="F212" s="274" t="s">
        <v>281</v>
      </c>
      <c r="G212" s="272"/>
      <c r="H212" s="275">
        <v>19</v>
      </c>
      <c r="I212" s="276"/>
      <c r="J212" s="272"/>
      <c r="K212" s="272"/>
      <c r="L212" s="277"/>
      <c r="M212" s="278"/>
      <c r="N212" s="279"/>
      <c r="O212" s="279"/>
      <c r="P212" s="279"/>
      <c r="Q212" s="279"/>
      <c r="R212" s="279"/>
      <c r="S212" s="279"/>
      <c r="T212" s="280"/>
      <c r="AT212" s="281" t="s">
        <v>278</v>
      </c>
      <c r="AU212" s="281" t="s">
        <v>161</v>
      </c>
      <c r="AV212" s="14" t="s">
        <v>276</v>
      </c>
      <c r="AW212" s="14" t="s">
        <v>40</v>
      </c>
      <c r="AX212" s="14" t="s">
        <v>85</v>
      </c>
      <c r="AY212" s="281" t="s">
        <v>270</v>
      </c>
    </row>
    <row r="213" spans="2:65" s="1" customFormat="1" ht="25.5" customHeight="1">
      <c r="B213" s="46"/>
      <c r="C213" s="237" t="s">
        <v>412</v>
      </c>
      <c r="D213" s="237" t="s">
        <v>272</v>
      </c>
      <c r="E213" s="238" t="s">
        <v>1126</v>
      </c>
      <c r="F213" s="239" t="s">
        <v>1127</v>
      </c>
      <c r="G213" s="240" t="s">
        <v>155</v>
      </c>
      <c r="H213" s="241">
        <v>8</v>
      </c>
      <c r="I213" s="242"/>
      <c r="J213" s="243">
        <f>ROUND(I213*H213,2)</f>
        <v>0</v>
      </c>
      <c r="K213" s="239" t="s">
        <v>275</v>
      </c>
      <c r="L213" s="72"/>
      <c r="M213" s="244" t="s">
        <v>76</v>
      </c>
      <c r="N213" s="245" t="s">
        <v>48</v>
      </c>
      <c r="O213" s="47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AR213" s="24" t="s">
        <v>580</v>
      </c>
      <c r="AT213" s="24" t="s">
        <v>272</v>
      </c>
      <c r="AU213" s="24" t="s">
        <v>161</v>
      </c>
      <c r="AY213" s="24" t="s">
        <v>270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24" t="s">
        <v>85</v>
      </c>
      <c r="BK213" s="248">
        <f>ROUND(I213*H213,2)</f>
        <v>0</v>
      </c>
      <c r="BL213" s="24" t="s">
        <v>580</v>
      </c>
      <c r="BM213" s="24" t="s">
        <v>1128</v>
      </c>
    </row>
    <row r="214" spans="2:51" s="12" customFormat="1" ht="13.5">
      <c r="B214" s="249"/>
      <c r="C214" s="250"/>
      <c r="D214" s="251" t="s">
        <v>278</v>
      </c>
      <c r="E214" s="252" t="s">
        <v>76</v>
      </c>
      <c r="F214" s="253" t="s">
        <v>362</v>
      </c>
      <c r="G214" s="250"/>
      <c r="H214" s="252" t="s">
        <v>76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278</v>
      </c>
      <c r="AU214" s="259" t="s">
        <v>161</v>
      </c>
      <c r="AV214" s="12" t="s">
        <v>85</v>
      </c>
      <c r="AW214" s="12" t="s">
        <v>40</v>
      </c>
      <c r="AX214" s="12" t="s">
        <v>78</v>
      </c>
      <c r="AY214" s="259" t="s">
        <v>270</v>
      </c>
    </row>
    <row r="215" spans="2:51" s="13" customFormat="1" ht="13.5">
      <c r="B215" s="260"/>
      <c r="C215" s="261"/>
      <c r="D215" s="251" t="s">
        <v>278</v>
      </c>
      <c r="E215" s="262" t="s">
        <v>76</v>
      </c>
      <c r="F215" s="263" t="s">
        <v>139</v>
      </c>
      <c r="G215" s="261"/>
      <c r="H215" s="264">
        <v>8</v>
      </c>
      <c r="I215" s="265"/>
      <c r="J215" s="261"/>
      <c r="K215" s="261"/>
      <c r="L215" s="266"/>
      <c r="M215" s="267"/>
      <c r="N215" s="268"/>
      <c r="O215" s="268"/>
      <c r="P215" s="268"/>
      <c r="Q215" s="268"/>
      <c r="R215" s="268"/>
      <c r="S215" s="268"/>
      <c r="T215" s="269"/>
      <c r="AT215" s="270" t="s">
        <v>278</v>
      </c>
      <c r="AU215" s="270" t="s">
        <v>161</v>
      </c>
      <c r="AV215" s="13" t="s">
        <v>87</v>
      </c>
      <c r="AW215" s="13" t="s">
        <v>40</v>
      </c>
      <c r="AX215" s="13" t="s">
        <v>78</v>
      </c>
      <c r="AY215" s="270" t="s">
        <v>270</v>
      </c>
    </row>
    <row r="216" spans="2:51" s="14" customFormat="1" ht="13.5">
      <c r="B216" s="271"/>
      <c r="C216" s="272"/>
      <c r="D216" s="251" t="s">
        <v>278</v>
      </c>
      <c r="E216" s="273" t="s">
        <v>76</v>
      </c>
      <c r="F216" s="274" t="s">
        <v>281</v>
      </c>
      <c r="G216" s="272"/>
      <c r="H216" s="275">
        <v>8</v>
      </c>
      <c r="I216" s="276"/>
      <c r="J216" s="272"/>
      <c r="K216" s="272"/>
      <c r="L216" s="277"/>
      <c r="M216" s="278"/>
      <c r="N216" s="279"/>
      <c r="O216" s="279"/>
      <c r="P216" s="279"/>
      <c r="Q216" s="279"/>
      <c r="R216" s="279"/>
      <c r="S216" s="279"/>
      <c r="T216" s="280"/>
      <c r="AT216" s="281" t="s">
        <v>278</v>
      </c>
      <c r="AU216" s="281" t="s">
        <v>161</v>
      </c>
      <c r="AV216" s="14" t="s">
        <v>276</v>
      </c>
      <c r="AW216" s="14" t="s">
        <v>40</v>
      </c>
      <c r="AX216" s="14" t="s">
        <v>85</v>
      </c>
      <c r="AY216" s="281" t="s">
        <v>270</v>
      </c>
    </row>
    <row r="217" spans="2:65" s="1" customFormat="1" ht="25.5" customHeight="1">
      <c r="B217" s="46"/>
      <c r="C217" s="237" t="s">
        <v>420</v>
      </c>
      <c r="D217" s="237" t="s">
        <v>272</v>
      </c>
      <c r="E217" s="238" t="s">
        <v>1129</v>
      </c>
      <c r="F217" s="239" t="s">
        <v>1130</v>
      </c>
      <c r="G217" s="240" t="s">
        <v>155</v>
      </c>
      <c r="H217" s="241">
        <v>16</v>
      </c>
      <c r="I217" s="242"/>
      <c r="J217" s="243">
        <f>ROUND(I217*H217,2)</f>
        <v>0</v>
      </c>
      <c r="K217" s="239" t="s">
        <v>275</v>
      </c>
      <c r="L217" s="72"/>
      <c r="M217" s="244" t="s">
        <v>76</v>
      </c>
      <c r="N217" s="245" t="s">
        <v>48</v>
      </c>
      <c r="O217" s="47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4" t="s">
        <v>580</v>
      </c>
      <c r="AT217" s="24" t="s">
        <v>272</v>
      </c>
      <c r="AU217" s="24" t="s">
        <v>161</v>
      </c>
      <c r="AY217" s="24" t="s">
        <v>270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24" t="s">
        <v>85</v>
      </c>
      <c r="BK217" s="248">
        <f>ROUND(I217*H217,2)</f>
        <v>0</v>
      </c>
      <c r="BL217" s="24" t="s">
        <v>580</v>
      </c>
      <c r="BM217" s="24" t="s">
        <v>1131</v>
      </c>
    </row>
    <row r="218" spans="2:51" s="12" customFormat="1" ht="13.5">
      <c r="B218" s="249"/>
      <c r="C218" s="250"/>
      <c r="D218" s="251" t="s">
        <v>278</v>
      </c>
      <c r="E218" s="252" t="s">
        <v>76</v>
      </c>
      <c r="F218" s="253" t="s">
        <v>362</v>
      </c>
      <c r="G218" s="250"/>
      <c r="H218" s="252" t="s">
        <v>76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278</v>
      </c>
      <c r="AU218" s="259" t="s">
        <v>161</v>
      </c>
      <c r="AV218" s="12" t="s">
        <v>85</v>
      </c>
      <c r="AW218" s="12" t="s">
        <v>40</v>
      </c>
      <c r="AX218" s="12" t="s">
        <v>78</v>
      </c>
      <c r="AY218" s="259" t="s">
        <v>270</v>
      </c>
    </row>
    <row r="219" spans="2:51" s="13" customFormat="1" ht="13.5">
      <c r="B219" s="260"/>
      <c r="C219" s="261"/>
      <c r="D219" s="251" t="s">
        <v>278</v>
      </c>
      <c r="E219" s="262" t="s">
        <v>76</v>
      </c>
      <c r="F219" s="263" t="s">
        <v>349</v>
      </c>
      <c r="G219" s="261"/>
      <c r="H219" s="264">
        <v>16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AT219" s="270" t="s">
        <v>278</v>
      </c>
      <c r="AU219" s="270" t="s">
        <v>161</v>
      </c>
      <c r="AV219" s="13" t="s">
        <v>87</v>
      </c>
      <c r="AW219" s="13" t="s">
        <v>40</v>
      </c>
      <c r="AX219" s="13" t="s">
        <v>78</v>
      </c>
      <c r="AY219" s="270" t="s">
        <v>270</v>
      </c>
    </row>
    <row r="220" spans="2:51" s="14" customFormat="1" ht="13.5">
      <c r="B220" s="271"/>
      <c r="C220" s="272"/>
      <c r="D220" s="251" t="s">
        <v>278</v>
      </c>
      <c r="E220" s="273" t="s">
        <v>76</v>
      </c>
      <c r="F220" s="274" t="s">
        <v>281</v>
      </c>
      <c r="G220" s="272"/>
      <c r="H220" s="275">
        <v>16</v>
      </c>
      <c r="I220" s="276"/>
      <c r="J220" s="272"/>
      <c r="K220" s="272"/>
      <c r="L220" s="277"/>
      <c r="M220" s="278"/>
      <c r="N220" s="279"/>
      <c r="O220" s="279"/>
      <c r="P220" s="279"/>
      <c r="Q220" s="279"/>
      <c r="R220" s="279"/>
      <c r="S220" s="279"/>
      <c r="T220" s="280"/>
      <c r="AT220" s="281" t="s">
        <v>278</v>
      </c>
      <c r="AU220" s="281" t="s">
        <v>161</v>
      </c>
      <c r="AV220" s="14" t="s">
        <v>276</v>
      </c>
      <c r="AW220" s="14" t="s">
        <v>40</v>
      </c>
      <c r="AX220" s="14" t="s">
        <v>85</v>
      </c>
      <c r="AY220" s="281" t="s">
        <v>270</v>
      </c>
    </row>
    <row r="221" spans="2:65" s="1" customFormat="1" ht="25.5" customHeight="1">
      <c r="B221" s="46"/>
      <c r="C221" s="237" t="s">
        <v>424</v>
      </c>
      <c r="D221" s="237" t="s">
        <v>272</v>
      </c>
      <c r="E221" s="238" t="s">
        <v>1132</v>
      </c>
      <c r="F221" s="239" t="s">
        <v>1133</v>
      </c>
      <c r="G221" s="240" t="s">
        <v>155</v>
      </c>
      <c r="H221" s="241">
        <v>23</v>
      </c>
      <c r="I221" s="242"/>
      <c r="J221" s="243">
        <f>ROUND(I221*H221,2)</f>
        <v>0</v>
      </c>
      <c r="K221" s="239" t="s">
        <v>275</v>
      </c>
      <c r="L221" s="72"/>
      <c r="M221" s="244" t="s">
        <v>76</v>
      </c>
      <c r="N221" s="245" t="s">
        <v>48</v>
      </c>
      <c r="O221" s="47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AR221" s="24" t="s">
        <v>580</v>
      </c>
      <c r="AT221" s="24" t="s">
        <v>272</v>
      </c>
      <c r="AU221" s="24" t="s">
        <v>161</v>
      </c>
      <c r="AY221" s="24" t="s">
        <v>270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24" t="s">
        <v>85</v>
      </c>
      <c r="BK221" s="248">
        <f>ROUND(I221*H221,2)</f>
        <v>0</v>
      </c>
      <c r="BL221" s="24" t="s">
        <v>580</v>
      </c>
      <c r="BM221" s="24" t="s">
        <v>1134</v>
      </c>
    </row>
    <row r="222" spans="2:51" s="12" customFormat="1" ht="13.5">
      <c r="B222" s="249"/>
      <c r="C222" s="250"/>
      <c r="D222" s="251" t="s">
        <v>278</v>
      </c>
      <c r="E222" s="252" t="s">
        <v>76</v>
      </c>
      <c r="F222" s="253" t="s">
        <v>362</v>
      </c>
      <c r="G222" s="250"/>
      <c r="H222" s="252" t="s">
        <v>76</v>
      </c>
      <c r="I222" s="254"/>
      <c r="J222" s="250"/>
      <c r="K222" s="250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278</v>
      </c>
      <c r="AU222" s="259" t="s">
        <v>161</v>
      </c>
      <c r="AV222" s="12" t="s">
        <v>85</v>
      </c>
      <c r="AW222" s="12" t="s">
        <v>40</v>
      </c>
      <c r="AX222" s="12" t="s">
        <v>78</v>
      </c>
      <c r="AY222" s="259" t="s">
        <v>270</v>
      </c>
    </row>
    <row r="223" spans="2:51" s="13" customFormat="1" ht="13.5">
      <c r="B223" s="260"/>
      <c r="C223" s="261"/>
      <c r="D223" s="251" t="s">
        <v>278</v>
      </c>
      <c r="E223" s="262" t="s">
        <v>76</v>
      </c>
      <c r="F223" s="263" t="s">
        <v>379</v>
      </c>
      <c r="G223" s="261"/>
      <c r="H223" s="264">
        <v>23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AT223" s="270" t="s">
        <v>278</v>
      </c>
      <c r="AU223" s="270" t="s">
        <v>161</v>
      </c>
      <c r="AV223" s="13" t="s">
        <v>87</v>
      </c>
      <c r="AW223" s="13" t="s">
        <v>40</v>
      </c>
      <c r="AX223" s="13" t="s">
        <v>78</v>
      </c>
      <c r="AY223" s="270" t="s">
        <v>270</v>
      </c>
    </row>
    <row r="224" spans="2:51" s="14" customFormat="1" ht="13.5">
      <c r="B224" s="271"/>
      <c r="C224" s="272"/>
      <c r="D224" s="251" t="s">
        <v>278</v>
      </c>
      <c r="E224" s="273" t="s">
        <v>76</v>
      </c>
      <c r="F224" s="274" t="s">
        <v>281</v>
      </c>
      <c r="G224" s="272"/>
      <c r="H224" s="275">
        <v>23</v>
      </c>
      <c r="I224" s="276"/>
      <c r="J224" s="272"/>
      <c r="K224" s="272"/>
      <c r="L224" s="277"/>
      <c r="M224" s="278"/>
      <c r="N224" s="279"/>
      <c r="O224" s="279"/>
      <c r="P224" s="279"/>
      <c r="Q224" s="279"/>
      <c r="R224" s="279"/>
      <c r="S224" s="279"/>
      <c r="T224" s="280"/>
      <c r="AT224" s="281" t="s">
        <v>278</v>
      </c>
      <c r="AU224" s="281" t="s">
        <v>161</v>
      </c>
      <c r="AV224" s="14" t="s">
        <v>276</v>
      </c>
      <c r="AW224" s="14" t="s">
        <v>40</v>
      </c>
      <c r="AX224" s="14" t="s">
        <v>85</v>
      </c>
      <c r="AY224" s="281" t="s">
        <v>270</v>
      </c>
    </row>
    <row r="225" spans="2:65" s="1" customFormat="1" ht="38.25" customHeight="1">
      <c r="B225" s="46"/>
      <c r="C225" s="237" t="s">
        <v>428</v>
      </c>
      <c r="D225" s="237" t="s">
        <v>272</v>
      </c>
      <c r="E225" s="238" t="s">
        <v>1135</v>
      </c>
      <c r="F225" s="239" t="s">
        <v>1136</v>
      </c>
      <c r="G225" s="240" t="s">
        <v>121</v>
      </c>
      <c r="H225" s="241">
        <v>74</v>
      </c>
      <c r="I225" s="242"/>
      <c r="J225" s="243">
        <f>ROUND(I225*H225,2)</f>
        <v>0</v>
      </c>
      <c r="K225" s="239" t="s">
        <v>275</v>
      </c>
      <c r="L225" s="72"/>
      <c r="M225" s="244" t="s">
        <v>76</v>
      </c>
      <c r="N225" s="245" t="s">
        <v>48</v>
      </c>
      <c r="O225" s="47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AR225" s="24" t="s">
        <v>580</v>
      </c>
      <c r="AT225" s="24" t="s">
        <v>272</v>
      </c>
      <c r="AU225" s="24" t="s">
        <v>161</v>
      </c>
      <c r="AY225" s="24" t="s">
        <v>270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24" t="s">
        <v>85</v>
      </c>
      <c r="BK225" s="248">
        <f>ROUND(I225*H225,2)</f>
        <v>0</v>
      </c>
      <c r="BL225" s="24" t="s">
        <v>580</v>
      </c>
      <c r="BM225" s="24" t="s">
        <v>1137</v>
      </c>
    </row>
    <row r="226" spans="2:51" s="12" customFormat="1" ht="13.5">
      <c r="B226" s="249"/>
      <c r="C226" s="250"/>
      <c r="D226" s="251" t="s">
        <v>278</v>
      </c>
      <c r="E226" s="252" t="s">
        <v>76</v>
      </c>
      <c r="F226" s="253" t="s">
        <v>672</v>
      </c>
      <c r="G226" s="250"/>
      <c r="H226" s="252" t="s">
        <v>76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278</v>
      </c>
      <c r="AU226" s="259" t="s">
        <v>161</v>
      </c>
      <c r="AV226" s="12" t="s">
        <v>85</v>
      </c>
      <c r="AW226" s="12" t="s">
        <v>40</v>
      </c>
      <c r="AX226" s="12" t="s">
        <v>78</v>
      </c>
      <c r="AY226" s="259" t="s">
        <v>270</v>
      </c>
    </row>
    <row r="227" spans="2:51" s="13" customFormat="1" ht="13.5">
      <c r="B227" s="260"/>
      <c r="C227" s="261"/>
      <c r="D227" s="251" t="s">
        <v>278</v>
      </c>
      <c r="E227" s="262" t="s">
        <v>76</v>
      </c>
      <c r="F227" s="263" t="s">
        <v>634</v>
      </c>
      <c r="G227" s="261"/>
      <c r="H227" s="264">
        <v>74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AT227" s="270" t="s">
        <v>278</v>
      </c>
      <c r="AU227" s="270" t="s">
        <v>161</v>
      </c>
      <c r="AV227" s="13" t="s">
        <v>87</v>
      </c>
      <c r="AW227" s="13" t="s">
        <v>40</v>
      </c>
      <c r="AX227" s="13" t="s">
        <v>78</v>
      </c>
      <c r="AY227" s="270" t="s">
        <v>270</v>
      </c>
    </row>
    <row r="228" spans="2:51" s="14" customFormat="1" ht="13.5">
      <c r="B228" s="271"/>
      <c r="C228" s="272"/>
      <c r="D228" s="251" t="s">
        <v>278</v>
      </c>
      <c r="E228" s="273" t="s">
        <v>76</v>
      </c>
      <c r="F228" s="274" t="s">
        <v>281</v>
      </c>
      <c r="G228" s="272"/>
      <c r="H228" s="275">
        <v>74</v>
      </c>
      <c r="I228" s="276"/>
      <c r="J228" s="272"/>
      <c r="K228" s="272"/>
      <c r="L228" s="277"/>
      <c r="M228" s="278"/>
      <c r="N228" s="279"/>
      <c r="O228" s="279"/>
      <c r="P228" s="279"/>
      <c r="Q228" s="279"/>
      <c r="R228" s="279"/>
      <c r="S228" s="279"/>
      <c r="T228" s="280"/>
      <c r="AT228" s="281" t="s">
        <v>278</v>
      </c>
      <c r="AU228" s="281" t="s">
        <v>161</v>
      </c>
      <c r="AV228" s="14" t="s">
        <v>276</v>
      </c>
      <c r="AW228" s="14" t="s">
        <v>40</v>
      </c>
      <c r="AX228" s="14" t="s">
        <v>85</v>
      </c>
      <c r="AY228" s="281" t="s">
        <v>270</v>
      </c>
    </row>
    <row r="229" spans="2:65" s="1" customFormat="1" ht="16.5" customHeight="1">
      <c r="B229" s="46"/>
      <c r="C229" s="282" t="s">
        <v>433</v>
      </c>
      <c r="D229" s="282" t="s">
        <v>338</v>
      </c>
      <c r="E229" s="283" t="s">
        <v>1138</v>
      </c>
      <c r="F229" s="284" t="s">
        <v>1139</v>
      </c>
      <c r="G229" s="285" t="s">
        <v>399</v>
      </c>
      <c r="H229" s="286">
        <v>70.3</v>
      </c>
      <c r="I229" s="287"/>
      <c r="J229" s="288">
        <f>ROUND(I229*H229,2)</f>
        <v>0</v>
      </c>
      <c r="K229" s="284" t="s">
        <v>275</v>
      </c>
      <c r="L229" s="289"/>
      <c r="M229" s="290" t="s">
        <v>76</v>
      </c>
      <c r="N229" s="291" t="s">
        <v>48</v>
      </c>
      <c r="O229" s="47"/>
      <c r="P229" s="246">
        <f>O229*H229</f>
        <v>0</v>
      </c>
      <c r="Q229" s="246">
        <v>0.001</v>
      </c>
      <c r="R229" s="246">
        <f>Q229*H229</f>
        <v>0.0703</v>
      </c>
      <c r="S229" s="246">
        <v>0</v>
      </c>
      <c r="T229" s="247">
        <f>S229*H229</f>
        <v>0</v>
      </c>
      <c r="AR229" s="24" t="s">
        <v>1057</v>
      </c>
      <c r="AT229" s="24" t="s">
        <v>338</v>
      </c>
      <c r="AU229" s="24" t="s">
        <v>161</v>
      </c>
      <c r="AY229" s="24" t="s">
        <v>270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24" t="s">
        <v>85</v>
      </c>
      <c r="BK229" s="248">
        <f>ROUND(I229*H229,2)</f>
        <v>0</v>
      </c>
      <c r="BL229" s="24" t="s">
        <v>580</v>
      </c>
      <c r="BM229" s="24" t="s">
        <v>1140</v>
      </c>
    </row>
    <row r="230" spans="2:51" s="12" customFormat="1" ht="13.5">
      <c r="B230" s="249"/>
      <c r="C230" s="250"/>
      <c r="D230" s="251" t="s">
        <v>278</v>
      </c>
      <c r="E230" s="252" t="s">
        <v>76</v>
      </c>
      <c r="F230" s="253" t="s">
        <v>672</v>
      </c>
      <c r="G230" s="250"/>
      <c r="H230" s="252" t="s">
        <v>76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278</v>
      </c>
      <c r="AU230" s="259" t="s">
        <v>161</v>
      </c>
      <c r="AV230" s="12" t="s">
        <v>85</v>
      </c>
      <c r="AW230" s="12" t="s">
        <v>40</v>
      </c>
      <c r="AX230" s="12" t="s">
        <v>78</v>
      </c>
      <c r="AY230" s="259" t="s">
        <v>270</v>
      </c>
    </row>
    <row r="231" spans="2:51" s="13" customFormat="1" ht="13.5">
      <c r="B231" s="260"/>
      <c r="C231" s="261"/>
      <c r="D231" s="251" t="s">
        <v>278</v>
      </c>
      <c r="E231" s="262" t="s">
        <v>76</v>
      </c>
      <c r="F231" s="263" t="s">
        <v>1141</v>
      </c>
      <c r="G231" s="261"/>
      <c r="H231" s="264">
        <v>70.3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278</v>
      </c>
      <c r="AU231" s="270" t="s">
        <v>161</v>
      </c>
      <c r="AV231" s="13" t="s">
        <v>87</v>
      </c>
      <c r="AW231" s="13" t="s">
        <v>40</v>
      </c>
      <c r="AX231" s="13" t="s">
        <v>78</v>
      </c>
      <c r="AY231" s="270" t="s">
        <v>270</v>
      </c>
    </row>
    <row r="232" spans="2:51" s="14" customFormat="1" ht="13.5">
      <c r="B232" s="271"/>
      <c r="C232" s="272"/>
      <c r="D232" s="251" t="s">
        <v>278</v>
      </c>
      <c r="E232" s="273" t="s">
        <v>76</v>
      </c>
      <c r="F232" s="274" t="s">
        <v>281</v>
      </c>
      <c r="G232" s="272"/>
      <c r="H232" s="275">
        <v>70.3</v>
      </c>
      <c r="I232" s="276"/>
      <c r="J232" s="272"/>
      <c r="K232" s="272"/>
      <c r="L232" s="277"/>
      <c r="M232" s="278"/>
      <c r="N232" s="279"/>
      <c r="O232" s="279"/>
      <c r="P232" s="279"/>
      <c r="Q232" s="279"/>
      <c r="R232" s="279"/>
      <c r="S232" s="279"/>
      <c r="T232" s="280"/>
      <c r="AT232" s="281" t="s">
        <v>278</v>
      </c>
      <c r="AU232" s="281" t="s">
        <v>161</v>
      </c>
      <c r="AV232" s="14" t="s">
        <v>276</v>
      </c>
      <c r="AW232" s="14" t="s">
        <v>40</v>
      </c>
      <c r="AX232" s="14" t="s">
        <v>85</v>
      </c>
      <c r="AY232" s="281" t="s">
        <v>270</v>
      </c>
    </row>
    <row r="233" spans="2:65" s="1" customFormat="1" ht="25.5" customHeight="1">
      <c r="B233" s="46"/>
      <c r="C233" s="282" t="s">
        <v>203</v>
      </c>
      <c r="D233" s="282" t="s">
        <v>338</v>
      </c>
      <c r="E233" s="283" t="s">
        <v>1142</v>
      </c>
      <c r="F233" s="284" t="s">
        <v>1143</v>
      </c>
      <c r="G233" s="285" t="s">
        <v>155</v>
      </c>
      <c r="H233" s="286">
        <v>12</v>
      </c>
      <c r="I233" s="287"/>
      <c r="J233" s="288">
        <f>ROUND(I233*H233,2)</f>
        <v>0</v>
      </c>
      <c r="K233" s="284" t="s">
        <v>275</v>
      </c>
      <c r="L233" s="289"/>
      <c r="M233" s="290" t="s">
        <v>76</v>
      </c>
      <c r="N233" s="291" t="s">
        <v>48</v>
      </c>
      <c r="O233" s="47"/>
      <c r="P233" s="246">
        <f>O233*H233</f>
        <v>0</v>
      </c>
      <c r="Q233" s="246">
        <v>0.0007</v>
      </c>
      <c r="R233" s="246">
        <f>Q233*H233</f>
        <v>0.0084</v>
      </c>
      <c r="S233" s="246">
        <v>0</v>
      </c>
      <c r="T233" s="247">
        <f>S233*H233</f>
        <v>0</v>
      </c>
      <c r="AR233" s="24" t="s">
        <v>1057</v>
      </c>
      <c r="AT233" s="24" t="s">
        <v>338</v>
      </c>
      <c r="AU233" s="24" t="s">
        <v>161</v>
      </c>
      <c r="AY233" s="24" t="s">
        <v>270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24" t="s">
        <v>85</v>
      </c>
      <c r="BK233" s="248">
        <f>ROUND(I233*H233,2)</f>
        <v>0</v>
      </c>
      <c r="BL233" s="24" t="s">
        <v>580</v>
      </c>
      <c r="BM233" s="24" t="s">
        <v>1144</v>
      </c>
    </row>
    <row r="234" spans="2:51" s="12" customFormat="1" ht="13.5">
      <c r="B234" s="249"/>
      <c r="C234" s="250"/>
      <c r="D234" s="251" t="s">
        <v>278</v>
      </c>
      <c r="E234" s="252" t="s">
        <v>76</v>
      </c>
      <c r="F234" s="253" t="s">
        <v>362</v>
      </c>
      <c r="G234" s="250"/>
      <c r="H234" s="252" t="s">
        <v>76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AT234" s="259" t="s">
        <v>278</v>
      </c>
      <c r="AU234" s="259" t="s">
        <v>161</v>
      </c>
      <c r="AV234" s="12" t="s">
        <v>85</v>
      </c>
      <c r="AW234" s="12" t="s">
        <v>40</v>
      </c>
      <c r="AX234" s="12" t="s">
        <v>78</v>
      </c>
      <c r="AY234" s="259" t="s">
        <v>270</v>
      </c>
    </row>
    <row r="235" spans="2:51" s="13" customFormat="1" ht="13.5">
      <c r="B235" s="260"/>
      <c r="C235" s="261"/>
      <c r="D235" s="251" t="s">
        <v>278</v>
      </c>
      <c r="E235" s="262" t="s">
        <v>76</v>
      </c>
      <c r="F235" s="263" t="s">
        <v>325</v>
      </c>
      <c r="G235" s="261"/>
      <c r="H235" s="264">
        <v>12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AT235" s="270" t="s">
        <v>278</v>
      </c>
      <c r="AU235" s="270" t="s">
        <v>161</v>
      </c>
      <c r="AV235" s="13" t="s">
        <v>87</v>
      </c>
      <c r="AW235" s="13" t="s">
        <v>40</v>
      </c>
      <c r="AX235" s="13" t="s">
        <v>78</v>
      </c>
      <c r="AY235" s="270" t="s">
        <v>270</v>
      </c>
    </row>
    <row r="236" spans="2:51" s="14" customFormat="1" ht="13.5">
      <c r="B236" s="271"/>
      <c r="C236" s="272"/>
      <c r="D236" s="251" t="s">
        <v>278</v>
      </c>
      <c r="E236" s="273" t="s">
        <v>76</v>
      </c>
      <c r="F236" s="274" t="s">
        <v>281</v>
      </c>
      <c r="G236" s="272"/>
      <c r="H236" s="275">
        <v>12</v>
      </c>
      <c r="I236" s="276"/>
      <c r="J236" s="272"/>
      <c r="K236" s="272"/>
      <c r="L236" s="277"/>
      <c r="M236" s="278"/>
      <c r="N236" s="279"/>
      <c r="O236" s="279"/>
      <c r="P236" s="279"/>
      <c r="Q236" s="279"/>
      <c r="R236" s="279"/>
      <c r="S236" s="279"/>
      <c r="T236" s="280"/>
      <c r="AT236" s="281" t="s">
        <v>278</v>
      </c>
      <c r="AU236" s="281" t="s">
        <v>161</v>
      </c>
      <c r="AV236" s="14" t="s">
        <v>276</v>
      </c>
      <c r="AW236" s="14" t="s">
        <v>40</v>
      </c>
      <c r="AX236" s="14" t="s">
        <v>85</v>
      </c>
      <c r="AY236" s="281" t="s">
        <v>270</v>
      </c>
    </row>
    <row r="237" spans="2:65" s="1" customFormat="1" ht="25.5" customHeight="1">
      <c r="B237" s="46"/>
      <c r="C237" s="237" t="s">
        <v>441</v>
      </c>
      <c r="D237" s="237" t="s">
        <v>272</v>
      </c>
      <c r="E237" s="238" t="s">
        <v>1145</v>
      </c>
      <c r="F237" s="239" t="s">
        <v>1146</v>
      </c>
      <c r="G237" s="240" t="s">
        <v>121</v>
      </c>
      <c r="H237" s="241">
        <v>33</v>
      </c>
      <c r="I237" s="242"/>
      <c r="J237" s="243">
        <f>ROUND(I237*H237,2)</f>
        <v>0</v>
      </c>
      <c r="K237" s="239" t="s">
        <v>275</v>
      </c>
      <c r="L237" s="72"/>
      <c r="M237" s="244" t="s">
        <v>76</v>
      </c>
      <c r="N237" s="245" t="s">
        <v>48</v>
      </c>
      <c r="O237" s="47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AR237" s="24" t="s">
        <v>580</v>
      </c>
      <c r="AT237" s="24" t="s">
        <v>272</v>
      </c>
      <c r="AU237" s="24" t="s">
        <v>161</v>
      </c>
      <c r="AY237" s="24" t="s">
        <v>270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24" t="s">
        <v>85</v>
      </c>
      <c r="BK237" s="248">
        <f>ROUND(I237*H237,2)</f>
        <v>0</v>
      </c>
      <c r="BL237" s="24" t="s">
        <v>580</v>
      </c>
      <c r="BM237" s="24" t="s">
        <v>1147</v>
      </c>
    </row>
    <row r="238" spans="2:51" s="12" customFormat="1" ht="13.5">
      <c r="B238" s="249"/>
      <c r="C238" s="250"/>
      <c r="D238" s="251" t="s">
        <v>278</v>
      </c>
      <c r="E238" s="252" t="s">
        <v>76</v>
      </c>
      <c r="F238" s="253" t="s">
        <v>672</v>
      </c>
      <c r="G238" s="250"/>
      <c r="H238" s="252" t="s">
        <v>76</v>
      </c>
      <c r="I238" s="254"/>
      <c r="J238" s="250"/>
      <c r="K238" s="250"/>
      <c r="L238" s="255"/>
      <c r="M238" s="256"/>
      <c r="N238" s="257"/>
      <c r="O238" s="257"/>
      <c r="P238" s="257"/>
      <c r="Q238" s="257"/>
      <c r="R238" s="257"/>
      <c r="S238" s="257"/>
      <c r="T238" s="258"/>
      <c r="AT238" s="259" t="s">
        <v>278</v>
      </c>
      <c r="AU238" s="259" t="s">
        <v>161</v>
      </c>
      <c r="AV238" s="12" t="s">
        <v>85</v>
      </c>
      <c r="AW238" s="12" t="s">
        <v>40</v>
      </c>
      <c r="AX238" s="12" t="s">
        <v>78</v>
      </c>
      <c r="AY238" s="259" t="s">
        <v>270</v>
      </c>
    </row>
    <row r="239" spans="2:51" s="13" customFormat="1" ht="13.5">
      <c r="B239" s="260"/>
      <c r="C239" s="261"/>
      <c r="D239" s="251" t="s">
        <v>278</v>
      </c>
      <c r="E239" s="262" t="s">
        <v>76</v>
      </c>
      <c r="F239" s="263" t="s">
        <v>428</v>
      </c>
      <c r="G239" s="261"/>
      <c r="H239" s="264">
        <v>33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AT239" s="270" t="s">
        <v>278</v>
      </c>
      <c r="AU239" s="270" t="s">
        <v>161</v>
      </c>
      <c r="AV239" s="13" t="s">
        <v>87</v>
      </c>
      <c r="AW239" s="13" t="s">
        <v>40</v>
      </c>
      <c r="AX239" s="13" t="s">
        <v>78</v>
      </c>
      <c r="AY239" s="270" t="s">
        <v>270</v>
      </c>
    </row>
    <row r="240" spans="2:51" s="14" customFormat="1" ht="13.5">
      <c r="B240" s="271"/>
      <c r="C240" s="272"/>
      <c r="D240" s="251" t="s">
        <v>278</v>
      </c>
      <c r="E240" s="273" t="s">
        <v>76</v>
      </c>
      <c r="F240" s="274" t="s">
        <v>281</v>
      </c>
      <c r="G240" s="272"/>
      <c r="H240" s="275">
        <v>33</v>
      </c>
      <c r="I240" s="276"/>
      <c r="J240" s="272"/>
      <c r="K240" s="272"/>
      <c r="L240" s="277"/>
      <c r="M240" s="278"/>
      <c r="N240" s="279"/>
      <c r="O240" s="279"/>
      <c r="P240" s="279"/>
      <c r="Q240" s="279"/>
      <c r="R240" s="279"/>
      <c r="S240" s="279"/>
      <c r="T240" s="280"/>
      <c r="AT240" s="281" t="s">
        <v>278</v>
      </c>
      <c r="AU240" s="281" t="s">
        <v>161</v>
      </c>
      <c r="AV240" s="14" t="s">
        <v>276</v>
      </c>
      <c r="AW240" s="14" t="s">
        <v>40</v>
      </c>
      <c r="AX240" s="14" t="s">
        <v>85</v>
      </c>
      <c r="AY240" s="281" t="s">
        <v>270</v>
      </c>
    </row>
    <row r="241" spans="2:65" s="1" customFormat="1" ht="16.5" customHeight="1">
      <c r="B241" s="46"/>
      <c r="C241" s="282" t="s">
        <v>445</v>
      </c>
      <c r="D241" s="282" t="s">
        <v>338</v>
      </c>
      <c r="E241" s="283" t="s">
        <v>1148</v>
      </c>
      <c r="F241" s="284" t="s">
        <v>1149</v>
      </c>
      <c r="G241" s="285" t="s">
        <v>1150</v>
      </c>
      <c r="H241" s="286">
        <v>33</v>
      </c>
      <c r="I241" s="287"/>
      <c r="J241" s="288">
        <f>ROUND(I241*H241,2)</f>
        <v>0</v>
      </c>
      <c r="K241" s="284" t="s">
        <v>76</v>
      </c>
      <c r="L241" s="289"/>
      <c r="M241" s="290" t="s">
        <v>76</v>
      </c>
      <c r="N241" s="291" t="s">
        <v>48</v>
      </c>
      <c r="O241" s="47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AR241" s="24" t="s">
        <v>1057</v>
      </c>
      <c r="AT241" s="24" t="s">
        <v>338</v>
      </c>
      <c r="AU241" s="24" t="s">
        <v>161</v>
      </c>
      <c r="AY241" s="24" t="s">
        <v>270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24" t="s">
        <v>85</v>
      </c>
      <c r="BK241" s="248">
        <f>ROUND(I241*H241,2)</f>
        <v>0</v>
      </c>
      <c r="BL241" s="24" t="s">
        <v>580</v>
      </c>
      <c r="BM241" s="24" t="s">
        <v>1151</v>
      </c>
    </row>
    <row r="242" spans="2:47" s="1" customFormat="1" ht="13.5">
      <c r="B242" s="46"/>
      <c r="C242" s="74"/>
      <c r="D242" s="251" t="s">
        <v>416</v>
      </c>
      <c r="E242" s="74"/>
      <c r="F242" s="292" t="s">
        <v>1152</v>
      </c>
      <c r="G242" s="74"/>
      <c r="H242" s="74"/>
      <c r="I242" s="205"/>
      <c r="J242" s="74"/>
      <c r="K242" s="74"/>
      <c r="L242" s="72"/>
      <c r="M242" s="293"/>
      <c r="N242" s="47"/>
      <c r="O242" s="47"/>
      <c r="P242" s="47"/>
      <c r="Q242" s="47"/>
      <c r="R242" s="47"/>
      <c r="S242" s="47"/>
      <c r="T242" s="95"/>
      <c r="AT242" s="24" t="s">
        <v>416</v>
      </c>
      <c r="AU242" s="24" t="s">
        <v>161</v>
      </c>
    </row>
    <row r="243" spans="2:51" s="12" customFormat="1" ht="13.5">
      <c r="B243" s="249"/>
      <c r="C243" s="250"/>
      <c r="D243" s="251" t="s">
        <v>278</v>
      </c>
      <c r="E243" s="252" t="s">
        <v>76</v>
      </c>
      <c r="F243" s="253" t="s">
        <v>362</v>
      </c>
      <c r="G243" s="250"/>
      <c r="H243" s="252" t="s">
        <v>76</v>
      </c>
      <c r="I243" s="254"/>
      <c r="J243" s="250"/>
      <c r="K243" s="250"/>
      <c r="L243" s="255"/>
      <c r="M243" s="256"/>
      <c r="N243" s="257"/>
      <c r="O243" s="257"/>
      <c r="P243" s="257"/>
      <c r="Q243" s="257"/>
      <c r="R243" s="257"/>
      <c r="S243" s="257"/>
      <c r="T243" s="258"/>
      <c r="AT243" s="259" t="s">
        <v>278</v>
      </c>
      <c r="AU243" s="259" t="s">
        <v>161</v>
      </c>
      <c r="AV243" s="12" t="s">
        <v>85</v>
      </c>
      <c r="AW243" s="12" t="s">
        <v>40</v>
      </c>
      <c r="AX243" s="12" t="s">
        <v>78</v>
      </c>
      <c r="AY243" s="259" t="s">
        <v>270</v>
      </c>
    </row>
    <row r="244" spans="2:51" s="13" customFormat="1" ht="13.5">
      <c r="B244" s="260"/>
      <c r="C244" s="261"/>
      <c r="D244" s="251" t="s">
        <v>278</v>
      </c>
      <c r="E244" s="262" t="s">
        <v>76</v>
      </c>
      <c r="F244" s="263" t="s">
        <v>428</v>
      </c>
      <c r="G244" s="261"/>
      <c r="H244" s="264">
        <v>33</v>
      </c>
      <c r="I244" s="265"/>
      <c r="J244" s="261"/>
      <c r="K244" s="261"/>
      <c r="L244" s="266"/>
      <c r="M244" s="267"/>
      <c r="N244" s="268"/>
      <c r="O244" s="268"/>
      <c r="P244" s="268"/>
      <c r="Q244" s="268"/>
      <c r="R244" s="268"/>
      <c r="S244" s="268"/>
      <c r="T244" s="269"/>
      <c r="AT244" s="270" t="s">
        <v>278</v>
      </c>
      <c r="AU244" s="270" t="s">
        <v>161</v>
      </c>
      <c r="AV244" s="13" t="s">
        <v>87</v>
      </c>
      <c r="AW244" s="13" t="s">
        <v>40</v>
      </c>
      <c r="AX244" s="13" t="s">
        <v>78</v>
      </c>
      <c r="AY244" s="270" t="s">
        <v>270</v>
      </c>
    </row>
    <row r="245" spans="2:51" s="14" customFormat="1" ht="13.5">
      <c r="B245" s="271"/>
      <c r="C245" s="272"/>
      <c r="D245" s="251" t="s">
        <v>278</v>
      </c>
      <c r="E245" s="273" t="s">
        <v>76</v>
      </c>
      <c r="F245" s="274" t="s">
        <v>281</v>
      </c>
      <c r="G245" s="272"/>
      <c r="H245" s="275">
        <v>33</v>
      </c>
      <c r="I245" s="276"/>
      <c r="J245" s="272"/>
      <c r="K245" s="272"/>
      <c r="L245" s="277"/>
      <c r="M245" s="278"/>
      <c r="N245" s="279"/>
      <c r="O245" s="279"/>
      <c r="P245" s="279"/>
      <c r="Q245" s="279"/>
      <c r="R245" s="279"/>
      <c r="S245" s="279"/>
      <c r="T245" s="280"/>
      <c r="AT245" s="281" t="s">
        <v>278</v>
      </c>
      <c r="AU245" s="281" t="s">
        <v>161</v>
      </c>
      <c r="AV245" s="14" t="s">
        <v>276</v>
      </c>
      <c r="AW245" s="14" t="s">
        <v>40</v>
      </c>
      <c r="AX245" s="14" t="s">
        <v>85</v>
      </c>
      <c r="AY245" s="281" t="s">
        <v>270</v>
      </c>
    </row>
    <row r="246" spans="2:65" s="1" customFormat="1" ht="16.5" customHeight="1">
      <c r="B246" s="46"/>
      <c r="C246" s="237" t="s">
        <v>449</v>
      </c>
      <c r="D246" s="237" t="s">
        <v>272</v>
      </c>
      <c r="E246" s="238" t="s">
        <v>1153</v>
      </c>
      <c r="F246" s="239" t="s">
        <v>1154</v>
      </c>
      <c r="G246" s="240" t="s">
        <v>469</v>
      </c>
      <c r="H246" s="241">
        <v>1</v>
      </c>
      <c r="I246" s="242"/>
      <c r="J246" s="243">
        <f>ROUND(I246*H246,2)</f>
        <v>0</v>
      </c>
      <c r="K246" s="239" t="s">
        <v>76</v>
      </c>
      <c r="L246" s="72"/>
      <c r="M246" s="244" t="s">
        <v>76</v>
      </c>
      <c r="N246" s="245" t="s">
        <v>48</v>
      </c>
      <c r="O246" s="47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AR246" s="24" t="s">
        <v>580</v>
      </c>
      <c r="AT246" s="24" t="s">
        <v>272</v>
      </c>
      <c r="AU246" s="24" t="s">
        <v>161</v>
      </c>
      <c r="AY246" s="24" t="s">
        <v>270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24" t="s">
        <v>85</v>
      </c>
      <c r="BK246" s="248">
        <f>ROUND(I246*H246,2)</f>
        <v>0</v>
      </c>
      <c r="BL246" s="24" t="s">
        <v>580</v>
      </c>
      <c r="BM246" s="24" t="s">
        <v>1155</v>
      </c>
    </row>
    <row r="247" spans="2:51" s="12" customFormat="1" ht="13.5">
      <c r="B247" s="249"/>
      <c r="C247" s="250"/>
      <c r="D247" s="251" t="s">
        <v>278</v>
      </c>
      <c r="E247" s="252" t="s">
        <v>76</v>
      </c>
      <c r="F247" s="253" t="s">
        <v>362</v>
      </c>
      <c r="G247" s="250"/>
      <c r="H247" s="252" t="s">
        <v>76</v>
      </c>
      <c r="I247" s="254"/>
      <c r="J247" s="250"/>
      <c r="K247" s="250"/>
      <c r="L247" s="255"/>
      <c r="M247" s="256"/>
      <c r="N247" s="257"/>
      <c r="O247" s="257"/>
      <c r="P247" s="257"/>
      <c r="Q247" s="257"/>
      <c r="R247" s="257"/>
      <c r="S247" s="257"/>
      <c r="T247" s="258"/>
      <c r="AT247" s="259" t="s">
        <v>278</v>
      </c>
      <c r="AU247" s="259" t="s">
        <v>161</v>
      </c>
      <c r="AV247" s="12" t="s">
        <v>85</v>
      </c>
      <c r="AW247" s="12" t="s">
        <v>40</v>
      </c>
      <c r="AX247" s="12" t="s">
        <v>78</v>
      </c>
      <c r="AY247" s="259" t="s">
        <v>270</v>
      </c>
    </row>
    <row r="248" spans="2:51" s="13" customFormat="1" ht="13.5">
      <c r="B248" s="260"/>
      <c r="C248" s="261"/>
      <c r="D248" s="251" t="s">
        <v>278</v>
      </c>
      <c r="E248" s="262" t="s">
        <v>76</v>
      </c>
      <c r="F248" s="263" t="s">
        <v>85</v>
      </c>
      <c r="G248" s="261"/>
      <c r="H248" s="264">
        <v>1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AT248" s="270" t="s">
        <v>278</v>
      </c>
      <c r="AU248" s="270" t="s">
        <v>161</v>
      </c>
      <c r="AV248" s="13" t="s">
        <v>87</v>
      </c>
      <c r="AW248" s="13" t="s">
        <v>40</v>
      </c>
      <c r="AX248" s="13" t="s">
        <v>78</v>
      </c>
      <c r="AY248" s="270" t="s">
        <v>270</v>
      </c>
    </row>
    <row r="249" spans="2:51" s="14" customFormat="1" ht="13.5">
      <c r="B249" s="271"/>
      <c r="C249" s="272"/>
      <c r="D249" s="251" t="s">
        <v>278</v>
      </c>
      <c r="E249" s="273" t="s">
        <v>76</v>
      </c>
      <c r="F249" s="274" t="s">
        <v>281</v>
      </c>
      <c r="G249" s="272"/>
      <c r="H249" s="275">
        <v>1</v>
      </c>
      <c r="I249" s="276"/>
      <c r="J249" s="272"/>
      <c r="K249" s="272"/>
      <c r="L249" s="277"/>
      <c r="M249" s="278"/>
      <c r="N249" s="279"/>
      <c r="O249" s="279"/>
      <c r="P249" s="279"/>
      <c r="Q249" s="279"/>
      <c r="R249" s="279"/>
      <c r="S249" s="279"/>
      <c r="T249" s="280"/>
      <c r="AT249" s="281" t="s">
        <v>278</v>
      </c>
      <c r="AU249" s="281" t="s">
        <v>161</v>
      </c>
      <c r="AV249" s="14" t="s">
        <v>276</v>
      </c>
      <c r="AW249" s="14" t="s">
        <v>40</v>
      </c>
      <c r="AX249" s="14" t="s">
        <v>85</v>
      </c>
      <c r="AY249" s="281" t="s">
        <v>270</v>
      </c>
    </row>
    <row r="250" spans="2:65" s="1" customFormat="1" ht="16.5" customHeight="1">
      <c r="B250" s="46"/>
      <c r="C250" s="282" t="s">
        <v>454</v>
      </c>
      <c r="D250" s="282" t="s">
        <v>338</v>
      </c>
      <c r="E250" s="283" t="s">
        <v>1156</v>
      </c>
      <c r="F250" s="284" t="s">
        <v>1157</v>
      </c>
      <c r="G250" s="285" t="s">
        <v>121</v>
      </c>
      <c r="H250" s="286">
        <v>1</v>
      </c>
      <c r="I250" s="287"/>
      <c r="J250" s="288">
        <f>ROUND(I250*H250,2)</f>
        <v>0</v>
      </c>
      <c r="K250" s="284" t="s">
        <v>76</v>
      </c>
      <c r="L250" s="289"/>
      <c r="M250" s="290" t="s">
        <v>76</v>
      </c>
      <c r="N250" s="291" t="s">
        <v>48</v>
      </c>
      <c r="O250" s="47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AR250" s="24" t="s">
        <v>1057</v>
      </c>
      <c r="AT250" s="24" t="s">
        <v>338</v>
      </c>
      <c r="AU250" s="24" t="s">
        <v>161</v>
      </c>
      <c r="AY250" s="24" t="s">
        <v>270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24" t="s">
        <v>85</v>
      </c>
      <c r="BK250" s="248">
        <f>ROUND(I250*H250,2)</f>
        <v>0</v>
      </c>
      <c r="BL250" s="24" t="s">
        <v>580</v>
      </c>
      <c r="BM250" s="24" t="s">
        <v>1158</v>
      </c>
    </row>
    <row r="251" spans="2:47" s="1" customFormat="1" ht="13.5">
      <c r="B251" s="46"/>
      <c r="C251" s="74"/>
      <c r="D251" s="251" t="s">
        <v>416</v>
      </c>
      <c r="E251" s="74"/>
      <c r="F251" s="292" t="s">
        <v>1159</v>
      </c>
      <c r="G251" s="74"/>
      <c r="H251" s="74"/>
      <c r="I251" s="205"/>
      <c r="J251" s="74"/>
      <c r="K251" s="74"/>
      <c r="L251" s="72"/>
      <c r="M251" s="293"/>
      <c r="N251" s="47"/>
      <c r="O251" s="47"/>
      <c r="P251" s="47"/>
      <c r="Q251" s="47"/>
      <c r="R251" s="47"/>
      <c r="S251" s="47"/>
      <c r="T251" s="95"/>
      <c r="AT251" s="24" t="s">
        <v>416</v>
      </c>
      <c r="AU251" s="24" t="s">
        <v>161</v>
      </c>
    </row>
    <row r="252" spans="2:51" s="12" customFormat="1" ht="13.5">
      <c r="B252" s="249"/>
      <c r="C252" s="250"/>
      <c r="D252" s="251" t="s">
        <v>278</v>
      </c>
      <c r="E252" s="252" t="s">
        <v>76</v>
      </c>
      <c r="F252" s="253" t="s">
        <v>362</v>
      </c>
      <c r="G252" s="250"/>
      <c r="H252" s="252" t="s">
        <v>76</v>
      </c>
      <c r="I252" s="254"/>
      <c r="J252" s="250"/>
      <c r="K252" s="250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278</v>
      </c>
      <c r="AU252" s="259" t="s">
        <v>161</v>
      </c>
      <c r="AV252" s="12" t="s">
        <v>85</v>
      </c>
      <c r="AW252" s="12" t="s">
        <v>40</v>
      </c>
      <c r="AX252" s="12" t="s">
        <v>78</v>
      </c>
      <c r="AY252" s="259" t="s">
        <v>270</v>
      </c>
    </row>
    <row r="253" spans="2:51" s="13" customFormat="1" ht="13.5">
      <c r="B253" s="260"/>
      <c r="C253" s="261"/>
      <c r="D253" s="251" t="s">
        <v>278</v>
      </c>
      <c r="E253" s="262" t="s">
        <v>76</v>
      </c>
      <c r="F253" s="263" t="s">
        <v>85</v>
      </c>
      <c r="G253" s="261"/>
      <c r="H253" s="264">
        <v>1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278</v>
      </c>
      <c r="AU253" s="270" t="s">
        <v>161</v>
      </c>
      <c r="AV253" s="13" t="s">
        <v>87</v>
      </c>
      <c r="AW253" s="13" t="s">
        <v>40</v>
      </c>
      <c r="AX253" s="13" t="s">
        <v>78</v>
      </c>
      <c r="AY253" s="270" t="s">
        <v>270</v>
      </c>
    </row>
    <row r="254" spans="2:51" s="14" customFormat="1" ht="13.5">
      <c r="B254" s="271"/>
      <c r="C254" s="272"/>
      <c r="D254" s="251" t="s">
        <v>278</v>
      </c>
      <c r="E254" s="273" t="s">
        <v>76</v>
      </c>
      <c r="F254" s="274" t="s">
        <v>281</v>
      </c>
      <c r="G254" s="272"/>
      <c r="H254" s="275">
        <v>1</v>
      </c>
      <c r="I254" s="276"/>
      <c r="J254" s="272"/>
      <c r="K254" s="272"/>
      <c r="L254" s="277"/>
      <c r="M254" s="278"/>
      <c r="N254" s="279"/>
      <c r="O254" s="279"/>
      <c r="P254" s="279"/>
      <c r="Q254" s="279"/>
      <c r="R254" s="279"/>
      <c r="S254" s="279"/>
      <c r="T254" s="280"/>
      <c r="AT254" s="281" t="s">
        <v>278</v>
      </c>
      <c r="AU254" s="281" t="s">
        <v>161</v>
      </c>
      <c r="AV254" s="14" t="s">
        <v>276</v>
      </c>
      <c r="AW254" s="14" t="s">
        <v>40</v>
      </c>
      <c r="AX254" s="14" t="s">
        <v>85</v>
      </c>
      <c r="AY254" s="281" t="s">
        <v>270</v>
      </c>
    </row>
    <row r="255" spans="2:65" s="1" customFormat="1" ht="16.5" customHeight="1">
      <c r="B255" s="46"/>
      <c r="C255" s="282" t="s">
        <v>459</v>
      </c>
      <c r="D255" s="282" t="s">
        <v>338</v>
      </c>
      <c r="E255" s="283" t="s">
        <v>1160</v>
      </c>
      <c r="F255" s="284" t="s">
        <v>1161</v>
      </c>
      <c r="G255" s="285" t="s">
        <v>469</v>
      </c>
      <c r="H255" s="286">
        <v>2</v>
      </c>
      <c r="I255" s="287"/>
      <c r="J255" s="288">
        <f>ROUND(I255*H255,2)</f>
        <v>0</v>
      </c>
      <c r="K255" s="284" t="s">
        <v>76</v>
      </c>
      <c r="L255" s="289"/>
      <c r="M255" s="290" t="s">
        <v>76</v>
      </c>
      <c r="N255" s="291" t="s">
        <v>48</v>
      </c>
      <c r="O255" s="47"/>
      <c r="P255" s="246">
        <f>O255*H255</f>
        <v>0</v>
      </c>
      <c r="Q255" s="246">
        <v>0</v>
      </c>
      <c r="R255" s="246">
        <f>Q255*H255</f>
        <v>0</v>
      </c>
      <c r="S255" s="246">
        <v>0</v>
      </c>
      <c r="T255" s="247">
        <f>S255*H255</f>
        <v>0</v>
      </c>
      <c r="AR255" s="24" t="s">
        <v>1057</v>
      </c>
      <c r="AT255" s="24" t="s">
        <v>338</v>
      </c>
      <c r="AU255" s="24" t="s">
        <v>161</v>
      </c>
      <c r="AY255" s="24" t="s">
        <v>270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24" t="s">
        <v>85</v>
      </c>
      <c r="BK255" s="248">
        <f>ROUND(I255*H255,2)</f>
        <v>0</v>
      </c>
      <c r="BL255" s="24" t="s">
        <v>580</v>
      </c>
      <c r="BM255" s="24" t="s">
        <v>1162</v>
      </c>
    </row>
    <row r="256" spans="2:47" s="1" customFormat="1" ht="13.5">
      <c r="B256" s="46"/>
      <c r="C256" s="74"/>
      <c r="D256" s="251" t="s">
        <v>416</v>
      </c>
      <c r="E256" s="74"/>
      <c r="F256" s="292" t="s">
        <v>1163</v>
      </c>
      <c r="G256" s="74"/>
      <c r="H256" s="74"/>
      <c r="I256" s="205"/>
      <c r="J256" s="74"/>
      <c r="K256" s="74"/>
      <c r="L256" s="72"/>
      <c r="M256" s="293"/>
      <c r="N256" s="47"/>
      <c r="O256" s="47"/>
      <c r="P256" s="47"/>
      <c r="Q256" s="47"/>
      <c r="R256" s="47"/>
      <c r="S256" s="47"/>
      <c r="T256" s="95"/>
      <c r="AT256" s="24" t="s">
        <v>416</v>
      </c>
      <c r="AU256" s="24" t="s">
        <v>161</v>
      </c>
    </row>
    <row r="257" spans="2:51" s="12" customFormat="1" ht="13.5">
      <c r="B257" s="249"/>
      <c r="C257" s="250"/>
      <c r="D257" s="251" t="s">
        <v>278</v>
      </c>
      <c r="E257" s="252" t="s">
        <v>76</v>
      </c>
      <c r="F257" s="253" t="s">
        <v>362</v>
      </c>
      <c r="G257" s="250"/>
      <c r="H257" s="252" t="s">
        <v>76</v>
      </c>
      <c r="I257" s="254"/>
      <c r="J257" s="250"/>
      <c r="K257" s="250"/>
      <c r="L257" s="255"/>
      <c r="M257" s="256"/>
      <c r="N257" s="257"/>
      <c r="O257" s="257"/>
      <c r="P257" s="257"/>
      <c r="Q257" s="257"/>
      <c r="R257" s="257"/>
      <c r="S257" s="257"/>
      <c r="T257" s="258"/>
      <c r="AT257" s="259" t="s">
        <v>278</v>
      </c>
      <c r="AU257" s="259" t="s">
        <v>161</v>
      </c>
      <c r="AV257" s="12" t="s">
        <v>85</v>
      </c>
      <c r="AW257" s="12" t="s">
        <v>40</v>
      </c>
      <c r="AX257" s="12" t="s">
        <v>78</v>
      </c>
      <c r="AY257" s="259" t="s">
        <v>270</v>
      </c>
    </row>
    <row r="258" spans="2:51" s="13" customFormat="1" ht="13.5">
      <c r="B258" s="260"/>
      <c r="C258" s="261"/>
      <c r="D258" s="251" t="s">
        <v>278</v>
      </c>
      <c r="E258" s="262" t="s">
        <v>76</v>
      </c>
      <c r="F258" s="263" t="s">
        <v>87</v>
      </c>
      <c r="G258" s="261"/>
      <c r="H258" s="264">
        <v>2</v>
      </c>
      <c r="I258" s="265"/>
      <c r="J258" s="261"/>
      <c r="K258" s="261"/>
      <c r="L258" s="266"/>
      <c r="M258" s="267"/>
      <c r="N258" s="268"/>
      <c r="O258" s="268"/>
      <c r="P258" s="268"/>
      <c r="Q258" s="268"/>
      <c r="R258" s="268"/>
      <c r="S258" s="268"/>
      <c r="T258" s="269"/>
      <c r="AT258" s="270" t="s">
        <v>278</v>
      </c>
      <c r="AU258" s="270" t="s">
        <v>161</v>
      </c>
      <c r="AV258" s="13" t="s">
        <v>87</v>
      </c>
      <c r="AW258" s="13" t="s">
        <v>40</v>
      </c>
      <c r="AX258" s="13" t="s">
        <v>78</v>
      </c>
      <c r="AY258" s="270" t="s">
        <v>270</v>
      </c>
    </row>
    <row r="259" spans="2:51" s="14" customFormat="1" ht="13.5">
      <c r="B259" s="271"/>
      <c r="C259" s="272"/>
      <c r="D259" s="251" t="s">
        <v>278</v>
      </c>
      <c r="E259" s="273" t="s">
        <v>76</v>
      </c>
      <c r="F259" s="274" t="s">
        <v>281</v>
      </c>
      <c r="G259" s="272"/>
      <c r="H259" s="275">
        <v>2</v>
      </c>
      <c r="I259" s="276"/>
      <c r="J259" s="272"/>
      <c r="K259" s="272"/>
      <c r="L259" s="277"/>
      <c r="M259" s="278"/>
      <c r="N259" s="279"/>
      <c r="O259" s="279"/>
      <c r="P259" s="279"/>
      <c r="Q259" s="279"/>
      <c r="R259" s="279"/>
      <c r="S259" s="279"/>
      <c r="T259" s="280"/>
      <c r="AT259" s="281" t="s">
        <v>278</v>
      </c>
      <c r="AU259" s="281" t="s">
        <v>161</v>
      </c>
      <c r="AV259" s="14" t="s">
        <v>276</v>
      </c>
      <c r="AW259" s="14" t="s">
        <v>40</v>
      </c>
      <c r="AX259" s="14" t="s">
        <v>85</v>
      </c>
      <c r="AY259" s="281" t="s">
        <v>270</v>
      </c>
    </row>
    <row r="260" spans="2:63" s="11" customFormat="1" ht="22.3" customHeight="1">
      <c r="B260" s="221"/>
      <c r="C260" s="222"/>
      <c r="D260" s="223" t="s">
        <v>77</v>
      </c>
      <c r="E260" s="235" t="s">
        <v>1164</v>
      </c>
      <c r="F260" s="235" t="s">
        <v>1165</v>
      </c>
      <c r="G260" s="222"/>
      <c r="H260" s="222"/>
      <c r="I260" s="225"/>
      <c r="J260" s="236">
        <f>BK260</f>
        <v>0</v>
      </c>
      <c r="K260" s="222"/>
      <c r="L260" s="227"/>
      <c r="M260" s="228"/>
      <c r="N260" s="229"/>
      <c r="O260" s="229"/>
      <c r="P260" s="230">
        <f>SUM(P261:P329)</f>
        <v>0</v>
      </c>
      <c r="Q260" s="229"/>
      <c r="R260" s="230">
        <f>SUM(R261:R329)</f>
        <v>13.5570594</v>
      </c>
      <c r="S260" s="229"/>
      <c r="T260" s="231">
        <f>SUM(T261:T329)</f>
        <v>0</v>
      </c>
      <c r="AR260" s="232" t="s">
        <v>161</v>
      </c>
      <c r="AT260" s="233" t="s">
        <v>77</v>
      </c>
      <c r="AU260" s="233" t="s">
        <v>87</v>
      </c>
      <c r="AY260" s="232" t="s">
        <v>270</v>
      </c>
      <c r="BK260" s="234">
        <f>SUM(BK261:BK329)</f>
        <v>0</v>
      </c>
    </row>
    <row r="261" spans="2:65" s="1" customFormat="1" ht="25.5" customHeight="1">
      <c r="B261" s="46"/>
      <c r="C261" s="237" t="s">
        <v>463</v>
      </c>
      <c r="D261" s="237" t="s">
        <v>272</v>
      </c>
      <c r="E261" s="238" t="s">
        <v>1166</v>
      </c>
      <c r="F261" s="239" t="s">
        <v>1167</v>
      </c>
      <c r="G261" s="240" t="s">
        <v>164</v>
      </c>
      <c r="H261" s="241">
        <v>0.42</v>
      </c>
      <c r="I261" s="242"/>
      <c r="J261" s="243">
        <f>ROUND(I261*H261,2)</f>
        <v>0</v>
      </c>
      <c r="K261" s="239" t="s">
        <v>275</v>
      </c>
      <c r="L261" s="72"/>
      <c r="M261" s="244" t="s">
        <v>76</v>
      </c>
      <c r="N261" s="245" t="s">
        <v>48</v>
      </c>
      <c r="O261" s="47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AR261" s="24" t="s">
        <v>580</v>
      </c>
      <c r="AT261" s="24" t="s">
        <v>272</v>
      </c>
      <c r="AU261" s="24" t="s">
        <v>161</v>
      </c>
      <c r="AY261" s="24" t="s">
        <v>270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24" t="s">
        <v>85</v>
      </c>
      <c r="BK261" s="248">
        <f>ROUND(I261*H261,2)</f>
        <v>0</v>
      </c>
      <c r="BL261" s="24" t="s">
        <v>580</v>
      </c>
      <c r="BM261" s="24" t="s">
        <v>1168</v>
      </c>
    </row>
    <row r="262" spans="2:51" s="12" customFormat="1" ht="13.5">
      <c r="B262" s="249"/>
      <c r="C262" s="250"/>
      <c r="D262" s="251" t="s">
        <v>278</v>
      </c>
      <c r="E262" s="252" t="s">
        <v>76</v>
      </c>
      <c r="F262" s="253" t="s">
        <v>1169</v>
      </c>
      <c r="G262" s="250"/>
      <c r="H262" s="252" t="s">
        <v>76</v>
      </c>
      <c r="I262" s="254"/>
      <c r="J262" s="250"/>
      <c r="K262" s="250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278</v>
      </c>
      <c r="AU262" s="259" t="s">
        <v>161</v>
      </c>
      <c r="AV262" s="12" t="s">
        <v>85</v>
      </c>
      <c r="AW262" s="12" t="s">
        <v>40</v>
      </c>
      <c r="AX262" s="12" t="s">
        <v>78</v>
      </c>
      <c r="AY262" s="259" t="s">
        <v>270</v>
      </c>
    </row>
    <row r="263" spans="2:51" s="13" customFormat="1" ht="13.5">
      <c r="B263" s="260"/>
      <c r="C263" s="261"/>
      <c r="D263" s="251" t="s">
        <v>278</v>
      </c>
      <c r="E263" s="262" t="s">
        <v>76</v>
      </c>
      <c r="F263" s="263" t="s">
        <v>1170</v>
      </c>
      <c r="G263" s="261"/>
      <c r="H263" s="264">
        <v>0.42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278</v>
      </c>
      <c r="AU263" s="270" t="s">
        <v>161</v>
      </c>
      <c r="AV263" s="13" t="s">
        <v>87</v>
      </c>
      <c r="AW263" s="13" t="s">
        <v>40</v>
      </c>
      <c r="AX263" s="13" t="s">
        <v>78</v>
      </c>
      <c r="AY263" s="270" t="s">
        <v>270</v>
      </c>
    </row>
    <row r="264" spans="2:51" s="14" customFormat="1" ht="13.5">
      <c r="B264" s="271"/>
      <c r="C264" s="272"/>
      <c r="D264" s="251" t="s">
        <v>278</v>
      </c>
      <c r="E264" s="273" t="s">
        <v>76</v>
      </c>
      <c r="F264" s="274" t="s">
        <v>281</v>
      </c>
      <c r="G264" s="272"/>
      <c r="H264" s="275">
        <v>0.42</v>
      </c>
      <c r="I264" s="276"/>
      <c r="J264" s="272"/>
      <c r="K264" s="272"/>
      <c r="L264" s="277"/>
      <c r="M264" s="278"/>
      <c r="N264" s="279"/>
      <c r="O264" s="279"/>
      <c r="P264" s="279"/>
      <c r="Q264" s="279"/>
      <c r="R264" s="279"/>
      <c r="S264" s="279"/>
      <c r="T264" s="280"/>
      <c r="AT264" s="281" t="s">
        <v>278</v>
      </c>
      <c r="AU264" s="281" t="s">
        <v>161</v>
      </c>
      <c r="AV264" s="14" t="s">
        <v>276</v>
      </c>
      <c r="AW264" s="14" t="s">
        <v>40</v>
      </c>
      <c r="AX264" s="14" t="s">
        <v>85</v>
      </c>
      <c r="AY264" s="281" t="s">
        <v>270</v>
      </c>
    </row>
    <row r="265" spans="2:65" s="1" customFormat="1" ht="38.25" customHeight="1">
      <c r="B265" s="46"/>
      <c r="C265" s="237" t="s">
        <v>226</v>
      </c>
      <c r="D265" s="237" t="s">
        <v>272</v>
      </c>
      <c r="E265" s="238" t="s">
        <v>1171</v>
      </c>
      <c r="F265" s="239" t="s">
        <v>1172</v>
      </c>
      <c r="G265" s="240" t="s">
        <v>164</v>
      </c>
      <c r="H265" s="241">
        <v>0.6</v>
      </c>
      <c r="I265" s="242"/>
      <c r="J265" s="243">
        <f>ROUND(I265*H265,2)</f>
        <v>0</v>
      </c>
      <c r="K265" s="239" t="s">
        <v>275</v>
      </c>
      <c r="L265" s="72"/>
      <c r="M265" s="244" t="s">
        <v>76</v>
      </c>
      <c r="N265" s="245" t="s">
        <v>48</v>
      </c>
      <c r="O265" s="47"/>
      <c r="P265" s="246">
        <f>O265*H265</f>
        <v>0</v>
      </c>
      <c r="Q265" s="246">
        <v>0</v>
      </c>
      <c r="R265" s="246">
        <f>Q265*H265</f>
        <v>0</v>
      </c>
      <c r="S265" s="246">
        <v>0</v>
      </c>
      <c r="T265" s="247">
        <f>S265*H265</f>
        <v>0</v>
      </c>
      <c r="AR265" s="24" t="s">
        <v>580</v>
      </c>
      <c r="AT265" s="24" t="s">
        <v>272</v>
      </c>
      <c r="AU265" s="24" t="s">
        <v>161</v>
      </c>
      <c r="AY265" s="24" t="s">
        <v>270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24" t="s">
        <v>85</v>
      </c>
      <c r="BK265" s="248">
        <f>ROUND(I265*H265,2)</f>
        <v>0</v>
      </c>
      <c r="BL265" s="24" t="s">
        <v>580</v>
      </c>
      <c r="BM265" s="24" t="s">
        <v>1173</v>
      </c>
    </row>
    <row r="266" spans="2:51" s="12" customFormat="1" ht="13.5">
      <c r="B266" s="249"/>
      <c r="C266" s="250"/>
      <c r="D266" s="251" t="s">
        <v>278</v>
      </c>
      <c r="E266" s="252" t="s">
        <v>76</v>
      </c>
      <c r="F266" s="253" t="s">
        <v>1169</v>
      </c>
      <c r="G266" s="250"/>
      <c r="H266" s="252" t="s">
        <v>76</v>
      </c>
      <c r="I266" s="254"/>
      <c r="J266" s="250"/>
      <c r="K266" s="250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278</v>
      </c>
      <c r="AU266" s="259" t="s">
        <v>161</v>
      </c>
      <c r="AV266" s="12" t="s">
        <v>85</v>
      </c>
      <c r="AW266" s="12" t="s">
        <v>40</v>
      </c>
      <c r="AX266" s="12" t="s">
        <v>78</v>
      </c>
      <c r="AY266" s="259" t="s">
        <v>270</v>
      </c>
    </row>
    <row r="267" spans="2:51" s="13" customFormat="1" ht="13.5">
      <c r="B267" s="260"/>
      <c r="C267" s="261"/>
      <c r="D267" s="251" t="s">
        <v>278</v>
      </c>
      <c r="E267" s="262" t="s">
        <v>76</v>
      </c>
      <c r="F267" s="263" t="s">
        <v>1174</v>
      </c>
      <c r="G267" s="261"/>
      <c r="H267" s="264">
        <v>0.6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278</v>
      </c>
      <c r="AU267" s="270" t="s">
        <v>161</v>
      </c>
      <c r="AV267" s="13" t="s">
        <v>87</v>
      </c>
      <c r="AW267" s="13" t="s">
        <v>40</v>
      </c>
      <c r="AX267" s="13" t="s">
        <v>78</v>
      </c>
      <c r="AY267" s="270" t="s">
        <v>270</v>
      </c>
    </row>
    <row r="268" spans="2:51" s="14" customFormat="1" ht="13.5">
      <c r="B268" s="271"/>
      <c r="C268" s="272"/>
      <c r="D268" s="251" t="s">
        <v>278</v>
      </c>
      <c r="E268" s="273" t="s">
        <v>76</v>
      </c>
      <c r="F268" s="274" t="s">
        <v>281</v>
      </c>
      <c r="G268" s="272"/>
      <c r="H268" s="275">
        <v>0.6</v>
      </c>
      <c r="I268" s="276"/>
      <c r="J268" s="272"/>
      <c r="K268" s="272"/>
      <c r="L268" s="277"/>
      <c r="M268" s="278"/>
      <c r="N268" s="279"/>
      <c r="O268" s="279"/>
      <c r="P268" s="279"/>
      <c r="Q268" s="279"/>
      <c r="R268" s="279"/>
      <c r="S268" s="279"/>
      <c r="T268" s="280"/>
      <c r="AT268" s="281" t="s">
        <v>278</v>
      </c>
      <c r="AU268" s="281" t="s">
        <v>161</v>
      </c>
      <c r="AV268" s="14" t="s">
        <v>276</v>
      </c>
      <c r="AW268" s="14" t="s">
        <v>40</v>
      </c>
      <c r="AX268" s="14" t="s">
        <v>85</v>
      </c>
      <c r="AY268" s="281" t="s">
        <v>270</v>
      </c>
    </row>
    <row r="269" spans="2:65" s="1" customFormat="1" ht="16.5" customHeight="1">
      <c r="B269" s="46"/>
      <c r="C269" s="237" t="s">
        <v>473</v>
      </c>
      <c r="D269" s="237" t="s">
        <v>272</v>
      </c>
      <c r="E269" s="238" t="s">
        <v>1175</v>
      </c>
      <c r="F269" s="239" t="s">
        <v>1176</v>
      </c>
      <c r="G269" s="240" t="s">
        <v>469</v>
      </c>
      <c r="H269" s="241">
        <v>3</v>
      </c>
      <c r="I269" s="242"/>
      <c r="J269" s="243">
        <f>ROUND(I269*H269,2)</f>
        <v>0</v>
      </c>
      <c r="K269" s="239" t="s">
        <v>76</v>
      </c>
      <c r="L269" s="72"/>
      <c r="M269" s="244" t="s">
        <v>76</v>
      </c>
      <c r="N269" s="245" t="s">
        <v>48</v>
      </c>
      <c r="O269" s="47"/>
      <c r="P269" s="246">
        <f>O269*H269</f>
        <v>0</v>
      </c>
      <c r="Q269" s="246">
        <v>0</v>
      </c>
      <c r="R269" s="246">
        <f>Q269*H269</f>
        <v>0</v>
      </c>
      <c r="S269" s="246">
        <v>0</v>
      </c>
      <c r="T269" s="247">
        <f>S269*H269</f>
        <v>0</v>
      </c>
      <c r="AR269" s="24" t="s">
        <v>580</v>
      </c>
      <c r="AT269" s="24" t="s">
        <v>272</v>
      </c>
      <c r="AU269" s="24" t="s">
        <v>161</v>
      </c>
      <c r="AY269" s="24" t="s">
        <v>270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24" t="s">
        <v>85</v>
      </c>
      <c r="BK269" s="248">
        <f>ROUND(I269*H269,2)</f>
        <v>0</v>
      </c>
      <c r="BL269" s="24" t="s">
        <v>580</v>
      </c>
      <c r="BM269" s="24" t="s">
        <v>1177</v>
      </c>
    </row>
    <row r="270" spans="2:51" s="12" customFormat="1" ht="13.5">
      <c r="B270" s="249"/>
      <c r="C270" s="250"/>
      <c r="D270" s="251" t="s">
        <v>278</v>
      </c>
      <c r="E270" s="252" t="s">
        <v>76</v>
      </c>
      <c r="F270" s="253" t="s">
        <v>362</v>
      </c>
      <c r="G270" s="250"/>
      <c r="H270" s="252" t="s">
        <v>76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278</v>
      </c>
      <c r="AU270" s="259" t="s">
        <v>161</v>
      </c>
      <c r="AV270" s="12" t="s">
        <v>85</v>
      </c>
      <c r="AW270" s="12" t="s">
        <v>40</v>
      </c>
      <c r="AX270" s="12" t="s">
        <v>78</v>
      </c>
      <c r="AY270" s="259" t="s">
        <v>270</v>
      </c>
    </row>
    <row r="271" spans="2:51" s="13" customFormat="1" ht="13.5">
      <c r="B271" s="260"/>
      <c r="C271" s="261"/>
      <c r="D271" s="251" t="s">
        <v>278</v>
      </c>
      <c r="E271" s="262" t="s">
        <v>76</v>
      </c>
      <c r="F271" s="263" t="s">
        <v>161</v>
      </c>
      <c r="G271" s="261"/>
      <c r="H271" s="264">
        <v>3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278</v>
      </c>
      <c r="AU271" s="270" t="s">
        <v>161</v>
      </c>
      <c r="AV271" s="13" t="s">
        <v>87</v>
      </c>
      <c r="AW271" s="13" t="s">
        <v>40</v>
      </c>
      <c r="AX271" s="13" t="s">
        <v>78</v>
      </c>
      <c r="AY271" s="270" t="s">
        <v>270</v>
      </c>
    </row>
    <row r="272" spans="2:51" s="14" customFormat="1" ht="13.5">
      <c r="B272" s="271"/>
      <c r="C272" s="272"/>
      <c r="D272" s="251" t="s">
        <v>278</v>
      </c>
      <c r="E272" s="273" t="s">
        <v>76</v>
      </c>
      <c r="F272" s="274" t="s">
        <v>281</v>
      </c>
      <c r="G272" s="272"/>
      <c r="H272" s="275">
        <v>3</v>
      </c>
      <c r="I272" s="276"/>
      <c r="J272" s="272"/>
      <c r="K272" s="272"/>
      <c r="L272" s="277"/>
      <c r="M272" s="278"/>
      <c r="N272" s="279"/>
      <c r="O272" s="279"/>
      <c r="P272" s="279"/>
      <c r="Q272" s="279"/>
      <c r="R272" s="279"/>
      <c r="S272" s="279"/>
      <c r="T272" s="280"/>
      <c r="AT272" s="281" t="s">
        <v>278</v>
      </c>
      <c r="AU272" s="281" t="s">
        <v>161</v>
      </c>
      <c r="AV272" s="14" t="s">
        <v>276</v>
      </c>
      <c r="AW272" s="14" t="s">
        <v>40</v>
      </c>
      <c r="AX272" s="14" t="s">
        <v>85</v>
      </c>
      <c r="AY272" s="281" t="s">
        <v>270</v>
      </c>
    </row>
    <row r="273" spans="2:65" s="1" customFormat="1" ht="25.5" customHeight="1">
      <c r="B273" s="46"/>
      <c r="C273" s="237" t="s">
        <v>217</v>
      </c>
      <c r="D273" s="237" t="s">
        <v>272</v>
      </c>
      <c r="E273" s="238" t="s">
        <v>1178</v>
      </c>
      <c r="F273" s="239" t="s">
        <v>1179</v>
      </c>
      <c r="G273" s="240" t="s">
        <v>155</v>
      </c>
      <c r="H273" s="241">
        <v>3</v>
      </c>
      <c r="I273" s="242"/>
      <c r="J273" s="243">
        <f>ROUND(I273*H273,2)</f>
        <v>0</v>
      </c>
      <c r="K273" s="239" t="s">
        <v>275</v>
      </c>
      <c r="L273" s="72"/>
      <c r="M273" s="244" t="s">
        <v>76</v>
      </c>
      <c r="N273" s="245" t="s">
        <v>48</v>
      </c>
      <c r="O273" s="47"/>
      <c r="P273" s="246">
        <f>O273*H273</f>
        <v>0</v>
      </c>
      <c r="Q273" s="246">
        <v>0</v>
      </c>
      <c r="R273" s="246">
        <f>Q273*H273</f>
        <v>0</v>
      </c>
      <c r="S273" s="246">
        <v>0</v>
      </c>
      <c r="T273" s="247">
        <f>S273*H273</f>
        <v>0</v>
      </c>
      <c r="AR273" s="24" t="s">
        <v>580</v>
      </c>
      <c r="AT273" s="24" t="s">
        <v>272</v>
      </c>
      <c r="AU273" s="24" t="s">
        <v>161</v>
      </c>
      <c r="AY273" s="24" t="s">
        <v>270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24" t="s">
        <v>85</v>
      </c>
      <c r="BK273" s="248">
        <f>ROUND(I273*H273,2)</f>
        <v>0</v>
      </c>
      <c r="BL273" s="24" t="s">
        <v>580</v>
      </c>
      <c r="BM273" s="24" t="s">
        <v>1180</v>
      </c>
    </row>
    <row r="274" spans="2:51" s="12" customFormat="1" ht="13.5">
      <c r="B274" s="249"/>
      <c r="C274" s="250"/>
      <c r="D274" s="251" t="s">
        <v>278</v>
      </c>
      <c r="E274" s="252" t="s">
        <v>76</v>
      </c>
      <c r="F274" s="253" t="s">
        <v>362</v>
      </c>
      <c r="G274" s="250"/>
      <c r="H274" s="252" t="s">
        <v>76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AT274" s="259" t="s">
        <v>278</v>
      </c>
      <c r="AU274" s="259" t="s">
        <v>161</v>
      </c>
      <c r="AV274" s="12" t="s">
        <v>85</v>
      </c>
      <c r="AW274" s="12" t="s">
        <v>40</v>
      </c>
      <c r="AX274" s="12" t="s">
        <v>78</v>
      </c>
      <c r="AY274" s="259" t="s">
        <v>270</v>
      </c>
    </row>
    <row r="275" spans="2:51" s="13" customFormat="1" ht="13.5">
      <c r="B275" s="260"/>
      <c r="C275" s="261"/>
      <c r="D275" s="251" t="s">
        <v>278</v>
      </c>
      <c r="E275" s="262" t="s">
        <v>76</v>
      </c>
      <c r="F275" s="263" t="s">
        <v>161</v>
      </c>
      <c r="G275" s="261"/>
      <c r="H275" s="264">
        <v>3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AT275" s="270" t="s">
        <v>278</v>
      </c>
      <c r="AU275" s="270" t="s">
        <v>161</v>
      </c>
      <c r="AV275" s="13" t="s">
        <v>87</v>
      </c>
      <c r="AW275" s="13" t="s">
        <v>40</v>
      </c>
      <c r="AX275" s="13" t="s">
        <v>78</v>
      </c>
      <c r="AY275" s="270" t="s">
        <v>270</v>
      </c>
    </row>
    <row r="276" spans="2:51" s="14" customFormat="1" ht="13.5">
      <c r="B276" s="271"/>
      <c r="C276" s="272"/>
      <c r="D276" s="251" t="s">
        <v>278</v>
      </c>
      <c r="E276" s="273" t="s">
        <v>76</v>
      </c>
      <c r="F276" s="274" t="s">
        <v>281</v>
      </c>
      <c r="G276" s="272"/>
      <c r="H276" s="275">
        <v>3</v>
      </c>
      <c r="I276" s="276"/>
      <c r="J276" s="272"/>
      <c r="K276" s="272"/>
      <c r="L276" s="277"/>
      <c r="M276" s="278"/>
      <c r="N276" s="279"/>
      <c r="O276" s="279"/>
      <c r="P276" s="279"/>
      <c r="Q276" s="279"/>
      <c r="R276" s="279"/>
      <c r="S276" s="279"/>
      <c r="T276" s="280"/>
      <c r="AT276" s="281" t="s">
        <v>278</v>
      </c>
      <c r="AU276" s="281" t="s">
        <v>161</v>
      </c>
      <c r="AV276" s="14" t="s">
        <v>276</v>
      </c>
      <c r="AW276" s="14" t="s">
        <v>40</v>
      </c>
      <c r="AX276" s="14" t="s">
        <v>85</v>
      </c>
      <c r="AY276" s="281" t="s">
        <v>270</v>
      </c>
    </row>
    <row r="277" spans="2:65" s="1" customFormat="1" ht="16.5" customHeight="1">
      <c r="B277" s="46"/>
      <c r="C277" s="237" t="s">
        <v>482</v>
      </c>
      <c r="D277" s="237" t="s">
        <v>272</v>
      </c>
      <c r="E277" s="238" t="s">
        <v>1181</v>
      </c>
      <c r="F277" s="239" t="s">
        <v>1182</v>
      </c>
      <c r="G277" s="240" t="s">
        <v>164</v>
      </c>
      <c r="H277" s="241">
        <v>1.69</v>
      </c>
      <c r="I277" s="242"/>
      <c r="J277" s="243">
        <f>ROUND(I277*H277,2)</f>
        <v>0</v>
      </c>
      <c r="K277" s="239" t="s">
        <v>275</v>
      </c>
      <c r="L277" s="72"/>
      <c r="M277" s="244" t="s">
        <v>76</v>
      </c>
      <c r="N277" s="245" t="s">
        <v>48</v>
      </c>
      <c r="O277" s="47"/>
      <c r="P277" s="246">
        <f>O277*H277</f>
        <v>0</v>
      </c>
      <c r="Q277" s="246">
        <v>2.25634</v>
      </c>
      <c r="R277" s="246">
        <f>Q277*H277</f>
        <v>3.8132145999999993</v>
      </c>
      <c r="S277" s="246">
        <v>0</v>
      </c>
      <c r="T277" s="247">
        <f>S277*H277</f>
        <v>0</v>
      </c>
      <c r="AR277" s="24" t="s">
        <v>580</v>
      </c>
      <c r="AT277" s="24" t="s">
        <v>272</v>
      </c>
      <c r="AU277" s="24" t="s">
        <v>161</v>
      </c>
      <c r="AY277" s="24" t="s">
        <v>270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24" t="s">
        <v>85</v>
      </c>
      <c r="BK277" s="248">
        <f>ROUND(I277*H277,2)</f>
        <v>0</v>
      </c>
      <c r="BL277" s="24" t="s">
        <v>580</v>
      </c>
      <c r="BM277" s="24" t="s">
        <v>1183</v>
      </c>
    </row>
    <row r="278" spans="2:51" s="12" customFormat="1" ht="13.5">
      <c r="B278" s="249"/>
      <c r="C278" s="250"/>
      <c r="D278" s="251" t="s">
        <v>278</v>
      </c>
      <c r="E278" s="252" t="s">
        <v>76</v>
      </c>
      <c r="F278" s="253" t="s">
        <v>1184</v>
      </c>
      <c r="G278" s="250"/>
      <c r="H278" s="252" t="s">
        <v>76</v>
      </c>
      <c r="I278" s="254"/>
      <c r="J278" s="250"/>
      <c r="K278" s="250"/>
      <c r="L278" s="255"/>
      <c r="M278" s="256"/>
      <c r="N278" s="257"/>
      <c r="O278" s="257"/>
      <c r="P278" s="257"/>
      <c r="Q278" s="257"/>
      <c r="R278" s="257"/>
      <c r="S278" s="257"/>
      <c r="T278" s="258"/>
      <c r="AT278" s="259" t="s">
        <v>278</v>
      </c>
      <c r="AU278" s="259" t="s">
        <v>161</v>
      </c>
      <c r="AV278" s="12" t="s">
        <v>85</v>
      </c>
      <c r="AW278" s="12" t="s">
        <v>40</v>
      </c>
      <c r="AX278" s="12" t="s">
        <v>78</v>
      </c>
      <c r="AY278" s="259" t="s">
        <v>270</v>
      </c>
    </row>
    <row r="279" spans="2:51" s="13" customFormat="1" ht="13.5">
      <c r="B279" s="260"/>
      <c r="C279" s="261"/>
      <c r="D279" s="251" t="s">
        <v>278</v>
      </c>
      <c r="E279" s="262" t="s">
        <v>1005</v>
      </c>
      <c r="F279" s="263" t="s">
        <v>1185</v>
      </c>
      <c r="G279" s="261"/>
      <c r="H279" s="264">
        <v>1.69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278</v>
      </c>
      <c r="AU279" s="270" t="s">
        <v>161</v>
      </c>
      <c r="AV279" s="13" t="s">
        <v>87</v>
      </c>
      <c r="AW279" s="13" t="s">
        <v>40</v>
      </c>
      <c r="AX279" s="13" t="s">
        <v>78</v>
      </c>
      <c r="AY279" s="270" t="s">
        <v>270</v>
      </c>
    </row>
    <row r="280" spans="2:51" s="14" customFormat="1" ht="13.5">
      <c r="B280" s="271"/>
      <c r="C280" s="272"/>
      <c r="D280" s="251" t="s">
        <v>278</v>
      </c>
      <c r="E280" s="273" t="s">
        <v>76</v>
      </c>
      <c r="F280" s="274" t="s">
        <v>281</v>
      </c>
      <c r="G280" s="272"/>
      <c r="H280" s="275">
        <v>1.69</v>
      </c>
      <c r="I280" s="276"/>
      <c r="J280" s="272"/>
      <c r="K280" s="272"/>
      <c r="L280" s="277"/>
      <c r="M280" s="278"/>
      <c r="N280" s="279"/>
      <c r="O280" s="279"/>
      <c r="P280" s="279"/>
      <c r="Q280" s="279"/>
      <c r="R280" s="279"/>
      <c r="S280" s="279"/>
      <c r="T280" s="280"/>
      <c r="AT280" s="281" t="s">
        <v>278</v>
      </c>
      <c r="AU280" s="281" t="s">
        <v>161</v>
      </c>
      <c r="AV280" s="14" t="s">
        <v>276</v>
      </c>
      <c r="AW280" s="14" t="s">
        <v>40</v>
      </c>
      <c r="AX280" s="14" t="s">
        <v>85</v>
      </c>
      <c r="AY280" s="281" t="s">
        <v>270</v>
      </c>
    </row>
    <row r="281" spans="2:65" s="1" customFormat="1" ht="16.5" customHeight="1">
      <c r="B281" s="46"/>
      <c r="C281" s="282" t="s">
        <v>487</v>
      </c>
      <c r="D281" s="282" t="s">
        <v>338</v>
      </c>
      <c r="E281" s="283" t="s">
        <v>1186</v>
      </c>
      <c r="F281" s="284" t="s">
        <v>1187</v>
      </c>
      <c r="G281" s="285" t="s">
        <v>469</v>
      </c>
      <c r="H281" s="286">
        <v>3</v>
      </c>
      <c r="I281" s="287"/>
      <c r="J281" s="288">
        <f>ROUND(I281*H281,2)</f>
        <v>0</v>
      </c>
      <c r="K281" s="284" t="s">
        <v>76</v>
      </c>
      <c r="L281" s="289"/>
      <c r="M281" s="290" t="s">
        <v>76</v>
      </c>
      <c r="N281" s="291" t="s">
        <v>48</v>
      </c>
      <c r="O281" s="47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AR281" s="24" t="s">
        <v>1057</v>
      </c>
      <c r="AT281" s="24" t="s">
        <v>338</v>
      </c>
      <c r="AU281" s="24" t="s">
        <v>161</v>
      </c>
      <c r="AY281" s="24" t="s">
        <v>270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24" t="s">
        <v>85</v>
      </c>
      <c r="BK281" s="248">
        <f>ROUND(I281*H281,2)</f>
        <v>0</v>
      </c>
      <c r="BL281" s="24" t="s">
        <v>580</v>
      </c>
      <c r="BM281" s="24" t="s">
        <v>1188</v>
      </c>
    </row>
    <row r="282" spans="2:51" s="12" customFormat="1" ht="13.5">
      <c r="B282" s="249"/>
      <c r="C282" s="250"/>
      <c r="D282" s="251" t="s">
        <v>278</v>
      </c>
      <c r="E282" s="252" t="s">
        <v>76</v>
      </c>
      <c r="F282" s="253" t="s">
        <v>362</v>
      </c>
      <c r="G282" s="250"/>
      <c r="H282" s="252" t="s">
        <v>76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AT282" s="259" t="s">
        <v>278</v>
      </c>
      <c r="AU282" s="259" t="s">
        <v>161</v>
      </c>
      <c r="AV282" s="12" t="s">
        <v>85</v>
      </c>
      <c r="AW282" s="12" t="s">
        <v>40</v>
      </c>
      <c r="AX282" s="12" t="s">
        <v>78</v>
      </c>
      <c r="AY282" s="259" t="s">
        <v>270</v>
      </c>
    </row>
    <row r="283" spans="2:51" s="13" customFormat="1" ht="13.5">
      <c r="B283" s="260"/>
      <c r="C283" s="261"/>
      <c r="D283" s="251" t="s">
        <v>278</v>
      </c>
      <c r="E283" s="262" t="s">
        <v>76</v>
      </c>
      <c r="F283" s="263" t="s">
        <v>161</v>
      </c>
      <c r="G283" s="261"/>
      <c r="H283" s="264">
        <v>3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AT283" s="270" t="s">
        <v>278</v>
      </c>
      <c r="AU283" s="270" t="s">
        <v>161</v>
      </c>
      <c r="AV283" s="13" t="s">
        <v>87</v>
      </c>
      <c r="AW283" s="13" t="s">
        <v>40</v>
      </c>
      <c r="AX283" s="13" t="s">
        <v>78</v>
      </c>
      <c r="AY283" s="270" t="s">
        <v>270</v>
      </c>
    </row>
    <row r="284" spans="2:51" s="14" customFormat="1" ht="13.5">
      <c r="B284" s="271"/>
      <c r="C284" s="272"/>
      <c r="D284" s="251" t="s">
        <v>278</v>
      </c>
      <c r="E284" s="273" t="s">
        <v>76</v>
      </c>
      <c r="F284" s="274" t="s">
        <v>281</v>
      </c>
      <c r="G284" s="272"/>
      <c r="H284" s="275">
        <v>3</v>
      </c>
      <c r="I284" s="276"/>
      <c r="J284" s="272"/>
      <c r="K284" s="272"/>
      <c r="L284" s="277"/>
      <c r="M284" s="278"/>
      <c r="N284" s="279"/>
      <c r="O284" s="279"/>
      <c r="P284" s="279"/>
      <c r="Q284" s="279"/>
      <c r="R284" s="279"/>
      <c r="S284" s="279"/>
      <c r="T284" s="280"/>
      <c r="AT284" s="281" t="s">
        <v>278</v>
      </c>
      <c r="AU284" s="281" t="s">
        <v>161</v>
      </c>
      <c r="AV284" s="14" t="s">
        <v>276</v>
      </c>
      <c r="AW284" s="14" t="s">
        <v>40</v>
      </c>
      <c r="AX284" s="14" t="s">
        <v>85</v>
      </c>
      <c r="AY284" s="281" t="s">
        <v>270</v>
      </c>
    </row>
    <row r="285" spans="2:65" s="1" customFormat="1" ht="16.5" customHeight="1">
      <c r="B285" s="46"/>
      <c r="C285" s="237" t="s">
        <v>492</v>
      </c>
      <c r="D285" s="237" t="s">
        <v>272</v>
      </c>
      <c r="E285" s="238" t="s">
        <v>1189</v>
      </c>
      <c r="F285" s="239" t="s">
        <v>1190</v>
      </c>
      <c r="G285" s="240" t="s">
        <v>121</v>
      </c>
      <c r="H285" s="241">
        <v>92</v>
      </c>
      <c r="I285" s="242"/>
      <c r="J285" s="243">
        <f>ROUND(I285*H285,2)</f>
        <v>0</v>
      </c>
      <c r="K285" s="239" t="s">
        <v>76</v>
      </c>
      <c r="L285" s="72"/>
      <c r="M285" s="244" t="s">
        <v>76</v>
      </c>
      <c r="N285" s="245" t="s">
        <v>48</v>
      </c>
      <c r="O285" s="47"/>
      <c r="P285" s="246">
        <f>O285*H285</f>
        <v>0</v>
      </c>
      <c r="Q285" s="246">
        <v>0</v>
      </c>
      <c r="R285" s="246">
        <f>Q285*H285</f>
        <v>0</v>
      </c>
      <c r="S285" s="246">
        <v>0</v>
      </c>
      <c r="T285" s="247">
        <f>S285*H285</f>
        <v>0</v>
      </c>
      <c r="AR285" s="24" t="s">
        <v>580</v>
      </c>
      <c r="AT285" s="24" t="s">
        <v>272</v>
      </c>
      <c r="AU285" s="24" t="s">
        <v>161</v>
      </c>
      <c r="AY285" s="24" t="s">
        <v>270</v>
      </c>
      <c r="BE285" s="248">
        <f>IF(N285="základní",J285,0)</f>
        <v>0</v>
      </c>
      <c r="BF285" s="248">
        <f>IF(N285="snížená",J285,0)</f>
        <v>0</v>
      </c>
      <c r="BG285" s="248">
        <f>IF(N285="zákl. přenesená",J285,0)</f>
        <v>0</v>
      </c>
      <c r="BH285" s="248">
        <f>IF(N285="sníž. přenesená",J285,0)</f>
        <v>0</v>
      </c>
      <c r="BI285" s="248">
        <f>IF(N285="nulová",J285,0)</f>
        <v>0</v>
      </c>
      <c r="BJ285" s="24" t="s">
        <v>85</v>
      </c>
      <c r="BK285" s="248">
        <f>ROUND(I285*H285,2)</f>
        <v>0</v>
      </c>
      <c r="BL285" s="24" t="s">
        <v>580</v>
      </c>
      <c r="BM285" s="24" t="s">
        <v>1191</v>
      </c>
    </row>
    <row r="286" spans="2:51" s="12" customFormat="1" ht="13.5">
      <c r="B286" s="249"/>
      <c r="C286" s="250"/>
      <c r="D286" s="251" t="s">
        <v>278</v>
      </c>
      <c r="E286" s="252" t="s">
        <v>76</v>
      </c>
      <c r="F286" s="253" t="s">
        <v>672</v>
      </c>
      <c r="G286" s="250"/>
      <c r="H286" s="252" t="s">
        <v>76</v>
      </c>
      <c r="I286" s="254"/>
      <c r="J286" s="250"/>
      <c r="K286" s="250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278</v>
      </c>
      <c r="AU286" s="259" t="s">
        <v>161</v>
      </c>
      <c r="AV286" s="12" t="s">
        <v>85</v>
      </c>
      <c r="AW286" s="12" t="s">
        <v>40</v>
      </c>
      <c r="AX286" s="12" t="s">
        <v>78</v>
      </c>
      <c r="AY286" s="259" t="s">
        <v>270</v>
      </c>
    </row>
    <row r="287" spans="2:51" s="13" customFormat="1" ht="13.5">
      <c r="B287" s="260"/>
      <c r="C287" s="261"/>
      <c r="D287" s="251" t="s">
        <v>278</v>
      </c>
      <c r="E287" s="262" t="s">
        <v>76</v>
      </c>
      <c r="F287" s="263" t="s">
        <v>719</v>
      </c>
      <c r="G287" s="261"/>
      <c r="H287" s="264">
        <v>92</v>
      </c>
      <c r="I287" s="265"/>
      <c r="J287" s="261"/>
      <c r="K287" s="261"/>
      <c r="L287" s="266"/>
      <c r="M287" s="267"/>
      <c r="N287" s="268"/>
      <c r="O287" s="268"/>
      <c r="P287" s="268"/>
      <c r="Q287" s="268"/>
      <c r="R287" s="268"/>
      <c r="S287" s="268"/>
      <c r="T287" s="269"/>
      <c r="AT287" s="270" t="s">
        <v>278</v>
      </c>
      <c r="AU287" s="270" t="s">
        <v>161</v>
      </c>
      <c r="AV287" s="13" t="s">
        <v>87</v>
      </c>
      <c r="AW287" s="13" t="s">
        <v>40</v>
      </c>
      <c r="AX287" s="13" t="s">
        <v>78</v>
      </c>
      <c r="AY287" s="270" t="s">
        <v>270</v>
      </c>
    </row>
    <row r="288" spans="2:51" s="14" customFormat="1" ht="13.5">
      <c r="B288" s="271"/>
      <c r="C288" s="272"/>
      <c r="D288" s="251" t="s">
        <v>278</v>
      </c>
      <c r="E288" s="273" t="s">
        <v>76</v>
      </c>
      <c r="F288" s="274" t="s">
        <v>281</v>
      </c>
      <c r="G288" s="272"/>
      <c r="H288" s="275">
        <v>92</v>
      </c>
      <c r="I288" s="276"/>
      <c r="J288" s="272"/>
      <c r="K288" s="272"/>
      <c r="L288" s="277"/>
      <c r="M288" s="278"/>
      <c r="N288" s="279"/>
      <c r="O288" s="279"/>
      <c r="P288" s="279"/>
      <c r="Q288" s="279"/>
      <c r="R288" s="279"/>
      <c r="S288" s="279"/>
      <c r="T288" s="280"/>
      <c r="AT288" s="281" t="s">
        <v>278</v>
      </c>
      <c r="AU288" s="281" t="s">
        <v>161</v>
      </c>
      <c r="AV288" s="14" t="s">
        <v>276</v>
      </c>
      <c r="AW288" s="14" t="s">
        <v>40</v>
      </c>
      <c r="AX288" s="14" t="s">
        <v>85</v>
      </c>
      <c r="AY288" s="281" t="s">
        <v>270</v>
      </c>
    </row>
    <row r="289" spans="2:65" s="1" customFormat="1" ht="51" customHeight="1">
      <c r="B289" s="46"/>
      <c r="C289" s="237" t="s">
        <v>496</v>
      </c>
      <c r="D289" s="237" t="s">
        <v>272</v>
      </c>
      <c r="E289" s="238" t="s">
        <v>1192</v>
      </c>
      <c r="F289" s="239" t="s">
        <v>1193</v>
      </c>
      <c r="G289" s="240" t="s">
        <v>121</v>
      </c>
      <c r="H289" s="241">
        <v>12</v>
      </c>
      <c r="I289" s="242"/>
      <c r="J289" s="243">
        <f>ROUND(I289*H289,2)</f>
        <v>0</v>
      </c>
      <c r="K289" s="239" t="s">
        <v>275</v>
      </c>
      <c r="L289" s="72"/>
      <c r="M289" s="244" t="s">
        <v>76</v>
      </c>
      <c r="N289" s="245" t="s">
        <v>48</v>
      </c>
      <c r="O289" s="47"/>
      <c r="P289" s="246">
        <f>O289*H289</f>
        <v>0</v>
      </c>
      <c r="Q289" s="246">
        <v>0</v>
      </c>
      <c r="R289" s="246">
        <f>Q289*H289</f>
        <v>0</v>
      </c>
      <c r="S289" s="246">
        <v>0</v>
      </c>
      <c r="T289" s="247">
        <f>S289*H289</f>
        <v>0</v>
      </c>
      <c r="AR289" s="24" t="s">
        <v>580</v>
      </c>
      <c r="AT289" s="24" t="s">
        <v>272</v>
      </c>
      <c r="AU289" s="24" t="s">
        <v>161</v>
      </c>
      <c r="AY289" s="24" t="s">
        <v>270</v>
      </c>
      <c r="BE289" s="248">
        <f>IF(N289="základní",J289,0)</f>
        <v>0</v>
      </c>
      <c r="BF289" s="248">
        <f>IF(N289="snížená",J289,0)</f>
        <v>0</v>
      </c>
      <c r="BG289" s="248">
        <f>IF(N289="zákl. přenesená",J289,0)</f>
        <v>0</v>
      </c>
      <c r="BH289" s="248">
        <f>IF(N289="sníž. přenesená",J289,0)</f>
        <v>0</v>
      </c>
      <c r="BI289" s="248">
        <f>IF(N289="nulová",J289,0)</f>
        <v>0</v>
      </c>
      <c r="BJ289" s="24" t="s">
        <v>85</v>
      </c>
      <c r="BK289" s="248">
        <f>ROUND(I289*H289,2)</f>
        <v>0</v>
      </c>
      <c r="BL289" s="24" t="s">
        <v>580</v>
      </c>
      <c r="BM289" s="24" t="s">
        <v>1194</v>
      </c>
    </row>
    <row r="290" spans="2:51" s="12" customFormat="1" ht="13.5">
      <c r="B290" s="249"/>
      <c r="C290" s="250"/>
      <c r="D290" s="251" t="s">
        <v>278</v>
      </c>
      <c r="E290" s="252" t="s">
        <v>76</v>
      </c>
      <c r="F290" s="253" t="s">
        <v>1195</v>
      </c>
      <c r="G290" s="250"/>
      <c r="H290" s="252" t="s">
        <v>76</v>
      </c>
      <c r="I290" s="254"/>
      <c r="J290" s="250"/>
      <c r="K290" s="250"/>
      <c r="L290" s="255"/>
      <c r="M290" s="256"/>
      <c r="N290" s="257"/>
      <c r="O290" s="257"/>
      <c r="P290" s="257"/>
      <c r="Q290" s="257"/>
      <c r="R290" s="257"/>
      <c r="S290" s="257"/>
      <c r="T290" s="258"/>
      <c r="AT290" s="259" t="s">
        <v>278</v>
      </c>
      <c r="AU290" s="259" t="s">
        <v>161</v>
      </c>
      <c r="AV290" s="12" t="s">
        <v>85</v>
      </c>
      <c r="AW290" s="12" t="s">
        <v>40</v>
      </c>
      <c r="AX290" s="12" t="s">
        <v>78</v>
      </c>
      <c r="AY290" s="259" t="s">
        <v>270</v>
      </c>
    </row>
    <row r="291" spans="2:51" s="13" customFormat="1" ht="13.5">
      <c r="B291" s="260"/>
      <c r="C291" s="261"/>
      <c r="D291" s="251" t="s">
        <v>278</v>
      </c>
      <c r="E291" s="262" t="s">
        <v>1008</v>
      </c>
      <c r="F291" s="263" t="s">
        <v>325</v>
      </c>
      <c r="G291" s="261"/>
      <c r="H291" s="264">
        <v>12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AT291" s="270" t="s">
        <v>278</v>
      </c>
      <c r="AU291" s="270" t="s">
        <v>161</v>
      </c>
      <c r="AV291" s="13" t="s">
        <v>87</v>
      </c>
      <c r="AW291" s="13" t="s">
        <v>40</v>
      </c>
      <c r="AX291" s="13" t="s">
        <v>78</v>
      </c>
      <c r="AY291" s="270" t="s">
        <v>270</v>
      </c>
    </row>
    <row r="292" spans="2:51" s="14" customFormat="1" ht="13.5">
      <c r="B292" s="271"/>
      <c r="C292" s="272"/>
      <c r="D292" s="251" t="s">
        <v>278</v>
      </c>
      <c r="E292" s="273" t="s">
        <v>76</v>
      </c>
      <c r="F292" s="274" t="s">
        <v>281</v>
      </c>
      <c r="G292" s="272"/>
      <c r="H292" s="275">
        <v>12</v>
      </c>
      <c r="I292" s="276"/>
      <c r="J292" s="272"/>
      <c r="K292" s="272"/>
      <c r="L292" s="277"/>
      <c r="M292" s="278"/>
      <c r="N292" s="279"/>
      <c r="O292" s="279"/>
      <c r="P292" s="279"/>
      <c r="Q292" s="279"/>
      <c r="R292" s="279"/>
      <c r="S292" s="279"/>
      <c r="T292" s="280"/>
      <c r="AT292" s="281" t="s">
        <v>278</v>
      </c>
      <c r="AU292" s="281" t="s">
        <v>161</v>
      </c>
      <c r="AV292" s="14" t="s">
        <v>276</v>
      </c>
      <c r="AW292" s="14" t="s">
        <v>40</v>
      </c>
      <c r="AX292" s="14" t="s">
        <v>85</v>
      </c>
      <c r="AY292" s="281" t="s">
        <v>270</v>
      </c>
    </row>
    <row r="293" spans="2:65" s="1" customFormat="1" ht="51" customHeight="1">
      <c r="B293" s="46"/>
      <c r="C293" s="237" t="s">
        <v>228</v>
      </c>
      <c r="D293" s="237" t="s">
        <v>272</v>
      </c>
      <c r="E293" s="238" t="s">
        <v>1196</v>
      </c>
      <c r="F293" s="239" t="s">
        <v>1197</v>
      </c>
      <c r="G293" s="240" t="s">
        <v>121</v>
      </c>
      <c r="H293" s="241">
        <v>80</v>
      </c>
      <c r="I293" s="242"/>
      <c r="J293" s="243">
        <f>ROUND(I293*H293,2)</f>
        <v>0</v>
      </c>
      <c r="K293" s="239" t="s">
        <v>275</v>
      </c>
      <c r="L293" s="72"/>
      <c r="M293" s="244" t="s">
        <v>76</v>
      </c>
      <c r="N293" s="245" t="s">
        <v>48</v>
      </c>
      <c r="O293" s="47"/>
      <c r="P293" s="246">
        <f>O293*H293</f>
        <v>0</v>
      </c>
      <c r="Q293" s="246">
        <v>0</v>
      </c>
      <c r="R293" s="246">
        <f>Q293*H293</f>
        <v>0</v>
      </c>
      <c r="S293" s="246">
        <v>0</v>
      </c>
      <c r="T293" s="247">
        <f>S293*H293</f>
        <v>0</v>
      </c>
      <c r="AR293" s="24" t="s">
        <v>580</v>
      </c>
      <c r="AT293" s="24" t="s">
        <v>272</v>
      </c>
      <c r="AU293" s="24" t="s">
        <v>161</v>
      </c>
      <c r="AY293" s="24" t="s">
        <v>270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24" t="s">
        <v>85</v>
      </c>
      <c r="BK293" s="248">
        <f>ROUND(I293*H293,2)</f>
        <v>0</v>
      </c>
      <c r="BL293" s="24" t="s">
        <v>580</v>
      </c>
      <c r="BM293" s="24" t="s">
        <v>1198</v>
      </c>
    </row>
    <row r="294" spans="2:51" s="12" customFormat="1" ht="13.5">
      <c r="B294" s="249"/>
      <c r="C294" s="250"/>
      <c r="D294" s="251" t="s">
        <v>278</v>
      </c>
      <c r="E294" s="252" t="s">
        <v>76</v>
      </c>
      <c r="F294" s="253" t="s">
        <v>1199</v>
      </c>
      <c r="G294" s="250"/>
      <c r="H294" s="252" t="s">
        <v>76</v>
      </c>
      <c r="I294" s="254"/>
      <c r="J294" s="250"/>
      <c r="K294" s="250"/>
      <c r="L294" s="255"/>
      <c r="M294" s="256"/>
      <c r="N294" s="257"/>
      <c r="O294" s="257"/>
      <c r="P294" s="257"/>
      <c r="Q294" s="257"/>
      <c r="R294" s="257"/>
      <c r="S294" s="257"/>
      <c r="T294" s="258"/>
      <c r="AT294" s="259" t="s">
        <v>278</v>
      </c>
      <c r="AU294" s="259" t="s">
        <v>161</v>
      </c>
      <c r="AV294" s="12" t="s">
        <v>85</v>
      </c>
      <c r="AW294" s="12" t="s">
        <v>40</v>
      </c>
      <c r="AX294" s="12" t="s">
        <v>78</v>
      </c>
      <c r="AY294" s="259" t="s">
        <v>270</v>
      </c>
    </row>
    <row r="295" spans="2:51" s="13" customFormat="1" ht="13.5">
      <c r="B295" s="260"/>
      <c r="C295" s="261"/>
      <c r="D295" s="251" t="s">
        <v>278</v>
      </c>
      <c r="E295" s="262" t="s">
        <v>1010</v>
      </c>
      <c r="F295" s="263" t="s">
        <v>668</v>
      </c>
      <c r="G295" s="261"/>
      <c r="H295" s="264">
        <v>80</v>
      </c>
      <c r="I295" s="265"/>
      <c r="J295" s="261"/>
      <c r="K295" s="261"/>
      <c r="L295" s="266"/>
      <c r="M295" s="267"/>
      <c r="N295" s="268"/>
      <c r="O295" s="268"/>
      <c r="P295" s="268"/>
      <c r="Q295" s="268"/>
      <c r="R295" s="268"/>
      <c r="S295" s="268"/>
      <c r="T295" s="269"/>
      <c r="AT295" s="270" t="s">
        <v>278</v>
      </c>
      <c r="AU295" s="270" t="s">
        <v>161</v>
      </c>
      <c r="AV295" s="13" t="s">
        <v>87</v>
      </c>
      <c r="AW295" s="13" t="s">
        <v>40</v>
      </c>
      <c r="AX295" s="13" t="s">
        <v>78</v>
      </c>
      <c r="AY295" s="270" t="s">
        <v>270</v>
      </c>
    </row>
    <row r="296" spans="2:51" s="14" customFormat="1" ht="13.5">
      <c r="B296" s="271"/>
      <c r="C296" s="272"/>
      <c r="D296" s="251" t="s">
        <v>278</v>
      </c>
      <c r="E296" s="273" t="s">
        <v>76</v>
      </c>
      <c r="F296" s="274" t="s">
        <v>281</v>
      </c>
      <c r="G296" s="272"/>
      <c r="H296" s="275">
        <v>80</v>
      </c>
      <c r="I296" s="276"/>
      <c r="J296" s="272"/>
      <c r="K296" s="272"/>
      <c r="L296" s="277"/>
      <c r="M296" s="278"/>
      <c r="N296" s="279"/>
      <c r="O296" s="279"/>
      <c r="P296" s="279"/>
      <c r="Q296" s="279"/>
      <c r="R296" s="279"/>
      <c r="S296" s="279"/>
      <c r="T296" s="280"/>
      <c r="AT296" s="281" t="s">
        <v>278</v>
      </c>
      <c r="AU296" s="281" t="s">
        <v>161</v>
      </c>
      <c r="AV296" s="14" t="s">
        <v>276</v>
      </c>
      <c r="AW296" s="14" t="s">
        <v>40</v>
      </c>
      <c r="AX296" s="14" t="s">
        <v>85</v>
      </c>
      <c r="AY296" s="281" t="s">
        <v>270</v>
      </c>
    </row>
    <row r="297" spans="2:65" s="1" customFormat="1" ht="16.5" customHeight="1">
      <c r="B297" s="46"/>
      <c r="C297" s="237" t="s">
        <v>503</v>
      </c>
      <c r="D297" s="237" t="s">
        <v>272</v>
      </c>
      <c r="E297" s="238" t="s">
        <v>1200</v>
      </c>
      <c r="F297" s="239" t="s">
        <v>1201</v>
      </c>
      <c r="G297" s="240" t="s">
        <v>164</v>
      </c>
      <c r="H297" s="241">
        <v>0.72</v>
      </c>
      <c r="I297" s="242"/>
      <c r="J297" s="243">
        <f>ROUND(I297*H297,2)</f>
        <v>0</v>
      </c>
      <c r="K297" s="239" t="s">
        <v>275</v>
      </c>
      <c r="L297" s="72"/>
      <c r="M297" s="244" t="s">
        <v>76</v>
      </c>
      <c r="N297" s="245" t="s">
        <v>48</v>
      </c>
      <c r="O297" s="47"/>
      <c r="P297" s="246">
        <f>O297*H297</f>
        <v>0</v>
      </c>
      <c r="Q297" s="246">
        <v>2.25634</v>
      </c>
      <c r="R297" s="246">
        <f>Q297*H297</f>
        <v>1.6245647999999997</v>
      </c>
      <c r="S297" s="246">
        <v>0</v>
      </c>
      <c r="T297" s="247">
        <f>S297*H297</f>
        <v>0</v>
      </c>
      <c r="AR297" s="24" t="s">
        <v>580</v>
      </c>
      <c r="AT297" s="24" t="s">
        <v>272</v>
      </c>
      <c r="AU297" s="24" t="s">
        <v>161</v>
      </c>
      <c r="AY297" s="24" t="s">
        <v>270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24" t="s">
        <v>85</v>
      </c>
      <c r="BK297" s="248">
        <f>ROUND(I297*H297,2)</f>
        <v>0</v>
      </c>
      <c r="BL297" s="24" t="s">
        <v>580</v>
      </c>
      <c r="BM297" s="24" t="s">
        <v>1202</v>
      </c>
    </row>
    <row r="298" spans="2:51" s="12" customFormat="1" ht="13.5">
      <c r="B298" s="249"/>
      <c r="C298" s="250"/>
      <c r="D298" s="251" t="s">
        <v>278</v>
      </c>
      <c r="E298" s="252" t="s">
        <v>76</v>
      </c>
      <c r="F298" s="253" t="s">
        <v>1203</v>
      </c>
      <c r="G298" s="250"/>
      <c r="H298" s="252" t="s">
        <v>76</v>
      </c>
      <c r="I298" s="254"/>
      <c r="J298" s="250"/>
      <c r="K298" s="250"/>
      <c r="L298" s="255"/>
      <c r="M298" s="256"/>
      <c r="N298" s="257"/>
      <c r="O298" s="257"/>
      <c r="P298" s="257"/>
      <c r="Q298" s="257"/>
      <c r="R298" s="257"/>
      <c r="S298" s="257"/>
      <c r="T298" s="258"/>
      <c r="AT298" s="259" t="s">
        <v>278</v>
      </c>
      <c r="AU298" s="259" t="s">
        <v>161</v>
      </c>
      <c r="AV298" s="12" t="s">
        <v>85</v>
      </c>
      <c r="AW298" s="12" t="s">
        <v>40</v>
      </c>
      <c r="AX298" s="12" t="s">
        <v>78</v>
      </c>
      <c r="AY298" s="259" t="s">
        <v>270</v>
      </c>
    </row>
    <row r="299" spans="2:51" s="13" customFormat="1" ht="13.5">
      <c r="B299" s="260"/>
      <c r="C299" s="261"/>
      <c r="D299" s="251" t="s">
        <v>278</v>
      </c>
      <c r="E299" s="262" t="s">
        <v>76</v>
      </c>
      <c r="F299" s="263" t="s">
        <v>1204</v>
      </c>
      <c r="G299" s="261"/>
      <c r="H299" s="264">
        <v>0.72</v>
      </c>
      <c r="I299" s="265"/>
      <c r="J299" s="261"/>
      <c r="K299" s="261"/>
      <c r="L299" s="266"/>
      <c r="M299" s="267"/>
      <c r="N299" s="268"/>
      <c r="O299" s="268"/>
      <c r="P299" s="268"/>
      <c r="Q299" s="268"/>
      <c r="R299" s="268"/>
      <c r="S299" s="268"/>
      <c r="T299" s="269"/>
      <c r="AT299" s="270" t="s">
        <v>278</v>
      </c>
      <c r="AU299" s="270" t="s">
        <v>161</v>
      </c>
      <c r="AV299" s="13" t="s">
        <v>87</v>
      </c>
      <c r="AW299" s="13" t="s">
        <v>40</v>
      </c>
      <c r="AX299" s="13" t="s">
        <v>78</v>
      </c>
      <c r="AY299" s="270" t="s">
        <v>270</v>
      </c>
    </row>
    <row r="300" spans="2:51" s="14" customFormat="1" ht="13.5">
      <c r="B300" s="271"/>
      <c r="C300" s="272"/>
      <c r="D300" s="251" t="s">
        <v>278</v>
      </c>
      <c r="E300" s="273" t="s">
        <v>76</v>
      </c>
      <c r="F300" s="274" t="s">
        <v>281</v>
      </c>
      <c r="G300" s="272"/>
      <c r="H300" s="275">
        <v>0.72</v>
      </c>
      <c r="I300" s="276"/>
      <c r="J300" s="272"/>
      <c r="K300" s="272"/>
      <c r="L300" s="277"/>
      <c r="M300" s="278"/>
      <c r="N300" s="279"/>
      <c r="O300" s="279"/>
      <c r="P300" s="279"/>
      <c r="Q300" s="279"/>
      <c r="R300" s="279"/>
      <c r="S300" s="279"/>
      <c r="T300" s="280"/>
      <c r="AT300" s="281" t="s">
        <v>278</v>
      </c>
      <c r="AU300" s="281" t="s">
        <v>161</v>
      </c>
      <c r="AV300" s="14" t="s">
        <v>276</v>
      </c>
      <c r="AW300" s="14" t="s">
        <v>40</v>
      </c>
      <c r="AX300" s="14" t="s">
        <v>85</v>
      </c>
      <c r="AY300" s="281" t="s">
        <v>270</v>
      </c>
    </row>
    <row r="301" spans="2:65" s="1" customFormat="1" ht="25.5" customHeight="1">
      <c r="B301" s="46"/>
      <c r="C301" s="237" t="s">
        <v>508</v>
      </c>
      <c r="D301" s="237" t="s">
        <v>272</v>
      </c>
      <c r="E301" s="238" t="s">
        <v>1205</v>
      </c>
      <c r="F301" s="239" t="s">
        <v>1206</v>
      </c>
      <c r="G301" s="240" t="s">
        <v>121</v>
      </c>
      <c r="H301" s="241">
        <v>52</v>
      </c>
      <c r="I301" s="242"/>
      <c r="J301" s="243">
        <f>ROUND(I301*H301,2)</f>
        <v>0</v>
      </c>
      <c r="K301" s="239" t="s">
        <v>275</v>
      </c>
      <c r="L301" s="72"/>
      <c r="M301" s="244" t="s">
        <v>76</v>
      </c>
      <c r="N301" s="245" t="s">
        <v>48</v>
      </c>
      <c r="O301" s="47"/>
      <c r="P301" s="246">
        <f>O301*H301</f>
        <v>0</v>
      </c>
      <c r="Q301" s="246">
        <v>0.15614</v>
      </c>
      <c r="R301" s="246">
        <f>Q301*H301</f>
        <v>8.11928</v>
      </c>
      <c r="S301" s="246">
        <v>0</v>
      </c>
      <c r="T301" s="247">
        <f>S301*H301</f>
        <v>0</v>
      </c>
      <c r="AR301" s="24" t="s">
        <v>580</v>
      </c>
      <c r="AT301" s="24" t="s">
        <v>272</v>
      </c>
      <c r="AU301" s="24" t="s">
        <v>161</v>
      </c>
      <c r="AY301" s="24" t="s">
        <v>270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24" t="s">
        <v>85</v>
      </c>
      <c r="BK301" s="248">
        <f>ROUND(I301*H301,2)</f>
        <v>0</v>
      </c>
      <c r="BL301" s="24" t="s">
        <v>580</v>
      </c>
      <c r="BM301" s="24" t="s">
        <v>1207</v>
      </c>
    </row>
    <row r="302" spans="2:51" s="12" customFormat="1" ht="13.5">
      <c r="B302" s="249"/>
      <c r="C302" s="250"/>
      <c r="D302" s="251" t="s">
        <v>278</v>
      </c>
      <c r="E302" s="252" t="s">
        <v>76</v>
      </c>
      <c r="F302" s="253" t="s">
        <v>1208</v>
      </c>
      <c r="G302" s="250"/>
      <c r="H302" s="252" t="s">
        <v>76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AT302" s="259" t="s">
        <v>278</v>
      </c>
      <c r="AU302" s="259" t="s">
        <v>161</v>
      </c>
      <c r="AV302" s="12" t="s">
        <v>85</v>
      </c>
      <c r="AW302" s="12" t="s">
        <v>40</v>
      </c>
      <c r="AX302" s="12" t="s">
        <v>78</v>
      </c>
      <c r="AY302" s="259" t="s">
        <v>270</v>
      </c>
    </row>
    <row r="303" spans="2:51" s="13" customFormat="1" ht="13.5">
      <c r="B303" s="260"/>
      <c r="C303" s="261"/>
      <c r="D303" s="251" t="s">
        <v>278</v>
      </c>
      <c r="E303" s="262" t="s">
        <v>76</v>
      </c>
      <c r="F303" s="263" t="s">
        <v>512</v>
      </c>
      <c r="G303" s="261"/>
      <c r="H303" s="264">
        <v>52</v>
      </c>
      <c r="I303" s="265"/>
      <c r="J303" s="261"/>
      <c r="K303" s="261"/>
      <c r="L303" s="266"/>
      <c r="M303" s="267"/>
      <c r="N303" s="268"/>
      <c r="O303" s="268"/>
      <c r="P303" s="268"/>
      <c r="Q303" s="268"/>
      <c r="R303" s="268"/>
      <c r="S303" s="268"/>
      <c r="T303" s="269"/>
      <c r="AT303" s="270" t="s">
        <v>278</v>
      </c>
      <c r="AU303" s="270" t="s">
        <v>161</v>
      </c>
      <c r="AV303" s="13" t="s">
        <v>87</v>
      </c>
      <c r="AW303" s="13" t="s">
        <v>40</v>
      </c>
      <c r="AX303" s="13" t="s">
        <v>78</v>
      </c>
      <c r="AY303" s="270" t="s">
        <v>270</v>
      </c>
    </row>
    <row r="304" spans="2:51" s="14" customFormat="1" ht="13.5">
      <c r="B304" s="271"/>
      <c r="C304" s="272"/>
      <c r="D304" s="251" t="s">
        <v>278</v>
      </c>
      <c r="E304" s="273" t="s">
        <v>76</v>
      </c>
      <c r="F304" s="274" t="s">
        <v>281</v>
      </c>
      <c r="G304" s="272"/>
      <c r="H304" s="275">
        <v>52</v>
      </c>
      <c r="I304" s="276"/>
      <c r="J304" s="272"/>
      <c r="K304" s="272"/>
      <c r="L304" s="277"/>
      <c r="M304" s="278"/>
      <c r="N304" s="279"/>
      <c r="O304" s="279"/>
      <c r="P304" s="279"/>
      <c r="Q304" s="279"/>
      <c r="R304" s="279"/>
      <c r="S304" s="279"/>
      <c r="T304" s="280"/>
      <c r="AT304" s="281" t="s">
        <v>278</v>
      </c>
      <c r="AU304" s="281" t="s">
        <v>161</v>
      </c>
      <c r="AV304" s="14" t="s">
        <v>276</v>
      </c>
      <c r="AW304" s="14" t="s">
        <v>40</v>
      </c>
      <c r="AX304" s="14" t="s">
        <v>85</v>
      </c>
      <c r="AY304" s="281" t="s">
        <v>270</v>
      </c>
    </row>
    <row r="305" spans="2:65" s="1" customFormat="1" ht="16.5" customHeight="1">
      <c r="B305" s="46"/>
      <c r="C305" s="282" t="s">
        <v>512</v>
      </c>
      <c r="D305" s="282" t="s">
        <v>338</v>
      </c>
      <c r="E305" s="283" t="s">
        <v>1209</v>
      </c>
      <c r="F305" s="284" t="s">
        <v>1210</v>
      </c>
      <c r="G305" s="285" t="s">
        <v>121</v>
      </c>
      <c r="H305" s="286">
        <v>66.76</v>
      </c>
      <c r="I305" s="287"/>
      <c r="J305" s="288">
        <f>ROUND(I305*H305,2)</f>
        <v>0</v>
      </c>
      <c r="K305" s="284" t="s">
        <v>76</v>
      </c>
      <c r="L305" s="289"/>
      <c r="M305" s="290" t="s">
        <v>76</v>
      </c>
      <c r="N305" s="291" t="s">
        <v>48</v>
      </c>
      <c r="O305" s="47"/>
      <c r="P305" s="246">
        <f>O305*H305</f>
        <v>0</v>
      </c>
      <c r="Q305" s="246">
        <v>0</v>
      </c>
      <c r="R305" s="246">
        <f>Q305*H305</f>
        <v>0</v>
      </c>
      <c r="S305" s="246">
        <v>0</v>
      </c>
      <c r="T305" s="247">
        <f>S305*H305</f>
        <v>0</v>
      </c>
      <c r="AR305" s="24" t="s">
        <v>892</v>
      </c>
      <c r="AT305" s="24" t="s">
        <v>338</v>
      </c>
      <c r="AU305" s="24" t="s">
        <v>161</v>
      </c>
      <c r="AY305" s="24" t="s">
        <v>270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24" t="s">
        <v>85</v>
      </c>
      <c r="BK305" s="248">
        <f>ROUND(I305*H305,2)</f>
        <v>0</v>
      </c>
      <c r="BL305" s="24" t="s">
        <v>892</v>
      </c>
      <c r="BM305" s="24" t="s">
        <v>1211</v>
      </c>
    </row>
    <row r="306" spans="2:51" s="12" customFormat="1" ht="13.5">
      <c r="B306" s="249"/>
      <c r="C306" s="250"/>
      <c r="D306" s="251" t="s">
        <v>278</v>
      </c>
      <c r="E306" s="252" t="s">
        <v>76</v>
      </c>
      <c r="F306" s="253" t="s">
        <v>1212</v>
      </c>
      <c r="G306" s="250"/>
      <c r="H306" s="252" t="s">
        <v>76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278</v>
      </c>
      <c r="AU306" s="259" t="s">
        <v>161</v>
      </c>
      <c r="AV306" s="12" t="s">
        <v>85</v>
      </c>
      <c r="AW306" s="12" t="s">
        <v>40</v>
      </c>
      <c r="AX306" s="12" t="s">
        <v>78</v>
      </c>
      <c r="AY306" s="259" t="s">
        <v>270</v>
      </c>
    </row>
    <row r="307" spans="2:51" s="13" customFormat="1" ht="13.5">
      <c r="B307" s="260"/>
      <c r="C307" s="261"/>
      <c r="D307" s="251" t="s">
        <v>278</v>
      </c>
      <c r="E307" s="262" t="s">
        <v>76</v>
      </c>
      <c r="F307" s="263" t="s">
        <v>1213</v>
      </c>
      <c r="G307" s="261"/>
      <c r="H307" s="264">
        <v>12.36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AT307" s="270" t="s">
        <v>278</v>
      </c>
      <c r="AU307" s="270" t="s">
        <v>161</v>
      </c>
      <c r="AV307" s="13" t="s">
        <v>87</v>
      </c>
      <c r="AW307" s="13" t="s">
        <v>40</v>
      </c>
      <c r="AX307" s="13" t="s">
        <v>78</v>
      </c>
      <c r="AY307" s="270" t="s">
        <v>270</v>
      </c>
    </row>
    <row r="308" spans="2:51" s="13" customFormat="1" ht="13.5">
      <c r="B308" s="260"/>
      <c r="C308" s="261"/>
      <c r="D308" s="251" t="s">
        <v>278</v>
      </c>
      <c r="E308" s="262" t="s">
        <v>76</v>
      </c>
      <c r="F308" s="263" t="s">
        <v>1214</v>
      </c>
      <c r="G308" s="261"/>
      <c r="H308" s="264">
        <v>54.4</v>
      </c>
      <c r="I308" s="265"/>
      <c r="J308" s="261"/>
      <c r="K308" s="261"/>
      <c r="L308" s="266"/>
      <c r="M308" s="267"/>
      <c r="N308" s="268"/>
      <c r="O308" s="268"/>
      <c r="P308" s="268"/>
      <c r="Q308" s="268"/>
      <c r="R308" s="268"/>
      <c r="S308" s="268"/>
      <c r="T308" s="269"/>
      <c r="AT308" s="270" t="s">
        <v>278</v>
      </c>
      <c r="AU308" s="270" t="s">
        <v>161</v>
      </c>
      <c r="AV308" s="13" t="s">
        <v>87</v>
      </c>
      <c r="AW308" s="13" t="s">
        <v>40</v>
      </c>
      <c r="AX308" s="13" t="s">
        <v>78</v>
      </c>
      <c r="AY308" s="270" t="s">
        <v>270</v>
      </c>
    </row>
    <row r="309" spans="2:51" s="14" customFormat="1" ht="13.5">
      <c r="B309" s="271"/>
      <c r="C309" s="272"/>
      <c r="D309" s="251" t="s">
        <v>278</v>
      </c>
      <c r="E309" s="273" t="s">
        <v>76</v>
      </c>
      <c r="F309" s="274" t="s">
        <v>281</v>
      </c>
      <c r="G309" s="272"/>
      <c r="H309" s="275">
        <v>66.76</v>
      </c>
      <c r="I309" s="276"/>
      <c r="J309" s="272"/>
      <c r="K309" s="272"/>
      <c r="L309" s="277"/>
      <c r="M309" s="278"/>
      <c r="N309" s="279"/>
      <c r="O309" s="279"/>
      <c r="P309" s="279"/>
      <c r="Q309" s="279"/>
      <c r="R309" s="279"/>
      <c r="S309" s="279"/>
      <c r="T309" s="280"/>
      <c r="AT309" s="281" t="s">
        <v>278</v>
      </c>
      <c r="AU309" s="281" t="s">
        <v>161</v>
      </c>
      <c r="AV309" s="14" t="s">
        <v>276</v>
      </c>
      <c r="AW309" s="14" t="s">
        <v>40</v>
      </c>
      <c r="AX309" s="14" t="s">
        <v>85</v>
      </c>
      <c r="AY309" s="281" t="s">
        <v>270</v>
      </c>
    </row>
    <row r="310" spans="2:65" s="1" customFormat="1" ht="25.5" customHeight="1">
      <c r="B310" s="46"/>
      <c r="C310" s="237" t="s">
        <v>517</v>
      </c>
      <c r="D310" s="237" t="s">
        <v>272</v>
      </c>
      <c r="E310" s="238" t="s">
        <v>1215</v>
      </c>
      <c r="F310" s="239" t="s">
        <v>1216</v>
      </c>
      <c r="G310" s="240" t="s">
        <v>121</v>
      </c>
      <c r="H310" s="241">
        <v>12</v>
      </c>
      <c r="I310" s="242"/>
      <c r="J310" s="243">
        <f>ROUND(I310*H310,2)</f>
        <v>0</v>
      </c>
      <c r="K310" s="239" t="s">
        <v>275</v>
      </c>
      <c r="L310" s="72"/>
      <c r="M310" s="244" t="s">
        <v>76</v>
      </c>
      <c r="N310" s="245" t="s">
        <v>48</v>
      </c>
      <c r="O310" s="47"/>
      <c r="P310" s="246">
        <f>O310*H310</f>
        <v>0</v>
      </c>
      <c r="Q310" s="246">
        <v>0</v>
      </c>
      <c r="R310" s="246">
        <f>Q310*H310</f>
        <v>0</v>
      </c>
      <c r="S310" s="246">
        <v>0</v>
      </c>
      <c r="T310" s="247">
        <f>S310*H310</f>
        <v>0</v>
      </c>
      <c r="AR310" s="24" t="s">
        <v>580</v>
      </c>
      <c r="AT310" s="24" t="s">
        <v>272</v>
      </c>
      <c r="AU310" s="24" t="s">
        <v>161</v>
      </c>
      <c r="AY310" s="24" t="s">
        <v>270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24" t="s">
        <v>85</v>
      </c>
      <c r="BK310" s="248">
        <f>ROUND(I310*H310,2)</f>
        <v>0</v>
      </c>
      <c r="BL310" s="24" t="s">
        <v>580</v>
      </c>
      <c r="BM310" s="24" t="s">
        <v>1217</v>
      </c>
    </row>
    <row r="311" spans="2:51" s="12" customFormat="1" ht="13.5">
      <c r="B311" s="249"/>
      <c r="C311" s="250"/>
      <c r="D311" s="251" t="s">
        <v>278</v>
      </c>
      <c r="E311" s="252" t="s">
        <v>76</v>
      </c>
      <c r="F311" s="253" t="s">
        <v>1218</v>
      </c>
      <c r="G311" s="250"/>
      <c r="H311" s="252" t="s">
        <v>76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AT311" s="259" t="s">
        <v>278</v>
      </c>
      <c r="AU311" s="259" t="s">
        <v>161</v>
      </c>
      <c r="AV311" s="12" t="s">
        <v>85</v>
      </c>
      <c r="AW311" s="12" t="s">
        <v>40</v>
      </c>
      <c r="AX311" s="12" t="s">
        <v>78</v>
      </c>
      <c r="AY311" s="259" t="s">
        <v>270</v>
      </c>
    </row>
    <row r="312" spans="2:51" s="13" customFormat="1" ht="13.5">
      <c r="B312" s="260"/>
      <c r="C312" s="261"/>
      <c r="D312" s="251" t="s">
        <v>278</v>
      </c>
      <c r="E312" s="262" t="s">
        <v>76</v>
      </c>
      <c r="F312" s="263" t="s">
        <v>1008</v>
      </c>
      <c r="G312" s="261"/>
      <c r="H312" s="264">
        <v>12</v>
      </c>
      <c r="I312" s="265"/>
      <c r="J312" s="261"/>
      <c r="K312" s="261"/>
      <c r="L312" s="266"/>
      <c r="M312" s="267"/>
      <c r="N312" s="268"/>
      <c r="O312" s="268"/>
      <c r="P312" s="268"/>
      <c r="Q312" s="268"/>
      <c r="R312" s="268"/>
      <c r="S312" s="268"/>
      <c r="T312" s="269"/>
      <c r="AT312" s="270" t="s">
        <v>278</v>
      </c>
      <c r="AU312" s="270" t="s">
        <v>161</v>
      </c>
      <c r="AV312" s="13" t="s">
        <v>87</v>
      </c>
      <c r="AW312" s="13" t="s">
        <v>40</v>
      </c>
      <c r="AX312" s="13" t="s">
        <v>78</v>
      </c>
      <c r="AY312" s="270" t="s">
        <v>270</v>
      </c>
    </row>
    <row r="313" spans="2:51" s="14" customFormat="1" ht="13.5">
      <c r="B313" s="271"/>
      <c r="C313" s="272"/>
      <c r="D313" s="251" t="s">
        <v>278</v>
      </c>
      <c r="E313" s="273" t="s">
        <v>76</v>
      </c>
      <c r="F313" s="274" t="s">
        <v>281</v>
      </c>
      <c r="G313" s="272"/>
      <c r="H313" s="275">
        <v>12</v>
      </c>
      <c r="I313" s="276"/>
      <c r="J313" s="272"/>
      <c r="K313" s="272"/>
      <c r="L313" s="277"/>
      <c r="M313" s="278"/>
      <c r="N313" s="279"/>
      <c r="O313" s="279"/>
      <c r="P313" s="279"/>
      <c r="Q313" s="279"/>
      <c r="R313" s="279"/>
      <c r="S313" s="279"/>
      <c r="T313" s="280"/>
      <c r="AT313" s="281" t="s">
        <v>278</v>
      </c>
      <c r="AU313" s="281" t="s">
        <v>161</v>
      </c>
      <c r="AV313" s="14" t="s">
        <v>276</v>
      </c>
      <c r="AW313" s="14" t="s">
        <v>40</v>
      </c>
      <c r="AX313" s="14" t="s">
        <v>85</v>
      </c>
      <c r="AY313" s="281" t="s">
        <v>270</v>
      </c>
    </row>
    <row r="314" spans="2:65" s="1" customFormat="1" ht="25.5" customHeight="1">
      <c r="B314" s="46"/>
      <c r="C314" s="237" t="s">
        <v>522</v>
      </c>
      <c r="D314" s="237" t="s">
        <v>272</v>
      </c>
      <c r="E314" s="238" t="s">
        <v>1219</v>
      </c>
      <c r="F314" s="239" t="s">
        <v>1220</v>
      </c>
      <c r="G314" s="240" t="s">
        <v>121</v>
      </c>
      <c r="H314" s="241">
        <v>80</v>
      </c>
      <c r="I314" s="242"/>
      <c r="J314" s="243">
        <f>ROUND(I314*H314,2)</f>
        <v>0</v>
      </c>
      <c r="K314" s="239" t="s">
        <v>275</v>
      </c>
      <c r="L314" s="72"/>
      <c r="M314" s="244" t="s">
        <v>76</v>
      </c>
      <c r="N314" s="245" t="s">
        <v>48</v>
      </c>
      <c r="O314" s="47"/>
      <c r="P314" s="246">
        <f>O314*H314</f>
        <v>0</v>
      </c>
      <c r="Q314" s="246">
        <v>0</v>
      </c>
      <c r="R314" s="246">
        <f>Q314*H314</f>
        <v>0</v>
      </c>
      <c r="S314" s="246">
        <v>0</v>
      </c>
      <c r="T314" s="247">
        <f>S314*H314</f>
        <v>0</v>
      </c>
      <c r="AR314" s="24" t="s">
        <v>580</v>
      </c>
      <c r="AT314" s="24" t="s">
        <v>272</v>
      </c>
      <c r="AU314" s="24" t="s">
        <v>161</v>
      </c>
      <c r="AY314" s="24" t="s">
        <v>270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24" t="s">
        <v>85</v>
      </c>
      <c r="BK314" s="248">
        <f>ROUND(I314*H314,2)</f>
        <v>0</v>
      </c>
      <c r="BL314" s="24" t="s">
        <v>580</v>
      </c>
      <c r="BM314" s="24" t="s">
        <v>1221</v>
      </c>
    </row>
    <row r="315" spans="2:51" s="12" customFormat="1" ht="13.5">
      <c r="B315" s="249"/>
      <c r="C315" s="250"/>
      <c r="D315" s="251" t="s">
        <v>278</v>
      </c>
      <c r="E315" s="252" t="s">
        <v>76</v>
      </c>
      <c r="F315" s="253" t="s">
        <v>1222</v>
      </c>
      <c r="G315" s="250"/>
      <c r="H315" s="252" t="s">
        <v>76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278</v>
      </c>
      <c r="AU315" s="259" t="s">
        <v>161</v>
      </c>
      <c r="AV315" s="12" t="s">
        <v>85</v>
      </c>
      <c r="AW315" s="12" t="s">
        <v>40</v>
      </c>
      <c r="AX315" s="12" t="s">
        <v>78</v>
      </c>
      <c r="AY315" s="259" t="s">
        <v>270</v>
      </c>
    </row>
    <row r="316" spans="2:51" s="13" customFormat="1" ht="13.5">
      <c r="B316" s="260"/>
      <c r="C316" s="261"/>
      <c r="D316" s="251" t="s">
        <v>278</v>
      </c>
      <c r="E316" s="262" t="s">
        <v>76</v>
      </c>
      <c r="F316" s="263" t="s">
        <v>1010</v>
      </c>
      <c r="G316" s="261"/>
      <c r="H316" s="264">
        <v>80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278</v>
      </c>
      <c r="AU316" s="270" t="s">
        <v>161</v>
      </c>
      <c r="AV316" s="13" t="s">
        <v>87</v>
      </c>
      <c r="AW316" s="13" t="s">
        <v>40</v>
      </c>
      <c r="AX316" s="13" t="s">
        <v>78</v>
      </c>
      <c r="AY316" s="270" t="s">
        <v>270</v>
      </c>
    </row>
    <row r="317" spans="2:51" s="14" customFormat="1" ht="13.5">
      <c r="B317" s="271"/>
      <c r="C317" s="272"/>
      <c r="D317" s="251" t="s">
        <v>278</v>
      </c>
      <c r="E317" s="273" t="s">
        <v>76</v>
      </c>
      <c r="F317" s="274" t="s">
        <v>281</v>
      </c>
      <c r="G317" s="272"/>
      <c r="H317" s="275">
        <v>80</v>
      </c>
      <c r="I317" s="276"/>
      <c r="J317" s="272"/>
      <c r="K317" s="272"/>
      <c r="L317" s="277"/>
      <c r="M317" s="278"/>
      <c r="N317" s="279"/>
      <c r="O317" s="279"/>
      <c r="P317" s="279"/>
      <c r="Q317" s="279"/>
      <c r="R317" s="279"/>
      <c r="S317" s="279"/>
      <c r="T317" s="280"/>
      <c r="AT317" s="281" t="s">
        <v>278</v>
      </c>
      <c r="AU317" s="281" t="s">
        <v>161</v>
      </c>
      <c r="AV317" s="14" t="s">
        <v>276</v>
      </c>
      <c r="AW317" s="14" t="s">
        <v>40</v>
      </c>
      <c r="AX317" s="14" t="s">
        <v>85</v>
      </c>
      <c r="AY317" s="281" t="s">
        <v>270</v>
      </c>
    </row>
    <row r="318" spans="2:65" s="1" customFormat="1" ht="16.5" customHeight="1">
      <c r="B318" s="46"/>
      <c r="C318" s="237" t="s">
        <v>528</v>
      </c>
      <c r="D318" s="237" t="s">
        <v>272</v>
      </c>
      <c r="E318" s="238" t="s">
        <v>1223</v>
      </c>
      <c r="F318" s="239" t="s">
        <v>1224</v>
      </c>
      <c r="G318" s="240" t="s">
        <v>317</v>
      </c>
      <c r="H318" s="241">
        <v>15.38</v>
      </c>
      <c r="I318" s="242"/>
      <c r="J318" s="243">
        <f>ROUND(I318*H318,2)</f>
        <v>0</v>
      </c>
      <c r="K318" s="239" t="s">
        <v>275</v>
      </c>
      <c r="L318" s="72"/>
      <c r="M318" s="244" t="s">
        <v>76</v>
      </c>
      <c r="N318" s="245" t="s">
        <v>48</v>
      </c>
      <c r="O318" s="47"/>
      <c r="P318" s="246">
        <f>O318*H318</f>
        <v>0</v>
      </c>
      <c r="Q318" s="246">
        <v>0</v>
      </c>
      <c r="R318" s="246">
        <f>Q318*H318</f>
        <v>0</v>
      </c>
      <c r="S318" s="246">
        <v>0</v>
      </c>
      <c r="T318" s="247">
        <f>S318*H318</f>
        <v>0</v>
      </c>
      <c r="AR318" s="24" t="s">
        <v>580</v>
      </c>
      <c r="AT318" s="24" t="s">
        <v>272</v>
      </c>
      <c r="AU318" s="24" t="s">
        <v>161</v>
      </c>
      <c r="AY318" s="24" t="s">
        <v>270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24" t="s">
        <v>85</v>
      </c>
      <c r="BK318" s="248">
        <f>ROUND(I318*H318,2)</f>
        <v>0</v>
      </c>
      <c r="BL318" s="24" t="s">
        <v>580</v>
      </c>
      <c r="BM318" s="24" t="s">
        <v>1225</v>
      </c>
    </row>
    <row r="319" spans="2:51" s="12" customFormat="1" ht="13.5">
      <c r="B319" s="249"/>
      <c r="C319" s="250"/>
      <c r="D319" s="251" t="s">
        <v>278</v>
      </c>
      <c r="E319" s="252" t="s">
        <v>76</v>
      </c>
      <c r="F319" s="253" t="s">
        <v>1226</v>
      </c>
      <c r="G319" s="250"/>
      <c r="H319" s="252" t="s">
        <v>76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AT319" s="259" t="s">
        <v>278</v>
      </c>
      <c r="AU319" s="259" t="s">
        <v>161</v>
      </c>
      <c r="AV319" s="12" t="s">
        <v>85</v>
      </c>
      <c r="AW319" s="12" t="s">
        <v>40</v>
      </c>
      <c r="AX319" s="12" t="s">
        <v>78</v>
      </c>
      <c r="AY319" s="259" t="s">
        <v>270</v>
      </c>
    </row>
    <row r="320" spans="2:51" s="13" customFormat="1" ht="13.5">
      <c r="B320" s="260"/>
      <c r="C320" s="261"/>
      <c r="D320" s="251" t="s">
        <v>278</v>
      </c>
      <c r="E320" s="262" t="s">
        <v>76</v>
      </c>
      <c r="F320" s="263" t="s">
        <v>1227</v>
      </c>
      <c r="G320" s="261"/>
      <c r="H320" s="264">
        <v>15.38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AT320" s="270" t="s">
        <v>278</v>
      </c>
      <c r="AU320" s="270" t="s">
        <v>161</v>
      </c>
      <c r="AV320" s="13" t="s">
        <v>87</v>
      </c>
      <c r="AW320" s="13" t="s">
        <v>40</v>
      </c>
      <c r="AX320" s="13" t="s">
        <v>78</v>
      </c>
      <c r="AY320" s="270" t="s">
        <v>270</v>
      </c>
    </row>
    <row r="321" spans="2:51" s="14" customFormat="1" ht="13.5">
      <c r="B321" s="271"/>
      <c r="C321" s="272"/>
      <c r="D321" s="251" t="s">
        <v>278</v>
      </c>
      <c r="E321" s="273" t="s">
        <v>1012</v>
      </c>
      <c r="F321" s="274" t="s">
        <v>281</v>
      </c>
      <c r="G321" s="272"/>
      <c r="H321" s="275">
        <v>15.38</v>
      </c>
      <c r="I321" s="276"/>
      <c r="J321" s="272"/>
      <c r="K321" s="272"/>
      <c r="L321" s="277"/>
      <c r="M321" s="278"/>
      <c r="N321" s="279"/>
      <c r="O321" s="279"/>
      <c r="P321" s="279"/>
      <c r="Q321" s="279"/>
      <c r="R321" s="279"/>
      <c r="S321" s="279"/>
      <c r="T321" s="280"/>
      <c r="AT321" s="281" t="s">
        <v>278</v>
      </c>
      <c r="AU321" s="281" t="s">
        <v>161</v>
      </c>
      <c r="AV321" s="14" t="s">
        <v>276</v>
      </c>
      <c r="AW321" s="14" t="s">
        <v>40</v>
      </c>
      <c r="AX321" s="14" t="s">
        <v>85</v>
      </c>
      <c r="AY321" s="281" t="s">
        <v>270</v>
      </c>
    </row>
    <row r="322" spans="2:65" s="1" customFormat="1" ht="16.5" customHeight="1">
      <c r="B322" s="46"/>
      <c r="C322" s="237" t="s">
        <v>537</v>
      </c>
      <c r="D322" s="237" t="s">
        <v>272</v>
      </c>
      <c r="E322" s="238" t="s">
        <v>1228</v>
      </c>
      <c r="F322" s="239" t="s">
        <v>1229</v>
      </c>
      <c r="G322" s="240" t="s">
        <v>317</v>
      </c>
      <c r="H322" s="241">
        <v>61.52</v>
      </c>
      <c r="I322" s="242"/>
      <c r="J322" s="243">
        <f>ROUND(I322*H322,2)</f>
        <v>0</v>
      </c>
      <c r="K322" s="239" t="s">
        <v>275</v>
      </c>
      <c r="L322" s="72"/>
      <c r="M322" s="244" t="s">
        <v>76</v>
      </c>
      <c r="N322" s="245" t="s">
        <v>48</v>
      </c>
      <c r="O322" s="47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AR322" s="24" t="s">
        <v>580</v>
      </c>
      <c r="AT322" s="24" t="s">
        <v>272</v>
      </c>
      <c r="AU322" s="24" t="s">
        <v>161</v>
      </c>
      <c r="AY322" s="24" t="s">
        <v>270</v>
      </c>
      <c r="BE322" s="248">
        <f>IF(N322="základní",J322,0)</f>
        <v>0</v>
      </c>
      <c r="BF322" s="248">
        <f>IF(N322="snížená",J322,0)</f>
        <v>0</v>
      </c>
      <c r="BG322" s="248">
        <f>IF(N322="zákl. přenesená",J322,0)</f>
        <v>0</v>
      </c>
      <c r="BH322" s="248">
        <f>IF(N322="sníž. přenesená",J322,0)</f>
        <v>0</v>
      </c>
      <c r="BI322" s="248">
        <f>IF(N322="nulová",J322,0)</f>
        <v>0</v>
      </c>
      <c r="BJ322" s="24" t="s">
        <v>85</v>
      </c>
      <c r="BK322" s="248">
        <f>ROUND(I322*H322,2)</f>
        <v>0</v>
      </c>
      <c r="BL322" s="24" t="s">
        <v>580</v>
      </c>
      <c r="BM322" s="24" t="s">
        <v>1230</v>
      </c>
    </row>
    <row r="323" spans="2:51" s="12" customFormat="1" ht="13.5">
      <c r="B323" s="249"/>
      <c r="C323" s="250"/>
      <c r="D323" s="251" t="s">
        <v>278</v>
      </c>
      <c r="E323" s="252" t="s">
        <v>76</v>
      </c>
      <c r="F323" s="253" t="s">
        <v>1231</v>
      </c>
      <c r="G323" s="250"/>
      <c r="H323" s="252" t="s">
        <v>76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278</v>
      </c>
      <c r="AU323" s="259" t="s">
        <v>161</v>
      </c>
      <c r="AV323" s="12" t="s">
        <v>85</v>
      </c>
      <c r="AW323" s="12" t="s">
        <v>40</v>
      </c>
      <c r="AX323" s="12" t="s">
        <v>78</v>
      </c>
      <c r="AY323" s="259" t="s">
        <v>270</v>
      </c>
    </row>
    <row r="324" spans="2:51" s="13" customFormat="1" ht="13.5">
      <c r="B324" s="260"/>
      <c r="C324" s="261"/>
      <c r="D324" s="251" t="s">
        <v>278</v>
      </c>
      <c r="E324" s="262" t="s">
        <v>76</v>
      </c>
      <c r="F324" s="263" t="s">
        <v>1232</v>
      </c>
      <c r="G324" s="261"/>
      <c r="H324" s="264">
        <v>61.52</v>
      </c>
      <c r="I324" s="265"/>
      <c r="J324" s="261"/>
      <c r="K324" s="261"/>
      <c r="L324" s="266"/>
      <c r="M324" s="267"/>
      <c r="N324" s="268"/>
      <c r="O324" s="268"/>
      <c r="P324" s="268"/>
      <c r="Q324" s="268"/>
      <c r="R324" s="268"/>
      <c r="S324" s="268"/>
      <c r="T324" s="269"/>
      <c r="AT324" s="270" t="s">
        <v>278</v>
      </c>
      <c r="AU324" s="270" t="s">
        <v>161</v>
      </c>
      <c r="AV324" s="13" t="s">
        <v>87</v>
      </c>
      <c r="AW324" s="13" t="s">
        <v>40</v>
      </c>
      <c r="AX324" s="13" t="s">
        <v>78</v>
      </c>
      <c r="AY324" s="270" t="s">
        <v>270</v>
      </c>
    </row>
    <row r="325" spans="2:51" s="14" customFormat="1" ht="13.5">
      <c r="B325" s="271"/>
      <c r="C325" s="272"/>
      <c r="D325" s="251" t="s">
        <v>278</v>
      </c>
      <c r="E325" s="273" t="s">
        <v>76</v>
      </c>
      <c r="F325" s="274" t="s">
        <v>281</v>
      </c>
      <c r="G325" s="272"/>
      <c r="H325" s="275">
        <v>61.52</v>
      </c>
      <c r="I325" s="276"/>
      <c r="J325" s="272"/>
      <c r="K325" s="272"/>
      <c r="L325" s="277"/>
      <c r="M325" s="278"/>
      <c r="N325" s="279"/>
      <c r="O325" s="279"/>
      <c r="P325" s="279"/>
      <c r="Q325" s="279"/>
      <c r="R325" s="279"/>
      <c r="S325" s="279"/>
      <c r="T325" s="280"/>
      <c r="AT325" s="281" t="s">
        <v>278</v>
      </c>
      <c r="AU325" s="281" t="s">
        <v>161</v>
      </c>
      <c r="AV325" s="14" t="s">
        <v>276</v>
      </c>
      <c r="AW325" s="14" t="s">
        <v>40</v>
      </c>
      <c r="AX325" s="14" t="s">
        <v>85</v>
      </c>
      <c r="AY325" s="281" t="s">
        <v>270</v>
      </c>
    </row>
    <row r="326" spans="2:65" s="1" customFormat="1" ht="16.5" customHeight="1">
      <c r="B326" s="46"/>
      <c r="C326" s="282" t="s">
        <v>543</v>
      </c>
      <c r="D326" s="282" t="s">
        <v>338</v>
      </c>
      <c r="E326" s="283" t="s">
        <v>1233</v>
      </c>
      <c r="F326" s="284" t="s">
        <v>1234</v>
      </c>
      <c r="G326" s="285" t="s">
        <v>317</v>
      </c>
      <c r="H326" s="286">
        <v>15.38</v>
      </c>
      <c r="I326" s="287"/>
      <c r="J326" s="288">
        <f>ROUND(I326*H326,2)</f>
        <v>0</v>
      </c>
      <c r="K326" s="284" t="s">
        <v>76</v>
      </c>
      <c r="L326" s="289"/>
      <c r="M326" s="290" t="s">
        <v>76</v>
      </c>
      <c r="N326" s="291" t="s">
        <v>48</v>
      </c>
      <c r="O326" s="47"/>
      <c r="P326" s="246">
        <f>O326*H326</f>
        <v>0</v>
      </c>
      <c r="Q326" s="246">
        <v>0</v>
      </c>
      <c r="R326" s="246">
        <f>Q326*H326</f>
        <v>0</v>
      </c>
      <c r="S326" s="246">
        <v>0</v>
      </c>
      <c r="T326" s="247">
        <f>S326*H326</f>
        <v>0</v>
      </c>
      <c r="AR326" s="24" t="s">
        <v>1057</v>
      </c>
      <c r="AT326" s="24" t="s">
        <v>338</v>
      </c>
      <c r="AU326" s="24" t="s">
        <v>161</v>
      </c>
      <c r="AY326" s="24" t="s">
        <v>270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24" t="s">
        <v>85</v>
      </c>
      <c r="BK326" s="248">
        <f>ROUND(I326*H326,2)</f>
        <v>0</v>
      </c>
      <c r="BL326" s="24" t="s">
        <v>580</v>
      </c>
      <c r="BM326" s="24" t="s">
        <v>1235</v>
      </c>
    </row>
    <row r="327" spans="2:51" s="12" customFormat="1" ht="13.5">
      <c r="B327" s="249"/>
      <c r="C327" s="250"/>
      <c r="D327" s="251" t="s">
        <v>278</v>
      </c>
      <c r="E327" s="252" t="s">
        <v>76</v>
      </c>
      <c r="F327" s="253" t="s">
        <v>1226</v>
      </c>
      <c r="G327" s="250"/>
      <c r="H327" s="252" t="s">
        <v>76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278</v>
      </c>
      <c r="AU327" s="259" t="s">
        <v>161</v>
      </c>
      <c r="AV327" s="12" t="s">
        <v>85</v>
      </c>
      <c r="AW327" s="12" t="s">
        <v>40</v>
      </c>
      <c r="AX327" s="12" t="s">
        <v>78</v>
      </c>
      <c r="AY327" s="259" t="s">
        <v>270</v>
      </c>
    </row>
    <row r="328" spans="2:51" s="13" customFormat="1" ht="13.5">
      <c r="B328" s="260"/>
      <c r="C328" s="261"/>
      <c r="D328" s="251" t="s">
        <v>278</v>
      </c>
      <c r="E328" s="262" t="s">
        <v>76</v>
      </c>
      <c r="F328" s="263" t="s">
        <v>1012</v>
      </c>
      <c r="G328" s="261"/>
      <c r="H328" s="264">
        <v>15.38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AT328" s="270" t="s">
        <v>278</v>
      </c>
      <c r="AU328" s="270" t="s">
        <v>161</v>
      </c>
      <c r="AV328" s="13" t="s">
        <v>87</v>
      </c>
      <c r="AW328" s="13" t="s">
        <v>40</v>
      </c>
      <c r="AX328" s="13" t="s">
        <v>78</v>
      </c>
      <c r="AY328" s="270" t="s">
        <v>270</v>
      </c>
    </row>
    <row r="329" spans="2:51" s="14" customFormat="1" ht="13.5">
      <c r="B329" s="271"/>
      <c r="C329" s="272"/>
      <c r="D329" s="251" t="s">
        <v>278</v>
      </c>
      <c r="E329" s="273" t="s">
        <v>76</v>
      </c>
      <c r="F329" s="274" t="s">
        <v>281</v>
      </c>
      <c r="G329" s="272"/>
      <c r="H329" s="275">
        <v>15.38</v>
      </c>
      <c r="I329" s="276"/>
      <c r="J329" s="272"/>
      <c r="K329" s="272"/>
      <c r="L329" s="277"/>
      <c r="M329" s="278"/>
      <c r="N329" s="279"/>
      <c r="O329" s="279"/>
      <c r="P329" s="279"/>
      <c r="Q329" s="279"/>
      <c r="R329" s="279"/>
      <c r="S329" s="279"/>
      <c r="T329" s="280"/>
      <c r="AT329" s="281" t="s">
        <v>278</v>
      </c>
      <c r="AU329" s="281" t="s">
        <v>161</v>
      </c>
      <c r="AV329" s="14" t="s">
        <v>276</v>
      </c>
      <c r="AW329" s="14" t="s">
        <v>40</v>
      </c>
      <c r="AX329" s="14" t="s">
        <v>85</v>
      </c>
      <c r="AY329" s="281" t="s">
        <v>270</v>
      </c>
    </row>
    <row r="330" spans="2:63" s="11" customFormat="1" ht="22.3" customHeight="1">
      <c r="B330" s="221"/>
      <c r="C330" s="222"/>
      <c r="D330" s="223" t="s">
        <v>77</v>
      </c>
      <c r="E330" s="235" t="s">
        <v>1236</v>
      </c>
      <c r="F330" s="235" t="s">
        <v>1237</v>
      </c>
      <c r="G330" s="222"/>
      <c r="H330" s="222"/>
      <c r="I330" s="225"/>
      <c r="J330" s="236">
        <f>BK330</f>
        <v>0</v>
      </c>
      <c r="K330" s="222"/>
      <c r="L330" s="227"/>
      <c r="M330" s="228"/>
      <c r="N330" s="229"/>
      <c r="O330" s="229"/>
      <c r="P330" s="230">
        <f>SUM(P331:P351)</f>
        <v>0</v>
      </c>
      <c r="Q330" s="229"/>
      <c r="R330" s="230">
        <f>SUM(R331:R351)</f>
        <v>0</v>
      </c>
      <c r="S330" s="229"/>
      <c r="T330" s="231">
        <f>SUM(T331:T351)</f>
        <v>0</v>
      </c>
      <c r="AR330" s="232" t="s">
        <v>276</v>
      </c>
      <c r="AT330" s="233" t="s">
        <v>77</v>
      </c>
      <c r="AU330" s="233" t="s">
        <v>87</v>
      </c>
      <c r="AY330" s="232" t="s">
        <v>270</v>
      </c>
      <c r="BK330" s="234">
        <f>SUM(BK331:BK351)</f>
        <v>0</v>
      </c>
    </row>
    <row r="331" spans="2:65" s="1" customFormat="1" ht="25.5" customHeight="1">
      <c r="B331" s="46"/>
      <c r="C331" s="237" t="s">
        <v>549</v>
      </c>
      <c r="D331" s="237" t="s">
        <v>272</v>
      </c>
      <c r="E331" s="238" t="s">
        <v>1238</v>
      </c>
      <c r="F331" s="239" t="s">
        <v>1239</v>
      </c>
      <c r="G331" s="240" t="s">
        <v>1240</v>
      </c>
      <c r="H331" s="241">
        <v>1</v>
      </c>
      <c r="I331" s="242"/>
      <c r="J331" s="243">
        <f>ROUND(I331*H331,2)</f>
        <v>0</v>
      </c>
      <c r="K331" s="239" t="s">
        <v>275</v>
      </c>
      <c r="L331" s="72"/>
      <c r="M331" s="244" t="s">
        <v>76</v>
      </c>
      <c r="N331" s="245" t="s">
        <v>48</v>
      </c>
      <c r="O331" s="47"/>
      <c r="P331" s="246">
        <f>O331*H331</f>
        <v>0</v>
      </c>
      <c r="Q331" s="246">
        <v>0</v>
      </c>
      <c r="R331" s="246">
        <f>Q331*H331</f>
        <v>0</v>
      </c>
      <c r="S331" s="246">
        <v>0</v>
      </c>
      <c r="T331" s="247">
        <f>S331*H331</f>
        <v>0</v>
      </c>
      <c r="AR331" s="24" t="s">
        <v>1241</v>
      </c>
      <c r="AT331" s="24" t="s">
        <v>272</v>
      </c>
      <c r="AU331" s="24" t="s">
        <v>161</v>
      </c>
      <c r="AY331" s="24" t="s">
        <v>270</v>
      </c>
      <c r="BE331" s="248">
        <f>IF(N331="základní",J331,0)</f>
        <v>0</v>
      </c>
      <c r="BF331" s="248">
        <f>IF(N331="snížená",J331,0)</f>
        <v>0</v>
      </c>
      <c r="BG331" s="248">
        <f>IF(N331="zákl. přenesená",J331,0)</f>
        <v>0</v>
      </c>
      <c r="BH331" s="248">
        <f>IF(N331="sníž. přenesená",J331,0)</f>
        <v>0</v>
      </c>
      <c r="BI331" s="248">
        <f>IF(N331="nulová",J331,0)</f>
        <v>0</v>
      </c>
      <c r="BJ331" s="24" t="s">
        <v>85</v>
      </c>
      <c r="BK331" s="248">
        <f>ROUND(I331*H331,2)</f>
        <v>0</v>
      </c>
      <c r="BL331" s="24" t="s">
        <v>1241</v>
      </c>
      <c r="BM331" s="24" t="s">
        <v>1242</v>
      </c>
    </row>
    <row r="332" spans="2:51" s="12" customFormat="1" ht="13.5">
      <c r="B332" s="249"/>
      <c r="C332" s="250"/>
      <c r="D332" s="251" t="s">
        <v>278</v>
      </c>
      <c r="E332" s="252" t="s">
        <v>76</v>
      </c>
      <c r="F332" s="253" t="s">
        <v>1243</v>
      </c>
      <c r="G332" s="250"/>
      <c r="H332" s="252" t="s">
        <v>76</v>
      </c>
      <c r="I332" s="254"/>
      <c r="J332" s="250"/>
      <c r="K332" s="250"/>
      <c r="L332" s="255"/>
      <c r="M332" s="256"/>
      <c r="N332" s="257"/>
      <c r="O332" s="257"/>
      <c r="P332" s="257"/>
      <c r="Q332" s="257"/>
      <c r="R332" s="257"/>
      <c r="S332" s="257"/>
      <c r="T332" s="258"/>
      <c r="AT332" s="259" t="s">
        <v>278</v>
      </c>
      <c r="AU332" s="259" t="s">
        <v>161</v>
      </c>
      <c r="AV332" s="12" t="s">
        <v>85</v>
      </c>
      <c r="AW332" s="12" t="s">
        <v>40</v>
      </c>
      <c r="AX332" s="12" t="s">
        <v>78</v>
      </c>
      <c r="AY332" s="259" t="s">
        <v>270</v>
      </c>
    </row>
    <row r="333" spans="2:51" s="13" customFormat="1" ht="13.5">
      <c r="B333" s="260"/>
      <c r="C333" s="261"/>
      <c r="D333" s="251" t="s">
        <v>278</v>
      </c>
      <c r="E333" s="262" t="s">
        <v>76</v>
      </c>
      <c r="F333" s="263" t="s">
        <v>85</v>
      </c>
      <c r="G333" s="261"/>
      <c r="H333" s="264">
        <v>1</v>
      </c>
      <c r="I333" s="265"/>
      <c r="J333" s="261"/>
      <c r="K333" s="261"/>
      <c r="L333" s="266"/>
      <c r="M333" s="267"/>
      <c r="N333" s="268"/>
      <c r="O333" s="268"/>
      <c r="P333" s="268"/>
      <c r="Q333" s="268"/>
      <c r="R333" s="268"/>
      <c r="S333" s="268"/>
      <c r="T333" s="269"/>
      <c r="AT333" s="270" t="s">
        <v>278</v>
      </c>
      <c r="AU333" s="270" t="s">
        <v>161</v>
      </c>
      <c r="AV333" s="13" t="s">
        <v>87</v>
      </c>
      <c r="AW333" s="13" t="s">
        <v>40</v>
      </c>
      <c r="AX333" s="13" t="s">
        <v>78</v>
      </c>
      <c r="AY333" s="270" t="s">
        <v>270</v>
      </c>
    </row>
    <row r="334" spans="2:51" s="14" customFormat="1" ht="13.5">
      <c r="B334" s="271"/>
      <c r="C334" s="272"/>
      <c r="D334" s="251" t="s">
        <v>278</v>
      </c>
      <c r="E334" s="273" t="s">
        <v>76</v>
      </c>
      <c r="F334" s="274" t="s">
        <v>281</v>
      </c>
      <c r="G334" s="272"/>
      <c r="H334" s="275">
        <v>1</v>
      </c>
      <c r="I334" s="276"/>
      <c r="J334" s="272"/>
      <c r="K334" s="272"/>
      <c r="L334" s="277"/>
      <c r="M334" s="278"/>
      <c r="N334" s="279"/>
      <c r="O334" s="279"/>
      <c r="P334" s="279"/>
      <c r="Q334" s="279"/>
      <c r="R334" s="279"/>
      <c r="S334" s="279"/>
      <c r="T334" s="280"/>
      <c r="AT334" s="281" t="s">
        <v>278</v>
      </c>
      <c r="AU334" s="281" t="s">
        <v>161</v>
      </c>
      <c r="AV334" s="14" t="s">
        <v>276</v>
      </c>
      <c r="AW334" s="14" t="s">
        <v>40</v>
      </c>
      <c r="AX334" s="14" t="s">
        <v>85</v>
      </c>
      <c r="AY334" s="281" t="s">
        <v>270</v>
      </c>
    </row>
    <row r="335" spans="2:65" s="1" customFormat="1" ht="25.5" customHeight="1">
      <c r="B335" s="46"/>
      <c r="C335" s="237" t="s">
        <v>553</v>
      </c>
      <c r="D335" s="237" t="s">
        <v>272</v>
      </c>
      <c r="E335" s="238" t="s">
        <v>1244</v>
      </c>
      <c r="F335" s="239" t="s">
        <v>1245</v>
      </c>
      <c r="G335" s="240" t="s">
        <v>1240</v>
      </c>
      <c r="H335" s="241">
        <v>1</v>
      </c>
      <c r="I335" s="242"/>
      <c r="J335" s="243">
        <f>ROUND(I335*H335,2)</f>
        <v>0</v>
      </c>
      <c r="K335" s="239" t="s">
        <v>275</v>
      </c>
      <c r="L335" s="72"/>
      <c r="M335" s="244" t="s">
        <v>76</v>
      </c>
      <c r="N335" s="245" t="s">
        <v>48</v>
      </c>
      <c r="O335" s="47"/>
      <c r="P335" s="246">
        <f>O335*H335</f>
        <v>0</v>
      </c>
      <c r="Q335" s="246">
        <v>0</v>
      </c>
      <c r="R335" s="246">
        <f>Q335*H335</f>
        <v>0</v>
      </c>
      <c r="S335" s="246">
        <v>0</v>
      </c>
      <c r="T335" s="247">
        <f>S335*H335</f>
        <v>0</v>
      </c>
      <c r="AR335" s="24" t="s">
        <v>1246</v>
      </c>
      <c r="AT335" s="24" t="s">
        <v>272</v>
      </c>
      <c r="AU335" s="24" t="s">
        <v>161</v>
      </c>
      <c r="AY335" s="24" t="s">
        <v>270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24" t="s">
        <v>85</v>
      </c>
      <c r="BK335" s="248">
        <f>ROUND(I335*H335,2)</f>
        <v>0</v>
      </c>
      <c r="BL335" s="24" t="s">
        <v>1246</v>
      </c>
      <c r="BM335" s="24" t="s">
        <v>1247</v>
      </c>
    </row>
    <row r="336" spans="2:65" s="1" customFormat="1" ht="16.5" customHeight="1">
      <c r="B336" s="46"/>
      <c r="C336" s="282" t="s">
        <v>559</v>
      </c>
      <c r="D336" s="282" t="s">
        <v>338</v>
      </c>
      <c r="E336" s="283" t="s">
        <v>1248</v>
      </c>
      <c r="F336" s="284" t="s">
        <v>1249</v>
      </c>
      <c r="G336" s="285" t="s">
        <v>469</v>
      </c>
      <c r="H336" s="286">
        <v>1</v>
      </c>
      <c r="I336" s="287"/>
      <c r="J336" s="288">
        <f>ROUND(I336*H336,2)</f>
        <v>0</v>
      </c>
      <c r="K336" s="284" t="s">
        <v>76</v>
      </c>
      <c r="L336" s="289"/>
      <c r="M336" s="290" t="s">
        <v>76</v>
      </c>
      <c r="N336" s="291" t="s">
        <v>48</v>
      </c>
      <c r="O336" s="47"/>
      <c r="P336" s="246">
        <f>O336*H336</f>
        <v>0</v>
      </c>
      <c r="Q336" s="246">
        <v>0</v>
      </c>
      <c r="R336" s="246">
        <f>Q336*H336</f>
        <v>0</v>
      </c>
      <c r="S336" s="246">
        <v>0</v>
      </c>
      <c r="T336" s="247">
        <f>S336*H336</f>
        <v>0</v>
      </c>
      <c r="AR336" s="24" t="s">
        <v>1246</v>
      </c>
      <c r="AT336" s="24" t="s">
        <v>338</v>
      </c>
      <c r="AU336" s="24" t="s">
        <v>161</v>
      </c>
      <c r="AY336" s="24" t="s">
        <v>270</v>
      </c>
      <c r="BE336" s="248">
        <f>IF(N336="základní",J336,0)</f>
        <v>0</v>
      </c>
      <c r="BF336" s="248">
        <f>IF(N336="snížená",J336,0)</f>
        <v>0</v>
      </c>
      <c r="BG336" s="248">
        <f>IF(N336="zákl. přenesená",J336,0)</f>
        <v>0</v>
      </c>
      <c r="BH336" s="248">
        <f>IF(N336="sníž. přenesená",J336,0)</f>
        <v>0</v>
      </c>
      <c r="BI336" s="248">
        <f>IF(N336="nulová",J336,0)</f>
        <v>0</v>
      </c>
      <c r="BJ336" s="24" t="s">
        <v>85</v>
      </c>
      <c r="BK336" s="248">
        <f>ROUND(I336*H336,2)</f>
        <v>0</v>
      </c>
      <c r="BL336" s="24" t="s">
        <v>1246</v>
      </c>
      <c r="BM336" s="24" t="s">
        <v>1250</v>
      </c>
    </row>
    <row r="337" spans="2:51" s="12" customFormat="1" ht="13.5">
      <c r="B337" s="249"/>
      <c r="C337" s="250"/>
      <c r="D337" s="251" t="s">
        <v>278</v>
      </c>
      <c r="E337" s="252" t="s">
        <v>76</v>
      </c>
      <c r="F337" s="253" t="s">
        <v>1251</v>
      </c>
      <c r="G337" s="250"/>
      <c r="H337" s="252" t="s">
        <v>76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AT337" s="259" t="s">
        <v>278</v>
      </c>
      <c r="AU337" s="259" t="s">
        <v>161</v>
      </c>
      <c r="AV337" s="12" t="s">
        <v>85</v>
      </c>
      <c r="AW337" s="12" t="s">
        <v>40</v>
      </c>
      <c r="AX337" s="12" t="s">
        <v>78</v>
      </c>
      <c r="AY337" s="259" t="s">
        <v>270</v>
      </c>
    </row>
    <row r="338" spans="2:51" s="13" customFormat="1" ht="13.5">
      <c r="B338" s="260"/>
      <c r="C338" s="261"/>
      <c r="D338" s="251" t="s">
        <v>278</v>
      </c>
      <c r="E338" s="262" t="s">
        <v>76</v>
      </c>
      <c r="F338" s="263" t="s">
        <v>85</v>
      </c>
      <c r="G338" s="261"/>
      <c r="H338" s="264">
        <v>1</v>
      </c>
      <c r="I338" s="265"/>
      <c r="J338" s="261"/>
      <c r="K338" s="261"/>
      <c r="L338" s="266"/>
      <c r="M338" s="267"/>
      <c r="N338" s="268"/>
      <c r="O338" s="268"/>
      <c r="P338" s="268"/>
      <c r="Q338" s="268"/>
      <c r="R338" s="268"/>
      <c r="S338" s="268"/>
      <c r="T338" s="269"/>
      <c r="AT338" s="270" t="s">
        <v>278</v>
      </c>
      <c r="AU338" s="270" t="s">
        <v>161</v>
      </c>
      <c r="AV338" s="13" t="s">
        <v>87</v>
      </c>
      <c r="AW338" s="13" t="s">
        <v>40</v>
      </c>
      <c r="AX338" s="13" t="s">
        <v>78</v>
      </c>
      <c r="AY338" s="270" t="s">
        <v>270</v>
      </c>
    </row>
    <row r="339" spans="2:51" s="14" customFormat="1" ht="13.5">
      <c r="B339" s="271"/>
      <c r="C339" s="272"/>
      <c r="D339" s="251" t="s">
        <v>278</v>
      </c>
      <c r="E339" s="273" t="s">
        <v>76</v>
      </c>
      <c r="F339" s="274" t="s">
        <v>281</v>
      </c>
      <c r="G339" s="272"/>
      <c r="H339" s="275">
        <v>1</v>
      </c>
      <c r="I339" s="276"/>
      <c r="J339" s="272"/>
      <c r="K339" s="272"/>
      <c r="L339" s="277"/>
      <c r="M339" s="278"/>
      <c r="N339" s="279"/>
      <c r="O339" s="279"/>
      <c r="P339" s="279"/>
      <c r="Q339" s="279"/>
      <c r="R339" s="279"/>
      <c r="S339" s="279"/>
      <c r="T339" s="280"/>
      <c r="AT339" s="281" t="s">
        <v>278</v>
      </c>
      <c r="AU339" s="281" t="s">
        <v>161</v>
      </c>
      <c r="AV339" s="14" t="s">
        <v>276</v>
      </c>
      <c r="AW339" s="14" t="s">
        <v>40</v>
      </c>
      <c r="AX339" s="14" t="s">
        <v>85</v>
      </c>
      <c r="AY339" s="281" t="s">
        <v>270</v>
      </c>
    </row>
    <row r="340" spans="2:65" s="1" customFormat="1" ht="16.5" customHeight="1">
      <c r="B340" s="46"/>
      <c r="C340" s="282" t="s">
        <v>564</v>
      </c>
      <c r="D340" s="282" t="s">
        <v>338</v>
      </c>
      <c r="E340" s="283" t="s">
        <v>1252</v>
      </c>
      <c r="F340" s="284" t="s">
        <v>1253</v>
      </c>
      <c r="G340" s="285" t="s">
        <v>469</v>
      </c>
      <c r="H340" s="286">
        <v>1</v>
      </c>
      <c r="I340" s="287"/>
      <c r="J340" s="288">
        <f>ROUND(I340*H340,2)</f>
        <v>0</v>
      </c>
      <c r="K340" s="284" t="s">
        <v>76</v>
      </c>
      <c r="L340" s="289"/>
      <c r="M340" s="290" t="s">
        <v>76</v>
      </c>
      <c r="N340" s="291" t="s">
        <v>48</v>
      </c>
      <c r="O340" s="47"/>
      <c r="P340" s="246">
        <f>O340*H340</f>
        <v>0</v>
      </c>
      <c r="Q340" s="246">
        <v>0</v>
      </c>
      <c r="R340" s="246">
        <f>Q340*H340</f>
        <v>0</v>
      </c>
      <c r="S340" s="246">
        <v>0</v>
      </c>
      <c r="T340" s="247">
        <f>S340*H340</f>
        <v>0</v>
      </c>
      <c r="AR340" s="24" t="s">
        <v>1057</v>
      </c>
      <c r="AT340" s="24" t="s">
        <v>338</v>
      </c>
      <c r="AU340" s="24" t="s">
        <v>161</v>
      </c>
      <c r="AY340" s="24" t="s">
        <v>270</v>
      </c>
      <c r="BE340" s="248">
        <f>IF(N340="základní",J340,0)</f>
        <v>0</v>
      </c>
      <c r="BF340" s="248">
        <f>IF(N340="snížená",J340,0)</f>
        <v>0</v>
      </c>
      <c r="BG340" s="248">
        <f>IF(N340="zákl. přenesená",J340,0)</f>
        <v>0</v>
      </c>
      <c r="BH340" s="248">
        <f>IF(N340="sníž. přenesená",J340,0)</f>
        <v>0</v>
      </c>
      <c r="BI340" s="248">
        <f>IF(N340="nulová",J340,0)</f>
        <v>0</v>
      </c>
      <c r="BJ340" s="24" t="s">
        <v>85</v>
      </c>
      <c r="BK340" s="248">
        <f>ROUND(I340*H340,2)</f>
        <v>0</v>
      </c>
      <c r="BL340" s="24" t="s">
        <v>580</v>
      </c>
      <c r="BM340" s="24" t="s">
        <v>1254</v>
      </c>
    </row>
    <row r="341" spans="2:51" s="12" customFormat="1" ht="13.5">
      <c r="B341" s="249"/>
      <c r="C341" s="250"/>
      <c r="D341" s="251" t="s">
        <v>278</v>
      </c>
      <c r="E341" s="252" t="s">
        <v>76</v>
      </c>
      <c r="F341" s="253" t="s">
        <v>362</v>
      </c>
      <c r="G341" s="250"/>
      <c r="H341" s="252" t="s">
        <v>76</v>
      </c>
      <c r="I341" s="254"/>
      <c r="J341" s="250"/>
      <c r="K341" s="250"/>
      <c r="L341" s="255"/>
      <c r="M341" s="256"/>
      <c r="N341" s="257"/>
      <c r="O341" s="257"/>
      <c r="P341" s="257"/>
      <c r="Q341" s="257"/>
      <c r="R341" s="257"/>
      <c r="S341" s="257"/>
      <c r="T341" s="258"/>
      <c r="AT341" s="259" t="s">
        <v>278</v>
      </c>
      <c r="AU341" s="259" t="s">
        <v>161</v>
      </c>
      <c r="AV341" s="12" t="s">
        <v>85</v>
      </c>
      <c r="AW341" s="12" t="s">
        <v>40</v>
      </c>
      <c r="AX341" s="12" t="s">
        <v>78</v>
      </c>
      <c r="AY341" s="259" t="s">
        <v>270</v>
      </c>
    </row>
    <row r="342" spans="2:51" s="13" customFormat="1" ht="13.5">
      <c r="B342" s="260"/>
      <c r="C342" s="261"/>
      <c r="D342" s="251" t="s">
        <v>278</v>
      </c>
      <c r="E342" s="262" t="s">
        <v>76</v>
      </c>
      <c r="F342" s="263" t="s">
        <v>85</v>
      </c>
      <c r="G342" s="261"/>
      <c r="H342" s="264">
        <v>1</v>
      </c>
      <c r="I342" s="265"/>
      <c r="J342" s="261"/>
      <c r="K342" s="261"/>
      <c r="L342" s="266"/>
      <c r="M342" s="267"/>
      <c r="N342" s="268"/>
      <c r="O342" s="268"/>
      <c r="P342" s="268"/>
      <c r="Q342" s="268"/>
      <c r="R342" s="268"/>
      <c r="S342" s="268"/>
      <c r="T342" s="269"/>
      <c r="AT342" s="270" t="s">
        <v>278</v>
      </c>
      <c r="AU342" s="270" t="s">
        <v>161</v>
      </c>
      <c r="AV342" s="13" t="s">
        <v>87</v>
      </c>
      <c r="AW342" s="13" t="s">
        <v>40</v>
      </c>
      <c r="AX342" s="13" t="s">
        <v>78</v>
      </c>
      <c r="AY342" s="270" t="s">
        <v>270</v>
      </c>
    </row>
    <row r="343" spans="2:51" s="14" customFormat="1" ht="13.5">
      <c r="B343" s="271"/>
      <c r="C343" s="272"/>
      <c r="D343" s="251" t="s">
        <v>278</v>
      </c>
      <c r="E343" s="273" t="s">
        <v>76</v>
      </c>
      <c r="F343" s="274" t="s">
        <v>281</v>
      </c>
      <c r="G343" s="272"/>
      <c r="H343" s="275">
        <v>1</v>
      </c>
      <c r="I343" s="276"/>
      <c r="J343" s="272"/>
      <c r="K343" s="272"/>
      <c r="L343" s="277"/>
      <c r="M343" s="278"/>
      <c r="N343" s="279"/>
      <c r="O343" s="279"/>
      <c r="P343" s="279"/>
      <c r="Q343" s="279"/>
      <c r="R343" s="279"/>
      <c r="S343" s="279"/>
      <c r="T343" s="280"/>
      <c r="AT343" s="281" t="s">
        <v>278</v>
      </c>
      <c r="AU343" s="281" t="s">
        <v>161</v>
      </c>
      <c r="AV343" s="14" t="s">
        <v>276</v>
      </c>
      <c r="AW343" s="14" t="s">
        <v>40</v>
      </c>
      <c r="AX343" s="14" t="s">
        <v>85</v>
      </c>
      <c r="AY343" s="281" t="s">
        <v>270</v>
      </c>
    </row>
    <row r="344" spans="2:65" s="1" customFormat="1" ht="38.25" customHeight="1">
      <c r="B344" s="46"/>
      <c r="C344" s="237" t="s">
        <v>570</v>
      </c>
      <c r="D344" s="237" t="s">
        <v>272</v>
      </c>
      <c r="E344" s="238" t="s">
        <v>1255</v>
      </c>
      <c r="F344" s="239" t="s">
        <v>1256</v>
      </c>
      <c r="G344" s="240" t="s">
        <v>155</v>
      </c>
      <c r="H344" s="241">
        <v>1</v>
      </c>
      <c r="I344" s="242"/>
      <c r="J344" s="243">
        <f>ROUND(I344*H344,2)</f>
        <v>0</v>
      </c>
      <c r="K344" s="239" t="s">
        <v>275</v>
      </c>
      <c r="L344" s="72"/>
      <c r="M344" s="244" t="s">
        <v>76</v>
      </c>
      <c r="N344" s="245" t="s">
        <v>48</v>
      </c>
      <c r="O344" s="47"/>
      <c r="P344" s="246">
        <f>O344*H344</f>
        <v>0</v>
      </c>
      <c r="Q344" s="246">
        <v>0</v>
      </c>
      <c r="R344" s="246">
        <f>Q344*H344</f>
        <v>0</v>
      </c>
      <c r="S344" s="246">
        <v>0</v>
      </c>
      <c r="T344" s="247">
        <f>S344*H344</f>
        <v>0</v>
      </c>
      <c r="AR344" s="24" t="s">
        <v>349</v>
      </c>
      <c r="AT344" s="24" t="s">
        <v>272</v>
      </c>
      <c r="AU344" s="24" t="s">
        <v>161</v>
      </c>
      <c r="AY344" s="24" t="s">
        <v>270</v>
      </c>
      <c r="BE344" s="248">
        <f>IF(N344="základní",J344,0)</f>
        <v>0</v>
      </c>
      <c r="BF344" s="248">
        <f>IF(N344="snížená",J344,0)</f>
        <v>0</v>
      </c>
      <c r="BG344" s="248">
        <f>IF(N344="zákl. přenesená",J344,0)</f>
        <v>0</v>
      </c>
      <c r="BH344" s="248">
        <f>IF(N344="sníž. přenesená",J344,0)</f>
        <v>0</v>
      </c>
      <c r="BI344" s="248">
        <f>IF(N344="nulová",J344,0)</f>
        <v>0</v>
      </c>
      <c r="BJ344" s="24" t="s">
        <v>85</v>
      </c>
      <c r="BK344" s="248">
        <f>ROUND(I344*H344,2)</f>
        <v>0</v>
      </c>
      <c r="BL344" s="24" t="s">
        <v>349</v>
      </c>
      <c r="BM344" s="24" t="s">
        <v>1257</v>
      </c>
    </row>
    <row r="345" spans="2:51" s="12" customFormat="1" ht="13.5">
      <c r="B345" s="249"/>
      <c r="C345" s="250"/>
      <c r="D345" s="251" t="s">
        <v>278</v>
      </c>
      <c r="E345" s="252" t="s">
        <v>76</v>
      </c>
      <c r="F345" s="253" t="s">
        <v>1258</v>
      </c>
      <c r="G345" s="250"/>
      <c r="H345" s="252" t="s">
        <v>76</v>
      </c>
      <c r="I345" s="254"/>
      <c r="J345" s="250"/>
      <c r="K345" s="250"/>
      <c r="L345" s="255"/>
      <c r="M345" s="256"/>
      <c r="N345" s="257"/>
      <c r="O345" s="257"/>
      <c r="P345" s="257"/>
      <c r="Q345" s="257"/>
      <c r="R345" s="257"/>
      <c r="S345" s="257"/>
      <c r="T345" s="258"/>
      <c r="AT345" s="259" t="s">
        <v>278</v>
      </c>
      <c r="AU345" s="259" t="s">
        <v>161</v>
      </c>
      <c r="AV345" s="12" t="s">
        <v>85</v>
      </c>
      <c r="AW345" s="12" t="s">
        <v>40</v>
      </c>
      <c r="AX345" s="12" t="s">
        <v>78</v>
      </c>
      <c r="AY345" s="259" t="s">
        <v>270</v>
      </c>
    </row>
    <row r="346" spans="2:51" s="13" customFormat="1" ht="13.5">
      <c r="B346" s="260"/>
      <c r="C346" s="261"/>
      <c r="D346" s="251" t="s">
        <v>278</v>
      </c>
      <c r="E346" s="262" t="s">
        <v>76</v>
      </c>
      <c r="F346" s="263" t="s">
        <v>85</v>
      </c>
      <c r="G346" s="261"/>
      <c r="H346" s="264">
        <v>1</v>
      </c>
      <c r="I346" s="265"/>
      <c r="J346" s="261"/>
      <c r="K346" s="261"/>
      <c r="L346" s="266"/>
      <c r="M346" s="267"/>
      <c r="N346" s="268"/>
      <c r="O346" s="268"/>
      <c r="P346" s="268"/>
      <c r="Q346" s="268"/>
      <c r="R346" s="268"/>
      <c r="S346" s="268"/>
      <c r="T346" s="269"/>
      <c r="AT346" s="270" t="s">
        <v>278</v>
      </c>
      <c r="AU346" s="270" t="s">
        <v>161</v>
      </c>
      <c r="AV346" s="13" t="s">
        <v>87</v>
      </c>
      <c r="AW346" s="13" t="s">
        <v>40</v>
      </c>
      <c r="AX346" s="13" t="s">
        <v>78</v>
      </c>
      <c r="AY346" s="270" t="s">
        <v>270</v>
      </c>
    </row>
    <row r="347" spans="2:51" s="14" customFormat="1" ht="13.5">
      <c r="B347" s="271"/>
      <c r="C347" s="272"/>
      <c r="D347" s="251" t="s">
        <v>278</v>
      </c>
      <c r="E347" s="273" t="s">
        <v>76</v>
      </c>
      <c r="F347" s="274" t="s">
        <v>281</v>
      </c>
      <c r="G347" s="272"/>
      <c r="H347" s="275">
        <v>1</v>
      </c>
      <c r="I347" s="276"/>
      <c r="J347" s="272"/>
      <c r="K347" s="272"/>
      <c r="L347" s="277"/>
      <c r="M347" s="278"/>
      <c r="N347" s="279"/>
      <c r="O347" s="279"/>
      <c r="P347" s="279"/>
      <c r="Q347" s="279"/>
      <c r="R347" s="279"/>
      <c r="S347" s="279"/>
      <c r="T347" s="280"/>
      <c r="AT347" s="281" t="s">
        <v>278</v>
      </c>
      <c r="AU347" s="281" t="s">
        <v>161</v>
      </c>
      <c r="AV347" s="14" t="s">
        <v>276</v>
      </c>
      <c r="AW347" s="14" t="s">
        <v>40</v>
      </c>
      <c r="AX347" s="14" t="s">
        <v>85</v>
      </c>
      <c r="AY347" s="281" t="s">
        <v>270</v>
      </c>
    </row>
    <row r="348" spans="2:65" s="1" customFormat="1" ht="25.5" customHeight="1">
      <c r="B348" s="46"/>
      <c r="C348" s="237" t="s">
        <v>574</v>
      </c>
      <c r="D348" s="237" t="s">
        <v>272</v>
      </c>
      <c r="E348" s="238" t="s">
        <v>1259</v>
      </c>
      <c r="F348" s="239" t="s">
        <v>1260</v>
      </c>
      <c r="G348" s="240" t="s">
        <v>1261</v>
      </c>
      <c r="H348" s="241">
        <v>4</v>
      </c>
      <c r="I348" s="242"/>
      <c r="J348" s="243">
        <f>ROUND(I348*H348,2)</f>
        <v>0</v>
      </c>
      <c r="K348" s="239" t="s">
        <v>275</v>
      </c>
      <c r="L348" s="72"/>
      <c r="M348" s="244" t="s">
        <v>76</v>
      </c>
      <c r="N348" s="245" t="s">
        <v>48</v>
      </c>
      <c r="O348" s="47"/>
      <c r="P348" s="246">
        <f>O348*H348</f>
        <v>0</v>
      </c>
      <c r="Q348" s="246">
        <v>0</v>
      </c>
      <c r="R348" s="246">
        <f>Q348*H348</f>
        <v>0</v>
      </c>
      <c r="S348" s="246">
        <v>0</v>
      </c>
      <c r="T348" s="247">
        <f>S348*H348</f>
        <v>0</v>
      </c>
      <c r="AR348" s="24" t="s">
        <v>1246</v>
      </c>
      <c r="AT348" s="24" t="s">
        <v>272</v>
      </c>
      <c r="AU348" s="24" t="s">
        <v>161</v>
      </c>
      <c r="AY348" s="24" t="s">
        <v>270</v>
      </c>
      <c r="BE348" s="248">
        <f>IF(N348="základní",J348,0)</f>
        <v>0</v>
      </c>
      <c r="BF348" s="248">
        <f>IF(N348="snížená",J348,0)</f>
        <v>0</v>
      </c>
      <c r="BG348" s="248">
        <f>IF(N348="zákl. přenesená",J348,0)</f>
        <v>0</v>
      </c>
      <c r="BH348" s="248">
        <f>IF(N348="sníž. přenesená",J348,0)</f>
        <v>0</v>
      </c>
      <c r="BI348" s="248">
        <f>IF(N348="nulová",J348,0)</f>
        <v>0</v>
      </c>
      <c r="BJ348" s="24" t="s">
        <v>85</v>
      </c>
      <c r="BK348" s="248">
        <f>ROUND(I348*H348,2)</f>
        <v>0</v>
      </c>
      <c r="BL348" s="24" t="s">
        <v>1246</v>
      </c>
      <c r="BM348" s="24" t="s">
        <v>1262</v>
      </c>
    </row>
    <row r="349" spans="2:51" s="12" customFormat="1" ht="13.5">
      <c r="B349" s="249"/>
      <c r="C349" s="250"/>
      <c r="D349" s="251" t="s">
        <v>278</v>
      </c>
      <c r="E349" s="252" t="s">
        <v>76</v>
      </c>
      <c r="F349" s="253" t="s">
        <v>1263</v>
      </c>
      <c r="G349" s="250"/>
      <c r="H349" s="252" t="s">
        <v>76</v>
      </c>
      <c r="I349" s="254"/>
      <c r="J349" s="250"/>
      <c r="K349" s="250"/>
      <c r="L349" s="255"/>
      <c r="M349" s="256"/>
      <c r="N349" s="257"/>
      <c r="O349" s="257"/>
      <c r="P349" s="257"/>
      <c r="Q349" s="257"/>
      <c r="R349" s="257"/>
      <c r="S349" s="257"/>
      <c r="T349" s="258"/>
      <c r="AT349" s="259" t="s">
        <v>278</v>
      </c>
      <c r="AU349" s="259" t="s">
        <v>161</v>
      </c>
      <c r="AV349" s="12" t="s">
        <v>85</v>
      </c>
      <c r="AW349" s="12" t="s">
        <v>40</v>
      </c>
      <c r="AX349" s="12" t="s">
        <v>78</v>
      </c>
      <c r="AY349" s="259" t="s">
        <v>270</v>
      </c>
    </row>
    <row r="350" spans="2:51" s="13" customFormat="1" ht="13.5">
      <c r="B350" s="260"/>
      <c r="C350" s="261"/>
      <c r="D350" s="251" t="s">
        <v>278</v>
      </c>
      <c r="E350" s="262" t="s">
        <v>76</v>
      </c>
      <c r="F350" s="263" t="s">
        <v>276</v>
      </c>
      <c r="G350" s="261"/>
      <c r="H350" s="264">
        <v>4</v>
      </c>
      <c r="I350" s="265"/>
      <c r="J350" s="261"/>
      <c r="K350" s="261"/>
      <c r="L350" s="266"/>
      <c r="M350" s="267"/>
      <c r="N350" s="268"/>
      <c r="O350" s="268"/>
      <c r="P350" s="268"/>
      <c r="Q350" s="268"/>
      <c r="R350" s="268"/>
      <c r="S350" s="268"/>
      <c r="T350" s="269"/>
      <c r="AT350" s="270" t="s">
        <v>278</v>
      </c>
      <c r="AU350" s="270" t="s">
        <v>161</v>
      </c>
      <c r="AV350" s="13" t="s">
        <v>87</v>
      </c>
      <c r="AW350" s="13" t="s">
        <v>40</v>
      </c>
      <c r="AX350" s="13" t="s">
        <v>78</v>
      </c>
      <c r="AY350" s="270" t="s">
        <v>270</v>
      </c>
    </row>
    <row r="351" spans="2:51" s="14" customFormat="1" ht="13.5">
      <c r="B351" s="271"/>
      <c r="C351" s="272"/>
      <c r="D351" s="251" t="s">
        <v>278</v>
      </c>
      <c r="E351" s="273" t="s">
        <v>76</v>
      </c>
      <c r="F351" s="274" t="s">
        <v>281</v>
      </c>
      <c r="G351" s="272"/>
      <c r="H351" s="275">
        <v>4</v>
      </c>
      <c r="I351" s="276"/>
      <c r="J351" s="272"/>
      <c r="K351" s="272"/>
      <c r="L351" s="277"/>
      <c r="M351" s="294"/>
      <c r="N351" s="295"/>
      <c r="O351" s="295"/>
      <c r="P351" s="295"/>
      <c r="Q351" s="295"/>
      <c r="R351" s="295"/>
      <c r="S351" s="295"/>
      <c r="T351" s="296"/>
      <c r="AT351" s="281" t="s">
        <v>278</v>
      </c>
      <c r="AU351" s="281" t="s">
        <v>161</v>
      </c>
      <c r="AV351" s="14" t="s">
        <v>276</v>
      </c>
      <c r="AW351" s="14" t="s">
        <v>40</v>
      </c>
      <c r="AX351" s="14" t="s">
        <v>85</v>
      </c>
      <c r="AY351" s="281" t="s">
        <v>270</v>
      </c>
    </row>
    <row r="352" spans="2:12" s="1" customFormat="1" ht="6.95" customHeight="1">
      <c r="B352" s="67"/>
      <c r="C352" s="68"/>
      <c r="D352" s="68"/>
      <c r="E352" s="68"/>
      <c r="F352" s="68"/>
      <c r="G352" s="68"/>
      <c r="H352" s="68"/>
      <c r="I352" s="180"/>
      <c r="J352" s="68"/>
      <c r="K352" s="68"/>
      <c r="L352" s="72"/>
    </row>
  </sheetData>
  <sheetProtection password="CC35" sheet="1" objects="1" scenarios="1" formatColumns="0" formatRows="0" autoFilter="0"/>
  <autoFilter ref="C86:K35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5:H75"/>
    <mergeCell ref="E77:H77"/>
    <mergeCell ref="E79:H79"/>
    <mergeCell ref="G1:H1"/>
    <mergeCell ref="L2:V2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106</v>
      </c>
      <c r="G1" s="151" t="s">
        <v>107</v>
      </c>
      <c r="H1" s="151"/>
      <c r="I1" s="152"/>
      <c r="J1" s="151" t="s">
        <v>108</v>
      </c>
      <c r="K1" s="150" t="s">
        <v>109</v>
      </c>
      <c r="L1" s="151" t="s">
        <v>110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105</v>
      </c>
    </row>
    <row r="3" spans="2:46" ht="6.95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87</v>
      </c>
    </row>
    <row r="4" spans="2:46" ht="36.95" customHeight="1">
      <c r="B4" s="28"/>
      <c r="C4" s="29"/>
      <c r="D4" s="30" t="s">
        <v>118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spans="2:11" ht="16.5" customHeight="1">
      <c r="B7" s="28"/>
      <c r="C7" s="29"/>
      <c r="D7" s="29"/>
      <c r="E7" s="156" t="str">
        <f>'Rekapitulace stavby'!K6</f>
        <v>Parkoviště v ul. Křižíkova, Sokolov</v>
      </c>
      <c r="F7" s="40"/>
      <c r="G7" s="40"/>
      <c r="H7" s="40"/>
      <c r="I7" s="155"/>
      <c r="J7" s="29"/>
      <c r="K7" s="31"/>
    </row>
    <row r="8" spans="2:11" ht="13.5">
      <c r="B8" s="28"/>
      <c r="C8" s="29"/>
      <c r="D8" s="40" t="s">
        <v>131</v>
      </c>
      <c r="E8" s="29"/>
      <c r="F8" s="29"/>
      <c r="G8" s="29"/>
      <c r="H8" s="29"/>
      <c r="I8" s="155"/>
      <c r="J8" s="29"/>
      <c r="K8" s="31"/>
    </row>
    <row r="9" spans="2:11" s="1" customFormat="1" ht="16.5" customHeight="1">
      <c r="B9" s="46"/>
      <c r="C9" s="47"/>
      <c r="D9" s="47"/>
      <c r="E9" s="156" t="s">
        <v>1264</v>
      </c>
      <c r="F9" s="47"/>
      <c r="G9" s="47"/>
      <c r="H9" s="47"/>
      <c r="I9" s="157"/>
      <c r="J9" s="47"/>
      <c r="K9" s="51"/>
    </row>
    <row r="10" spans="2:11" s="1" customFormat="1" ht="13.5">
      <c r="B10" s="46"/>
      <c r="C10" s="47"/>
      <c r="D10" s="40" t="s">
        <v>137</v>
      </c>
      <c r="E10" s="47"/>
      <c r="F10" s="47"/>
      <c r="G10" s="47"/>
      <c r="H10" s="47"/>
      <c r="I10" s="157"/>
      <c r="J10" s="47"/>
      <c r="K10" s="51"/>
    </row>
    <row r="11" spans="2:11" s="1" customFormat="1" ht="36.95" customHeight="1">
      <c r="B11" s="46"/>
      <c r="C11" s="47"/>
      <c r="D11" s="47"/>
      <c r="E11" s="158" t="s">
        <v>1265</v>
      </c>
      <c r="F11" s="47"/>
      <c r="G11" s="47"/>
      <c r="H11" s="47"/>
      <c r="I11" s="157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7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76</v>
      </c>
      <c r="G13" s="47"/>
      <c r="H13" s="47"/>
      <c r="I13" s="159" t="s">
        <v>22</v>
      </c>
      <c r="J13" s="35" t="s">
        <v>76</v>
      </c>
      <c r="K13" s="51"/>
    </row>
    <row r="14" spans="2:11" s="1" customFormat="1" ht="14.4" customHeight="1">
      <c r="B14" s="46"/>
      <c r="C14" s="47"/>
      <c r="D14" s="40" t="s">
        <v>24</v>
      </c>
      <c r="E14" s="47"/>
      <c r="F14" s="35" t="s">
        <v>25</v>
      </c>
      <c r="G14" s="47"/>
      <c r="H14" s="47"/>
      <c r="I14" s="159" t="s">
        <v>26</v>
      </c>
      <c r="J14" s="160" t="str">
        <f>'Rekapitulace stavby'!AN8</f>
        <v>29. 6. 2017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7"/>
      <c r="J15" s="47"/>
      <c r="K15" s="51"/>
    </row>
    <row r="16" spans="2:11" s="1" customFormat="1" ht="14.4" customHeight="1">
      <c r="B16" s="46"/>
      <c r="C16" s="47"/>
      <c r="D16" s="40" t="s">
        <v>28</v>
      </c>
      <c r="E16" s="47"/>
      <c r="F16" s="47"/>
      <c r="G16" s="47"/>
      <c r="H16" s="47"/>
      <c r="I16" s="159" t="s">
        <v>29</v>
      </c>
      <c r="J16" s="35" t="s">
        <v>30</v>
      </c>
      <c r="K16" s="51"/>
    </row>
    <row r="17" spans="2:11" s="1" customFormat="1" ht="18" customHeight="1">
      <c r="B17" s="46"/>
      <c r="C17" s="47"/>
      <c r="D17" s="47"/>
      <c r="E17" s="35" t="s">
        <v>31</v>
      </c>
      <c r="F17" s="47"/>
      <c r="G17" s="47"/>
      <c r="H17" s="47"/>
      <c r="I17" s="159" t="s">
        <v>32</v>
      </c>
      <c r="J17" s="35" t="s">
        <v>33</v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7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9" t="s">
        <v>29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9" t="s">
        <v>32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7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9" t="s">
        <v>29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9" t="s">
        <v>32</v>
      </c>
      <c r="J23" s="35" t="s">
        <v>39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7"/>
      <c r="J24" s="47"/>
      <c r="K24" s="51"/>
    </row>
    <row r="25" spans="2:11" s="1" customFormat="1" ht="14.4" customHeight="1">
      <c r="B25" s="46"/>
      <c r="C25" s="47"/>
      <c r="D25" s="40" t="s">
        <v>41</v>
      </c>
      <c r="E25" s="47"/>
      <c r="F25" s="47"/>
      <c r="G25" s="47"/>
      <c r="H25" s="47"/>
      <c r="I25" s="157"/>
      <c r="J25" s="47"/>
      <c r="K25" s="51"/>
    </row>
    <row r="26" spans="2:11" s="7" customFormat="1" ht="16.5" customHeight="1">
      <c r="B26" s="161"/>
      <c r="C26" s="162"/>
      <c r="D26" s="162"/>
      <c r="E26" s="44" t="s">
        <v>76</v>
      </c>
      <c r="F26" s="44"/>
      <c r="G26" s="44"/>
      <c r="H26" s="44"/>
      <c r="I26" s="163"/>
      <c r="J26" s="162"/>
      <c r="K26" s="164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7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6"/>
      <c r="J28" s="106"/>
      <c r="K28" s="167"/>
    </row>
    <row r="29" spans="2:11" s="1" customFormat="1" ht="25.4" customHeight="1">
      <c r="B29" s="46"/>
      <c r="C29" s="47"/>
      <c r="D29" s="168" t="s">
        <v>43</v>
      </c>
      <c r="E29" s="47"/>
      <c r="F29" s="47"/>
      <c r="G29" s="47"/>
      <c r="H29" s="47"/>
      <c r="I29" s="157"/>
      <c r="J29" s="169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</row>
    <row r="31" spans="2:11" s="1" customFormat="1" ht="14.4" customHeight="1">
      <c r="B31" s="46"/>
      <c r="C31" s="47"/>
      <c r="D31" s="47"/>
      <c r="E31" s="47"/>
      <c r="F31" s="52" t="s">
        <v>45</v>
      </c>
      <c r="G31" s="47"/>
      <c r="H31" s="47"/>
      <c r="I31" s="170" t="s">
        <v>44</v>
      </c>
      <c r="J31" s="52" t="s">
        <v>46</v>
      </c>
      <c r="K31" s="51"/>
    </row>
    <row r="32" spans="2:11" s="1" customFormat="1" ht="14.4" customHeight="1">
      <c r="B32" s="46"/>
      <c r="C32" s="47"/>
      <c r="D32" s="55" t="s">
        <v>47</v>
      </c>
      <c r="E32" s="55" t="s">
        <v>48</v>
      </c>
      <c r="F32" s="171">
        <f>ROUND(SUM(BE86:BE106),2)</f>
        <v>0</v>
      </c>
      <c r="G32" s="47"/>
      <c r="H32" s="47"/>
      <c r="I32" s="172">
        <v>0.21</v>
      </c>
      <c r="J32" s="171">
        <f>ROUND(ROUND((SUM(BE86:BE106)),2)*I32,2)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49</v>
      </c>
      <c r="F33" s="171">
        <f>ROUND(SUM(BF86:BF106),2)</f>
        <v>0</v>
      </c>
      <c r="G33" s="47"/>
      <c r="H33" s="47"/>
      <c r="I33" s="172">
        <v>0.15</v>
      </c>
      <c r="J33" s="171">
        <f>ROUND(ROUND((SUM(BF86:BF106)),2)*I33,2)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71">
        <f>ROUND(SUM(BG86:BG106),2)</f>
        <v>0</v>
      </c>
      <c r="G34" s="47"/>
      <c r="H34" s="47"/>
      <c r="I34" s="172">
        <v>0.21</v>
      </c>
      <c r="J34" s="171">
        <v>0</v>
      </c>
      <c r="K34" s="51"/>
    </row>
    <row r="35" spans="2:11" s="1" customFormat="1" ht="14.4" customHeight="1" hidden="1">
      <c r="B35" s="46"/>
      <c r="C35" s="47"/>
      <c r="D35" s="47"/>
      <c r="E35" s="55" t="s">
        <v>51</v>
      </c>
      <c r="F35" s="171">
        <f>ROUND(SUM(BH86:BH106),2)</f>
        <v>0</v>
      </c>
      <c r="G35" s="47"/>
      <c r="H35" s="47"/>
      <c r="I35" s="172">
        <v>0.15</v>
      </c>
      <c r="J35" s="171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52</v>
      </c>
      <c r="F36" s="171">
        <f>ROUND(SUM(BI86:BI106),2)</f>
        <v>0</v>
      </c>
      <c r="G36" s="47"/>
      <c r="H36" s="47"/>
      <c r="I36" s="172">
        <v>0</v>
      </c>
      <c r="J36" s="171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7"/>
      <c r="J37" s="47"/>
      <c r="K37" s="51"/>
    </row>
    <row r="38" spans="2:11" s="1" customFormat="1" ht="25.4" customHeight="1">
      <c r="B38" s="46"/>
      <c r="C38" s="173"/>
      <c r="D38" s="174" t="s">
        <v>53</v>
      </c>
      <c r="E38" s="98"/>
      <c r="F38" s="98"/>
      <c r="G38" s="175" t="s">
        <v>54</v>
      </c>
      <c r="H38" s="176" t="s">
        <v>55</v>
      </c>
      <c r="I38" s="177"/>
      <c r="J38" s="178">
        <f>SUM(J29:J36)</f>
        <v>0</v>
      </c>
      <c r="K38" s="179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80"/>
      <c r="J39" s="68"/>
      <c r="K39" s="69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6"/>
      <c r="C44" s="30" t="s">
        <v>220</v>
      </c>
      <c r="D44" s="47"/>
      <c r="E44" s="47"/>
      <c r="F44" s="47"/>
      <c r="G44" s="47"/>
      <c r="H44" s="47"/>
      <c r="I44" s="157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7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7"/>
      <c r="J46" s="47"/>
      <c r="K46" s="51"/>
    </row>
    <row r="47" spans="2:11" s="1" customFormat="1" ht="16.5" customHeight="1">
      <c r="B47" s="46"/>
      <c r="C47" s="47"/>
      <c r="D47" s="47"/>
      <c r="E47" s="156" t="str">
        <f>E7</f>
        <v>Parkoviště v ul. Křižíkova, Sokolov</v>
      </c>
      <c r="F47" s="40"/>
      <c r="G47" s="40"/>
      <c r="H47" s="40"/>
      <c r="I47" s="157"/>
      <c r="J47" s="47"/>
      <c r="K47" s="51"/>
    </row>
    <row r="48" spans="2:11" ht="13.5">
      <c r="B48" s="28"/>
      <c r="C48" s="40" t="s">
        <v>131</v>
      </c>
      <c r="D48" s="29"/>
      <c r="E48" s="29"/>
      <c r="F48" s="29"/>
      <c r="G48" s="29"/>
      <c r="H48" s="29"/>
      <c r="I48" s="155"/>
      <c r="J48" s="29"/>
      <c r="K48" s="31"/>
    </row>
    <row r="49" spans="2:11" s="1" customFormat="1" ht="16.5" customHeight="1">
      <c r="B49" s="46"/>
      <c r="C49" s="47"/>
      <c r="D49" s="47"/>
      <c r="E49" s="156" t="s">
        <v>1264</v>
      </c>
      <c r="F49" s="47"/>
      <c r="G49" s="47"/>
      <c r="H49" s="47"/>
      <c r="I49" s="157"/>
      <c r="J49" s="47"/>
      <c r="K49" s="51"/>
    </row>
    <row r="50" spans="2:11" s="1" customFormat="1" ht="14.4" customHeight="1">
      <c r="B50" s="46"/>
      <c r="C50" s="40" t="s">
        <v>137</v>
      </c>
      <c r="D50" s="47"/>
      <c r="E50" s="47"/>
      <c r="F50" s="47"/>
      <c r="G50" s="47"/>
      <c r="H50" s="47"/>
      <c r="I50" s="157"/>
      <c r="J50" s="47"/>
      <c r="K50" s="51"/>
    </row>
    <row r="51" spans="2:11" s="1" customFormat="1" ht="17.25" customHeight="1">
      <c r="B51" s="46"/>
      <c r="C51" s="47"/>
      <c r="D51" s="47"/>
      <c r="E51" s="158" t="str">
        <f>E11</f>
        <v>2016-41-VON-SP - VON - Soupis prací - Vedlejší a ostatní náklady</v>
      </c>
      <c r="F51" s="47"/>
      <c r="G51" s="47"/>
      <c r="H51" s="47"/>
      <c r="I51" s="157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7"/>
      <c r="J52" s="47"/>
      <c r="K52" s="51"/>
    </row>
    <row r="53" spans="2:11" s="1" customFormat="1" ht="18" customHeight="1">
      <c r="B53" s="46"/>
      <c r="C53" s="40" t="s">
        <v>24</v>
      </c>
      <c r="D53" s="47"/>
      <c r="E53" s="47"/>
      <c r="F53" s="35" t="str">
        <f>F14</f>
        <v>ul. Křižíkova a areál 8. ZŠ v Sokolově, KK</v>
      </c>
      <c r="G53" s="47"/>
      <c r="H53" s="47"/>
      <c r="I53" s="159" t="s">
        <v>26</v>
      </c>
      <c r="J53" s="160" t="str">
        <f>IF(J14="","",J14)</f>
        <v>29. 6. 2017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7"/>
      <c r="J54" s="47"/>
      <c r="K54" s="51"/>
    </row>
    <row r="55" spans="2:11" s="1" customFormat="1" ht="13.5">
      <c r="B55" s="46"/>
      <c r="C55" s="40" t="s">
        <v>28</v>
      </c>
      <c r="D55" s="47"/>
      <c r="E55" s="47"/>
      <c r="F55" s="35" t="str">
        <f>E17</f>
        <v>Město Sokolov</v>
      </c>
      <c r="G55" s="47"/>
      <c r="H55" s="47"/>
      <c r="I55" s="159" t="s">
        <v>36</v>
      </c>
      <c r="J55" s="44" t="str">
        <f>E23</f>
        <v>Ing. Martin Haueisen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7"/>
      <c r="J56" s="185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7"/>
      <c r="J57" s="47"/>
      <c r="K57" s="51"/>
    </row>
    <row r="58" spans="2:11" s="1" customFormat="1" ht="29.25" customHeight="1">
      <c r="B58" s="46"/>
      <c r="C58" s="186" t="s">
        <v>235</v>
      </c>
      <c r="D58" s="173"/>
      <c r="E58" s="173"/>
      <c r="F58" s="173"/>
      <c r="G58" s="173"/>
      <c r="H58" s="173"/>
      <c r="I58" s="187"/>
      <c r="J58" s="188" t="s">
        <v>236</v>
      </c>
      <c r="K58" s="189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7"/>
      <c r="J59" s="47"/>
      <c r="K59" s="51"/>
    </row>
    <row r="60" spans="2:47" s="1" customFormat="1" ht="29.25" customHeight="1">
      <c r="B60" s="46"/>
      <c r="C60" s="190" t="s">
        <v>237</v>
      </c>
      <c r="D60" s="47"/>
      <c r="E60" s="47"/>
      <c r="F60" s="47"/>
      <c r="G60" s="47"/>
      <c r="H60" s="47"/>
      <c r="I60" s="157"/>
      <c r="J60" s="169">
        <f>J86</f>
        <v>0</v>
      </c>
      <c r="K60" s="51"/>
      <c r="AU60" s="24" t="s">
        <v>238</v>
      </c>
    </row>
    <row r="61" spans="2:11" s="8" customFormat="1" ht="24.95" customHeight="1">
      <c r="B61" s="191"/>
      <c r="C61" s="192"/>
      <c r="D61" s="193" t="s">
        <v>1266</v>
      </c>
      <c r="E61" s="194"/>
      <c r="F61" s="194"/>
      <c r="G61" s="194"/>
      <c r="H61" s="194"/>
      <c r="I61" s="195"/>
      <c r="J61" s="196">
        <f>J87</f>
        <v>0</v>
      </c>
      <c r="K61" s="197"/>
    </row>
    <row r="62" spans="2:11" s="9" customFormat="1" ht="19.9" customHeight="1">
      <c r="B62" s="198"/>
      <c r="C62" s="199"/>
      <c r="D62" s="200" t="s">
        <v>1267</v>
      </c>
      <c r="E62" s="201"/>
      <c r="F62" s="201"/>
      <c r="G62" s="201"/>
      <c r="H62" s="201"/>
      <c r="I62" s="202"/>
      <c r="J62" s="203">
        <f>J88</f>
        <v>0</v>
      </c>
      <c r="K62" s="204"/>
    </row>
    <row r="63" spans="2:11" s="9" customFormat="1" ht="19.9" customHeight="1">
      <c r="B63" s="198"/>
      <c r="C63" s="199"/>
      <c r="D63" s="200" t="s">
        <v>1268</v>
      </c>
      <c r="E63" s="201"/>
      <c r="F63" s="201"/>
      <c r="G63" s="201"/>
      <c r="H63" s="201"/>
      <c r="I63" s="202"/>
      <c r="J63" s="203">
        <f>J100</f>
        <v>0</v>
      </c>
      <c r="K63" s="204"/>
    </row>
    <row r="64" spans="2:11" s="9" customFormat="1" ht="19.9" customHeight="1">
      <c r="B64" s="198"/>
      <c r="C64" s="199"/>
      <c r="D64" s="200" t="s">
        <v>1269</v>
      </c>
      <c r="E64" s="201"/>
      <c r="F64" s="201"/>
      <c r="G64" s="201"/>
      <c r="H64" s="201"/>
      <c r="I64" s="202"/>
      <c r="J64" s="203">
        <f>J103</f>
        <v>0</v>
      </c>
      <c r="K64" s="204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7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80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3"/>
      <c r="J70" s="71"/>
      <c r="K70" s="71"/>
      <c r="L70" s="72"/>
    </row>
    <row r="71" spans="2:12" s="1" customFormat="1" ht="36.95" customHeight="1">
      <c r="B71" s="46"/>
      <c r="C71" s="73" t="s">
        <v>254</v>
      </c>
      <c r="D71" s="74"/>
      <c r="E71" s="74"/>
      <c r="F71" s="74"/>
      <c r="G71" s="74"/>
      <c r="H71" s="74"/>
      <c r="I71" s="205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5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5"/>
      <c r="J73" s="74"/>
      <c r="K73" s="74"/>
      <c r="L73" s="72"/>
    </row>
    <row r="74" spans="2:12" s="1" customFormat="1" ht="16.5" customHeight="1">
      <c r="B74" s="46"/>
      <c r="C74" s="74"/>
      <c r="D74" s="74"/>
      <c r="E74" s="206" t="str">
        <f>E7</f>
        <v>Parkoviště v ul. Křižíkova, Sokolov</v>
      </c>
      <c r="F74" s="76"/>
      <c r="G74" s="76"/>
      <c r="H74" s="76"/>
      <c r="I74" s="205"/>
      <c r="J74" s="74"/>
      <c r="K74" s="74"/>
      <c r="L74" s="72"/>
    </row>
    <row r="75" spans="2:12" ht="13.5">
      <c r="B75" s="28"/>
      <c r="C75" s="76" t="s">
        <v>131</v>
      </c>
      <c r="D75" s="207"/>
      <c r="E75" s="207"/>
      <c r="F75" s="207"/>
      <c r="G75" s="207"/>
      <c r="H75" s="207"/>
      <c r="I75" s="148"/>
      <c r="J75" s="207"/>
      <c r="K75" s="207"/>
      <c r="L75" s="208"/>
    </row>
    <row r="76" spans="2:12" s="1" customFormat="1" ht="16.5" customHeight="1">
      <c r="B76" s="46"/>
      <c r="C76" s="74"/>
      <c r="D76" s="74"/>
      <c r="E76" s="206" t="s">
        <v>1264</v>
      </c>
      <c r="F76" s="74"/>
      <c r="G76" s="74"/>
      <c r="H76" s="74"/>
      <c r="I76" s="205"/>
      <c r="J76" s="74"/>
      <c r="K76" s="74"/>
      <c r="L76" s="72"/>
    </row>
    <row r="77" spans="2:12" s="1" customFormat="1" ht="14.4" customHeight="1">
      <c r="B77" s="46"/>
      <c r="C77" s="76" t="s">
        <v>137</v>
      </c>
      <c r="D77" s="74"/>
      <c r="E77" s="74"/>
      <c r="F77" s="74"/>
      <c r="G77" s="74"/>
      <c r="H77" s="74"/>
      <c r="I77" s="205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E11</f>
        <v>2016-41-VON-SP - VON - Soupis prací - Vedlejší a ostatní náklady</v>
      </c>
      <c r="F78" s="74"/>
      <c r="G78" s="74"/>
      <c r="H78" s="74"/>
      <c r="I78" s="205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5"/>
      <c r="J79" s="74"/>
      <c r="K79" s="74"/>
      <c r="L79" s="72"/>
    </row>
    <row r="80" spans="2:12" s="1" customFormat="1" ht="18" customHeight="1">
      <c r="B80" s="46"/>
      <c r="C80" s="76" t="s">
        <v>24</v>
      </c>
      <c r="D80" s="74"/>
      <c r="E80" s="74"/>
      <c r="F80" s="209" t="str">
        <f>F14</f>
        <v>ul. Křižíkova a areál 8. ZŠ v Sokolově, KK</v>
      </c>
      <c r="G80" s="74"/>
      <c r="H80" s="74"/>
      <c r="I80" s="210" t="s">
        <v>26</v>
      </c>
      <c r="J80" s="85" t="str">
        <f>IF(J14="","",J14)</f>
        <v>29. 6. 2017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5"/>
      <c r="J81" s="74"/>
      <c r="K81" s="74"/>
      <c r="L81" s="72"/>
    </row>
    <row r="82" spans="2:12" s="1" customFormat="1" ht="13.5">
      <c r="B82" s="46"/>
      <c r="C82" s="76" t="s">
        <v>28</v>
      </c>
      <c r="D82" s="74"/>
      <c r="E82" s="74"/>
      <c r="F82" s="209" t="str">
        <f>E17</f>
        <v>Město Sokolov</v>
      </c>
      <c r="G82" s="74"/>
      <c r="H82" s="74"/>
      <c r="I82" s="210" t="s">
        <v>36</v>
      </c>
      <c r="J82" s="209" t="str">
        <f>E23</f>
        <v>Ing. Martin Haueisen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9" t="str">
        <f>IF(E20="","",E20)</f>
        <v/>
      </c>
      <c r="G83" s="74"/>
      <c r="H83" s="74"/>
      <c r="I83" s="205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5"/>
      <c r="J84" s="74"/>
      <c r="K84" s="74"/>
      <c r="L84" s="72"/>
    </row>
    <row r="85" spans="2:20" s="10" customFormat="1" ht="29.25" customHeight="1">
      <c r="B85" s="211"/>
      <c r="C85" s="212" t="s">
        <v>255</v>
      </c>
      <c r="D85" s="213" t="s">
        <v>62</v>
      </c>
      <c r="E85" s="213" t="s">
        <v>58</v>
      </c>
      <c r="F85" s="213" t="s">
        <v>256</v>
      </c>
      <c r="G85" s="213" t="s">
        <v>257</v>
      </c>
      <c r="H85" s="213" t="s">
        <v>258</v>
      </c>
      <c r="I85" s="214" t="s">
        <v>259</v>
      </c>
      <c r="J85" s="213" t="s">
        <v>236</v>
      </c>
      <c r="K85" s="215" t="s">
        <v>260</v>
      </c>
      <c r="L85" s="216"/>
      <c r="M85" s="102" t="s">
        <v>261</v>
      </c>
      <c r="N85" s="103" t="s">
        <v>47</v>
      </c>
      <c r="O85" s="103" t="s">
        <v>262</v>
      </c>
      <c r="P85" s="103" t="s">
        <v>263</v>
      </c>
      <c r="Q85" s="103" t="s">
        <v>264</v>
      </c>
      <c r="R85" s="103" t="s">
        <v>265</v>
      </c>
      <c r="S85" s="103" t="s">
        <v>266</v>
      </c>
      <c r="T85" s="104" t="s">
        <v>267</v>
      </c>
    </row>
    <row r="86" spans="2:63" s="1" customFormat="1" ht="29.25" customHeight="1">
      <c r="B86" s="46"/>
      <c r="C86" s="108" t="s">
        <v>237</v>
      </c>
      <c r="D86" s="74"/>
      <c r="E86" s="74"/>
      <c r="F86" s="74"/>
      <c r="G86" s="74"/>
      <c r="H86" s="74"/>
      <c r="I86" s="205"/>
      <c r="J86" s="217">
        <f>BK86</f>
        <v>0</v>
      </c>
      <c r="K86" s="74"/>
      <c r="L86" s="72"/>
      <c r="M86" s="105"/>
      <c r="N86" s="106"/>
      <c r="O86" s="106"/>
      <c r="P86" s="218">
        <f>P87</f>
        <v>0</v>
      </c>
      <c r="Q86" s="106"/>
      <c r="R86" s="218">
        <f>R87</f>
        <v>0</v>
      </c>
      <c r="S86" s="106"/>
      <c r="T86" s="219">
        <f>T87</f>
        <v>0</v>
      </c>
      <c r="AT86" s="24" t="s">
        <v>77</v>
      </c>
      <c r="AU86" s="24" t="s">
        <v>238</v>
      </c>
      <c r="BK86" s="220">
        <f>BK87</f>
        <v>0</v>
      </c>
    </row>
    <row r="87" spans="2:63" s="11" customFormat="1" ht="37.4" customHeight="1">
      <c r="B87" s="221"/>
      <c r="C87" s="222"/>
      <c r="D87" s="223" t="s">
        <v>77</v>
      </c>
      <c r="E87" s="224" t="s">
        <v>1270</v>
      </c>
      <c r="F87" s="224" t="s">
        <v>1271</v>
      </c>
      <c r="G87" s="222"/>
      <c r="H87" s="222"/>
      <c r="I87" s="225"/>
      <c r="J87" s="226">
        <f>BK87</f>
        <v>0</v>
      </c>
      <c r="K87" s="222"/>
      <c r="L87" s="227"/>
      <c r="M87" s="228"/>
      <c r="N87" s="229"/>
      <c r="O87" s="229"/>
      <c r="P87" s="230">
        <f>P88+P100+P103</f>
        <v>0</v>
      </c>
      <c r="Q87" s="229"/>
      <c r="R87" s="230">
        <f>R88+R100+R103</f>
        <v>0</v>
      </c>
      <c r="S87" s="229"/>
      <c r="T87" s="231">
        <f>T88+T100+T103</f>
        <v>0</v>
      </c>
      <c r="AR87" s="232" t="s">
        <v>125</v>
      </c>
      <c r="AT87" s="233" t="s">
        <v>77</v>
      </c>
      <c r="AU87" s="233" t="s">
        <v>78</v>
      </c>
      <c r="AY87" s="232" t="s">
        <v>270</v>
      </c>
      <c r="BK87" s="234">
        <f>BK88+BK100+BK103</f>
        <v>0</v>
      </c>
    </row>
    <row r="88" spans="2:63" s="11" customFormat="1" ht="19.9" customHeight="1">
      <c r="B88" s="221"/>
      <c r="C88" s="222"/>
      <c r="D88" s="223" t="s">
        <v>77</v>
      </c>
      <c r="E88" s="235" t="s">
        <v>1272</v>
      </c>
      <c r="F88" s="235" t="s">
        <v>1273</v>
      </c>
      <c r="G88" s="222"/>
      <c r="H88" s="222"/>
      <c r="I88" s="225"/>
      <c r="J88" s="236">
        <f>BK88</f>
        <v>0</v>
      </c>
      <c r="K88" s="222"/>
      <c r="L88" s="227"/>
      <c r="M88" s="228"/>
      <c r="N88" s="229"/>
      <c r="O88" s="229"/>
      <c r="P88" s="230">
        <f>SUM(P89:P99)</f>
        <v>0</v>
      </c>
      <c r="Q88" s="229"/>
      <c r="R88" s="230">
        <f>SUM(R89:R99)</f>
        <v>0</v>
      </c>
      <c r="S88" s="229"/>
      <c r="T88" s="231">
        <f>SUM(T89:T99)</f>
        <v>0</v>
      </c>
      <c r="AR88" s="232" t="s">
        <v>125</v>
      </c>
      <c r="AT88" s="233" t="s">
        <v>77</v>
      </c>
      <c r="AU88" s="233" t="s">
        <v>85</v>
      </c>
      <c r="AY88" s="232" t="s">
        <v>270</v>
      </c>
      <c r="BK88" s="234">
        <f>SUM(BK89:BK99)</f>
        <v>0</v>
      </c>
    </row>
    <row r="89" spans="2:65" s="1" customFormat="1" ht="16.5" customHeight="1">
      <c r="B89" s="46"/>
      <c r="C89" s="237" t="s">
        <v>85</v>
      </c>
      <c r="D89" s="237" t="s">
        <v>272</v>
      </c>
      <c r="E89" s="238" t="s">
        <v>1274</v>
      </c>
      <c r="F89" s="239" t="s">
        <v>1275</v>
      </c>
      <c r="G89" s="240" t="s">
        <v>1240</v>
      </c>
      <c r="H89" s="241">
        <v>1</v>
      </c>
      <c r="I89" s="242"/>
      <c r="J89" s="243">
        <f>ROUND(I89*H89,2)</f>
        <v>0</v>
      </c>
      <c r="K89" s="239" t="s">
        <v>275</v>
      </c>
      <c r="L89" s="72"/>
      <c r="M89" s="244" t="s">
        <v>76</v>
      </c>
      <c r="N89" s="245" t="s">
        <v>48</v>
      </c>
      <c r="O89" s="47"/>
      <c r="P89" s="246">
        <f>O89*H89</f>
        <v>0</v>
      </c>
      <c r="Q89" s="246">
        <v>0</v>
      </c>
      <c r="R89" s="246">
        <f>Q89*H89</f>
        <v>0</v>
      </c>
      <c r="S89" s="246">
        <v>0</v>
      </c>
      <c r="T89" s="247">
        <f>S89*H89</f>
        <v>0</v>
      </c>
      <c r="AR89" s="24" t="s">
        <v>1276</v>
      </c>
      <c r="AT89" s="24" t="s">
        <v>272</v>
      </c>
      <c r="AU89" s="24" t="s">
        <v>87</v>
      </c>
      <c r="AY89" s="24" t="s">
        <v>270</v>
      </c>
      <c r="BE89" s="248">
        <f>IF(N89="základní",J89,0)</f>
        <v>0</v>
      </c>
      <c r="BF89" s="248">
        <f>IF(N89="snížená",J89,0)</f>
        <v>0</v>
      </c>
      <c r="BG89" s="248">
        <f>IF(N89="zákl. přenesená",J89,0)</f>
        <v>0</v>
      </c>
      <c r="BH89" s="248">
        <f>IF(N89="sníž. přenesená",J89,0)</f>
        <v>0</v>
      </c>
      <c r="BI89" s="248">
        <f>IF(N89="nulová",J89,0)</f>
        <v>0</v>
      </c>
      <c r="BJ89" s="24" t="s">
        <v>85</v>
      </c>
      <c r="BK89" s="248">
        <f>ROUND(I89*H89,2)</f>
        <v>0</v>
      </c>
      <c r="BL89" s="24" t="s">
        <v>1276</v>
      </c>
      <c r="BM89" s="24" t="s">
        <v>1277</v>
      </c>
    </row>
    <row r="90" spans="2:47" s="1" customFormat="1" ht="13.5">
      <c r="B90" s="46"/>
      <c r="C90" s="74"/>
      <c r="D90" s="251" t="s">
        <v>416</v>
      </c>
      <c r="E90" s="74"/>
      <c r="F90" s="292" t="s">
        <v>1278</v>
      </c>
      <c r="G90" s="74"/>
      <c r="H90" s="74"/>
      <c r="I90" s="205"/>
      <c r="J90" s="74"/>
      <c r="K90" s="74"/>
      <c r="L90" s="72"/>
      <c r="M90" s="293"/>
      <c r="N90" s="47"/>
      <c r="O90" s="47"/>
      <c r="P90" s="47"/>
      <c r="Q90" s="47"/>
      <c r="R90" s="47"/>
      <c r="S90" s="47"/>
      <c r="T90" s="95"/>
      <c r="AT90" s="24" t="s">
        <v>416</v>
      </c>
      <c r="AU90" s="24" t="s">
        <v>87</v>
      </c>
    </row>
    <row r="91" spans="2:65" s="1" customFormat="1" ht="25.5" customHeight="1">
      <c r="B91" s="46"/>
      <c r="C91" s="237" t="s">
        <v>87</v>
      </c>
      <c r="D91" s="237" t="s">
        <v>272</v>
      </c>
      <c r="E91" s="238" t="s">
        <v>1279</v>
      </c>
      <c r="F91" s="239" t="s">
        <v>1280</v>
      </c>
      <c r="G91" s="240" t="s">
        <v>1240</v>
      </c>
      <c r="H91" s="241">
        <v>1</v>
      </c>
      <c r="I91" s="242"/>
      <c r="J91" s="243">
        <f>ROUND(I91*H91,2)</f>
        <v>0</v>
      </c>
      <c r="K91" s="239" t="s">
        <v>275</v>
      </c>
      <c r="L91" s="72"/>
      <c r="M91" s="244" t="s">
        <v>76</v>
      </c>
      <c r="N91" s="245" t="s">
        <v>48</v>
      </c>
      <c r="O91" s="47"/>
      <c r="P91" s="246">
        <f>O91*H91</f>
        <v>0</v>
      </c>
      <c r="Q91" s="246">
        <v>0</v>
      </c>
      <c r="R91" s="246">
        <f>Q91*H91</f>
        <v>0</v>
      </c>
      <c r="S91" s="246">
        <v>0</v>
      </c>
      <c r="T91" s="247">
        <f>S91*H91</f>
        <v>0</v>
      </c>
      <c r="AR91" s="24" t="s">
        <v>1276</v>
      </c>
      <c r="AT91" s="24" t="s">
        <v>272</v>
      </c>
      <c r="AU91" s="24" t="s">
        <v>87</v>
      </c>
      <c r="AY91" s="24" t="s">
        <v>270</v>
      </c>
      <c r="BE91" s="248">
        <f>IF(N91="základní",J91,0)</f>
        <v>0</v>
      </c>
      <c r="BF91" s="248">
        <f>IF(N91="snížená",J91,0)</f>
        <v>0</v>
      </c>
      <c r="BG91" s="248">
        <f>IF(N91="zákl. přenesená",J91,0)</f>
        <v>0</v>
      </c>
      <c r="BH91" s="248">
        <f>IF(N91="sníž. přenesená",J91,0)</f>
        <v>0</v>
      </c>
      <c r="BI91" s="248">
        <f>IF(N91="nulová",J91,0)</f>
        <v>0</v>
      </c>
      <c r="BJ91" s="24" t="s">
        <v>85</v>
      </c>
      <c r="BK91" s="248">
        <f>ROUND(I91*H91,2)</f>
        <v>0</v>
      </c>
      <c r="BL91" s="24" t="s">
        <v>1276</v>
      </c>
      <c r="BM91" s="24" t="s">
        <v>1281</v>
      </c>
    </row>
    <row r="92" spans="2:47" s="1" customFormat="1" ht="13.5">
      <c r="B92" s="46"/>
      <c r="C92" s="74"/>
      <c r="D92" s="251" t="s">
        <v>416</v>
      </c>
      <c r="E92" s="74"/>
      <c r="F92" s="292" t="s">
        <v>1282</v>
      </c>
      <c r="G92" s="74"/>
      <c r="H92" s="74"/>
      <c r="I92" s="205"/>
      <c r="J92" s="74"/>
      <c r="K92" s="74"/>
      <c r="L92" s="72"/>
      <c r="M92" s="293"/>
      <c r="N92" s="47"/>
      <c r="O92" s="47"/>
      <c r="P92" s="47"/>
      <c r="Q92" s="47"/>
      <c r="R92" s="47"/>
      <c r="S92" s="47"/>
      <c r="T92" s="95"/>
      <c r="AT92" s="24" t="s">
        <v>416</v>
      </c>
      <c r="AU92" s="24" t="s">
        <v>87</v>
      </c>
    </row>
    <row r="93" spans="2:65" s="1" customFormat="1" ht="16.5" customHeight="1">
      <c r="B93" s="46"/>
      <c r="C93" s="237" t="s">
        <v>161</v>
      </c>
      <c r="D93" s="237" t="s">
        <v>272</v>
      </c>
      <c r="E93" s="238" t="s">
        <v>1283</v>
      </c>
      <c r="F93" s="239" t="s">
        <v>1284</v>
      </c>
      <c r="G93" s="240" t="s">
        <v>1240</v>
      </c>
      <c r="H93" s="241">
        <v>1</v>
      </c>
      <c r="I93" s="242"/>
      <c r="J93" s="243">
        <f>ROUND(I93*H93,2)</f>
        <v>0</v>
      </c>
      <c r="K93" s="239" t="s">
        <v>275</v>
      </c>
      <c r="L93" s="72"/>
      <c r="M93" s="244" t="s">
        <v>76</v>
      </c>
      <c r="N93" s="245" t="s">
        <v>48</v>
      </c>
      <c r="O93" s="47"/>
      <c r="P93" s="246">
        <f>O93*H93</f>
        <v>0</v>
      </c>
      <c r="Q93" s="246">
        <v>0</v>
      </c>
      <c r="R93" s="246">
        <f>Q93*H93</f>
        <v>0</v>
      </c>
      <c r="S93" s="246">
        <v>0</v>
      </c>
      <c r="T93" s="247">
        <f>S93*H93</f>
        <v>0</v>
      </c>
      <c r="AR93" s="24" t="s">
        <v>1276</v>
      </c>
      <c r="AT93" s="24" t="s">
        <v>272</v>
      </c>
      <c r="AU93" s="24" t="s">
        <v>87</v>
      </c>
      <c r="AY93" s="24" t="s">
        <v>270</v>
      </c>
      <c r="BE93" s="248">
        <f>IF(N93="základní",J93,0)</f>
        <v>0</v>
      </c>
      <c r="BF93" s="248">
        <f>IF(N93="snížená",J93,0)</f>
        <v>0</v>
      </c>
      <c r="BG93" s="248">
        <f>IF(N93="zákl. přenesená",J93,0)</f>
        <v>0</v>
      </c>
      <c r="BH93" s="248">
        <f>IF(N93="sníž. přenesená",J93,0)</f>
        <v>0</v>
      </c>
      <c r="BI93" s="248">
        <f>IF(N93="nulová",J93,0)</f>
        <v>0</v>
      </c>
      <c r="BJ93" s="24" t="s">
        <v>85</v>
      </c>
      <c r="BK93" s="248">
        <f>ROUND(I93*H93,2)</f>
        <v>0</v>
      </c>
      <c r="BL93" s="24" t="s">
        <v>1276</v>
      </c>
      <c r="BM93" s="24" t="s">
        <v>1285</v>
      </c>
    </row>
    <row r="94" spans="2:47" s="1" customFormat="1" ht="13.5">
      <c r="B94" s="46"/>
      <c r="C94" s="74"/>
      <c r="D94" s="251" t="s">
        <v>416</v>
      </c>
      <c r="E94" s="74"/>
      <c r="F94" s="292" t="s">
        <v>1286</v>
      </c>
      <c r="G94" s="74"/>
      <c r="H94" s="74"/>
      <c r="I94" s="205"/>
      <c r="J94" s="74"/>
      <c r="K94" s="74"/>
      <c r="L94" s="72"/>
      <c r="M94" s="293"/>
      <c r="N94" s="47"/>
      <c r="O94" s="47"/>
      <c r="P94" s="47"/>
      <c r="Q94" s="47"/>
      <c r="R94" s="47"/>
      <c r="S94" s="47"/>
      <c r="T94" s="95"/>
      <c r="AT94" s="24" t="s">
        <v>416</v>
      </c>
      <c r="AU94" s="24" t="s">
        <v>87</v>
      </c>
    </row>
    <row r="95" spans="2:65" s="1" customFormat="1" ht="25.5" customHeight="1">
      <c r="B95" s="46"/>
      <c r="C95" s="237" t="s">
        <v>276</v>
      </c>
      <c r="D95" s="237" t="s">
        <v>272</v>
      </c>
      <c r="E95" s="238" t="s">
        <v>1287</v>
      </c>
      <c r="F95" s="239" t="s">
        <v>1288</v>
      </c>
      <c r="G95" s="240" t="s">
        <v>1240</v>
      </c>
      <c r="H95" s="241">
        <v>1</v>
      </c>
      <c r="I95" s="242"/>
      <c r="J95" s="243">
        <f>ROUND(I95*H95,2)</f>
        <v>0</v>
      </c>
      <c r="K95" s="239" t="s">
        <v>275</v>
      </c>
      <c r="L95" s="72"/>
      <c r="M95" s="244" t="s">
        <v>76</v>
      </c>
      <c r="N95" s="245" t="s">
        <v>48</v>
      </c>
      <c r="O95" s="47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4" t="s">
        <v>1276</v>
      </c>
      <c r="AT95" s="24" t="s">
        <v>272</v>
      </c>
      <c r="AU95" s="24" t="s">
        <v>87</v>
      </c>
      <c r="AY95" s="24" t="s">
        <v>270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4" t="s">
        <v>85</v>
      </c>
      <c r="BK95" s="248">
        <f>ROUND(I95*H95,2)</f>
        <v>0</v>
      </c>
      <c r="BL95" s="24" t="s">
        <v>1276</v>
      </c>
      <c r="BM95" s="24" t="s">
        <v>1289</v>
      </c>
    </row>
    <row r="96" spans="2:47" s="1" customFormat="1" ht="13.5">
      <c r="B96" s="46"/>
      <c r="C96" s="74"/>
      <c r="D96" s="251" t="s">
        <v>416</v>
      </c>
      <c r="E96" s="74"/>
      <c r="F96" s="292" t="s">
        <v>1290</v>
      </c>
      <c r="G96" s="74"/>
      <c r="H96" s="74"/>
      <c r="I96" s="205"/>
      <c r="J96" s="74"/>
      <c r="K96" s="74"/>
      <c r="L96" s="72"/>
      <c r="M96" s="293"/>
      <c r="N96" s="47"/>
      <c r="O96" s="47"/>
      <c r="P96" s="47"/>
      <c r="Q96" s="47"/>
      <c r="R96" s="47"/>
      <c r="S96" s="47"/>
      <c r="T96" s="95"/>
      <c r="AT96" s="24" t="s">
        <v>416</v>
      </c>
      <c r="AU96" s="24" t="s">
        <v>87</v>
      </c>
    </row>
    <row r="97" spans="2:65" s="1" customFormat="1" ht="25.5" customHeight="1">
      <c r="B97" s="46"/>
      <c r="C97" s="237" t="s">
        <v>125</v>
      </c>
      <c r="D97" s="237" t="s">
        <v>272</v>
      </c>
      <c r="E97" s="238" t="s">
        <v>1291</v>
      </c>
      <c r="F97" s="239" t="s">
        <v>1292</v>
      </c>
      <c r="G97" s="240" t="s">
        <v>1240</v>
      </c>
      <c r="H97" s="241">
        <v>1</v>
      </c>
      <c r="I97" s="242"/>
      <c r="J97" s="243">
        <f>ROUND(I97*H97,2)</f>
        <v>0</v>
      </c>
      <c r="K97" s="239" t="s">
        <v>76</v>
      </c>
      <c r="L97" s="72"/>
      <c r="M97" s="244" t="s">
        <v>76</v>
      </c>
      <c r="N97" s="245" t="s">
        <v>48</v>
      </c>
      <c r="O97" s="47"/>
      <c r="P97" s="246">
        <f>O97*H97</f>
        <v>0</v>
      </c>
      <c r="Q97" s="246">
        <v>0</v>
      </c>
      <c r="R97" s="246">
        <f>Q97*H97</f>
        <v>0</v>
      </c>
      <c r="S97" s="246">
        <v>0</v>
      </c>
      <c r="T97" s="247">
        <f>S97*H97</f>
        <v>0</v>
      </c>
      <c r="AR97" s="24" t="s">
        <v>1276</v>
      </c>
      <c r="AT97" s="24" t="s">
        <v>272</v>
      </c>
      <c r="AU97" s="24" t="s">
        <v>87</v>
      </c>
      <c r="AY97" s="24" t="s">
        <v>270</v>
      </c>
      <c r="BE97" s="248">
        <f>IF(N97="základní",J97,0)</f>
        <v>0</v>
      </c>
      <c r="BF97" s="248">
        <f>IF(N97="snížená",J97,0)</f>
        <v>0</v>
      </c>
      <c r="BG97" s="248">
        <f>IF(N97="zákl. přenesená",J97,0)</f>
        <v>0</v>
      </c>
      <c r="BH97" s="248">
        <f>IF(N97="sníž. přenesená",J97,0)</f>
        <v>0</v>
      </c>
      <c r="BI97" s="248">
        <f>IF(N97="nulová",J97,0)</f>
        <v>0</v>
      </c>
      <c r="BJ97" s="24" t="s">
        <v>85</v>
      </c>
      <c r="BK97" s="248">
        <f>ROUND(I97*H97,2)</f>
        <v>0</v>
      </c>
      <c r="BL97" s="24" t="s">
        <v>1276</v>
      </c>
      <c r="BM97" s="24" t="s">
        <v>1293</v>
      </c>
    </row>
    <row r="98" spans="2:65" s="1" customFormat="1" ht="25.5" customHeight="1">
      <c r="B98" s="46"/>
      <c r="C98" s="237" t="s">
        <v>188</v>
      </c>
      <c r="D98" s="237" t="s">
        <v>272</v>
      </c>
      <c r="E98" s="238" t="s">
        <v>1238</v>
      </c>
      <c r="F98" s="239" t="s">
        <v>1239</v>
      </c>
      <c r="G98" s="240" t="s">
        <v>1240</v>
      </c>
      <c r="H98" s="241">
        <v>1</v>
      </c>
      <c r="I98" s="242"/>
      <c r="J98" s="243">
        <f>ROUND(I98*H98,2)</f>
        <v>0</v>
      </c>
      <c r="K98" s="239" t="s">
        <v>275</v>
      </c>
      <c r="L98" s="72"/>
      <c r="M98" s="244" t="s">
        <v>76</v>
      </c>
      <c r="N98" s="245" t="s">
        <v>48</v>
      </c>
      <c r="O98" s="47"/>
      <c r="P98" s="246">
        <f>O98*H98</f>
        <v>0</v>
      </c>
      <c r="Q98" s="246">
        <v>0</v>
      </c>
      <c r="R98" s="246">
        <f>Q98*H98</f>
        <v>0</v>
      </c>
      <c r="S98" s="246">
        <v>0</v>
      </c>
      <c r="T98" s="247">
        <f>S98*H98</f>
        <v>0</v>
      </c>
      <c r="AR98" s="24" t="s">
        <v>1276</v>
      </c>
      <c r="AT98" s="24" t="s">
        <v>272</v>
      </c>
      <c r="AU98" s="24" t="s">
        <v>87</v>
      </c>
      <c r="AY98" s="24" t="s">
        <v>270</v>
      </c>
      <c r="BE98" s="248">
        <f>IF(N98="základní",J98,0)</f>
        <v>0</v>
      </c>
      <c r="BF98" s="248">
        <f>IF(N98="snížená",J98,0)</f>
        <v>0</v>
      </c>
      <c r="BG98" s="248">
        <f>IF(N98="zákl. přenesená",J98,0)</f>
        <v>0</v>
      </c>
      <c r="BH98" s="248">
        <f>IF(N98="sníž. přenesená",J98,0)</f>
        <v>0</v>
      </c>
      <c r="BI98" s="248">
        <f>IF(N98="nulová",J98,0)</f>
        <v>0</v>
      </c>
      <c r="BJ98" s="24" t="s">
        <v>85</v>
      </c>
      <c r="BK98" s="248">
        <f>ROUND(I98*H98,2)</f>
        <v>0</v>
      </c>
      <c r="BL98" s="24" t="s">
        <v>1276</v>
      </c>
      <c r="BM98" s="24" t="s">
        <v>1294</v>
      </c>
    </row>
    <row r="99" spans="2:47" s="1" customFormat="1" ht="13.5">
      <c r="B99" s="46"/>
      <c r="C99" s="74"/>
      <c r="D99" s="251" t="s">
        <v>416</v>
      </c>
      <c r="E99" s="74"/>
      <c r="F99" s="292" t="s">
        <v>1295</v>
      </c>
      <c r="G99" s="74"/>
      <c r="H99" s="74"/>
      <c r="I99" s="205"/>
      <c r="J99" s="74"/>
      <c r="K99" s="74"/>
      <c r="L99" s="72"/>
      <c r="M99" s="293"/>
      <c r="N99" s="47"/>
      <c r="O99" s="47"/>
      <c r="P99" s="47"/>
      <c r="Q99" s="47"/>
      <c r="R99" s="47"/>
      <c r="S99" s="47"/>
      <c r="T99" s="95"/>
      <c r="AT99" s="24" t="s">
        <v>416</v>
      </c>
      <c r="AU99" s="24" t="s">
        <v>87</v>
      </c>
    </row>
    <row r="100" spans="2:63" s="11" customFormat="1" ht="29.85" customHeight="1">
      <c r="B100" s="221"/>
      <c r="C100" s="222"/>
      <c r="D100" s="223" t="s">
        <v>77</v>
      </c>
      <c r="E100" s="235" t="s">
        <v>1296</v>
      </c>
      <c r="F100" s="235" t="s">
        <v>1297</v>
      </c>
      <c r="G100" s="222"/>
      <c r="H100" s="222"/>
      <c r="I100" s="225"/>
      <c r="J100" s="236">
        <f>BK100</f>
        <v>0</v>
      </c>
      <c r="K100" s="222"/>
      <c r="L100" s="227"/>
      <c r="M100" s="228"/>
      <c r="N100" s="229"/>
      <c r="O100" s="229"/>
      <c r="P100" s="230">
        <f>SUM(P101:P102)</f>
        <v>0</v>
      </c>
      <c r="Q100" s="229"/>
      <c r="R100" s="230">
        <f>SUM(R101:R102)</f>
        <v>0</v>
      </c>
      <c r="S100" s="229"/>
      <c r="T100" s="231">
        <f>SUM(T101:T102)</f>
        <v>0</v>
      </c>
      <c r="AR100" s="232" t="s">
        <v>125</v>
      </c>
      <c r="AT100" s="233" t="s">
        <v>77</v>
      </c>
      <c r="AU100" s="233" t="s">
        <v>85</v>
      </c>
      <c r="AY100" s="232" t="s">
        <v>270</v>
      </c>
      <c r="BK100" s="234">
        <f>SUM(BK101:BK102)</f>
        <v>0</v>
      </c>
    </row>
    <row r="101" spans="2:65" s="1" customFormat="1" ht="16.5" customHeight="1">
      <c r="B101" s="46"/>
      <c r="C101" s="237" t="s">
        <v>158</v>
      </c>
      <c r="D101" s="237" t="s">
        <v>272</v>
      </c>
      <c r="E101" s="238" t="s">
        <v>1298</v>
      </c>
      <c r="F101" s="239" t="s">
        <v>1299</v>
      </c>
      <c r="G101" s="240" t="s">
        <v>1240</v>
      </c>
      <c r="H101" s="241">
        <v>1</v>
      </c>
      <c r="I101" s="242"/>
      <c r="J101" s="243">
        <f>ROUND(I101*H101,2)</f>
        <v>0</v>
      </c>
      <c r="K101" s="239" t="s">
        <v>275</v>
      </c>
      <c r="L101" s="72"/>
      <c r="M101" s="244" t="s">
        <v>76</v>
      </c>
      <c r="N101" s="245" t="s">
        <v>48</v>
      </c>
      <c r="O101" s="47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4" t="s">
        <v>1276</v>
      </c>
      <c r="AT101" s="24" t="s">
        <v>272</v>
      </c>
      <c r="AU101" s="24" t="s">
        <v>87</v>
      </c>
      <c r="AY101" s="24" t="s">
        <v>270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4" t="s">
        <v>85</v>
      </c>
      <c r="BK101" s="248">
        <f>ROUND(I101*H101,2)</f>
        <v>0</v>
      </c>
      <c r="BL101" s="24" t="s">
        <v>1276</v>
      </c>
      <c r="BM101" s="24" t="s">
        <v>1300</v>
      </c>
    </row>
    <row r="102" spans="2:47" s="1" customFormat="1" ht="13.5">
      <c r="B102" s="46"/>
      <c r="C102" s="74"/>
      <c r="D102" s="251" t="s">
        <v>416</v>
      </c>
      <c r="E102" s="74"/>
      <c r="F102" s="292" t="s">
        <v>1301</v>
      </c>
      <c r="G102" s="74"/>
      <c r="H102" s="74"/>
      <c r="I102" s="205"/>
      <c r="J102" s="74"/>
      <c r="K102" s="74"/>
      <c r="L102" s="72"/>
      <c r="M102" s="293"/>
      <c r="N102" s="47"/>
      <c r="O102" s="47"/>
      <c r="P102" s="47"/>
      <c r="Q102" s="47"/>
      <c r="R102" s="47"/>
      <c r="S102" s="47"/>
      <c r="T102" s="95"/>
      <c r="AT102" s="24" t="s">
        <v>416</v>
      </c>
      <c r="AU102" s="24" t="s">
        <v>87</v>
      </c>
    </row>
    <row r="103" spans="2:63" s="11" customFormat="1" ht="29.85" customHeight="1">
      <c r="B103" s="221"/>
      <c r="C103" s="222"/>
      <c r="D103" s="223" t="s">
        <v>77</v>
      </c>
      <c r="E103" s="235" t="s">
        <v>1302</v>
      </c>
      <c r="F103" s="235" t="s">
        <v>1303</v>
      </c>
      <c r="G103" s="222"/>
      <c r="H103" s="222"/>
      <c r="I103" s="225"/>
      <c r="J103" s="236">
        <f>BK103</f>
        <v>0</v>
      </c>
      <c r="K103" s="222"/>
      <c r="L103" s="227"/>
      <c r="M103" s="228"/>
      <c r="N103" s="229"/>
      <c r="O103" s="229"/>
      <c r="P103" s="230">
        <f>SUM(P104:P106)</f>
        <v>0</v>
      </c>
      <c r="Q103" s="229"/>
      <c r="R103" s="230">
        <f>SUM(R104:R106)</f>
        <v>0</v>
      </c>
      <c r="S103" s="229"/>
      <c r="T103" s="231">
        <f>SUM(T104:T106)</f>
        <v>0</v>
      </c>
      <c r="AR103" s="232" t="s">
        <v>125</v>
      </c>
      <c r="AT103" s="233" t="s">
        <v>77</v>
      </c>
      <c r="AU103" s="233" t="s">
        <v>85</v>
      </c>
      <c r="AY103" s="232" t="s">
        <v>270</v>
      </c>
      <c r="BK103" s="234">
        <f>SUM(BK104:BK106)</f>
        <v>0</v>
      </c>
    </row>
    <row r="104" spans="2:65" s="1" customFormat="1" ht="16.5" customHeight="1">
      <c r="B104" s="46"/>
      <c r="C104" s="237" t="s">
        <v>139</v>
      </c>
      <c r="D104" s="237" t="s">
        <v>272</v>
      </c>
      <c r="E104" s="238" t="s">
        <v>1304</v>
      </c>
      <c r="F104" s="239" t="s">
        <v>1305</v>
      </c>
      <c r="G104" s="240" t="s">
        <v>155</v>
      </c>
      <c r="H104" s="241">
        <v>1</v>
      </c>
      <c r="I104" s="242"/>
      <c r="J104" s="243">
        <f>ROUND(I104*H104,2)</f>
        <v>0</v>
      </c>
      <c r="K104" s="239" t="s">
        <v>76</v>
      </c>
      <c r="L104" s="72"/>
      <c r="M104" s="244" t="s">
        <v>76</v>
      </c>
      <c r="N104" s="245" t="s">
        <v>48</v>
      </c>
      <c r="O104" s="47"/>
      <c r="P104" s="246">
        <f>O104*H104</f>
        <v>0</v>
      </c>
      <c r="Q104" s="246">
        <v>0</v>
      </c>
      <c r="R104" s="246">
        <f>Q104*H104</f>
        <v>0</v>
      </c>
      <c r="S104" s="246">
        <v>0</v>
      </c>
      <c r="T104" s="247">
        <f>S104*H104</f>
        <v>0</v>
      </c>
      <c r="AR104" s="24" t="s">
        <v>1276</v>
      </c>
      <c r="AT104" s="24" t="s">
        <v>272</v>
      </c>
      <c r="AU104" s="24" t="s">
        <v>87</v>
      </c>
      <c r="AY104" s="24" t="s">
        <v>270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4" t="s">
        <v>85</v>
      </c>
      <c r="BK104" s="248">
        <f>ROUND(I104*H104,2)</f>
        <v>0</v>
      </c>
      <c r="BL104" s="24" t="s">
        <v>1276</v>
      </c>
      <c r="BM104" s="24" t="s">
        <v>1306</v>
      </c>
    </row>
    <row r="105" spans="2:65" s="1" customFormat="1" ht="16.5" customHeight="1">
      <c r="B105" s="46"/>
      <c r="C105" s="237" t="s">
        <v>309</v>
      </c>
      <c r="D105" s="237" t="s">
        <v>272</v>
      </c>
      <c r="E105" s="238" t="s">
        <v>1307</v>
      </c>
      <c r="F105" s="239" t="s">
        <v>1308</v>
      </c>
      <c r="G105" s="240" t="s">
        <v>979</v>
      </c>
      <c r="H105" s="241">
        <v>1</v>
      </c>
      <c r="I105" s="242"/>
      <c r="J105" s="243">
        <f>ROUND(I105*H105,2)</f>
        <v>0</v>
      </c>
      <c r="K105" s="239" t="s">
        <v>76</v>
      </c>
      <c r="L105" s="72"/>
      <c r="M105" s="244" t="s">
        <v>76</v>
      </c>
      <c r="N105" s="245" t="s">
        <v>48</v>
      </c>
      <c r="O105" s="47"/>
      <c r="P105" s="246">
        <f>O105*H105</f>
        <v>0</v>
      </c>
      <c r="Q105" s="246">
        <v>0</v>
      </c>
      <c r="R105" s="246">
        <f>Q105*H105</f>
        <v>0</v>
      </c>
      <c r="S105" s="246">
        <v>0</v>
      </c>
      <c r="T105" s="247">
        <f>S105*H105</f>
        <v>0</v>
      </c>
      <c r="AR105" s="24" t="s">
        <v>1276</v>
      </c>
      <c r="AT105" s="24" t="s">
        <v>272</v>
      </c>
      <c r="AU105" s="24" t="s">
        <v>87</v>
      </c>
      <c r="AY105" s="24" t="s">
        <v>270</v>
      </c>
      <c r="BE105" s="248">
        <f>IF(N105="základní",J105,0)</f>
        <v>0</v>
      </c>
      <c r="BF105" s="248">
        <f>IF(N105="snížená",J105,0)</f>
        <v>0</v>
      </c>
      <c r="BG105" s="248">
        <f>IF(N105="zákl. přenesená",J105,0)</f>
        <v>0</v>
      </c>
      <c r="BH105" s="248">
        <f>IF(N105="sníž. přenesená",J105,0)</f>
        <v>0</v>
      </c>
      <c r="BI105" s="248">
        <f>IF(N105="nulová",J105,0)</f>
        <v>0</v>
      </c>
      <c r="BJ105" s="24" t="s">
        <v>85</v>
      </c>
      <c r="BK105" s="248">
        <f>ROUND(I105*H105,2)</f>
        <v>0</v>
      </c>
      <c r="BL105" s="24" t="s">
        <v>1276</v>
      </c>
      <c r="BM105" s="24" t="s">
        <v>1309</v>
      </c>
    </row>
    <row r="106" spans="2:47" s="1" customFormat="1" ht="13.5">
      <c r="B106" s="46"/>
      <c r="C106" s="74"/>
      <c r="D106" s="251" t="s">
        <v>416</v>
      </c>
      <c r="E106" s="74"/>
      <c r="F106" s="292" t="s">
        <v>1310</v>
      </c>
      <c r="G106" s="74"/>
      <c r="H106" s="74"/>
      <c r="I106" s="205"/>
      <c r="J106" s="74"/>
      <c r="K106" s="74"/>
      <c r="L106" s="72"/>
      <c r="M106" s="297"/>
      <c r="N106" s="298"/>
      <c r="O106" s="298"/>
      <c r="P106" s="298"/>
      <c r="Q106" s="298"/>
      <c r="R106" s="298"/>
      <c r="S106" s="298"/>
      <c r="T106" s="299"/>
      <c r="AT106" s="24" t="s">
        <v>416</v>
      </c>
      <c r="AU106" s="24" t="s">
        <v>87</v>
      </c>
    </row>
    <row r="107" spans="2:12" s="1" customFormat="1" ht="6.95" customHeight="1">
      <c r="B107" s="67"/>
      <c r="C107" s="68"/>
      <c r="D107" s="68"/>
      <c r="E107" s="68"/>
      <c r="F107" s="68"/>
      <c r="G107" s="68"/>
      <c r="H107" s="68"/>
      <c r="I107" s="180"/>
      <c r="J107" s="68"/>
      <c r="K107" s="68"/>
      <c r="L107" s="72"/>
    </row>
  </sheetData>
  <sheetProtection password="CC35" sheet="1" objects="1" scenarios="1" formatColumns="0" formatRows="0" autoFilter="0"/>
  <autoFilter ref="C85:K10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0" customWidth="1"/>
    <col min="2" max="2" width="1.66796875" style="300" customWidth="1"/>
    <col min="3" max="4" width="5" style="300" customWidth="1"/>
    <col min="5" max="5" width="11.66015625" style="300" customWidth="1"/>
    <col min="6" max="6" width="9.16015625" style="300" customWidth="1"/>
    <col min="7" max="7" width="5" style="300" customWidth="1"/>
    <col min="8" max="8" width="77.83203125" style="300" customWidth="1"/>
    <col min="9" max="10" width="20" style="300" customWidth="1"/>
    <col min="11" max="11" width="1.66796875" style="300" customWidth="1"/>
  </cols>
  <sheetData>
    <row r="1" ht="37.5" customHeight="1"/>
    <row r="2" spans="2:1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pans="2:11" s="15" customFormat="1" ht="45" customHeight="1">
      <c r="B3" s="304"/>
      <c r="C3" s="305" t="s">
        <v>1311</v>
      </c>
      <c r="D3" s="305"/>
      <c r="E3" s="305"/>
      <c r="F3" s="305"/>
      <c r="G3" s="305"/>
      <c r="H3" s="305"/>
      <c r="I3" s="305"/>
      <c r="J3" s="305"/>
      <c r="K3" s="306"/>
    </row>
    <row r="4" spans="2:11" ht="25.5" customHeight="1">
      <c r="B4" s="307"/>
      <c r="C4" s="308" t="s">
        <v>1312</v>
      </c>
      <c r="D4" s="308"/>
      <c r="E4" s="308"/>
      <c r="F4" s="308"/>
      <c r="G4" s="308"/>
      <c r="H4" s="308"/>
      <c r="I4" s="308"/>
      <c r="J4" s="308"/>
      <c r="K4" s="309"/>
    </row>
    <row r="5" spans="2:11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spans="2:11" ht="15" customHeight="1">
      <c r="B6" s="307"/>
      <c r="C6" s="311" t="s">
        <v>1313</v>
      </c>
      <c r="D6" s="311"/>
      <c r="E6" s="311"/>
      <c r="F6" s="311"/>
      <c r="G6" s="311"/>
      <c r="H6" s="311"/>
      <c r="I6" s="311"/>
      <c r="J6" s="311"/>
      <c r="K6" s="309"/>
    </row>
    <row r="7" spans="2:11" ht="15" customHeight="1">
      <c r="B7" s="312"/>
      <c r="C7" s="311" t="s">
        <v>1314</v>
      </c>
      <c r="D7" s="311"/>
      <c r="E7" s="311"/>
      <c r="F7" s="311"/>
      <c r="G7" s="311"/>
      <c r="H7" s="311"/>
      <c r="I7" s="311"/>
      <c r="J7" s="311"/>
      <c r="K7" s="309"/>
    </row>
    <row r="8" spans="2:11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spans="2:11" ht="15" customHeight="1">
      <c r="B9" s="312"/>
      <c r="C9" s="311" t="s">
        <v>1315</v>
      </c>
      <c r="D9" s="311"/>
      <c r="E9" s="311"/>
      <c r="F9" s="311"/>
      <c r="G9" s="311"/>
      <c r="H9" s="311"/>
      <c r="I9" s="311"/>
      <c r="J9" s="311"/>
      <c r="K9" s="309"/>
    </row>
    <row r="10" spans="2:11" ht="15" customHeight="1">
      <c r="B10" s="312"/>
      <c r="C10" s="311"/>
      <c r="D10" s="311" t="s">
        <v>1316</v>
      </c>
      <c r="E10" s="311"/>
      <c r="F10" s="311"/>
      <c r="G10" s="311"/>
      <c r="H10" s="311"/>
      <c r="I10" s="311"/>
      <c r="J10" s="311"/>
      <c r="K10" s="309"/>
    </row>
    <row r="11" spans="2:11" ht="15" customHeight="1">
      <c r="B11" s="312"/>
      <c r="C11" s="313"/>
      <c r="D11" s="311" t="s">
        <v>1317</v>
      </c>
      <c r="E11" s="311"/>
      <c r="F11" s="311"/>
      <c r="G11" s="311"/>
      <c r="H11" s="311"/>
      <c r="I11" s="311"/>
      <c r="J11" s="311"/>
      <c r="K11" s="309"/>
    </row>
    <row r="12" spans="2:11" ht="12.75" customHeight="1">
      <c r="B12" s="312"/>
      <c r="C12" s="313"/>
      <c r="D12" s="313"/>
      <c r="E12" s="313"/>
      <c r="F12" s="313"/>
      <c r="G12" s="313"/>
      <c r="H12" s="313"/>
      <c r="I12" s="313"/>
      <c r="J12" s="313"/>
      <c r="K12" s="309"/>
    </row>
    <row r="13" spans="2:11" ht="15" customHeight="1">
      <c r="B13" s="312"/>
      <c r="C13" s="313"/>
      <c r="D13" s="311" t="s">
        <v>1318</v>
      </c>
      <c r="E13" s="311"/>
      <c r="F13" s="311"/>
      <c r="G13" s="311"/>
      <c r="H13" s="311"/>
      <c r="I13" s="311"/>
      <c r="J13" s="311"/>
      <c r="K13" s="309"/>
    </row>
    <row r="14" spans="2:11" ht="15" customHeight="1">
      <c r="B14" s="312"/>
      <c r="C14" s="313"/>
      <c r="D14" s="311" t="s">
        <v>1319</v>
      </c>
      <c r="E14" s="311"/>
      <c r="F14" s="311"/>
      <c r="G14" s="311"/>
      <c r="H14" s="311"/>
      <c r="I14" s="311"/>
      <c r="J14" s="311"/>
      <c r="K14" s="309"/>
    </row>
    <row r="15" spans="2:11" ht="15" customHeight="1">
      <c r="B15" s="312"/>
      <c r="C15" s="313"/>
      <c r="D15" s="311" t="s">
        <v>1320</v>
      </c>
      <c r="E15" s="311"/>
      <c r="F15" s="311"/>
      <c r="G15" s="311"/>
      <c r="H15" s="311"/>
      <c r="I15" s="311"/>
      <c r="J15" s="311"/>
      <c r="K15" s="309"/>
    </row>
    <row r="16" spans="2:11" ht="15" customHeight="1">
      <c r="B16" s="312"/>
      <c r="C16" s="313"/>
      <c r="D16" s="313"/>
      <c r="E16" s="314" t="s">
        <v>84</v>
      </c>
      <c r="F16" s="311" t="s">
        <v>1321</v>
      </c>
      <c r="G16" s="311"/>
      <c r="H16" s="311"/>
      <c r="I16" s="311"/>
      <c r="J16" s="311"/>
      <c r="K16" s="309"/>
    </row>
    <row r="17" spans="2:11" ht="15" customHeight="1">
      <c r="B17" s="312"/>
      <c r="C17" s="313"/>
      <c r="D17" s="313"/>
      <c r="E17" s="314" t="s">
        <v>1322</v>
      </c>
      <c r="F17" s="311" t="s">
        <v>1323</v>
      </c>
      <c r="G17" s="311"/>
      <c r="H17" s="311"/>
      <c r="I17" s="311"/>
      <c r="J17" s="311"/>
      <c r="K17" s="309"/>
    </row>
    <row r="18" spans="2:11" ht="15" customHeight="1">
      <c r="B18" s="312"/>
      <c r="C18" s="313"/>
      <c r="D18" s="313"/>
      <c r="E18" s="314" t="s">
        <v>1324</v>
      </c>
      <c r="F18" s="311" t="s">
        <v>1325</v>
      </c>
      <c r="G18" s="311"/>
      <c r="H18" s="311"/>
      <c r="I18" s="311"/>
      <c r="J18" s="311"/>
      <c r="K18" s="309"/>
    </row>
    <row r="19" spans="2:11" ht="15" customHeight="1">
      <c r="B19" s="312"/>
      <c r="C19" s="313"/>
      <c r="D19" s="313"/>
      <c r="E19" s="314" t="s">
        <v>1326</v>
      </c>
      <c r="F19" s="311" t="s">
        <v>1327</v>
      </c>
      <c r="G19" s="311"/>
      <c r="H19" s="311"/>
      <c r="I19" s="311"/>
      <c r="J19" s="311"/>
      <c r="K19" s="309"/>
    </row>
    <row r="20" spans="2:11" ht="15" customHeight="1">
      <c r="B20" s="312"/>
      <c r="C20" s="313"/>
      <c r="D20" s="313"/>
      <c r="E20" s="314" t="s">
        <v>1236</v>
      </c>
      <c r="F20" s="311" t="s">
        <v>1237</v>
      </c>
      <c r="G20" s="311"/>
      <c r="H20" s="311"/>
      <c r="I20" s="311"/>
      <c r="J20" s="311"/>
      <c r="K20" s="309"/>
    </row>
    <row r="21" spans="2:11" ht="15" customHeight="1">
      <c r="B21" s="312"/>
      <c r="C21" s="313"/>
      <c r="D21" s="313"/>
      <c r="E21" s="314" t="s">
        <v>91</v>
      </c>
      <c r="F21" s="311" t="s">
        <v>1328</v>
      </c>
      <c r="G21" s="311"/>
      <c r="H21" s="311"/>
      <c r="I21" s="311"/>
      <c r="J21" s="311"/>
      <c r="K21" s="309"/>
    </row>
    <row r="22" spans="2:11" ht="12.75" customHeight="1">
      <c r="B22" s="312"/>
      <c r="C22" s="313"/>
      <c r="D22" s="313"/>
      <c r="E22" s="313"/>
      <c r="F22" s="313"/>
      <c r="G22" s="313"/>
      <c r="H22" s="313"/>
      <c r="I22" s="313"/>
      <c r="J22" s="313"/>
      <c r="K22" s="309"/>
    </row>
    <row r="23" spans="2:11" ht="15" customHeight="1">
      <c r="B23" s="312"/>
      <c r="C23" s="311" t="s">
        <v>1329</v>
      </c>
      <c r="D23" s="311"/>
      <c r="E23" s="311"/>
      <c r="F23" s="311"/>
      <c r="G23" s="311"/>
      <c r="H23" s="311"/>
      <c r="I23" s="311"/>
      <c r="J23" s="311"/>
      <c r="K23" s="309"/>
    </row>
    <row r="24" spans="2:11" ht="15" customHeight="1">
      <c r="B24" s="312"/>
      <c r="C24" s="311" t="s">
        <v>1330</v>
      </c>
      <c r="D24" s="311"/>
      <c r="E24" s="311"/>
      <c r="F24" s="311"/>
      <c r="G24" s="311"/>
      <c r="H24" s="311"/>
      <c r="I24" s="311"/>
      <c r="J24" s="311"/>
      <c r="K24" s="309"/>
    </row>
    <row r="25" spans="2:11" ht="15" customHeight="1">
      <c r="B25" s="312"/>
      <c r="C25" s="311"/>
      <c r="D25" s="311" t="s">
        <v>1331</v>
      </c>
      <c r="E25" s="311"/>
      <c r="F25" s="311"/>
      <c r="G25" s="311"/>
      <c r="H25" s="311"/>
      <c r="I25" s="311"/>
      <c r="J25" s="311"/>
      <c r="K25" s="309"/>
    </row>
    <row r="26" spans="2:11" ht="15" customHeight="1">
      <c r="B26" s="312"/>
      <c r="C26" s="313"/>
      <c r="D26" s="311" t="s">
        <v>1332</v>
      </c>
      <c r="E26" s="311"/>
      <c r="F26" s="311"/>
      <c r="G26" s="311"/>
      <c r="H26" s="311"/>
      <c r="I26" s="311"/>
      <c r="J26" s="311"/>
      <c r="K26" s="309"/>
    </row>
    <row r="27" spans="2:11" ht="12.75" customHeight="1">
      <c r="B27" s="312"/>
      <c r="C27" s="313"/>
      <c r="D27" s="313"/>
      <c r="E27" s="313"/>
      <c r="F27" s="313"/>
      <c r="G27" s="313"/>
      <c r="H27" s="313"/>
      <c r="I27" s="313"/>
      <c r="J27" s="313"/>
      <c r="K27" s="309"/>
    </row>
    <row r="28" spans="2:11" ht="15" customHeight="1">
      <c r="B28" s="312"/>
      <c r="C28" s="313"/>
      <c r="D28" s="311" t="s">
        <v>1333</v>
      </c>
      <c r="E28" s="311"/>
      <c r="F28" s="311"/>
      <c r="G28" s="311"/>
      <c r="H28" s="311"/>
      <c r="I28" s="311"/>
      <c r="J28" s="311"/>
      <c r="K28" s="309"/>
    </row>
    <row r="29" spans="2:11" ht="15" customHeight="1">
      <c r="B29" s="312"/>
      <c r="C29" s="313"/>
      <c r="D29" s="311" t="s">
        <v>1334</v>
      </c>
      <c r="E29" s="311"/>
      <c r="F29" s="311"/>
      <c r="G29" s="311"/>
      <c r="H29" s="311"/>
      <c r="I29" s="311"/>
      <c r="J29" s="311"/>
      <c r="K29" s="309"/>
    </row>
    <row r="30" spans="2:11" ht="12.75" customHeight="1">
      <c r="B30" s="312"/>
      <c r="C30" s="313"/>
      <c r="D30" s="313"/>
      <c r="E30" s="313"/>
      <c r="F30" s="313"/>
      <c r="G30" s="313"/>
      <c r="H30" s="313"/>
      <c r="I30" s="313"/>
      <c r="J30" s="313"/>
      <c r="K30" s="309"/>
    </row>
    <row r="31" spans="2:11" ht="15" customHeight="1">
      <c r="B31" s="312"/>
      <c r="C31" s="313"/>
      <c r="D31" s="311" t="s">
        <v>1335</v>
      </c>
      <c r="E31" s="311"/>
      <c r="F31" s="311"/>
      <c r="G31" s="311"/>
      <c r="H31" s="311"/>
      <c r="I31" s="311"/>
      <c r="J31" s="311"/>
      <c r="K31" s="309"/>
    </row>
    <row r="32" spans="2:11" ht="15" customHeight="1">
      <c r="B32" s="312"/>
      <c r="C32" s="313"/>
      <c r="D32" s="311" t="s">
        <v>1336</v>
      </c>
      <c r="E32" s="311"/>
      <c r="F32" s="311"/>
      <c r="G32" s="311"/>
      <c r="H32" s="311"/>
      <c r="I32" s="311"/>
      <c r="J32" s="311"/>
      <c r="K32" s="309"/>
    </row>
    <row r="33" spans="2:11" ht="15" customHeight="1">
      <c r="B33" s="312"/>
      <c r="C33" s="313"/>
      <c r="D33" s="311" t="s">
        <v>1337</v>
      </c>
      <c r="E33" s="311"/>
      <c r="F33" s="311"/>
      <c r="G33" s="311"/>
      <c r="H33" s="311"/>
      <c r="I33" s="311"/>
      <c r="J33" s="311"/>
      <c r="K33" s="309"/>
    </row>
    <row r="34" spans="2:11" ht="15" customHeight="1">
      <c r="B34" s="312"/>
      <c r="C34" s="313"/>
      <c r="D34" s="311"/>
      <c r="E34" s="315" t="s">
        <v>255</v>
      </c>
      <c r="F34" s="311"/>
      <c r="G34" s="311" t="s">
        <v>1338</v>
      </c>
      <c r="H34" s="311"/>
      <c r="I34" s="311"/>
      <c r="J34" s="311"/>
      <c r="K34" s="309"/>
    </row>
    <row r="35" spans="2:11" ht="30.75" customHeight="1">
      <c r="B35" s="312"/>
      <c r="C35" s="313"/>
      <c r="D35" s="311"/>
      <c r="E35" s="315" t="s">
        <v>1339</v>
      </c>
      <c r="F35" s="311"/>
      <c r="G35" s="311" t="s">
        <v>1340</v>
      </c>
      <c r="H35" s="311"/>
      <c r="I35" s="311"/>
      <c r="J35" s="311"/>
      <c r="K35" s="309"/>
    </row>
    <row r="36" spans="2:11" ht="15" customHeight="1">
      <c r="B36" s="312"/>
      <c r="C36" s="313"/>
      <c r="D36" s="311"/>
      <c r="E36" s="315" t="s">
        <v>58</v>
      </c>
      <c r="F36" s="311"/>
      <c r="G36" s="311" t="s">
        <v>1341</v>
      </c>
      <c r="H36" s="311"/>
      <c r="I36" s="311"/>
      <c r="J36" s="311"/>
      <c r="K36" s="309"/>
    </row>
    <row r="37" spans="2:11" ht="15" customHeight="1">
      <c r="B37" s="312"/>
      <c r="C37" s="313"/>
      <c r="D37" s="311"/>
      <c r="E37" s="315" t="s">
        <v>256</v>
      </c>
      <c r="F37" s="311"/>
      <c r="G37" s="311" t="s">
        <v>1342</v>
      </c>
      <c r="H37" s="311"/>
      <c r="I37" s="311"/>
      <c r="J37" s="311"/>
      <c r="K37" s="309"/>
    </row>
    <row r="38" spans="2:11" ht="15" customHeight="1">
      <c r="B38" s="312"/>
      <c r="C38" s="313"/>
      <c r="D38" s="311"/>
      <c r="E38" s="315" t="s">
        <v>257</v>
      </c>
      <c r="F38" s="311"/>
      <c r="G38" s="311" t="s">
        <v>1343</v>
      </c>
      <c r="H38" s="311"/>
      <c r="I38" s="311"/>
      <c r="J38" s="311"/>
      <c r="K38" s="309"/>
    </row>
    <row r="39" spans="2:11" ht="15" customHeight="1">
      <c r="B39" s="312"/>
      <c r="C39" s="313"/>
      <c r="D39" s="311"/>
      <c r="E39" s="315" t="s">
        <v>258</v>
      </c>
      <c r="F39" s="311"/>
      <c r="G39" s="311" t="s">
        <v>1344</v>
      </c>
      <c r="H39" s="311"/>
      <c r="I39" s="311"/>
      <c r="J39" s="311"/>
      <c r="K39" s="309"/>
    </row>
    <row r="40" spans="2:11" ht="15" customHeight="1">
      <c r="B40" s="312"/>
      <c r="C40" s="313"/>
      <c r="D40" s="311"/>
      <c r="E40" s="315" t="s">
        <v>1345</v>
      </c>
      <c r="F40" s="311"/>
      <c r="G40" s="311" t="s">
        <v>1346</v>
      </c>
      <c r="H40" s="311"/>
      <c r="I40" s="311"/>
      <c r="J40" s="311"/>
      <c r="K40" s="309"/>
    </row>
    <row r="41" spans="2:11" ht="15" customHeight="1">
      <c r="B41" s="312"/>
      <c r="C41" s="313"/>
      <c r="D41" s="311"/>
      <c r="E41" s="315"/>
      <c r="F41" s="311"/>
      <c r="G41" s="311" t="s">
        <v>1347</v>
      </c>
      <c r="H41" s="311"/>
      <c r="I41" s="311"/>
      <c r="J41" s="311"/>
      <c r="K41" s="309"/>
    </row>
    <row r="42" spans="2:11" ht="15" customHeight="1">
      <c r="B42" s="312"/>
      <c r="C42" s="313"/>
      <c r="D42" s="311"/>
      <c r="E42" s="315" t="s">
        <v>1348</v>
      </c>
      <c r="F42" s="311"/>
      <c r="G42" s="311" t="s">
        <v>1349</v>
      </c>
      <c r="H42" s="311"/>
      <c r="I42" s="311"/>
      <c r="J42" s="311"/>
      <c r="K42" s="309"/>
    </row>
    <row r="43" spans="2:11" ht="15" customHeight="1">
      <c r="B43" s="312"/>
      <c r="C43" s="313"/>
      <c r="D43" s="311"/>
      <c r="E43" s="315" t="s">
        <v>260</v>
      </c>
      <c r="F43" s="311"/>
      <c r="G43" s="311" t="s">
        <v>1350</v>
      </c>
      <c r="H43" s="311"/>
      <c r="I43" s="311"/>
      <c r="J43" s="311"/>
      <c r="K43" s="309"/>
    </row>
    <row r="44" spans="2:11" ht="12.75" customHeight="1">
      <c r="B44" s="312"/>
      <c r="C44" s="313"/>
      <c r="D44" s="311"/>
      <c r="E44" s="311"/>
      <c r="F44" s="311"/>
      <c r="G44" s="311"/>
      <c r="H44" s="311"/>
      <c r="I44" s="311"/>
      <c r="J44" s="311"/>
      <c r="K44" s="309"/>
    </row>
    <row r="45" spans="2:11" ht="15" customHeight="1">
      <c r="B45" s="312"/>
      <c r="C45" s="313"/>
      <c r="D45" s="311" t="s">
        <v>1351</v>
      </c>
      <c r="E45" s="311"/>
      <c r="F45" s="311"/>
      <c r="G45" s="311"/>
      <c r="H45" s="311"/>
      <c r="I45" s="311"/>
      <c r="J45" s="311"/>
      <c r="K45" s="309"/>
    </row>
    <row r="46" spans="2:11" ht="15" customHeight="1">
      <c r="B46" s="312"/>
      <c r="C46" s="313"/>
      <c r="D46" s="313"/>
      <c r="E46" s="311" t="s">
        <v>1352</v>
      </c>
      <c r="F46" s="311"/>
      <c r="G46" s="311"/>
      <c r="H46" s="311"/>
      <c r="I46" s="311"/>
      <c r="J46" s="311"/>
      <c r="K46" s="309"/>
    </row>
    <row r="47" spans="2:11" ht="15" customHeight="1">
      <c r="B47" s="312"/>
      <c r="C47" s="313"/>
      <c r="D47" s="313"/>
      <c r="E47" s="311" t="s">
        <v>1353</v>
      </c>
      <c r="F47" s="311"/>
      <c r="G47" s="311"/>
      <c r="H47" s="311"/>
      <c r="I47" s="311"/>
      <c r="J47" s="311"/>
      <c r="K47" s="309"/>
    </row>
    <row r="48" spans="2:11" ht="15" customHeight="1">
      <c r="B48" s="312"/>
      <c r="C48" s="313"/>
      <c r="D48" s="313"/>
      <c r="E48" s="311" t="s">
        <v>1354</v>
      </c>
      <c r="F48" s="311"/>
      <c r="G48" s="311"/>
      <c r="H48" s="311"/>
      <c r="I48" s="311"/>
      <c r="J48" s="311"/>
      <c r="K48" s="309"/>
    </row>
    <row r="49" spans="2:11" ht="15" customHeight="1">
      <c r="B49" s="312"/>
      <c r="C49" s="313"/>
      <c r="D49" s="311" t="s">
        <v>1355</v>
      </c>
      <c r="E49" s="311"/>
      <c r="F49" s="311"/>
      <c r="G49" s="311"/>
      <c r="H49" s="311"/>
      <c r="I49" s="311"/>
      <c r="J49" s="311"/>
      <c r="K49" s="309"/>
    </row>
    <row r="50" spans="2:11" ht="25.5" customHeight="1">
      <c r="B50" s="307"/>
      <c r="C50" s="308" t="s">
        <v>1356</v>
      </c>
      <c r="D50" s="308"/>
      <c r="E50" s="308"/>
      <c r="F50" s="308"/>
      <c r="G50" s="308"/>
      <c r="H50" s="308"/>
      <c r="I50" s="308"/>
      <c r="J50" s="308"/>
      <c r="K50" s="309"/>
    </row>
    <row r="51" spans="2:11" ht="5.25" customHeight="1">
      <c r="B51" s="307"/>
      <c r="C51" s="310"/>
      <c r="D51" s="310"/>
      <c r="E51" s="310"/>
      <c r="F51" s="310"/>
      <c r="G51" s="310"/>
      <c r="H51" s="310"/>
      <c r="I51" s="310"/>
      <c r="J51" s="310"/>
      <c r="K51" s="309"/>
    </row>
    <row r="52" spans="2:11" ht="15" customHeight="1">
      <c r="B52" s="307"/>
      <c r="C52" s="311" t="s">
        <v>1357</v>
      </c>
      <c r="D52" s="311"/>
      <c r="E52" s="311"/>
      <c r="F52" s="311"/>
      <c r="G52" s="311"/>
      <c r="H52" s="311"/>
      <c r="I52" s="311"/>
      <c r="J52" s="311"/>
      <c r="K52" s="309"/>
    </row>
    <row r="53" spans="2:11" ht="15" customHeight="1">
      <c r="B53" s="307"/>
      <c r="C53" s="311" t="s">
        <v>1358</v>
      </c>
      <c r="D53" s="311"/>
      <c r="E53" s="311"/>
      <c r="F53" s="311"/>
      <c r="G53" s="311"/>
      <c r="H53" s="311"/>
      <c r="I53" s="311"/>
      <c r="J53" s="311"/>
      <c r="K53" s="309"/>
    </row>
    <row r="54" spans="2:11" ht="12.75" customHeight="1">
      <c r="B54" s="307"/>
      <c r="C54" s="311"/>
      <c r="D54" s="311"/>
      <c r="E54" s="311"/>
      <c r="F54" s="311"/>
      <c r="G54" s="311"/>
      <c r="H54" s="311"/>
      <c r="I54" s="311"/>
      <c r="J54" s="311"/>
      <c r="K54" s="309"/>
    </row>
    <row r="55" spans="2:11" ht="15" customHeight="1">
      <c r="B55" s="307"/>
      <c r="C55" s="311" t="s">
        <v>1359</v>
      </c>
      <c r="D55" s="311"/>
      <c r="E55" s="311"/>
      <c r="F55" s="311"/>
      <c r="G55" s="311"/>
      <c r="H55" s="311"/>
      <c r="I55" s="311"/>
      <c r="J55" s="311"/>
      <c r="K55" s="309"/>
    </row>
    <row r="56" spans="2:11" ht="15" customHeight="1">
      <c r="B56" s="307"/>
      <c r="C56" s="313"/>
      <c r="D56" s="311" t="s">
        <v>1360</v>
      </c>
      <c r="E56" s="311"/>
      <c r="F56" s="311"/>
      <c r="G56" s="311"/>
      <c r="H56" s="311"/>
      <c r="I56" s="311"/>
      <c r="J56" s="311"/>
      <c r="K56" s="309"/>
    </row>
    <row r="57" spans="2:11" ht="15" customHeight="1">
      <c r="B57" s="307"/>
      <c r="C57" s="313"/>
      <c r="D57" s="311" t="s">
        <v>1361</v>
      </c>
      <c r="E57" s="311"/>
      <c r="F57" s="311"/>
      <c r="G57" s="311"/>
      <c r="H57" s="311"/>
      <c r="I57" s="311"/>
      <c r="J57" s="311"/>
      <c r="K57" s="309"/>
    </row>
    <row r="58" spans="2:11" ht="15" customHeight="1">
      <c r="B58" s="307"/>
      <c r="C58" s="313"/>
      <c r="D58" s="311" t="s">
        <v>1362</v>
      </c>
      <c r="E58" s="311"/>
      <c r="F58" s="311"/>
      <c r="G58" s="311"/>
      <c r="H58" s="311"/>
      <c r="I58" s="311"/>
      <c r="J58" s="311"/>
      <c r="K58" s="309"/>
    </row>
    <row r="59" spans="2:11" ht="15" customHeight="1">
      <c r="B59" s="307"/>
      <c r="C59" s="313"/>
      <c r="D59" s="311" t="s">
        <v>1363</v>
      </c>
      <c r="E59" s="311"/>
      <c r="F59" s="311"/>
      <c r="G59" s="311"/>
      <c r="H59" s="311"/>
      <c r="I59" s="311"/>
      <c r="J59" s="311"/>
      <c r="K59" s="309"/>
    </row>
    <row r="60" spans="2:11" ht="15" customHeight="1">
      <c r="B60" s="307"/>
      <c r="C60" s="313"/>
      <c r="D60" s="316" t="s">
        <v>1364</v>
      </c>
      <c r="E60" s="316"/>
      <c r="F60" s="316"/>
      <c r="G60" s="316"/>
      <c r="H60" s="316"/>
      <c r="I60" s="316"/>
      <c r="J60" s="316"/>
      <c r="K60" s="309"/>
    </row>
    <row r="61" spans="2:11" ht="15" customHeight="1">
      <c r="B61" s="307"/>
      <c r="C61" s="313"/>
      <c r="D61" s="311" t="s">
        <v>1365</v>
      </c>
      <c r="E61" s="311"/>
      <c r="F61" s="311"/>
      <c r="G61" s="311"/>
      <c r="H61" s="311"/>
      <c r="I61" s="311"/>
      <c r="J61" s="311"/>
      <c r="K61" s="309"/>
    </row>
    <row r="62" spans="2:11" ht="12.75" customHeight="1">
      <c r="B62" s="307"/>
      <c r="C62" s="313"/>
      <c r="D62" s="313"/>
      <c r="E62" s="317"/>
      <c r="F62" s="313"/>
      <c r="G62" s="313"/>
      <c r="H62" s="313"/>
      <c r="I62" s="313"/>
      <c r="J62" s="313"/>
      <c r="K62" s="309"/>
    </row>
    <row r="63" spans="2:11" ht="15" customHeight="1">
      <c r="B63" s="307"/>
      <c r="C63" s="313"/>
      <c r="D63" s="311" t="s">
        <v>1366</v>
      </c>
      <c r="E63" s="311"/>
      <c r="F63" s="311"/>
      <c r="G63" s="311"/>
      <c r="H63" s="311"/>
      <c r="I63" s="311"/>
      <c r="J63" s="311"/>
      <c r="K63" s="309"/>
    </row>
    <row r="64" spans="2:11" ht="15" customHeight="1">
      <c r="B64" s="307"/>
      <c r="C64" s="313"/>
      <c r="D64" s="316" t="s">
        <v>1367</v>
      </c>
      <c r="E64" s="316"/>
      <c r="F64" s="316"/>
      <c r="G64" s="316"/>
      <c r="H64" s="316"/>
      <c r="I64" s="316"/>
      <c r="J64" s="316"/>
      <c r="K64" s="309"/>
    </row>
    <row r="65" spans="2:11" ht="15" customHeight="1">
      <c r="B65" s="307"/>
      <c r="C65" s="313"/>
      <c r="D65" s="311" t="s">
        <v>1368</v>
      </c>
      <c r="E65" s="311"/>
      <c r="F65" s="311"/>
      <c r="G65" s="311"/>
      <c r="H65" s="311"/>
      <c r="I65" s="311"/>
      <c r="J65" s="311"/>
      <c r="K65" s="309"/>
    </row>
    <row r="66" spans="2:11" ht="15" customHeight="1">
      <c r="B66" s="307"/>
      <c r="C66" s="313"/>
      <c r="D66" s="311" t="s">
        <v>1369</v>
      </c>
      <c r="E66" s="311"/>
      <c r="F66" s="311"/>
      <c r="G66" s="311"/>
      <c r="H66" s="311"/>
      <c r="I66" s="311"/>
      <c r="J66" s="311"/>
      <c r="K66" s="309"/>
    </row>
    <row r="67" spans="2:11" ht="15" customHeight="1">
      <c r="B67" s="307"/>
      <c r="C67" s="313"/>
      <c r="D67" s="311" t="s">
        <v>1370</v>
      </c>
      <c r="E67" s="311"/>
      <c r="F67" s="311"/>
      <c r="G67" s="311"/>
      <c r="H67" s="311"/>
      <c r="I67" s="311"/>
      <c r="J67" s="311"/>
      <c r="K67" s="309"/>
    </row>
    <row r="68" spans="2:11" ht="15" customHeight="1">
      <c r="B68" s="307"/>
      <c r="C68" s="313"/>
      <c r="D68" s="311" t="s">
        <v>1371</v>
      </c>
      <c r="E68" s="311"/>
      <c r="F68" s="311"/>
      <c r="G68" s="311"/>
      <c r="H68" s="311"/>
      <c r="I68" s="311"/>
      <c r="J68" s="311"/>
      <c r="K68" s="309"/>
    </row>
    <row r="69" spans="2:11" ht="12.75" customHeight="1">
      <c r="B69" s="318"/>
      <c r="C69" s="319"/>
      <c r="D69" s="319"/>
      <c r="E69" s="319"/>
      <c r="F69" s="319"/>
      <c r="G69" s="319"/>
      <c r="H69" s="319"/>
      <c r="I69" s="319"/>
      <c r="J69" s="319"/>
      <c r="K69" s="320"/>
    </row>
    <row r="70" spans="2:11" ht="18.75" customHeight="1">
      <c r="B70" s="321"/>
      <c r="C70" s="321"/>
      <c r="D70" s="321"/>
      <c r="E70" s="321"/>
      <c r="F70" s="321"/>
      <c r="G70" s="321"/>
      <c r="H70" s="321"/>
      <c r="I70" s="321"/>
      <c r="J70" s="321"/>
      <c r="K70" s="322"/>
    </row>
    <row r="71" spans="2:11" ht="18.75" customHeight="1">
      <c r="B71" s="322"/>
      <c r="C71" s="322"/>
      <c r="D71" s="322"/>
      <c r="E71" s="322"/>
      <c r="F71" s="322"/>
      <c r="G71" s="322"/>
      <c r="H71" s="322"/>
      <c r="I71" s="322"/>
      <c r="J71" s="322"/>
      <c r="K71" s="322"/>
    </row>
    <row r="72" spans="2:11" ht="7.5" customHeight="1">
      <c r="B72" s="323"/>
      <c r="C72" s="324"/>
      <c r="D72" s="324"/>
      <c r="E72" s="324"/>
      <c r="F72" s="324"/>
      <c r="G72" s="324"/>
      <c r="H72" s="324"/>
      <c r="I72" s="324"/>
      <c r="J72" s="324"/>
      <c r="K72" s="325"/>
    </row>
    <row r="73" spans="2:11" ht="45" customHeight="1">
      <c r="B73" s="326"/>
      <c r="C73" s="327" t="s">
        <v>110</v>
      </c>
      <c r="D73" s="327"/>
      <c r="E73" s="327"/>
      <c r="F73" s="327"/>
      <c r="G73" s="327"/>
      <c r="H73" s="327"/>
      <c r="I73" s="327"/>
      <c r="J73" s="327"/>
      <c r="K73" s="328"/>
    </row>
    <row r="74" spans="2:11" ht="17.25" customHeight="1">
      <c r="B74" s="326"/>
      <c r="C74" s="329" t="s">
        <v>1372</v>
      </c>
      <c r="D74" s="329"/>
      <c r="E74" s="329"/>
      <c r="F74" s="329" t="s">
        <v>1373</v>
      </c>
      <c r="G74" s="330"/>
      <c r="H74" s="329" t="s">
        <v>256</v>
      </c>
      <c r="I74" s="329" t="s">
        <v>62</v>
      </c>
      <c r="J74" s="329" t="s">
        <v>1374</v>
      </c>
      <c r="K74" s="328"/>
    </row>
    <row r="75" spans="2:11" ht="17.25" customHeight="1">
      <c r="B75" s="326"/>
      <c r="C75" s="331" t="s">
        <v>1375</v>
      </c>
      <c r="D75" s="331"/>
      <c r="E75" s="331"/>
      <c r="F75" s="332" t="s">
        <v>1376</v>
      </c>
      <c r="G75" s="333"/>
      <c r="H75" s="331"/>
      <c r="I75" s="331"/>
      <c r="J75" s="331" t="s">
        <v>1377</v>
      </c>
      <c r="K75" s="328"/>
    </row>
    <row r="76" spans="2:11" ht="5.25" customHeight="1">
      <c r="B76" s="326"/>
      <c r="C76" s="334"/>
      <c r="D76" s="334"/>
      <c r="E76" s="334"/>
      <c r="F76" s="334"/>
      <c r="G76" s="335"/>
      <c r="H76" s="334"/>
      <c r="I76" s="334"/>
      <c r="J76" s="334"/>
      <c r="K76" s="328"/>
    </row>
    <row r="77" spans="2:11" ht="15" customHeight="1">
      <c r="B77" s="326"/>
      <c r="C77" s="315" t="s">
        <v>58</v>
      </c>
      <c r="D77" s="334"/>
      <c r="E77" s="334"/>
      <c r="F77" s="336" t="s">
        <v>1378</v>
      </c>
      <c r="G77" s="335"/>
      <c r="H77" s="315" t="s">
        <v>1379</v>
      </c>
      <c r="I77" s="315" t="s">
        <v>1380</v>
      </c>
      <c r="J77" s="315">
        <v>20</v>
      </c>
      <c r="K77" s="328"/>
    </row>
    <row r="78" spans="2:11" ht="15" customHeight="1">
      <c r="B78" s="326"/>
      <c r="C78" s="315" t="s">
        <v>1381</v>
      </c>
      <c r="D78" s="315"/>
      <c r="E78" s="315"/>
      <c r="F78" s="336" t="s">
        <v>1378</v>
      </c>
      <c r="G78" s="335"/>
      <c r="H78" s="315" t="s">
        <v>1382</v>
      </c>
      <c r="I78" s="315" t="s">
        <v>1380</v>
      </c>
      <c r="J78" s="315">
        <v>120</v>
      </c>
      <c r="K78" s="328"/>
    </row>
    <row r="79" spans="2:11" ht="15" customHeight="1">
      <c r="B79" s="337"/>
      <c r="C79" s="315" t="s">
        <v>1383</v>
      </c>
      <c r="D79" s="315"/>
      <c r="E79" s="315"/>
      <c r="F79" s="336" t="s">
        <v>1384</v>
      </c>
      <c r="G79" s="335"/>
      <c r="H79" s="315" t="s">
        <v>1385</v>
      </c>
      <c r="I79" s="315" t="s">
        <v>1380</v>
      </c>
      <c r="J79" s="315">
        <v>50</v>
      </c>
      <c r="K79" s="328"/>
    </row>
    <row r="80" spans="2:11" ht="15" customHeight="1">
      <c r="B80" s="337"/>
      <c r="C80" s="315" t="s">
        <v>1386</v>
      </c>
      <c r="D80" s="315"/>
      <c r="E80" s="315"/>
      <c r="F80" s="336" t="s">
        <v>1378</v>
      </c>
      <c r="G80" s="335"/>
      <c r="H80" s="315" t="s">
        <v>1387</v>
      </c>
      <c r="I80" s="315" t="s">
        <v>1388</v>
      </c>
      <c r="J80" s="315"/>
      <c r="K80" s="328"/>
    </row>
    <row r="81" spans="2:11" ht="15" customHeight="1">
      <c r="B81" s="337"/>
      <c r="C81" s="338" t="s">
        <v>1389</v>
      </c>
      <c r="D81" s="338"/>
      <c r="E81" s="338"/>
      <c r="F81" s="339" t="s">
        <v>1384</v>
      </c>
      <c r="G81" s="338"/>
      <c r="H81" s="338" t="s">
        <v>1390</v>
      </c>
      <c r="I81" s="338" t="s">
        <v>1380</v>
      </c>
      <c r="J81" s="338">
        <v>15</v>
      </c>
      <c r="K81" s="328"/>
    </row>
    <row r="82" spans="2:11" ht="15" customHeight="1">
      <c r="B82" s="337"/>
      <c r="C82" s="338" t="s">
        <v>1391</v>
      </c>
      <c r="D82" s="338"/>
      <c r="E82" s="338"/>
      <c r="F82" s="339" t="s">
        <v>1384</v>
      </c>
      <c r="G82" s="338"/>
      <c r="H82" s="338" t="s">
        <v>1392</v>
      </c>
      <c r="I82" s="338" t="s">
        <v>1380</v>
      </c>
      <c r="J82" s="338">
        <v>15</v>
      </c>
      <c r="K82" s="328"/>
    </row>
    <row r="83" spans="2:11" ht="15" customHeight="1">
      <c r="B83" s="337"/>
      <c r="C83" s="338" t="s">
        <v>1393</v>
      </c>
      <c r="D83" s="338"/>
      <c r="E83" s="338"/>
      <c r="F83" s="339" t="s">
        <v>1384</v>
      </c>
      <c r="G83" s="338"/>
      <c r="H83" s="338" t="s">
        <v>1394</v>
      </c>
      <c r="I83" s="338" t="s">
        <v>1380</v>
      </c>
      <c r="J83" s="338">
        <v>20</v>
      </c>
      <c r="K83" s="328"/>
    </row>
    <row r="84" spans="2:11" ht="15" customHeight="1">
      <c r="B84" s="337"/>
      <c r="C84" s="338" t="s">
        <v>1395</v>
      </c>
      <c r="D84" s="338"/>
      <c r="E84" s="338"/>
      <c r="F84" s="339" t="s">
        <v>1384</v>
      </c>
      <c r="G84" s="338"/>
      <c r="H84" s="338" t="s">
        <v>1396</v>
      </c>
      <c r="I84" s="338" t="s">
        <v>1380</v>
      </c>
      <c r="J84" s="338">
        <v>20</v>
      </c>
      <c r="K84" s="328"/>
    </row>
    <row r="85" spans="2:11" ht="15" customHeight="1">
      <c r="B85" s="337"/>
      <c r="C85" s="315" t="s">
        <v>1397</v>
      </c>
      <c r="D85" s="315"/>
      <c r="E85" s="315"/>
      <c r="F85" s="336" t="s">
        <v>1384</v>
      </c>
      <c r="G85" s="335"/>
      <c r="H85" s="315" t="s">
        <v>1398</v>
      </c>
      <c r="I85" s="315" t="s">
        <v>1380</v>
      </c>
      <c r="J85" s="315">
        <v>50</v>
      </c>
      <c r="K85" s="328"/>
    </row>
    <row r="86" spans="2:11" ht="15" customHeight="1">
      <c r="B86" s="337"/>
      <c r="C86" s="315" t="s">
        <v>1399</v>
      </c>
      <c r="D86" s="315"/>
      <c r="E86" s="315"/>
      <c r="F86" s="336" t="s">
        <v>1384</v>
      </c>
      <c r="G86" s="335"/>
      <c r="H86" s="315" t="s">
        <v>1400</v>
      </c>
      <c r="I86" s="315" t="s">
        <v>1380</v>
      </c>
      <c r="J86" s="315">
        <v>20</v>
      </c>
      <c r="K86" s="328"/>
    </row>
    <row r="87" spans="2:11" ht="15" customHeight="1">
      <c r="B87" s="337"/>
      <c r="C87" s="315" t="s">
        <v>1401</v>
      </c>
      <c r="D87" s="315"/>
      <c r="E87" s="315"/>
      <c r="F87" s="336" t="s">
        <v>1384</v>
      </c>
      <c r="G87" s="335"/>
      <c r="H87" s="315" t="s">
        <v>1402</v>
      </c>
      <c r="I87" s="315" t="s">
        <v>1380</v>
      </c>
      <c r="J87" s="315">
        <v>20</v>
      </c>
      <c r="K87" s="328"/>
    </row>
    <row r="88" spans="2:11" ht="15" customHeight="1">
      <c r="B88" s="337"/>
      <c r="C88" s="315" t="s">
        <v>1403</v>
      </c>
      <c r="D88" s="315"/>
      <c r="E88" s="315"/>
      <c r="F88" s="336" t="s">
        <v>1384</v>
      </c>
      <c r="G88" s="335"/>
      <c r="H88" s="315" t="s">
        <v>1404</v>
      </c>
      <c r="I88" s="315" t="s">
        <v>1380</v>
      </c>
      <c r="J88" s="315">
        <v>50</v>
      </c>
      <c r="K88" s="328"/>
    </row>
    <row r="89" spans="2:11" ht="15" customHeight="1">
      <c r="B89" s="337"/>
      <c r="C89" s="315" t="s">
        <v>1405</v>
      </c>
      <c r="D89" s="315"/>
      <c r="E89" s="315"/>
      <c r="F89" s="336" t="s">
        <v>1384</v>
      </c>
      <c r="G89" s="335"/>
      <c r="H89" s="315" t="s">
        <v>1405</v>
      </c>
      <c r="I89" s="315" t="s">
        <v>1380</v>
      </c>
      <c r="J89" s="315">
        <v>50</v>
      </c>
      <c r="K89" s="328"/>
    </row>
    <row r="90" spans="2:11" ht="15" customHeight="1">
      <c r="B90" s="337"/>
      <c r="C90" s="315" t="s">
        <v>261</v>
      </c>
      <c r="D90" s="315"/>
      <c r="E90" s="315"/>
      <c r="F90" s="336" t="s">
        <v>1384</v>
      </c>
      <c r="G90" s="335"/>
      <c r="H90" s="315" t="s">
        <v>1406</v>
      </c>
      <c r="I90" s="315" t="s">
        <v>1380</v>
      </c>
      <c r="J90" s="315">
        <v>255</v>
      </c>
      <c r="K90" s="328"/>
    </row>
    <row r="91" spans="2:11" ht="15" customHeight="1">
      <c r="B91" s="337"/>
      <c r="C91" s="315" t="s">
        <v>1407</v>
      </c>
      <c r="D91" s="315"/>
      <c r="E91" s="315"/>
      <c r="F91" s="336" t="s">
        <v>1378</v>
      </c>
      <c r="G91" s="335"/>
      <c r="H91" s="315" t="s">
        <v>1408</v>
      </c>
      <c r="I91" s="315" t="s">
        <v>1409</v>
      </c>
      <c r="J91" s="315"/>
      <c r="K91" s="328"/>
    </row>
    <row r="92" spans="2:11" ht="15" customHeight="1">
      <c r="B92" s="337"/>
      <c r="C92" s="315" t="s">
        <v>1410</v>
      </c>
      <c r="D92" s="315"/>
      <c r="E92" s="315"/>
      <c r="F92" s="336" t="s">
        <v>1378</v>
      </c>
      <c r="G92" s="335"/>
      <c r="H92" s="315" t="s">
        <v>1411</v>
      </c>
      <c r="I92" s="315" t="s">
        <v>1412</v>
      </c>
      <c r="J92" s="315"/>
      <c r="K92" s="328"/>
    </row>
    <row r="93" spans="2:11" ht="15" customHeight="1">
      <c r="B93" s="337"/>
      <c r="C93" s="315" t="s">
        <v>1413</v>
      </c>
      <c r="D93" s="315"/>
      <c r="E93" s="315"/>
      <c r="F93" s="336" t="s">
        <v>1378</v>
      </c>
      <c r="G93" s="335"/>
      <c r="H93" s="315" t="s">
        <v>1413</v>
      </c>
      <c r="I93" s="315" t="s">
        <v>1412</v>
      </c>
      <c r="J93" s="315"/>
      <c r="K93" s="328"/>
    </row>
    <row r="94" spans="2:11" ht="15" customHeight="1">
      <c r="B94" s="337"/>
      <c r="C94" s="315" t="s">
        <v>43</v>
      </c>
      <c r="D94" s="315"/>
      <c r="E94" s="315"/>
      <c r="F94" s="336" t="s">
        <v>1378</v>
      </c>
      <c r="G94" s="335"/>
      <c r="H94" s="315" t="s">
        <v>1414</v>
      </c>
      <c r="I94" s="315" t="s">
        <v>1412</v>
      </c>
      <c r="J94" s="315"/>
      <c r="K94" s="328"/>
    </row>
    <row r="95" spans="2:11" ht="15" customHeight="1">
      <c r="B95" s="337"/>
      <c r="C95" s="315" t="s">
        <v>53</v>
      </c>
      <c r="D95" s="315"/>
      <c r="E95" s="315"/>
      <c r="F95" s="336" t="s">
        <v>1378</v>
      </c>
      <c r="G95" s="335"/>
      <c r="H95" s="315" t="s">
        <v>1415</v>
      </c>
      <c r="I95" s="315" t="s">
        <v>1412</v>
      </c>
      <c r="J95" s="315"/>
      <c r="K95" s="328"/>
    </row>
    <row r="96" spans="2:11" ht="15" customHeight="1">
      <c r="B96" s="340"/>
      <c r="C96" s="341"/>
      <c r="D96" s="341"/>
      <c r="E96" s="341"/>
      <c r="F96" s="341"/>
      <c r="G96" s="341"/>
      <c r="H96" s="341"/>
      <c r="I96" s="341"/>
      <c r="J96" s="341"/>
      <c r="K96" s="342"/>
    </row>
    <row r="97" spans="2:11" ht="18.75" customHeight="1">
      <c r="B97" s="343"/>
      <c r="C97" s="344"/>
      <c r="D97" s="344"/>
      <c r="E97" s="344"/>
      <c r="F97" s="344"/>
      <c r="G97" s="344"/>
      <c r="H97" s="344"/>
      <c r="I97" s="344"/>
      <c r="J97" s="344"/>
      <c r="K97" s="343"/>
    </row>
    <row r="98" spans="2:11" ht="18.75" customHeight="1">
      <c r="B98" s="322"/>
      <c r="C98" s="322"/>
      <c r="D98" s="322"/>
      <c r="E98" s="322"/>
      <c r="F98" s="322"/>
      <c r="G98" s="322"/>
      <c r="H98" s="322"/>
      <c r="I98" s="322"/>
      <c r="J98" s="322"/>
      <c r="K98" s="322"/>
    </row>
    <row r="99" spans="2:11" ht="7.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5"/>
    </row>
    <row r="100" spans="2:11" ht="45" customHeight="1">
      <c r="B100" s="326"/>
      <c r="C100" s="327" t="s">
        <v>1416</v>
      </c>
      <c r="D100" s="327"/>
      <c r="E100" s="327"/>
      <c r="F100" s="327"/>
      <c r="G100" s="327"/>
      <c r="H100" s="327"/>
      <c r="I100" s="327"/>
      <c r="J100" s="327"/>
      <c r="K100" s="328"/>
    </row>
    <row r="101" spans="2:11" ht="17.25" customHeight="1">
      <c r="B101" s="326"/>
      <c r="C101" s="329" t="s">
        <v>1372</v>
      </c>
      <c r="D101" s="329"/>
      <c r="E101" s="329"/>
      <c r="F101" s="329" t="s">
        <v>1373</v>
      </c>
      <c r="G101" s="330"/>
      <c r="H101" s="329" t="s">
        <v>256</v>
      </c>
      <c r="I101" s="329" t="s">
        <v>62</v>
      </c>
      <c r="J101" s="329" t="s">
        <v>1374</v>
      </c>
      <c r="K101" s="328"/>
    </row>
    <row r="102" spans="2:11" ht="17.25" customHeight="1">
      <c r="B102" s="326"/>
      <c r="C102" s="331" t="s">
        <v>1375</v>
      </c>
      <c r="D102" s="331"/>
      <c r="E102" s="331"/>
      <c r="F102" s="332" t="s">
        <v>1376</v>
      </c>
      <c r="G102" s="333"/>
      <c r="H102" s="331"/>
      <c r="I102" s="331"/>
      <c r="J102" s="331" t="s">
        <v>1377</v>
      </c>
      <c r="K102" s="328"/>
    </row>
    <row r="103" spans="2:11" ht="5.25" customHeight="1">
      <c r="B103" s="326"/>
      <c r="C103" s="329"/>
      <c r="D103" s="329"/>
      <c r="E103" s="329"/>
      <c r="F103" s="329"/>
      <c r="G103" s="345"/>
      <c r="H103" s="329"/>
      <c r="I103" s="329"/>
      <c r="J103" s="329"/>
      <c r="K103" s="328"/>
    </row>
    <row r="104" spans="2:11" ht="15" customHeight="1">
      <c r="B104" s="326"/>
      <c r="C104" s="315" t="s">
        <v>58</v>
      </c>
      <c r="D104" s="334"/>
      <c r="E104" s="334"/>
      <c r="F104" s="336" t="s">
        <v>1378</v>
      </c>
      <c r="G104" s="345"/>
      <c r="H104" s="315" t="s">
        <v>1417</v>
      </c>
      <c r="I104" s="315" t="s">
        <v>1380</v>
      </c>
      <c r="J104" s="315">
        <v>20</v>
      </c>
      <c r="K104" s="328"/>
    </row>
    <row r="105" spans="2:11" ht="15" customHeight="1">
      <c r="B105" s="326"/>
      <c r="C105" s="315" t="s">
        <v>1381</v>
      </c>
      <c r="D105" s="315"/>
      <c r="E105" s="315"/>
      <c r="F105" s="336" t="s">
        <v>1378</v>
      </c>
      <c r="G105" s="315"/>
      <c r="H105" s="315" t="s">
        <v>1417</v>
      </c>
      <c r="I105" s="315" t="s">
        <v>1380</v>
      </c>
      <c r="J105" s="315">
        <v>120</v>
      </c>
      <c r="K105" s="328"/>
    </row>
    <row r="106" spans="2:11" ht="15" customHeight="1">
      <c r="B106" s="337"/>
      <c r="C106" s="315" t="s">
        <v>1383</v>
      </c>
      <c r="D106" s="315"/>
      <c r="E106" s="315"/>
      <c r="F106" s="336" t="s">
        <v>1384</v>
      </c>
      <c r="G106" s="315"/>
      <c r="H106" s="315" t="s">
        <v>1417</v>
      </c>
      <c r="I106" s="315" t="s">
        <v>1380</v>
      </c>
      <c r="J106" s="315">
        <v>50</v>
      </c>
      <c r="K106" s="328"/>
    </row>
    <row r="107" spans="2:11" ht="15" customHeight="1">
      <c r="B107" s="337"/>
      <c r="C107" s="315" t="s">
        <v>1386</v>
      </c>
      <c r="D107" s="315"/>
      <c r="E107" s="315"/>
      <c r="F107" s="336" t="s">
        <v>1378</v>
      </c>
      <c r="G107" s="315"/>
      <c r="H107" s="315" t="s">
        <v>1417</v>
      </c>
      <c r="I107" s="315" t="s">
        <v>1388</v>
      </c>
      <c r="J107" s="315"/>
      <c r="K107" s="328"/>
    </row>
    <row r="108" spans="2:11" ht="15" customHeight="1">
      <c r="B108" s="337"/>
      <c r="C108" s="315" t="s">
        <v>1397</v>
      </c>
      <c r="D108" s="315"/>
      <c r="E108" s="315"/>
      <c r="F108" s="336" t="s">
        <v>1384</v>
      </c>
      <c r="G108" s="315"/>
      <c r="H108" s="315" t="s">
        <v>1417</v>
      </c>
      <c r="I108" s="315" t="s">
        <v>1380</v>
      </c>
      <c r="J108" s="315">
        <v>50</v>
      </c>
      <c r="K108" s="328"/>
    </row>
    <row r="109" spans="2:11" ht="15" customHeight="1">
      <c r="B109" s="337"/>
      <c r="C109" s="315" t="s">
        <v>1405</v>
      </c>
      <c r="D109" s="315"/>
      <c r="E109" s="315"/>
      <c r="F109" s="336" t="s">
        <v>1384</v>
      </c>
      <c r="G109" s="315"/>
      <c r="H109" s="315" t="s">
        <v>1417</v>
      </c>
      <c r="I109" s="315" t="s">
        <v>1380</v>
      </c>
      <c r="J109" s="315">
        <v>50</v>
      </c>
      <c r="K109" s="328"/>
    </row>
    <row r="110" spans="2:11" ht="15" customHeight="1">
      <c r="B110" s="337"/>
      <c r="C110" s="315" t="s">
        <v>1403</v>
      </c>
      <c r="D110" s="315"/>
      <c r="E110" s="315"/>
      <c r="F110" s="336" t="s">
        <v>1384</v>
      </c>
      <c r="G110" s="315"/>
      <c r="H110" s="315" t="s">
        <v>1417</v>
      </c>
      <c r="I110" s="315" t="s">
        <v>1380</v>
      </c>
      <c r="J110" s="315">
        <v>50</v>
      </c>
      <c r="K110" s="328"/>
    </row>
    <row r="111" spans="2:11" ht="15" customHeight="1">
      <c r="B111" s="337"/>
      <c r="C111" s="315" t="s">
        <v>58</v>
      </c>
      <c r="D111" s="315"/>
      <c r="E111" s="315"/>
      <c r="F111" s="336" t="s">
        <v>1378</v>
      </c>
      <c r="G111" s="315"/>
      <c r="H111" s="315" t="s">
        <v>1418</v>
      </c>
      <c r="I111" s="315" t="s">
        <v>1380</v>
      </c>
      <c r="J111" s="315">
        <v>20</v>
      </c>
      <c r="K111" s="328"/>
    </row>
    <row r="112" spans="2:11" ht="15" customHeight="1">
      <c r="B112" s="337"/>
      <c r="C112" s="315" t="s">
        <v>1419</v>
      </c>
      <c r="D112" s="315"/>
      <c r="E112" s="315"/>
      <c r="F112" s="336" t="s">
        <v>1378</v>
      </c>
      <c r="G112" s="315"/>
      <c r="H112" s="315" t="s">
        <v>1420</v>
      </c>
      <c r="I112" s="315" t="s">
        <v>1380</v>
      </c>
      <c r="J112" s="315">
        <v>120</v>
      </c>
      <c r="K112" s="328"/>
    </row>
    <row r="113" spans="2:11" ht="15" customHeight="1">
      <c r="B113" s="337"/>
      <c r="C113" s="315" t="s">
        <v>43</v>
      </c>
      <c r="D113" s="315"/>
      <c r="E113" s="315"/>
      <c r="F113" s="336" t="s">
        <v>1378</v>
      </c>
      <c r="G113" s="315"/>
      <c r="H113" s="315" t="s">
        <v>1421</v>
      </c>
      <c r="I113" s="315" t="s">
        <v>1412</v>
      </c>
      <c r="J113" s="315"/>
      <c r="K113" s="328"/>
    </row>
    <row r="114" spans="2:11" ht="15" customHeight="1">
      <c r="B114" s="337"/>
      <c r="C114" s="315" t="s">
        <v>53</v>
      </c>
      <c r="D114" s="315"/>
      <c r="E114" s="315"/>
      <c r="F114" s="336" t="s">
        <v>1378</v>
      </c>
      <c r="G114" s="315"/>
      <c r="H114" s="315" t="s">
        <v>1422</v>
      </c>
      <c r="I114" s="315" t="s">
        <v>1412</v>
      </c>
      <c r="J114" s="315"/>
      <c r="K114" s="328"/>
    </row>
    <row r="115" spans="2:11" ht="15" customHeight="1">
      <c r="B115" s="337"/>
      <c r="C115" s="315" t="s">
        <v>62</v>
      </c>
      <c r="D115" s="315"/>
      <c r="E115" s="315"/>
      <c r="F115" s="336" t="s">
        <v>1378</v>
      </c>
      <c r="G115" s="315"/>
      <c r="H115" s="315" t="s">
        <v>1423</v>
      </c>
      <c r="I115" s="315" t="s">
        <v>1424</v>
      </c>
      <c r="J115" s="315"/>
      <c r="K115" s="328"/>
    </row>
    <row r="116" spans="2:11" ht="15" customHeight="1">
      <c r="B116" s="340"/>
      <c r="C116" s="346"/>
      <c r="D116" s="346"/>
      <c r="E116" s="346"/>
      <c r="F116" s="346"/>
      <c r="G116" s="346"/>
      <c r="H116" s="346"/>
      <c r="I116" s="346"/>
      <c r="J116" s="346"/>
      <c r="K116" s="342"/>
    </row>
    <row r="117" spans="2:11" ht="18.75" customHeight="1">
      <c r="B117" s="347"/>
      <c r="C117" s="311"/>
      <c r="D117" s="311"/>
      <c r="E117" s="311"/>
      <c r="F117" s="348"/>
      <c r="G117" s="311"/>
      <c r="H117" s="311"/>
      <c r="I117" s="311"/>
      <c r="J117" s="311"/>
      <c r="K117" s="347"/>
    </row>
    <row r="118" spans="2:11" ht="18.75" customHeight="1"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</row>
    <row r="119" spans="2:11" ht="7.5" customHeight="1">
      <c r="B119" s="349"/>
      <c r="C119" s="350"/>
      <c r="D119" s="350"/>
      <c r="E119" s="350"/>
      <c r="F119" s="350"/>
      <c r="G119" s="350"/>
      <c r="H119" s="350"/>
      <c r="I119" s="350"/>
      <c r="J119" s="350"/>
      <c r="K119" s="351"/>
    </row>
    <row r="120" spans="2:11" ht="45" customHeight="1">
      <c r="B120" s="352"/>
      <c r="C120" s="305" t="s">
        <v>1425</v>
      </c>
      <c r="D120" s="305"/>
      <c r="E120" s="305"/>
      <c r="F120" s="305"/>
      <c r="G120" s="305"/>
      <c r="H120" s="305"/>
      <c r="I120" s="305"/>
      <c r="J120" s="305"/>
      <c r="K120" s="353"/>
    </row>
    <row r="121" spans="2:11" ht="17.25" customHeight="1">
      <c r="B121" s="354"/>
      <c r="C121" s="329" t="s">
        <v>1372</v>
      </c>
      <c r="D121" s="329"/>
      <c r="E121" s="329"/>
      <c r="F121" s="329" t="s">
        <v>1373</v>
      </c>
      <c r="G121" s="330"/>
      <c r="H121" s="329" t="s">
        <v>256</v>
      </c>
      <c r="I121" s="329" t="s">
        <v>62</v>
      </c>
      <c r="J121" s="329" t="s">
        <v>1374</v>
      </c>
      <c r="K121" s="355"/>
    </row>
    <row r="122" spans="2:11" ht="17.25" customHeight="1">
      <c r="B122" s="354"/>
      <c r="C122" s="331" t="s">
        <v>1375</v>
      </c>
      <c r="D122" s="331"/>
      <c r="E122" s="331"/>
      <c r="F122" s="332" t="s">
        <v>1376</v>
      </c>
      <c r="G122" s="333"/>
      <c r="H122" s="331"/>
      <c r="I122" s="331"/>
      <c r="J122" s="331" t="s">
        <v>1377</v>
      </c>
      <c r="K122" s="355"/>
    </row>
    <row r="123" spans="2:11" ht="5.25" customHeight="1">
      <c r="B123" s="356"/>
      <c r="C123" s="334"/>
      <c r="D123" s="334"/>
      <c r="E123" s="334"/>
      <c r="F123" s="334"/>
      <c r="G123" s="315"/>
      <c r="H123" s="334"/>
      <c r="I123" s="334"/>
      <c r="J123" s="334"/>
      <c r="K123" s="357"/>
    </row>
    <row r="124" spans="2:11" ht="15" customHeight="1">
      <c r="B124" s="356"/>
      <c r="C124" s="315" t="s">
        <v>1381</v>
      </c>
      <c r="D124" s="334"/>
      <c r="E124" s="334"/>
      <c r="F124" s="336" t="s">
        <v>1378</v>
      </c>
      <c r="G124" s="315"/>
      <c r="H124" s="315" t="s">
        <v>1417</v>
      </c>
      <c r="I124" s="315" t="s">
        <v>1380</v>
      </c>
      <c r="J124" s="315">
        <v>120</v>
      </c>
      <c r="K124" s="358"/>
    </row>
    <row r="125" spans="2:11" ht="15" customHeight="1">
      <c r="B125" s="356"/>
      <c r="C125" s="315" t="s">
        <v>1426</v>
      </c>
      <c r="D125" s="315"/>
      <c r="E125" s="315"/>
      <c r="F125" s="336" t="s">
        <v>1378</v>
      </c>
      <c r="G125" s="315"/>
      <c r="H125" s="315" t="s">
        <v>1427</v>
      </c>
      <c r="I125" s="315" t="s">
        <v>1380</v>
      </c>
      <c r="J125" s="315" t="s">
        <v>1428</v>
      </c>
      <c r="K125" s="358"/>
    </row>
    <row r="126" spans="2:11" ht="15" customHeight="1">
      <c r="B126" s="356"/>
      <c r="C126" s="315" t="s">
        <v>91</v>
      </c>
      <c r="D126" s="315"/>
      <c r="E126" s="315"/>
      <c r="F126" s="336" t="s">
        <v>1378</v>
      </c>
      <c r="G126" s="315"/>
      <c r="H126" s="315" t="s">
        <v>1429</v>
      </c>
      <c r="I126" s="315" t="s">
        <v>1380</v>
      </c>
      <c r="J126" s="315" t="s">
        <v>1428</v>
      </c>
      <c r="K126" s="358"/>
    </row>
    <row r="127" spans="2:11" ht="15" customHeight="1">
      <c r="B127" s="356"/>
      <c r="C127" s="315" t="s">
        <v>1389</v>
      </c>
      <c r="D127" s="315"/>
      <c r="E127" s="315"/>
      <c r="F127" s="336" t="s">
        <v>1384</v>
      </c>
      <c r="G127" s="315"/>
      <c r="H127" s="315" t="s">
        <v>1390</v>
      </c>
      <c r="I127" s="315" t="s">
        <v>1380</v>
      </c>
      <c r="J127" s="315">
        <v>15</v>
      </c>
      <c r="K127" s="358"/>
    </row>
    <row r="128" spans="2:11" ht="15" customHeight="1">
      <c r="B128" s="356"/>
      <c r="C128" s="338" t="s">
        <v>1391</v>
      </c>
      <c r="D128" s="338"/>
      <c r="E128" s="338"/>
      <c r="F128" s="339" t="s">
        <v>1384</v>
      </c>
      <c r="G128" s="338"/>
      <c r="H128" s="338" t="s">
        <v>1392</v>
      </c>
      <c r="I128" s="338" t="s">
        <v>1380</v>
      </c>
      <c r="J128" s="338">
        <v>15</v>
      </c>
      <c r="K128" s="358"/>
    </row>
    <row r="129" spans="2:11" ht="15" customHeight="1">
      <c r="B129" s="356"/>
      <c r="C129" s="338" t="s">
        <v>1393</v>
      </c>
      <c r="D129" s="338"/>
      <c r="E129" s="338"/>
      <c r="F129" s="339" t="s">
        <v>1384</v>
      </c>
      <c r="G129" s="338"/>
      <c r="H129" s="338" t="s">
        <v>1394</v>
      </c>
      <c r="I129" s="338" t="s">
        <v>1380</v>
      </c>
      <c r="J129" s="338">
        <v>20</v>
      </c>
      <c r="K129" s="358"/>
    </row>
    <row r="130" spans="2:11" ht="15" customHeight="1">
      <c r="B130" s="356"/>
      <c r="C130" s="338" t="s">
        <v>1395</v>
      </c>
      <c r="D130" s="338"/>
      <c r="E130" s="338"/>
      <c r="F130" s="339" t="s">
        <v>1384</v>
      </c>
      <c r="G130" s="338"/>
      <c r="H130" s="338" t="s">
        <v>1396</v>
      </c>
      <c r="I130" s="338" t="s">
        <v>1380</v>
      </c>
      <c r="J130" s="338">
        <v>20</v>
      </c>
      <c r="K130" s="358"/>
    </row>
    <row r="131" spans="2:11" ht="15" customHeight="1">
      <c r="B131" s="356"/>
      <c r="C131" s="315" t="s">
        <v>1383</v>
      </c>
      <c r="D131" s="315"/>
      <c r="E131" s="315"/>
      <c r="F131" s="336" t="s">
        <v>1384</v>
      </c>
      <c r="G131" s="315"/>
      <c r="H131" s="315" t="s">
        <v>1417</v>
      </c>
      <c r="I131" s="315" t="s">
        <v>1380</v>
      </c>
      <c r="J131" s="315">
        <v>50</v>
      </c>
      <c r="K131" s="358"/>
    </row>
    <row r="132" spans="2:11" ht="15" customHeight="1">
      <c r="B132" s="356"/>
      <c r="C132" s="315" t="s">
        <v>1397</v>
      </c>
      <c r="D132" s="315"/>
      <c r="E132" s="315"/>
      <c r="F132" s="336" t="s">
        <v>1384</v>
      </c>
      <c r="G132" s="315"/>
      <c r="H132" s="315" t="s">
        <v>1417</v>
      </c>
      <c r="I132" s="315" t="s">
        <v>1380</v>
      </c>
      <c r="J132" s="315">
        <v>50</v>
      </c>
      <c r="K132" s="358"/>
    </row>
    <row r="133" spans="2:11" ht="15" customHeight="1">
      <c r="B133" s="356"/>
      <c r="C133" s="315" t="s">
        <v>1403</v>
      </c>
      <c r="D133" s="315"/>
      <c r="E133" s="315"/>
      <c r="F133" s="336" t="s">
        <v>1384</v>
      </c>
      <c r="G133" s="315"/>
      <c r="H133" s="315" t="s">
        <v>1417</v>
      </c>
      <c r="I133" s="315" t="s">
        <v>1380</v>
      </c>
      <c r="J133" s="315">
        <v>50</v>
      </c>
      <c r="K133" s="358"/>
    </row>
    <row r="134" spans="2:11" ht="15" customHeight="1">
      <c r="B134" s="356"/>
      <c r="C134" s="315" t="s">
        <v>1405</v>
      </c>
      <c r="D134" s="315"/>
      <c r="E134" s="315"/>
      <c r="F134" s="336" t="s">
        <v>1384</v>
      </c>
      <c r="G134" s="315"/>
      <c r="H134" s="315" t="s">
        <v>1417</v>
      </c>
      <c r="I134" s="315" t="s">
        <v>1380</v>
      </c>
      <c r="J134" s="315">
        <v>50</v>
      </c>
      <c r="K134" s="358"/>
    </row>
    <row r="135" spans="2:11" ht="15" customHeight="1">
      <c r="B135" s="356"/>
      <c r="C135" s="315" t="s">
        <v>261</v>
      </c>
      <c r="D135" s="315"/>
      <c r="E135" s="315"/>
      <c r="F135" s="336" t="s">
        <v>1384</v>
      </c>
      <c r="G135" s="315"/>
      <c r="H135" s="315" t="s">
        <v>1430</v>
      </c>
      <c r="I135" s="315" t="s">
        <v>1380</v>
      </c>
      <c r="J135" s="315">
        <v>255</v>
      </c>
      <c r="K135" s="358"/>
    </row>
    <row r="136" spans="2:11" ht="15" customHeight="1">
      <c r="B136" s="356"/>
      <c r="C136" s="315" t="s">
        <v>1407</v>
      </c>
      <c r="D136" s="315"/>
      <c r="E136" s="315"/>
      <c r="F136" s="336" t="s">
        <v>1378</v>
      </c>
      <c r="G136" s="315"/>
      <c r="H136" s="315" t="s">
        <v>1431</v>
      </c>
      <c r="I136" s="315" t="s">
        <v>1409</v>
      </c>
      <c r="J136" s="315"/>
      <c r="K136" s="358"/>
    </row>
    <row r="137" spans="2:11" ht="15" customHeight="1">
      <c r="B137" s="356"/>
      <c r="C137" s="315" t="s">
        <v>1410</v>
      </c>
      <c r="D137" s="315"/>
      <c r="E137" s="315"/>
      <c r="F137" s="336" t="s">
        <v>1378</v>
      </c>
      <c r="G137" s="315"/>
      <c r="H137" s="315" t="s">
        <v>1432</v>
      </c>
      <c r="I137" s="315" t="s">
        <v>1412</v>
      </c>
      <c r="J137" s="315"/>
      <c r="K137" s="358"/>
    </row>
    <row r="138" spans="2:11" ht="15" customHeight="1">
      <c r="B138" s="356"/>
      <c r="C138" s="315" t="s">
        <v>1413</v>
      </c>
      <c r="D138" s="315"/>
      <c r="E138" s="315"/>
      <c r="F138" s="336" t="s">
        <v>1378</v>
      </c>
      <c r="G138" s="315"/>
      <c r="H138" s="315" t="s">
        <v>1413</v>
      </c>
      <c r="I138" s="315" t="s">
        <v>1412</v>
      </c>
      <c r="J138" s="315"/>
      <c r="K138" s="358"/>
    </row>
    <row r="139" spans="2:11" ht="15" customHeight="1">
      <c r="B139" s="356"/>
      <c r="C139" s="315" t="s">
        <v>43</v>
      </c>
      <c r="D139" s="315"/>
      <c r="E139" s="315"/>
      <c r="F139" s="336" t="s">
        <v>1378</v>
      </c>
      <c r="G139" s="315"/>
      <c r="H139" s="315" t="s">
        <v>1433</v>
      </c>
      <c r="I139" s="315" t="s">
        <v>1412</v>
      </c>
      <c r="J139" s="315"/>
      <c r="K139" s="358"/>
    </row>
    <row r="140" spans="2:11" ht="15" customHeight="1">
      <c r="B140" s="356"/>
      <c r="C140" s="315" t="s">
        <v>1434</v>
      </c>
      <c r="D140" s="315"/>
      <c r="E140" s="315"/>
      <c r="F140" s="336" t="s">
        <v>1378</v>
      </c>
      <c r="G140" s="315"/>
      <c r="H140" s="315" t="s">
        <v>1435</v>
      </c>
      <c r="I140" s="315" t="s">
        <v>1412</v>
      </c>
      <c r="J140" s="315"/>
      <c r="K140" s="358"/>
    </row>
    <row r="141" spans="2:11" ht="15" customHeight="1">
      <c r="B141" s="359"/>
      <c r="C141" s="360"/>
      <c r="D141" s="360"/>
      <c r="E141" s="360"/>
      <c r="F141" s="360"/>
      <c r="G141" s="360"/>
      <c r="H141" s="360"/>
      <c r="I141" s="360"/>
      <c r="J141" s="360"/>
      <c r="K141" s="361"/>
    </row>
    <row r="142" spans="2:11" ht="18.75" customHeight="1">
      <c r="B142" s="311"/>
      <c r="C142" s="311"/>
      <c r="D142" s="311"/>
      <c r="E142" s="311"/>
      <c r="F142" s="348"/>
      <c r="G142" s="311"/>
      <c r="H142" s="311"/>
      <c r="I142" s="311"/>
      <c r="J142" s="311"/>
      <c r="K142" s="311"/>
    </row>
    <row r="143" spans="2:11" ht="18.75" customHeight="1"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</row>
    <row r="144" spans="2:11" ht="7.5" customHeight="1">
      <c r="B144" s="323"/>
      <c r="C144" s="324"/>
      <c r="D144" s="324"/>
      <c r="E144" s="324"/>
      <c r="F144" s="324"/>
      <c r="G144" s="324"/>
      <c r="H144" s="324"/>
      <c r="I144" s="324"/>
      <c r="J144" s="324"/>
      <c r="K144" s="325"/>
    </row>
    <row r="145" spans="2:11" ht="45" customHeight="1">
      <c r="B145" s="326"/>
      <c r="C145" s="327" t="s">
        <v>1436</v>
      </c>
      <c r="D145" s="327"/>
      <c r="E145" s="327"/>
      <c r="F145" s="327"/>
      <c r="G145" s="327"/>
      <c r="H145" s="327"/>
      <c r="I145" s="327"/>
      <c r="J145" s="327"/>
      <c r="K145" s="328"/>
    </row>
    <row r="146" spans="2:11" ht="17.25" customHeight="1">
      <c r="B146" s="326"/>
      <c r="C146" s="329" t="s">
        <v>1372</v>
      </c>
      <c r="D146" s="329"/>
      <c r="E146" s="329"/>
      <c r="F146" s="329" t="s">
        <v>1373</v>
      </c>
      <c r="G146" s="330"/>
      <c r="H146" s="329" t="s">
        <v>256</v>
      </c>
      <c r="I146" s="329" t="s">
        <v>62</v>
      </c>
      <c r="J146" s="329" t="s">
        <v>1374</v>
      </c>
      <c r="K146" s="328"/>
    </row>
    <row r="147" spans="2:11" ht="17.25" customHeight="1">
      <c r="B147" s="326"/>
      <c r="C147" s="331" t="s">
        <v>1375</v>
      </c>
      <c r="D147" s="331"/>
      <c r="E147" s="331"/>
      <c r="F147" s="332" t="s">
        <v>1376</v>
      </c>
      <c r="G147" s="333"/>
      <c r="H147" s="331"/>
      <c r="I147" s="331"/>
      <c r="J147" s="331" t="s">
        <v>1377</v>
      </c>
      <c r="K147" s="328"/>
    </row>
    <row r="148" spans="2:11" ht="5.25" customHeight="1">
      <c r="B148" s="337"/>
      <c r="C148" s="334"/>
      <c r="D148" s="334"/>
      <c r="E148" s="334"/>
      <c r="F148" s="334"/>
      <c r="G148" s="335"/>
      <c r="H148" s="334"/>
      <c r="I148" s="334"/>
      <c r="J148" s="334"/>
      <c r="K148" s="358"/>
    </row>
    <row r="149" spans="2:11" ht="15" customHeight="1">
      <c r="B149" s="337"/>
      <c r="C149" s="362" t="s">
        <v>1381</v>
      </c>
      <c r="D149" s="315"/>
      <c r="E149" s="315"/>
      <c r="F149" s="363" t="s">
        <v>1378</v>
      </c>
      <c r="G149" s="315"/>
      <c r="H149" s="362" t="s">
        <v>1417</v>
      </c>
      <c r="I149" s="362" t="s">
        <v>1380</v>
      </c>
      <c r="J149" s="362">
        <v>120</v>
      </c>
      <c r="K149" s="358"/>
    </row>
    <row r="150" spans="2:11" ht="15" customHeight="1">
      <c r="B150" s="337"/>
      <c r="C150" s="362" t="s">
        <v>1426</v>
      </c>
      <c r="D150" s="315"/>
      <c r="E150" s="315"/>
      <c r="F150" s="363" t="s">
        <v>1378</v>
      </c>
      <c r="G150" s="315"/>
      <c r="H150" s="362" t="s">
        <v>1437</v>
      </c>
      <c r="I150" s="362" t="s">
        <v>1380</v>
      </c>
      <c r="J150" s="362" t="s">
        <v>1428</v>
      </c>
      <c r="K150" s="358"/>
    </row>
    <row r="151" spans="2:11" ht="15" customHeight="1">
      <c r="B151" s="337"/>
      <c r="C151" s="362" t="s">
        <v>91</v>
      </c>
      <c r="D151" s="315"/>
      <c r="E151" s="315"/>
      <c r="F151" s="363" t="s">
        <v>1378</v>
      </c>
      <c r="G151" s="315"/>
      <c r="H151" s="362" t="s">
        <v>1438</v>
      </c>
      <c r="I151" s="362" t="s">
        <v>1380</v>
      </c>
      <c r="J151" s="362" t="s">
        <v>1428</v>
      </c>
      <c r="K151" s="358"/>
    </row>
    <row r="152" spans="2:11" ht="15" customHeight="1">
      <c r="B152" s="337"/>
      <c r="C152" s="362" t="s">
        <v>1383</v>
      </c>
      <c r="D152" s="315"/>
      <c r="E152" s="315"/>
      <c r="F152" s="363" t="s">
        <v>1384</v>
      </c>
      <c r="G152" s="315"/>
      <c r="H152" s="362" t="s">
        <v>1417</v>
      </c>
      <c r="I152" s="362" t="s">
        <v>1380</v>
      </c>
      <c r="J152" s="362">
        <v>50</v>
      </c>
      <c r="K152" s="358"/>
    </row>
    <row r="153" spans="2:11" ht="15" customHeight="1">
      <c r="B153" s="337"/>
      <c r="C153" s="362" t="s">
        <v>1386</v>
      </c>
      <c r="D153" s="315"/>
      <c r="E153" s="315"/>
      <c r="F153" s="363" t="s">
        <v>1378</v>
      </c>
      <c r="G153" s="315"/>
      <c r="H153" s="362" t="s">
        <v>1417</v>
      </c>
      <c r="I153" s="362" t="s">
        <v>1388</v>
      </c>
      <c r="J153" s="362"/>
      <c r="K153" s="358"/>
    </row>
    <row r="154" spans="2:11" ht="15" customHeight="1">
      <c r="B154" s="337"/>
      <c r="C154" s="362" t="s">
        <v>1397</v>
      </c>
      <c r="D154" s="315"/>
      <c r="E154" s="315"/>
      <c r="F154" s="363" t="s">
        <v>1384</v>
      </c>
      <c r="G154" s="315"/>
      <c r="H154" s="362" t="s">
        <v>1417</v>
      </c>
      <c r="I154" s="362" t="s">
        <v>1380</v>
      </c>
      <c r="J154" s="362">
        <v>50</v>
      </c>
      <c r="K154" s="358"/>
    </row>
    <row r="155" spans="2:11" ht="15" customHeight="1">
      <c r="B155" s="337"/>
      <c r="C155" s="362" t="s">
        <v>1405</v>
      </c>
      <c r="D155" s="315"/>
      <c r="E155" s="315"/>
      <c r="F155" s="363" t="s">
        <v>1384</v>
      </c>
      <c r="G155" s="315"/>
      <c r="H155" s="362" t="s">
        <v>1417</v>
      </c>
      <c r="I155" s="362" t="s">
        <v>1380</v>
      </c>
      <c r="J155" s="362">
        <v>50</v>
      </c>
      <c r="K155" s="358"/>
    </row>
    <row r="156" spans="2:11" ht="15" customHeight="1">
      <c r="B156" s="337"/>
      <c r="C156" s="362" t="s">
        <v>1403</v>
      </c>
      <c r="D156" s="315"/>
      <c r="E156" s="315"/>
      <c r="F156" s="363" t="s">
        <v>1384</v>
      </c>
      <c r="G156" s="315"/>
      <c r="H156" s="362" t="s">
        <v>1417</v>
      </c>
      <c r="I156" s="362" t="s">
        <v>1380</v>
      </c>
      <c r="J156" s="362">
        <v>50</v>
      </c>
      <c r="K156" s="358"/>
    </row>
    <row r="157" spans="2:11" ht="15" customHeight="1">
      <c r="B157" s="337"/>
      <c r="C157" s="362" t="s">
        <v>235</v>
      </c>
      <c r="D157" s="315"/>
      <c r="E157" s="315"/>
      <c r="F157" s="363" t="s">
        <v>1378</v>
      </c>
      <c r="G157" s="315"/>
      <c r="H157" s="362" t="s">
        <v>1439</v>
      </c>
      <c r="I157" s="362" t="s">
        <v>1380</v>
      </c>
      <c r="J157" s="362" t="s">
        <v>1440</v>
      </c>
      <c r="K157" s="358"/>
    </row>
    <row r="158" spans="2:11" ht="15" customHeight="1">
      <c r="B158" s="337"/>
      <c r="C158" s="362" t="s">
        <v>1441</v>
      </c>
      <c r="D158" s="315"/>
      <c r="E158" s="315"/>
      <c r="F158" s="363" t="s">
        <v>1378</v>
      </c>
      <c r="G158" s="315"/>
      <c r="H158" s="362" t="s">
        <v>1442</v>
      </c>
      <c r="I158" s="362" t="s">
        <v>1412</v>
      </c>
      <c r="J158" s="362"/>
      <c r="K158" s="358"/>
    </row>
    <row r="159" spans="2:11" ht="15" customHeight="1">
      <c r="B159" s="364"/>
      <c r="C159" s="346"/>
      <c r="D159" s="346"/>
      <c r="E159" s="346"/>
      <c r="F159" s="346"/>
      <c r="G159" s="346"/>
      <c r="H159" s="346"/>
      <c r="I159" s="346"/>
      <c r="J159" s="346"/>
      <c r="K159" s="365"/>
    </row>
    <row r="160" spans="2:11" ht="18.75" customHeight="1">
      <c r="B160" s="311"/>
      <c r="C160" s="315"/>
      <c r="D160" s="315"/>
      <c r="E160" s="315"/>
      <c r="F160" s="336"/>
      <c r="G160" s="315"/>
      <c r="H160" s="315"/>
      <c r="I160" s="315"/>
      <c r="J160" s="315"/>
      <c r="K160" s="311"/>
    </row>
    <row r="161" spans="2:11" ht="18.75" customHeight="1">
      <c r="B161" s="322"/>
      <c r="C161" s="322"/>
      <c r="D161" s="322"/>
      <c r="E161" s="322"/>
      <c r="F161" s="322"/>
      <c r="G161" s="322"/>
      <c r="H161" s="322"/>
      <c r="I161" s="322"/>
      <c r="J161" s="322"/>
      <c r="K161" s="322"/>
    </row>
    <row r="162" spans="2:11" ht="7.5" customHeight="1">
      <c r="B162" s="301"/>
      <c r="C162" s="302"/>
      <c r="D162" s="302"/>
      <c r="E162" s="302"/>
      <c r="F162" s="302"/>
      <c r="G162" s="302"/>
      <c r="H162" s="302"/>
      <c r="I162" s="302"/>
      <c r="J162" s="302"/>
      <c r="K162" s="303"/>
    </row>
    <row r="163" spans="2:11" ht="45" customHeight="1">
      <c r="B163" s="304"/>
      <c r="C163" s="305" t="s">
        <v>1443</v>
      </c>
      <c r="D163" s="305"/>
      <c r="E163" s="305"/>
      <c r="F163" s="305"/>
      <c r="G163" s="305"/>
      <c r="H163" s="305"/>
      <c r="I163" s="305"/>
      <c r="J163" s="305"/>
      <c r="K163" s="306"/>
    </row>
    <row r="164" spans="2:11" ht="17.25" customHeight="1">
      <c r="B164" s="304"/>
      <c r="C164" s="329" t="s">
        <v>1372</v>
      </c>
      <c r="D164" s="329"/>
      <c r="E164" s="329"/>
      <c r="F164" s="329" t="s">
        <v>1373</v>
      </c>
      <c r="G164" s="366"/>
      <c r="H164" s="367" t="s">
        <v>256</v>
      </c>
      <c r="I164" s="367" t="s">
        <v>62</v>
      </c>
      <c r="J164" s="329" t="s">
        <v>1374</v>
      </c>
      <c r="K164" s="306"/>
    </row>
    <row r="165" spans="2:11" ht="17.25" customHeight="1">
      <c r="B165" s="307"/>
      <c r="C165" s="331" t="s">
        <v>1375</v>
      </c>
      <c r="D165" s="331"/>
      <c r="E165" s="331"/>
      <c r="F165" s="332" t="s">
        <v>1376</v>
      </c>
      <c r="G165" s="368"/>
      <c r="H165" s="369"/>
      <c r="I165" s="369"/>
      <c r="J165" s="331" t="s">
        <v>1377</v>
      </c>
      <c r="K165" s="309"/>
    </row>
    <row r="166" spans="2:11" ht="5.25" customHeight="1">
      <c r="B166" s="337"/>
      <c r="C166" s="334"/>
      <c r="D166" s="334"/>
      <c r="E166" s="334"/>
      <c r="F166" s="334"/>
      <c r="G166" s="335"/>
      <c r="H166" s="334"/>
      <c r="I166" s="334"/>
      <c r="J166" s="334"/>
      <c r="K166" s="358"/>
    </row>
    <row r="167" spans="2:11" ht="15" customHeight="1">
      <c r="B167" s="337"/>
      <c r="C167" s="315" t="s">
        <v>1381</v>
      </c>
      <c r="D167" s="315"/>
      <c r="E167" s="315"/>
      <c r="F167" s="336" t="s">
        <v>1378</v>
      </c>
      <c r="G167" s="315"/>
      <c r="H167" s="315" t="s">
        <v>1417</v>
      </c>
      <c r="I167" s="315" t="s">
        <v>1380</v>
      </c>
      <c r="J167" s="315">
        <v>120</v>
      </c>
      <c r="K167" s="358"/>
    </row>
    <row r="168" spans="2:11" ht="15" customHeight="1">
      <c r="B168" s="337"/>
      <c r="C168" s="315" t="s">
        <v>1426</v>
      </c>
      <c r="D168" s="315"/>
      <c r="E168" s="315"/>
      <c r="F168" s="336" t="s">
        <v>1378</v>
      </c>
      <c r="G168" s="315"/>
      <c r="H168" s="315" t="s">
        <v>1427</v>
      </c>
      <c r="I168" s="315" t="s">
        <v>1380</v>
      </c>
      <c r="J168" s="315" t="s">
        <v>1428</v>
      </c>
      <c r="K168" s="358"/>
    </row>
    <row r="169" spans="2:11" ht="15" customHeight="1">
      <c r="B169" s="337"/>
      <c r="C169" s="315" t="s">
        <v>91</v>
      </c>
      <c r="D169" s="315"/>
      <c r="E169" s="315"/>
      <c r="F169" s="336" t="s">
        <v>1378</v>
      </c>
      <c r="G169" s="315"/>
      <c r="H169" s="315" t="s">
        <v>1444</v>
      </c>
      <c r="I169" s="315" t="s">
        <v>1380</v>
      </c>
      <c r="J169" s="315" t="s">
        <v>1428</v>
      </c>
      <c r="K169" s="358"/>
    </row>
    <row r="170" spans="2:11" ht="15" customHeight="1">
      <c r="B170" s="337"/>
      <c r="C170" s="315" t="s">
        <v>1383</v>
      </c>
      <c r="D170" s="315"/>
      <c r="E170" s="315"/>
      <c r="F170" s="336" t="s">
        <v>1384</v>
      </c>
      <c r="G170" s="315"/>
      <c r="H170" s="315" t="s">
        <v>1444</v>
      </c>
      <c r="I170" s="315" t="s">
        <v>1380</v>
      </c>
      <c r="J170" s="315">
        <v>50</v>
      </c>
      <c r="K170" s="358"/>
    </row>
    <row r="171" spans="2:11" ht="15" customHeight="1">
      <c r="B171" s="337"/>
      <c r="C171" s="315" t="s">
        <v>1386</v>
      </c>
      <c r="D171" s="315"/>
      <c r="E171" s="315"/>
      <c r="F171" s="336" t="s">
        <v>1378</v>
      </c>
      <c r="G171" s="315"/>
      <c r="H171" s="315" t="s">
        <v>1444</v>
      </c>
      <c r="I171" s="315" t="s">
        <v>1388</v>
      </c>
      <c r="J171" s="315"/>
      <c r="K171" s="358"/>
    </row>
    <row r="172" spans="2:11" ht="15" customHeight="1">
      <c r="B172" s="337"/>
      <c r="C172" s="315" t="s">
        <v>1397</v>
      </c>
      <c r="D172" s="315"/>
      <c r="E172" s="315"/>
      <c r="F172" s="336" t="s">
        <v>1384</v>
      </c>
      <c r="G172" s="315"/>
      <c r="H172" s="315" t="s">
        <v>1444</v>
      </c>
      <c r="I172" s="315" t="s">
        <v>1380</v>
      </c>
      <c r="J172" s="315">
        <v>50</v>
      </c>
      <c r="K172" s="358"/>
    </row>
    <row r="173" spans="2:11" ht="15" customHeight="1">
      <c r="B173" s="337"/>
      <c r="C173" s="315" t="s">
        <v>1405</v>
      </c>
      <c r="D173" s="315"/>
      <c r="E173" s="315"/>
      <c r="F173" s="336" t="s">
        <v>1384</v>
      </c>
      <c r="G173" s="315"/>
      <c r="H173" s="315" t="s">
        <v>1444</v>
      </c>
      <c r="I173" s="315" t="s">
        <v>1380</v>
      </c>
      <c r="J173" s="315">
        <v>50</v>
      </c>
      <c r="K173" s="358"/>
    </row>
    <row r="174" spans="2:11" ht="15" customHeight="1">
      <c r="B174" s="337"/>
      <c r="C174" s="315" t="s">
        <v>1403</v>
      </c>
      <c r="D174" s="315"/>
      <c r="E174" s="315"/>
      <c r="F174" s="336" t="s">
        <v>1384</v>
      </c>
      <c r="G174" s="315"/>
      <c r="H174" s="315" t="s">
        <v>1444</v>
      </c>
      <c r="I174" s="315" t="s">
        <v>1380</v>
      </c>
      <c r="J174" s="315">
        <v>50</v>
      </c>
      <c r="K174" s="358"/>
    </row>
    <row r="175" spans="2:11" ht="15" customHeight="1">
      <c r="B175" s="337"/>
      <c r="C175" s="315" t="s">
        <v>255</v>
      </c>
      <c r="D175" s="315"/>
      <c r="E175" s="315"/>
      <c r="F175" s="336" t="s">
        <v>1378</v>
      </c>
      <c r="G175" s="315"/>
      <c r="H175" s="315" t="s">
        <v>1445</v>
      </c>
      <c r="I175" s="315" t="s">
        <v>1446</v>
      </c>
      <c r="J175" s="315"/>
      <c r="K175" s="358"/>
    </row>
    <row r="176" spans="2:11" ht="15" customHeight="1">
      <c r="B176" s="337"/>
      <c r="C176" s="315" t="s">
        <v>62</v>
      </c>
      <c r="D176" s="315"/>
      <c r="E176" s="315"/>
      <c r="F176" s="336" t="s">
        <v>1378</v>
      </c>
      <c r="G176" s="315"/>
      <c r="H176" s="315" t="s">
        <v>1447</v>
      </c>
      <c r="I176" s="315" t="s">
        <v>1448</v>
      </c>
      <c r="J176" s="315">
        <v>1</v>
      </c>
      <c r="K176" s="358"/>
    </row>
    <row r="177" spans="2:11" ht="15" customHeight="1">
      <c r="B177" s="337"/>
      <c r="C177" s="315" t="s">
        <v>58</v>
      </c>
      <c r="D177" s="315"/>
      <c r="E177" s="315"/>
      <c r="F177" s="336" t="s">
        <v>1378</v>
      </c>
      <c r="G177" s="315"/>
      <c r="H177" s="315" t="s">
        <v>1449</v>
      </c>
      <c r="I177" s="315" t="s">
        <v>1380</v>
      </c>
      <c r="J177" s="315">
        <v>20</v>
      </c>
      <c r="K177" s="358"/>
    </row>
    <row r="178" spans="2:11" ht="15" customHeight="1">
      <c r="B178" s="337"/>
      <c r="C178" s="315" t="s">
        <v>256</v>
      </c>
      <c r="D178" s="315"/>
      <c r="E178" s="315"/>
      <c r="F178" s="336" t="s">
        <v>1378</v>
      </c>
      <c r="G178" s="315"/>
      <c r="H178" s="315" t="s">
        <v>1450</v>
      </c>
      <c r="I178" s="315" t="s">
        <v>1380</v>
      </c>
      <c r="J178" s="315">
        <v>255</v>
      </c>
      <c r="K178" s="358"/>
    </row>
    <row r="179" spans="2:11" ht="15" customHeight="1">
      <c r="B179" s="337"/>
      <c r="C179" s="315" t="s">
        <v>257</v>
      </c>
      <c r="D179" s="315"/>
      <c r="E179" s="315"/>
      <c r="F179" s="336" t="s">
        <v>1378</v>
      </c>
      <c r="G179" s="315"/>
      <c r="H179" s="315" t="s">
        <v>1343</v>
      </c>
      <c r="I179" s="315" t="s">
        <v>1380</v>
      </c>
      <c r="J179" s="315">
        <v>10</v>
      </c>
      <c r="K179" s="358"/>
    </row>
    <row r="180" spans="2:11" ht="15" customHeight="1">
      <c r="B180" s="337"/>
      <c r="C180" s="315" t="s">
        <v>258</v>
      </c>
      <c r="D180" s="315"/>
      <c r="E180" s="315"/>
      <c r="F180" s="336" t="s">
        <v>1378</v>
      </c>
      <c r="G180" s="315"/>
      <c r="H180" s="315" t="s">
        <v>1451</v>
      </c>
      <c r="I180" s="315" t="s">
        <v>1412</v>
      </c>
      <c r="J180" s="315"/>
      <c r="K180" s="358"/>
    </row>
    <row r="181" spans="2:11" ht="15" customHeight="1">
      <c r="B181" s="337"/>
      <c r="C181" s="315" t="s">
        <v>1452</v>
      </c>
      <c r="D181" s="315"/>
      <c r="E181" s="315"/>
      <c r="F181" s="336" t="s">
        <v>1378</v>
      </c>
      <c r="G181" s="315"/>
      <c r="H181" s="315" t="s">
        <v>1453</v>
      </c>
      <c r="I181" s="315" t="s">
        <v>1412</v>
      </c>
      <c r="J181" s="315"/>
      <c r="K181" s="358"/>
    </row>
    <row r="182" spans="2:11" ht="15" customHeight="1">
      <c r="B182" s="337"/>
      <c r="C182" s="315" t="s">
        <v>1441</v>
      </c>
      <c r="D182" s="315"/>
      <c r="E182" s="315"/>
      <c r="F182" s="336" t="s">
        <v>1378</v>
      </c>
      <c r="G182" s="315"/>
      <c r="H182" s="315" t="s">
        <v>1454</v>
      </c>
      <c r="I182" s="315" t="s">
        <v>1412</v>
      </c>
      <c r="J182" s="315"/>
      <c r="K182" s="358"/>
    </row>
    <row r="183" spans="2:11" ht="15" customHeight="1">
      <c r="B183" s="337"/>
      <c r="C183" s="315" t="s">
        <v>260</v>
      </c>
      <c r="D183" s="315"/>
      <c r="E183" s="315"/>
      <c r="F183" s="336" t="s">
        <v>1384</v>
      </c>
      <c r="G183" s="315"/>
      <c r="H183" s="315" t="s">
        <v>1455</v>
      </c>
      <c r="I183" s="315" t="s">
        <v>1380</v>
      </c>
      <c r="J183" s="315">
        <v>50</v>
      </c>
      <c r="K183" s="358"/>
    </row>
    <row r="184" spans="2:11" ht="15" customHeight="1">
      <c r="B184" s="337"/>
      <c r="C184" s="315" t="s">
        <v>1456</v>
      </c>
      <c r="D184" s="315"/>
      <c r="E184" s="315"/>
      <c r="F184" s="336" t="s">
        <v>1384</v>
      </c>
      <c r="G184" s="315"/>
      <c r="H184" s="315" t="s">
        <v>1457</v>
      </c>
      <c r="I184" s="315" t="s">
        <v>1458</v>
      </c>
      <c r="J184" s="315"/>
      <c r="K184" s="358"/>
    </row>
    <row r="185" spans="2:11" ht="15" customHeight="1">
      <c r="B185" s="337"/>
      <c r="C185" s="315" t="s">
        <v>1459</v>
      </c>
      <c r="D185" s="315"/>
      <c r="E185" s="315"/>
      <c r="F185" s="336" t="s">
        <v>1384</v>
      </c>
      <c r="G185" s="315"/>
      <c r="H185" s="315" t="s">
        <v>1460</v>
      </c>
      <c r="I185" s="315" t="s">
        <v>1458</v>
      </c>
      <c r="J185" s="315"/>
      <c r="K185" s="358"/>
    </row>
    <row r="186" spans="2:11" ht="15" customHeight="1">
      <c r="B186" s="337"/>
      <c r="C186" s="315" t="s">
        <v>1461</v>
      </c>
      <c r="D186" s="315"/>
      <c r="E186" s="315"/>
      <c r="F186" s="336" t="s">
        <v>1384</v>
      </c>
      <c r="G186" s="315"/>
      <c r="H186" s="315" t="s">
        <v>1462</v>
      </c>
      <c r="I186" s="315" t="s">
        <v>1458</v>
      </c>
      <c r="J186" s="315"/>
      <c r="K186" s="358"/>
    </row>
    <row r="187" spans="2:11" ht="15" customHeight="1">
      <c r="B187" s="337"/>
      <c r="C187" s="370" t="s">
        <v>1463</v>
      </c>
      <c r="D187" s="315"/>
      <c r="E187" s="315"/>
      <c r="F187" s="336" t="s">
        <v>1384</v>
      </c>
      <c r="G187" s="315"/>
      <c r="H187" s="315" t="s">
        <v>1464</v>
      </c>
      <c r="I187" s="315" t="s">
        <v>1465</v>
      </c>
      <c r="J187" s="371" t="s">
        <v>1466</v>
      </c>
      <c r="K187" s="358"/>
    </row>
    <row r="188" spans="2:11" ht="15" customHeight="1">
      <c r="B188" s="337"/>
      <c r="C188" s="321" t="s">
        <v>47</v>
      </c>
      <c r="D188" s="315"/>
      <c r="E188" s="315"/>
      <c r="F188" s="336" t="s">
        <v>1378</v>
      </c>
      <c r="G188" s="315"/>
      <c r="H188" s="311" t="s">
        <v>1467</v>
      </c>
      <c r="I188" s="315" t="s">
        <v>1468</v>
      </c>
      <c r="J188" s="315"/>
      <c r="K188" s="358"/>
    </row>
    <row r="189" spans="2:11" ht="15" customHeight="1">
      <c r="B189" s="337"/>
      <c r="C189" s="321" t="s">
        <v>1469</v>
      </c>
      <c r="D189" s="315"/>
      <c r="E189" s="315"/>
      <c r="F189" s="336" t="s">
        <v>1378</v>
      </c>
      <c r="G189" s="315"/>
      <c r="H189" s="315" t="s">
        <v>1470</v>
      </c>
      <c r="I189" s="315" t="s">
        <v>1412</v>
      </c>
      <c r="J189" s="315"/>
      <c r="K189" s="358"/>
    </row>
    <row r="190" spans="2:11" ht="15" customHeight="1">
      <c r="B190" s="337"/>
      <c r="C190" s="321" t="s">
        <v>1012</v>
      </c>
      <c r="D190" s="315"/>
      <c r="E190" s="315"/>
      <c r="F190" s="336" t="s">
        <v>1378</v>
      </c>
      <c r="G190" s="315"/>
      <c r="H190" s="315" t="s">
        <v>1471</v>
      </c>
      <c r="I190" s="315" t="s">
        <v>1412</v>
      </c>
      <c r="J190" s="315"/>
      <c r="K190" s="358"/>
    </row>
    <row r="191" spans="2:11" ht="15" customHeight="1">
      <c r="B191" s="337"/>
      <c r="C191" s="321" t="s">
        <v>1472</v>
      </c>
      <c r="D191" s="315"/>
      <c r="E191" s="315"/>
      <c r="F191" s="336" t="s">
        <v>1384</v>
      </c>
      <c r="G191" s="315"/>
      <c r="H191" s="315" t="s">
        <v>1473</v>
      </c>
      <c r="I191" s="315" t="s">
        <v>1412</v>
      </c>
      <c r="J191" s="315"/>
      <c r="K191" s="358"/>
    </row>
    <row r="192" spans="2:11" ht="15" customHeight="1">
      <c r="B192" s="364"/>
      <c r="C192" s="372"/>
      <c r="D192" s="346"/>
      <c r="E192" s="346"/>
      <c r="F192" s="346"/>
      <c r="G192" s="346"/>
      <c r="H192" s="346"/>
      <c r="I192" s="346"/>
      <c r="J192" s="346"/>
      <c r="K192" s="365"/>
    </row>
    <row r="193" spans="2:11" ht="18.75" customHeight="1">
      <c r="B193" s="311"/>
      <c r="C193" s="315"/>
      <c r="D193" s="315"/>
      <c r="E193" s="315"/>
      <c r="F193" s="336"/>
      <c r="G193" s="315"/>
      <c r="H193" s="315"/>
      <c r="I193" s="315"/>
      <c r="J193" s="315"/>
      <c r="K193" s="311"/>
    </row>
    <row r="194" spans="2:11" ht="18.75" customHeight="1">
      <c r="B194" s="311"/>
      <c r="C194" s="315"/>
      <c r="D194" s="315"/>
      <c r="E194" s="315"/>
      <c r="F194" s="336"/>
      <c r="G194" s="315"/>
      <c r="H194" s="315"/>
      <c r="I194" s="315"/>
      <c r="J194" s="315"/>
      <c r="K194" s="311"/>
    </row>
    <row r="195" spans="2:11" ht="18.75" customHeight="1">
      <c r="B195" s="322"/>
      <c r="C195" s="322"/>
      <c r="D195" s="322"/>
      <c r="E195" s="322"/>
      <c r="F195" s="322"/>
      <c r="G195" s="322"/>
      <c r="H195" s="322"/>
      <c r="I195" s="322"/>
      <c r="J195" s="322"/>
      <c r="K195" s="322"/>
    </row>
    <row r="196" spans="2:11" ht="13.5">
      <c r="B196" s="301"/>
      <c r="C196" s="302"/>
      <c r="D196" s="302"/>
      <c r="E196" s="302"/>
      <c r="F196" s="302"/>
      <c r="G196" s="302"/>
      <c r="H196" s="302"/>
      <c r="I196" s="302"/>
      <c r="J196" s="302"/>
      <c r="K196" s="303"/>
    </row>
    <row r="197" spans="2:11" ht="21">
      <c r="B197" s="304"/>
      <c r="C197" s="305" t="s">
        <v>1474</v>
      </c>
      <c r="D197" s="305"/>
      <c r="E197" s="305"/>
      <c r="F197" s="305"/>
      <c r="G197" s="305"/>
      <c r="H197" s="305"/>
      <c r="I197" s="305"/>
      <c r="J197" s="305"/>
      <c r="K197" s="306"/>
    </row>
    <row r="198" spans="2:11" ht="25.5" customHeight="1">
      <c r="B198" s="304"/>
      <c r="C198" s="373" t="s">
        <v>1475</v>
      </c>
      <c r="D198" s="373"/>
      <c r="E198" s="373"/>
      <c r="F198" s="373" t="s">
        <v>1476</v>
      </c>
      <c r="G198" s="374"/>
      <c r="H198" s="373" t="s">
        <v>1477</v>
      </c>
      <c r="I198" s="373"/>
      <c r="J198" s="373"/>
      <c r="K198" s="306"/>
    </row>
    <row r="199" spans="2:11" ht="5.25" customHeight="1">
      <c r="B199" s="337"/>
      <c r="C199" s="334"/>
      <c r="D199" s="334"/>
      <c r="E199" s="334"/>
      <c r="F199" s="334"/>
      <c r="G199" s="315"/>
      <c r="H199" s="334"/>
      <c r="I199" s="334"/>
      <c r="J199" s="334"/>
      <c r="K199" s="358"/>
    </row>
    <row r="200" spans="2:11" ht="15" customHeight="1">
      <c r="B200" s="337"/>
      <c r="C200" s="315" t="s">
        <v>1468</v>
      </c>
      <c r="D200" s="315"/>
      <c r="E200" s="315"/>
      <c r="F200" s="336" t="s">
        <v>48</v>
      </c>
      <c r="G200" s="315"/>
      <c r="H200" s="315" t="s">
        <v>1478</v>
      </c>
      <c r="I200" s="315"/>
      <c r="J200" s="315"/>
      <c r="K200" s="358"/>
    </row>
    <row r="201" spans="2:11" ht="15" customHeight="1">
      <c r="B201" s="337"/>
      <c r="C201" s="343"/>
      <c r="D201" s="315"/>
      <c r="E201" s="315"/>
      <c r="F201" s="336" t="s">
        <v>49</v>
      </c>
      <c r="G201" s="315"/>
      <c r="H201" s="315" t="s">
        <v>1479</v>
      </c>
      <c r="I201" s="315"/>
      <c r="J201" s="315"/>
      <c r="K201" s="358"/>
    </row>
    <row r="202" spans="2:11" ht="15" customHeight="1">
      <c r="B202" s="337"/>
      <c r="C202" s="343"/>
      <c r="D202" s="315"/>
      <c r="E202" s="315"/>
      <c r="F202" s="336" t="s">
        <v>52</v>
      </c>
      <c r="G202" s="315"/>
      <c r="H202" s="315" t="s">
        <v>1480</v>
      </c>
      <c r="I202" s="315"/>
      <c r="J202" s="315"/>
      <c r="K202" s="358"/>
    </row>
    <row r="203" spans="2:11" ht="15" customHeight="1">
      <c r="B203" s="337"/>
      <c r="C203" s="315"/>
      <c r="D203" s="315"/>
      <c r="E203" s="315"/>
      <c r="F203" s="336" t="s">
        <v>50</v>
      </c>
      <c r="G203" s="315"/>
      <c r="H203" s="315" t="s">
        <v>1481</v>
      </c>
      <c r="I203" s="315"/>
      <c r="J203" s="315"/>
      <c r="K203" s="358"/>
    </row>
    <row r="204" spans="2:11" ht="15" customHeight="1">
      <c r="B204" s="337"/>
      <c r="C204" s="315"/>
      <c r="D204" s="315"/>
      <c r="E204" s="315"/>
      <c r="F204" s="336" t="s">
        <v>51</v>
      </c>
      <c r="G204" s="315"/>
      <c r="H204" s="315" t="s">
        <v>1482</v>
      </c>
      <c r="I204" s="315"/>
      <c r="J204" s="315"/>
      <c r="K204" s="358"/>
    </row>
    <row r="205" spans="2:11" ht="15" customHeight="1">
      <c r="B205" s="337"/>
      <c r="C205" s="315"/>
      <c r="D205" s="315"/>
      <c r="E205" s="315"/>
      <c r="F205" s="336"/>
      <c r="G205" s="315"/>
      <c r="H205" s="315"/>
      <c r="I205" s="315"/>
      <c r="J205" s="315"/>
      <c r="K205" s="358"/>
    </row>
    <row r="206" spans="2:11" ht="15" customHeight="1">
      <c r="B206" s="337"/>
      <c r="C206" s="315" t="s">
        <v>1424</v>
      </c>
      <c r="D206" s="315"/>
      <c r="E206" s="315"/>
      <c r="F206" s="336" t="s">
        <v>84</v>
      </c>
      <c r="G206" s="315"/>
      <c r="H206" s="315" t="s">
        <v>1483</v>
      </c>
      <c r="I206" s="315"/>
      <c r="J206" s="315"/>
      <c r="K206" s="358"/>
    </row>
    <row r="207" spans="2:11" ht="15" customHeight="1">
      <c r="B207" s="337"/>
      <c r="C207" s="343"/>
      <c r="D207" s="315"/>
      <c r="E207" s="315"/>
      <c r="F207" s="336" t="s">
        <v>1324</v>
      </c>
      <c r="G207" s="315"/>
      <c r="H207" s="315" t="s">
        <v>1325</v>
      </c>
      <c r="I207" s="315"/>
      <c r="J207" s="315"/>
      <c r="K207" s="358"/>
    </row>
    <row r="208" spans="2:11" ht="15" customHeight="1">
      <c r="B208" s="337"/>
      <c r="C208" s="315"/>
      <c r="D208" s="315"/>
      <c r="E208" s="315"/>
      <c r="F208" s="336" t="s">
        <v>1322</v>
      </c>
      <c r="G208" s="315"/>
      <c r="H208" s="315" t="s">
        <v>1484</v>
      </c>
      <c r="I208" s="315"/>
      <c r="J208" s="315"/>
      <c r="K208" s="358"/>
    </row>
    <row r="209" spans="2:11" ht="15" customHeight="1">
      <c r="B209" s="375"/>
      <c r="C209" s="343"/>
      <c r="D209" s="343"/>
      <c r="E209" s="343"/>
      <c r="F209" s="336" t="s">
        <v>1326</v>
      </c>
      <c r="G209" s="321"/>
      <c r="H209" s="362" t="s">
        <v>1327</v>
      </c>
      <c r="I209" s="362"/>
      <c r="J209" s="362"/>
      <c r="K209" s="376"/>
    </row>
    <row r="210" spans="2:11" ht="15" customHeight="1">
      <c r="B210" s="375"/>
      <c r="C210" s="343"/>
      <c r="D210" s="343"/>
      <c r="E210" s="343"/>
      <c r="F210" s="336" t="s">
        <v>1236</v>
      </c>
      <c r="G210" s="321"/>
      <c r="H210" s="362" t="s">
        <v>1303</v>
      </c>
      <c r="I210" s="362"/>
      <c r="J210" s="362"/>
      <c r="K210" s="376"/>
    </row>
    <row r="211" spans="2:11" ht="15" customHeight="1">
      <c r="B211" s="375"/>
      <c r="C211" s="343"/>
      <c r="D211" s="343"/>
      <c r="E211" s="343"/>
      <c r="F211" s="377"/>
      <c r="G211" s="321"/>
      <c r="H211" s="378"/>
      <c r="I211" s="378"/>
      <c r="J211" s="378"/>
      <c r="K211" s="376"/>
    </row>
    <row r="212" spans="2:11" ht="15" customHeight="1">
      <c r="B212" s="375"/>
      <c r="C212" s="315" t="s">
        <v>1448</v>
      </c>
      <c r="D212" s="343"/>
      <c r="E212" s="343"/>
      <c r="F212" s="336">
        <v>1</v>
      </c>
      <c r="G212" s="321"/>
      <c r="H212" s="362" t="s">
        <v>1485</v>
      </c>
      <c r="I212" s="362"/>
      <c r="J212" s="362"/>
      <c r="K212" s="376"/>
    </row>
    <row r="213" spans="2:11" ht="15" customHeight="1">
      <c r="B213" s="375"/>
      <c r="C213" s="343"/>
      <c r="D213" s="343"/>
      <c r="E213" s="343"/>
      <c r="F213" s="336">
        <v>2</v>
      </c>
      <c r="G213" s="321"/>
      <c r="H213" s="362" t="s">
        <v>1486</v>
      </c>
      <c r="I213" s="362"/>
      <c r="J213" s="362"/>
      <c r="K213" s="376"/>
    </row>
    <row r="214" spans="2:11" ht="15" customHeight="1">
      <c r="B214" s="375"/>
      <c r="C214" s="343"/>
      <c r="D214" s="343"/>
      <c r="E214" s="343"/>
      <c r="F214" s="336">
        <v>3</v>
      </c>
      <c r="G214" s="321"/>
      <c r="H214" s="362" t="s">
        <v>1487</v>
      </c>
      <c r="I214" s="362"/>
      <c r="J214" s="362"/>
      <c r="K214" s="376"/>
    </row>
    <row r="215" spans="2:11" ht="15" customHeight="1">
      <c r="B215" s="375"/>
      <c r="C215" s="343"/>
      <c r="D215" s="343"/>
      <c r="E215" s="343"/>
      <c r="F215" s="336">
        <v>4</v>
      </c>
      <c r="G215" s="321"/>
      <c r="H215" s="362" t="s">
        <v>1488</v>
      </c>
      <c r="I215" s="362"/>
      <c r="J215" s="362"/>
      <c r="K215" s="376"/>
    </row>
    <row r="216" spans="2:11" ht="12.75" customHeight="1">
      <c r="B216" s="379"/>
      <c r="C216" s="380"/>
      <c r="D216" s="380"/>
      <c r="E216" s="380"/>
      <c r="F216" s="380"/>
      <c r="G216" s="380"/>
      <c r="H216" s="380"/>
      <c r="I216" s="380"/>
      <c r="J216" s="380"/>
      <c r="K216" s="381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Havi-WORK\Martin Haueisen</dc:creator>
  <cp:keywords/>
  <dc:description/>
  <cp:lastModifiedBy>Havi-WORK\Martin Haueisen</cp:lastModifiedBy>
  <dcterms:created xsi:type="dcterms:W3CDTF">2017-08-24T11:40:59Z</dcterms:created>
  <dcterms:modified xsi:type="dcterms:W3CDTF">2017-08-24T11:41:08Z</dcterms:modified>
  <cp:category/>
  <cp:version/>
  <cp:contentType/>
  <cp:contentStatus/>
</cp:coreProperties>
</file>